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89efc67a51435776/Timing Folder/2021 NCCX/2021 NCCX ^N10 - H'ville NCGP/Mountain Events Results/"/>
    </mc:Choice>
  </mc:AlternateContent>
  <xr:revisionPtr revIDLastSave="2" documentId="8_{5AA313BB-19B4-4D63-9A17-3385580CB155}" xr6:coauthVersionLast="47" xr6:coauthVersionMax="47" xr10:uidLastSave="{DA00E304-D92F-4ED0-9496-7BD11858877E}"/>
  <bookViews>
    <workbookView xWindow="-120" yWindow="-120" windowWidth="29040" windowHeight="15840" firstSheet="20" activeTab="25" xr2:uid="{00000000-000D-0000-FFFF-FFFF00000000}"/>
  </bookViews>
  <sheets>
    <sheet name="Men CX 4,5" sheetId="27" r:id="rId1"/>
    <sheet name="Masters Men 40+ CX4,5" sheetId="2" r:id="rId2"/>
    <sheet name="Masters Men 50+ CX4,5" sheetId="20" r:id="rId3"/>
    <sheet name="Collegiate Men C" sheetId="37" r:id="rId4"/>
    <sheet name="Juniors 15-18 Boys-Girls" sheetId="21" r:id="rId5"/>
    <sheet name="Women CX 4,5" sheetId="31" r:id="rId6"/>
    <sheet name="Collegiate Women B" sheetId="39" r:id="rId7"/>
    <sheet name="Collegiate Women C" sheetId="40" r:id="rId8"/>
    <sheet name="Juniors 13-14 Boys-Girls" sheetId="22" r:id="rId9"/>
    <sheet name="Juniors 9-12 Boys-Girls" sheetId="23" r:id="rId10"/>
    <sheet name="Women CX 2-3" sheetId="28" r:id="rId11"/>
    <sheet name="Masters Women 40+ CX 1,2,3,4" sheetId="29" r:id="rId12"/>
    <sheet name="Women CX 3,4" sheetId="30" r:id="rId13"/>
    <sheet name="Collegiate Women A" sheetId="38" r:id="rId14"/>
    <sheet name="Men CX 2,3" sheetId="36" r:id="rId15"/>
    <sheet name="Collegiate Men A" sheetId="41" r:id="rId16"/>
    <sheet name="Collegiate Men B" sheetId="42" r:id="rId17"/>
    <sheet name="UCI  Junior Men 17-18" sheetId="43" r:id="rId18"/>
    <sheet name="UCI Junior Women 17-18" sheetId="44" r:id="rId19"/>
    <sheet name="Single Speed" sheetId="26" r:id="rId20"/>
    <sheet name="Masters Men 40+ CX1,2,3" sheetId="32" r:id="rId21"/>
    <sheet name="Masters Men 50+ CX1,2,3" sheetId="33" r:id="rId22"/>
    <sheet name="Masters Men 60+ CX1,2,3" sheetId="34" r:id="rId23"/>
    <sheet name="UCI Elite Women" sheetId="45" r:id="rId24"/>
    <sheet name="Elite Men Pro-CX 1,2,3" sheetId="35" r:id="rId25"/>
    <sheet name="Results Data Entry" sheetId="1" r:id="rId26"/>
  </sheets>
  <externalReferences>
    <externalReference r:id="rId27"/>
    <externalReference r:id="rId2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30" l="1"/>
  <c r="B2" i="43"/>
  <c r="B3" i="43"/>
  <c r="B4" i="43"/>
  <c r="B5" i="43"/>
  <c r="B6" i="43"/>
  <c r="B2" i="26"/>
  <c r="C2" i="26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C2" i="41"/>
  <c r="C96" i="42"/>
  <c r="C95" i="42"/>
  <c r="C94" i="42"/>
  <c r="C93" i="42"/>
  <c r="C92" i="42"/>
  <c r="C91" i="42"/>
  <c r="C90" i="42"/>
  <c r="C89" i="42"/>
  <c r="C88" i="42"/>
  <c r="C87" i="42"/>
  <c r="C86" i="42"/>
  <c r="C85" i="42"/>
  <c r="C84" i="42"/>
  <c r="C83" i="42"/>
  <c r="C82" i="42"/>
  <c r="C81" i="42"/>
  <c r="C80" i="42"/>
  <c r="C79" i="42"/>
  <c r="C78" i="42"/>
  <c r="C77" i="42"/>
  <c r="C76" i="42"/>
  <c r="C75" i="42"/>
  <c r="C74" i="42"/>
  <c r="C73" i="42"/>
  <c r="C72" i="42"/>
  <c r="C71" i="42"/>
  <c r="C70" i="42"/>
  <c r="C69" i="42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96" i="36"/>
  <c r="C95" i="36"/>
  <c r="C94" i="36"/>
  <c r="C93" i="36"/>
  <c r="C92" i="36"/>
  <c r="C91" i="36"/>
  <c r="C90" i="36"/>
  <c r="C89" i="36"/>
  <c r="C88" i="36"/>
  <c r="C87" i="36"/>
  <c r="C86" i="36"/>
  <c r="C85" i="36"/>
  <c r="C84" i="36"/>
  <c r="C83" i="36"/>
  <c r="C82" i="36"/>
  <c r="C81" i="36"/>
  <c r="C80" i="36"/>
  <c r="C79" i="36"/>
  <c r="C78" i="36"/>
  <c r="C77" i="36"/>
  <c r="C76" i="36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C3" i="36"/>
  <c r="C2" i="36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C3" i="38"/>
  <c r="C2" i="38"/>
  <c r="C96" i="29"/>
  <c r="C95" i="29"/>
  <c r="C94" i="29"/>
  <c r="C93" i="29"/>
  <c r="C92" i="29"/>
  <c r="C91" i="29"/>
  <c r="C90" i="29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73" i="29"/>
  <c r="C72" i="29"/>
  <c r="C71" i="29"/>
  <c r="C70" i="29"/>
  <c r="C69" i="29"/>
  <c r="C68" i="29"/>
  <c r="C67" i="29"/>
  <c r="C66" i="29"/>
  <c r="C65" i="29"/>
  <c r="C64" i="29"/>
  <c r="C63" i="29"/>
  <c r="C62" i="29"/>
  <c r="C61" i="29"/>
  <c r="C60" i="29"/>
  <c r="C59" i="29"/>
  <c r="C58" i="29"/>
  <c r="C57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3" i="29"/>
  <c r="C2" i="29"/>
  <c r="C96" i="28"/>
  <c r="C95" i="28"/>
  <c r="C94" i="28"/>
  <c r="C93" i="28"/>
  <c r="C92" i="28"/>
  <c r="C91" i="28"/>
  <c r="C90" i="28"/>
  <c r="C89" i="28"/>
  <c r="C88" i="28"/>
  <c r="C87" i="28"/>
  <c r="C86" i="28"/>
  <c r="C85" i="28"/>
  <c r="C84" i="28"/>
  <c r="C83" i="28"/>
  <c r="C82" i="28"/>
  <c r="C81" i="28"/>
  <c r="C80" i="28"/>
  <c r="C79" i="28"/>
  <c r="C78" i="28"/>
  <c r="C77" i="28"/>
  <c r="C76" i="28"/>
  <c r="C75" i="28"/>
  <c r="C74" i="28"/>
  <c r="C73" i="28"/>
  <c r="C72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7" i="28"/>
  <c r="C6" i="28"/>
  <c r="C5" i="28"/>
  <c r="C4" i="28"/>
  <c r="C3" i="28"/>
  <c r="C2" i="28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C83" i="40"/>
  <c r="C82" i="40"/>
  <c r="C81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4" i="40"/>
  <c r="C3" i="40"/>
  <c r="C2" i="40"/>
  <c r="C3" i="39"/>
  <c r="C2" i="39"/>
  <c r="C96" i="37"/>
  <c r="C95" i="37"/>
  <c r="C94" i="37"/>
  <c r="C93" i="37"/>
  <c r="C92" i="37"/>
  <c r="C91" i="37"/>
  <c r="C90" i="37"/>
  <c r="C89" i="37"/>
  <c r="C88" i="37"/>
  <c r="C87" i="37"/>
  <c r="C86" i="37"/>
  <c r="C85" i="37"/>
  <c r="C84" i="37"/>
  <c r="C83" i="37"/>
  <c r="C82" i="37"/>
  <c r="C81" i="37"/>
  <c r="C80" i="37"/>
  <c r="C79" i="37"/>
  <c r="C78" i="37"/>
  <c r="C77" i="37"/>
  <c r="C76" i="37"/>
  <c r="C75" i="37"/>
  <c r="C74" i="37"/>
  <c r="C73" i="37"/>
  <c r="C72" i="37"/>
  <c r="C71" i="37"/>
  <c r="C70" i="37"/>
  <c r="C69" i="37"/>
  <c r="C68" i="37"/>
  <c r="C67" i="37"/>
  <c r="C66" i="37"/>
  <c r="C65" i="37"/>
  <c r="C64" i="37"/>
  <c r="C63" i="37"/>
  <c r="C62" i="37"/>
  <c r="C61" i="37"/>
  <c r="C60" i="37"/>
  <c r="C59" i="37"/>
  <c r="C58" i="37"/>
  <c r="C57" i="37"/>
  <c r="C56" i="37"/>
  <c r="C55" i="37"/>
  <c r="C54" i="37"/>
  <c r="C53" i="37"/>
  <c r="C52" i="37"/>
  <c r="C51" i="37"/>
  <c r="C50" i="37"/>
  <c r="C49" i="37"/>
  <c r="C48" i="37"/>
  <c r="C47" i="37"/>
  <c r="C46" i="37"/>
  <c r="C45" i="37"/>
  <c r="C44" i="37"/>
  <c r="C43" i="37"/>
  <c r="C42" i="37"/>
  <c r="C41" i="37"/>
  <c r="C40" i="37"/>
  <c r="C39" i="37"/>
  <c r="C38" i="37"/>
  <c r="C37" i="37"/>
  <c r="C36" i="37"/>
  <c r="C35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C6" i="37"/>
  <c r="C5" i="37"/>
  <c r="C4" i="37"/>
  <c r="C2" i="37"/>
  <c r="C3" i="37"/>
  <c r="B96" i="45"/>
  <c r="B95" i="45"/>
  <c r="B94" i="45"/>
  <c r="B93" i="45"/>
  <c r="C93" i="45" s="1"/>
  <c r="B92" i="45"/>
  <c r="B91" i="45"/>
  <c r="B90" i="45"/>
  <c r="B89" i="45"/>
  <c r="C89" i="45" s="1"/>
  <c r="B88" i="45"/>
  <c r="B87" i="45"/>
  <c r="B86" i="45"/>
  <c r="B85" i="45"/>
  <c r="A85" i="45" s="1"/>
  <c r="B84" i="45"/>
  <c r="B83" i="45"/>
  <c r="B82" i="45"/>
  <c r="B81" i="45"/>
  <c r="C81" i="45" s="1"/>
  <c r="B80" i="45"/>
  <c r="B79" i="45"/>
  <c r="B78" i="45"/>
  <c r="B77" i="45"/>
  <c r="A77" i="45" s="1"/>
  <c r="B76" i="45"/>
  <c r="B75" i="45"/>
  <c r="B74" i="45"/>
  <c r="B73" i="45"/>
  <c r="C73" i="45" s="1"/>
  <c r="B72" i="45"/>
  <c r="B71" i="45"/>
  <c r="B70" i="45"/>
  <c r="B69" i="45"/>
  <c r="C69" i="45" s="1"/>
  <c r="B68" i="45"/>
  <c r="B67" i="45"/>
  <c r="B66" i="45"/>
  <c r="B65" i="45"/>
  <c r="C65" i="45" s="1"/>
  <c r="B64" i="45"/>
  <c r="B63" i="45"/>
  <c r="B62" i="45"/>
  <c r="B61" i="45"/>
  <c r="C61" i="45" s="1"/>
  <c r="B60" i="45"/>
  <c r="B59" i="45"/>
  <c r="B58" i="45"/>
  <c r="B57" i="45"/>
  <c r="C57" i="45" s="1"/>
  <c r="B56" i="45"/>
  <c r="B55" i="45"/>
  <c r="B54" i="45"/>
  <c r="B53" i="45"/>
  <c r="C53" i="45" s="1"/>
  <c r="B52" i="45"/>
  <c r="B51" i="45"/>
  <c r="B50" i="45"/>
  <c r="B49" i="45"/>
  <c r="C49" i="45" s="1"/>
  <c r="B48" i="45"/>
  <c r="B47" i="45"/>
  <c r="B46" i="45"/>
  <c r="B45" i="45"/>
  <c r="C45" i="45" s="1"/>
  <c r="B44" i="45"/>
  <c r="B43" i="45"/>
  <c r="B42" i="45"/>
  <c r="B41" i="45"/>
  <c r="C41" i="45" s="1"/>
  <c r="B40" i="45"/>
  <c r="B39" i="45"/>
  <c r="B38" i="45"/>
  <c r="B37" i="45"/>
  <c r="C37" i="45" s="1"/>
  <c r="B36" i="45"/>
  <c r="B35" i="45"/>
  <c r="B34" i="45"/>
  <c r="B33" i="45"/>
  <c r="C33" i="45" s="1"/>
  <c r="B32" i="45"/>
  <c r="B31" i="45"/>
  <c r="B30" i="45"/>
  <c r="B29" i="45"/>
  <c r="C29" i="45" s="1"/>
  <c r="B28" i="45"/>
  <c r="B27" i="45"/>
  <c r="B26" i="45"/>
  <c r="B25" i="45"/>
  <c r="C25" i="45" s="1"/>
  <c r="B24" i="45"/>
  <c r="B23" i="45"/>
  <c r="B22" i="45"/>
  <c r="B21" i="45"/>
  <c r="C21" i="45" s="1"/>
  <c r="B20" i="45"/>
  <c r="B19" i="45"/>
  <c r="B18" i="45"/>
  <c r="B17" i="45"/>
  <c r="C17" i="45" s="1"/>
  <c r="B16" i="45"/>
  <c r="B15" i="45"/>
  <c r="B14" i="45"/>
  <c r="B13" i="45"/>
  <c r="C13" i="45" s="1"/>
  <c r="B12" i="45"/>
  <c r="B11" i="45"/>
  <c r="B10" i="45"/>
  <c r="B9" i="45"/>
  <c r="C9" i="45" s="1"/>
  <c r="B8" i="45"/>
  <c r="B7" i="45"/>
  <c r="B6" i="45"/>
  <c r="B5" i="45"/>
  <c r="C5" i="45" s="1"/>
  <c r="B4" i="45"/>
  <c r="B3" i="45"/>
  <c r="B2" i="45"/>
  <c r="C2" i="45" s="1"/>
  <c r="C96" i="35"/>
  <c r="C95" i="35"/>
  <c r="C94" i="35"/>
  <c r="C93" i="35"/>
  <c r="C92" i="35"/>
  <c r="C91" i="35"/>
  <c r="C90" i="35"/>
  <c r="C89" i="35"/>
  <c r="C88" i="35"/>
  <c r="C87" i="35"/>
  <c r="C86" i="35"/>
  <c r="C85" i="35"/>
  <c r="C84" i="35"/>
  <c r="C83" i="35"/>
  <c r="C82" i="35"/>
  <c r="C81" i="35"/>
  <c r="C80" i="35"/>
  <c r="C79" i="35"/>
  <c r="C78" i="35"/>
  <c r="C77" i="35"/>
  <c r="C76" i="35"/>
  <c r="C75" i="35"/>
  <c r="C74" i="35"/>
  <c r="C73" i="35"/>
  <c r="C72" i="35"/>
  <c r="C71" i="35"/>
  <c r="C70" i="35"/>
  <c r="C69" i="35"/>
  <c r="C68" i="35"/>
  <c r="C67" i="35"/>
  <c r="C66" i="35"/>
  <c r="C65" i="35"/>
  <c r="C64" i="35"/>
  <c r="C63" i="35"/>
  <c r="C62" i="35"/>
  <c r="C61" i="35"/>
  <c r="C60" i="35"/>
  <c r="C59" i="35"/>
  <c r="C58" i="35"/>
  <c r="C57" i="35"/>
  <c r="C56" i="35"/>
  <c r="C55" i="35"/>
  <c r="C54" i="35"/>
  <c r="C53" i="35"/>
  <c r="C52" i="35"/>
  <c r="C51" i="35"/>
  <c r="C50" i="35"/>
  <c r="C49" i="35"/>
  <c r="C48" i="35"/>
  <c r="C47" i="35"/>
  <c r="C46" i="35"/>
  <c r="C45" i="35"/>
  <c r="C44" i="35"/>
  <c r="C43" i="35"/>
  <c r="C42" i="35"/>
  <c r="C41" i="35"/>
  <c r="C40" i="35"/>
  <c r="C39" i="35"/>
  <c r="C38" i="35"/>
  <c r="C37" i="35"/>
  <c r="C36" i="35"/>
  <c r="C35" i="35"/>
  <c r="C34" i="35"/>
  <c r="C33" i="35"/>
  <c r="C32" i="35"/>
  <c r="C31" i="35"/>
  <c r="C30" i="35"/>
  <c r="C29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C2" i="35"/>
  <c r="C96" i="45"/>
  <c r="C95" i="45"/>
  <c r="C94" i="45"/>
  <c r="C92" i="45"/>
  <c r="C91" i="45"/>
  <c r="C90" i="45"/>
  <c r="C88" i="45"/>
  <c r="C87" i="45"/>
  <c r="C86" i="45"/>
  <c r="C84" i="45"/>
  <c r="C83" i="45"/>
  <c r="C82" i="45"/>
  <c r="C80" i="45"/>
  <c r="C79" i="45"/>
  <c r="C78" i="45"/>
  <c r="C76" i="45"/>
  <c r="C75" i="45"/>
  <c r="C74" i="45"/>
  <c r="C72" i="45"/>
  <c r="C71" i="45"/>
  <c r="C70" i="45"/>
  <c r="C68" i="45"/>
  <c r="C67" i="45"/>
  <c r="C66" i="45"/>
  <c r="C64" i="45"/>
  <c r="C63" i="45"/>
  <c r="C62" i="45"/>
  <c r="C60" i="45"/>
  <c r="C59" i="45"/>
  <c r="C58" i="45"/>
  <c r="C56" i="45"/>
  <c r="C55" i="45"/>
  <c r="C54" i="45"/>
  <c r="C52" i="45"/>
  <c r="C51" i="45"/>
  <c r="C50" i="45"/>
  <c r="C48" i="45"/>
  <c r="C47" i="45"/>
  <c r="C46" i="45"/>
  <c r="C44" i="45"/>
  <c r="C43" i="45"/>
  <c r="C42" i="45"/>
  <c r="C40" i="45"/>
  <c r="C39" i="45"/>
  <c r="C38" i="45"/>
  <c r="C36" i="45"/>
  <c r="C35" i="45"/>
  <c r="C34" i="45"/>
  <c r="C32" i="45"/>
  <c r="C31" i="45"/>
  <c r="C30" i="45"/>
  <c r="C28" i="45"/>
  <c r="C27" i="45"/>
  <c r="C26" i="45"/>
  <c r="C24" i="45"/>
  <c r="C23" i="45"/>
  <c r="C22" i="45"/>
  <c r="C20" i="45"/>
  <c r="C19" i="45"/>
  <c r="C18" i="45"/>
  <c r="C16" i="45"/>
  <c r="C15" i="45"/>
  <c r="C14" i="45"/>
  <c r="C12" i="45"/>
  <c r="C11" i="45"/>
  <c r="C10" i="45"/>
  <c r="C8" i="45"/>
  <c r="C7" i="45"/>
  <c r="C6" i="45"/>
  <c r="C4" i="45"/>
  <c r="C3" i="45"/>
  <c r="A95" i="45"/>
  <c r="A91" i="45"/>
  <c r="A87" i="45"/>
  <c r="A83" i="45"/>
  <c r="A79" i="45"/>
  <c r="A75" i="45"/>
  <c r="A71" i="45"/>
  <c r="A67" i="45"/>
  <c r="A63" i="45"/>
  <c r="A62" i="45"/>
  <c r="A59" i="45"/>
  <c r="A58" i="45"/>
  <c r="A56" i="45"/>
  <c r="A55" i="45"/>
  <c r="A54" i="45"/>
  <c r="A51" i="45"/>
  <c r="A50" i="45"/>
  <c r="A48" i="45"/>
  <c r="A47" i="45"/>
  <c r="A46" i="45"/>
  <c r="A43" i="45"/>
  <c r="A42" i="45"/>
  <c r="A40" i="45"/>
  <c r="A39" i="45"/>
  <c r="A38" i="45"/>
  <c r="A35" i="45"/>
  <c r="A34" i="45"/>
  <c r="A32" i="45"/>
  <c r="A31" i="45"/>
  <c r="A30" i="45"/>
  <c r="A29" i="45"/>
  <c r="A27" i="45"/>
  <c r="A26" i="45"/>
  <c r="A24" i="45"/>
  <c r="A23" i="45"/>
  <c r="A22" i="45"/>
  <c r="A21" i="45"/>
  <c r="A19" i="45"/>
  <c r="A18" i="45"/>
  <c r="A17" i="45"/>
  <c r="A16" i="45"/>
  <c r="A15" i="45"/>
  <c r="A14" i="45"/>
  <c r="A13" i="45"/>
  <c r="A12" i="45"/>
  <c r="A11" i="45"/>
  <c r="A10" i="45"/>
  <c r="A9" i="45"/>
  <c r="A8" i="45"/>
  <c r="A6" i="45"/>
  <c r="A5" i="45"/>
  <c r="A4" i="45"/>
  <c r="A3" i="45"/>
  <c r="A2" i="45"/>
  <c r="B96" i="44"/>
  <c r="B95" i="44"/>
  <c r="B94" i="44"/>
  <c r="A94" i="44" s="1"/>
  <c r="B93" i="44"/>
  <c r="B92" i="44"/>
  <c r="B91" i="44"/>
  <c r="B90" i="44"/>
  <c r="B89" i="44"/>
  <c r="B88" i="44"/>
  <c r="B87" i="44"/>
  <c r="B86" i="44"/>
  <c r="B85" i="44"/>
  <c r="B84" i="44"/>
  <c r="B83" i="44"/>
  <c r="B82" i="44"/>
  <c r="B81" i="44"/>
  <c r="B80" i="44"/>
  <c r="B79" i="44"/>
  <c r="B78" i="44"/>
  <c r="B77" i="44"/>
  <c r="B76" i="44"/>
  <c r="B75" i="44"/>
  <c r="B74" i="44"/>
  <c r="B73" i="44"/>
  <c r="B72" i="44"/>
  <c r="B71" i="44"/>
  <c r="B70" i="44"/>
  <c r="B69" i="44"/>
  <c r="B68" i="44"/>
  <c r="B67" i="44"/>
  <c r="B66" i="44"/>
  <c r="B65" i="44"/>
  <c r="B64" i="44"/>
  <c r="B63" i="44"/>
  <c r="B62" i="44"/>
  <c r="B61" i="44"/>
  <c r="B60" i="44"/>
  <c r="B59" i="44"/>
  <c r="B58" i="44"/>
  <c r="B57" i="44"/>
  <c r="B56" i="44"/>
  <c r="B55" i="44"/>
  <c r="B54" i="44"/>
  <c r="B53" i="44"/>
  <c r="B52" i="44"/>
  <c r="B51" i="44"/>
  <c r="B50" i="44"/>
  <c r="B49" i="44"/>
  <c r="B48" i="44"/>
  <c r="B47" i="44"/>
  <c r="B46" i="44"/>
  <c r="B45" i="44"/>
  <c r="B44" i="44"/>
  <c r="B43" i="44"/>
  <c r="B42" i="44"/>
  <c r="B41" i="44"/>
  <c r="B40" i="44"/>
  <c r="B39" i="44"/>
  <c r="B38" i="44"/>
  <c r="B37" i="44"/>
  <c r="B36" i="44"/>
  <c r="B35" i="44"/>
  <c r="B34" i="44"/>
  <c r="B33" i="44"/>
  <c r="B32" i="44"/>
  <c r="B31" i="44"/>
  <c r="B30" i="44"/>
  <c r="B29" i="44"/>
  <c r="B28" i="44"/>
  <c r="B27" i="44"/>
  <c r="B26" i="44"/>
  <c r="B25" i="44"/>
  <c r="B24" i="44"/>
  <c r="B23" i="44"/>
  <c r="B22" i="44"/>
  <c r="B21" i="44"/>
  <c r="B20" i="44"/>
  <c r="B19" i="44"/>
  <c r="B18" i="44"/>
  <c r="B17" i="44"/>
  <c r="B16" i="44"/>
  <c r="B15" i="44"/>
  <c r="B14" i="44"/>
  <c r="B13" i="44"/>
  <c r="B12" i="44"/>
  <c r="B11" i="44"/>
  <c r="B10" i="44"/>
  <c r="B9" i="44"/>
  <c r="B8" i="44"/>
  <c r="B7" i="44"/>
  <c r="B6" i="44"/>
  <c r="B5" i="44"/>
  <c r="B4" i="44"/>
  <c r="B3" i="44"/>
  <c r="B2" i="44"/>
  <c r="B96" i="43"/>
  <c r="B95" i="43"/>
  <c r="B94" i="43"/>
  <c r="A94" i="43" s="1"/>
  <c r="B93" i="43"/>
  <c r="B92" i="43"/>
  <c r="B91" i="43"/>
  <c r="B90" i="43"/>
  <c r="A90" i="43" s="1"/>
  <c r="B89" i="43"/>
  <c r="C89" i="43" s="1"/>
  <c r="B88" i="43"/>
  <c r="B87" i="43"/>
  <c r="B86" i="43"/>
  <c r="C86" i="43" s="1"/>
  <c r="B85" i="43"/>
  <c r="C85" i="43" s="1"/>
  <c r="B84" i="43"/>
  <c r="B83" i="43"/>
  <c r="B82" i="43"/>
  <c r="C82" i="43" s="1"/>
  <c r="B81" i="43"/>
  <c r="C81" i="43" s="1"/>
  <c r="B80" i="43"/>
  <c r="B79" i="43"/>
  <c r="B78" i="43"/>
  <c r="A78" i="43" s="1"/>
  <c r="B77" i="43"/>
  <c r="B76" i="43"/>
  <c r="B75" i="43"/>
  <c r="B74" i="43"/>
  <c r="B73" i="43"/>
  <c r="C73" i="43" s="1"/>
  <c r="B72" i="43"/>
  <c r="B71" i="43"/>
  <c r="B70" i="43"/>
  <c r="C70" i="43" s="1"/>
  <c r="B69" i="43"/>
  <c r="C69" i="43" s="1"/>
  <c r="B68" i="43"/>
  <c r="B67" i="43"/>
  <c r="B66" i="43"/>
  <c r="C66" i="43" s="1"/>
  <c r="B65" i="43"/>
  <c r="C65" i="43" s="1"/>
  <c r="B64" i="43"/>
  <c r="B63" i="43"/>
  <c r="B62" i="43"/>
  <c r="B61" i="43"/>
  <c r="B60" i="43"/>
  <c r="B59" i="43"/>
  <c r="B58" i="43"/>
  <c r="B57" i="43"/>
  <c r="C57" i="43" s="1"/>
  <c r="B56" i="43"/>
  <c r="B55" i="43"/>
  <c r="B54" i="43"/>
  <c r="C54" i="43" s="1"/>
  <c r="B53" i="43"/>
  <c r="C53" i="43" s="1"/>
  <c r="B52" i="43"/>
  <c r="B51" i="43"/>
  <c r="B50" i="43"/>
  <c r="C50" i="43" s="1"/>
  <c r="B49" i="43"/>
  <c r="C49" i="43" s="1"/>
  <c r="B48" i="43"/>
  <c r="B47" i="43"/>
  <c r="B46" i="43"/>
  <c r="A46" i="43" s="1"/>
  <c r="B45" i="43"/>
  <c r="B44" i="43"/>
  <c r="B43" i="43"/>
  <c r="B42" i="43"/>
  <c r="B41" i="43"/>
  <c r="C41" i="43" s="1"/>
  <c r="B40" i="43"/>
  <c r="B39" i="43"/>
  <c r="B38" i="43"/>
  <c r="A38" i="43" s="1"/>
  <c r="B37" i="43"/>
  <c r="C37" i="43" s="1"/>
  <c r="B36" i="43"/>
  <c r="B35" i="43"/>
  <c r="B34" i="43"/>
  <c r="C34" i="43" s="1"/>
  <c r="B33" i="43"/>
  <c r="C33" i="43" s="1"/>
  <c r="B32" i="43"/>
  <c r="B31" i="43"/>
  <c r="B30" i="43"/>
  <c r="B29" i="43"/>
  <c r="B28" i="43"/>
  <c r="B27" i="43"/>
  <c r="B26" i="43"/>
  <c r="B25" i="43"/>
  <c r="C25" i="43" s="1"/>
  <c r="B24" i="43"/>
  <c r="B23" i="43"/>
  <c r="B22" i="43"/>
  <c r="C22" i="43" s="1"/>
  <c r="B21" i="43"/>
  <c r="A21" i="43" s="1"/>
  <c r="B20" i="43"/>
  <c r="B19" i="43"/>
  <c r="B18" i="43"/>
  <c r="C18" i="43" s="1"/>
  <c r="B17" i="43"/>
  <c r="C17" i="43" s="1"/>
  <c r="B16" i="43"/>
  <c r="B15" i="43"/>
  <c r="B14" i="43"/>
  <c r="B13" i="43"/>
  <c r="C13" i="43" s="1"/>
  <c r="B12" i="43"/>
  <c r="B11" i="43"/>
  <c r="B10" i="43"/>
  <c r="A10" i="43" s="1"/>
  <c r="B9" i="43"/>
  <c r="C9" i="43" s="1"/>
  <c r="B8" i="43"/>
  <c r="B7" i="43"/>
  <c r="C6" i="43"/>
  <c r="C5" i="43"/>
  <c r="C93" i="43"/>
  <c r="C77" i="43"/>
  <c r="C61" i="43"/>
  <c r="C45" i="43"/>
  <c r="C29" i="43"/>
  <c r="C96" i="44"/>
  <c r="C95" i="44"/>
  <c r="C94" i="44"/>
  <c r="C93" i="44"/>
  <c r="C92" i="44"/>
  <c r="C91" i="44"/>
  <c r="C90" i="44"/>
  <c r="C89" i="44"/>
  <c r="C88" i="44"/>
  <c r="C87" i="44"/>
  <c r="C86" i="44"/>
  <c r="C85" i="44"/>
  <c r="C84" i="44"/>
  <c r="C83" i="44"/>
  <c r="C82" i="44"/>
  <c r="C81" i="44"/>
  <c r="C80" i="44"/>
  <c r="C79" i="44"/>
  <c r="C78" i="44"/>
  <c r="C77" i="44"/>
  <c r="C76" i="44"/>
  <c r="C75" i="44"/>
  <c r="C74" i="44"/>
  <c r="C73" i="44"/>
  <c r="C72" i="44"/>
  <c r="C71" i="44"/>
  <c r="C70" i="44"/>
  <c r="C69" i="44"/>
  <c r="C68" i="44"/>
  <c r="C67" i="44"/>
  <c r="C66" i="44"/>
  <c r="C65" i="44"/>
  <c r="C64" i="44"/>
  <c r="C63" i="44"/>
  <c r="C62" i="44"/>
  <c r="C61" i="44"/>
  <c r="C60" i="44"/>
  <c r="C59" i="44"/>
  <c r="C58" i="44"/>
  <c r="C57" i="44"/>
  <c r="C56" i="44"/>
  <c r="C55" i="44"/>
  <c r="C54" i="44"/>
  <c r="C53" i="44"/>
  <c r="C52" i="44"/>
  <c r="C51" i="44"/>
  <c r="C50" i="44"/>
  <c r="C49" i="44"/>
  <c r="C48" i="44"/>
  <c r="C47" i="44"/>
  <c r="C46" i="44"/>
  <c r="C45" i="44"/>
  <c r="C44" i="44"/>
  <c r="C43" i="44"/>
  <c r="C42" i="44"/>
  <c r="C41" i="44"/>
  <c r="C40" i="44"/>
  <c r="C39" i="44"/>
  <c r="C38" i="44"/>
  <c r="C37" i="44"/>
  <c r="C36" i="44"/>
  <c r="C35" i="44"/>
  <c r="C34" i="44"/>
  <c r="C33" i="44"/>
  <c r="C32" i="44"/>
  <c r="C31" i="44"/>
  <c r="C30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7" i="44"/>
  <c r="C6" i="44"/>
  <c r="C5" i="44"/>
  <c r="C4" i="44"/>
  <c r="C3" i="44"/>
  <c r="C2" i="44"/>
  <c r="A96" i="44"/>
  <c r="A95" i="44"/>
  <c r="A93" i="44"/>
  <c r="A92" i="44"/>
  <c r="A91" i="44"/>
  <c r="A90" i="44"/>
  <c r="A88" i="44"/>
  <c r="A87" i="44"/>
  <c r="A86" i="44"/>
  <c r="A85" i="44"/>
  <c r="A84" i="44"/>
  <c r="A83" i="44"/>
  <c r="A82" i="44"/>
  <c r="A80" i="44"/>
  <c r="A79" i="44"/>
  <c r="A76" i="44"/>
  <c r="A75" i="44"/>
  <c r="A74" i="44"/>
  <c r="A73" i="44"/>
  <c r="A72" i="44"/>
  <c r="A71" i="44"/>
  <c r="A70" i="44"/>
  <c r="A69" i="44"/>
  <c r="A67" i="44"/>
  <c r="A66" i="44"/>
  <c r="A65" i="44"/>
  <c r="A64" i="44"/>
  <c r="A62" i="44"/>
  <c r="A60" i="44"/>
  <c r="A59" i="44"/>
  <c r="A58" i="44"/>
  <c r="A57" i="44"/>
  <c r="A56" i="44"/>
  <c r="A54" i="44"/>
  <c r="A52" i="44"/>
  <c r="A51" i="44"/>
  <c r="A50" i="44"/>
  <c r="A49" i="44"/>
  <c r="A48" i="44"/>
  <c r="A45" i="44"/>
  <c r="A44" i="44"/>
  <c r="A43" i="44"/>
  <c r="A42" i="44"/>
  <c r="A41" i="44"/>
  <c r="A40" i="44"/>
  <c r="A39" i="44"/>
  <c r="A37" i="44"/>
  <c r="A36" i="44"/>
  <c r="A35" i="44"/>
  <c r="A34" i="44"/>
  <c r="A33" i="44"/>
  <c r="A32" i="44"/>
  <c r="A31" i="44"/>
  <c r="A29" i="44"/>
  <c r="A28" i="44"/>
  <c r="A27" i="44"/>
  <c r="A26" i="44"/>
  <c r="A25" i="44"/>
  <c r="A24" i="44"/>
  <c r="A23" i="44"/>
  <c r="A21" i="44"/>
  <c r="A20" i="44"/>
  <c r="A19" i="44"/>
  <c r="A18" i="44"/>
  <c r="A17" i="44"/>
  <c r="A16" i="44"/>
  <c r="A15" i="44"/>
  <c r="A13" i="44"/>
  <c r="A12" i="44"/>
  <c r="A11" i="44"/>
  <c r="A10" i="44"/>
  <c r="A9" i="44"/>
  <c r="A8" i="44"/>
  <c r="A7" i="44"/>
  <c r="A5" i="44"/>
  <c r="A4" i="44"/>
  <c r="A3" i="44"/>
  <c r="A2" i="44"/>
  <c r="C2" i="43"/>
  <c r="C96" i="43"/>
  <c r="C95" i="43"/>
  <c r="C94" i="43"/>
  <c r="C92" i="43"/>
  <c r="C91" i="43"/>
  <c r="C90" i="43"/>
  <c r="C88" i="43"/>
  <c r="C87" i="43"/>
  <c r="C84" i="43"/>
  <c r="C83" i="43"/>
  <c r="C80" i="43"/>
  <c r="C79" i="43"/>
  <c r="C78" i="43"/>
  <c r="C76" i="43"/>
  <c r="C75" i="43"/>
  <c r="C74" i="43"/>
  <c r="C72" i="43"/>
  <c r="C71" i="43"/>
  <c r="C68" i="43"/>
  <c r="C67" i="43"/>
  <c r="C64" i="43"/>
  <c r="C63" i="43"/>
  <c r="C62" i="43"/>
  <c r="C60" i="43"/>
  <c r="C59" i="43"/>
  <c r="C58" i="43"/>
  <c r="C56" i="43"/>
  <c r="C55" i="43"/>
  <c r="C52" i="43"/>
  <c r="C51" i="43"/>
  <c r="C48" i="43"/>
  <c r="C47" i="43"/>
  <c r="C46" i="43"/>
  <c r="C44" i="43"/>
  <c r="C43" i="43"/>
  <c r="C42" i="43"/>
  <c r="C40" i="43"/>
  <c r="C39" i="43"/>
  <c r="C36" i="43"/>
  <c r="C35" i="43"/>
  <c r="C32" i="43"/>
  <c r="C31" i="43"/>
  <c r="C30" i="43"/>
  <c r="C28" i="43"/>
  <c r="C27" i="43"/>
  <c r="C26" i="43"/>
  <c r="C24" i="43"/>
  <c r="C23" i="43"/>
  <c r="C20" i="43"/>
  <c r="C19" i="43"/>
  <c r="C16" i="43"/>
  <c r="C15" i="43"/>
  <c r="C12" i="43"/>
  <c r="C11" i="43"/>
  <c r="C10" i="43"/>
  <c r="C8" i="43"/>
  <c r="C7" i="43"/>
  <c r="C4" i="43"/>
  <c r="C3" i="43"/>
  <c r="A96" i="43"/>
  <c r="A95" i="43"/>
  <c r="A92" i="43"/>
  <c r="A91" i="43"/>
  <c r="A88" i="43"/>
  <c r="A87" i="43"/>
  <c r="A84" i="43"/>
  <c r="A83" i="43"/>
  <c r="A82" i="43"/>
  <c r="A80" i="43"/>
  <c r="A79" i="43"/>
  <c r="A76" i="43"/>
  <c r="A75" i="43"/>
  <c r="A74" i="43"/>
  <c r="A72" i="43"/>
  <c r="A71" i="43"/>
  <c r="A70" i="43"/>
  <c r="A68" i="43"/>
  <c r="A66" i="43"/>
  <c r="A64" i="43"/>
  <c r="A62" i="43"/>
  <c r="A60" i="43"/>
  <c r="A58" i="43"/>
  <c r="A56" i="43"/>
  <c r="A54" i="43"/>
  <c r="A52" i="43"/>
  <c r="A50" i="43"/>
  <c r="A42" i="43"/>
  <c r="A34" i="43"/>
  <c r="A31" i="43"/>
  <c r="A27" i="43"/>
  <c r="A23" i="43"/>
  <c r="A20" i="43"/>
  <c r="A19" i="43"/>
  <c r="A16" i="43"/>
  <c r="A12" i="43"/>
  <c r="A11" i="43"/>
  <c r="A8" i="43"/>
  <c r="A7" i="43"/>
  <c r="A4" i="43"/>
  <c r="A3" i="43"/>
  <c r="A2" i="43"/>
  <c r="B16" i="2"/>
  <c r="B14" i="41"/>
  <c r="B13" i="41"/>
  <c r="B12" i="41"/>
  <c r="B11" i="41"/>
  <c r="A11" i="41" s="1"/>
  <c r="B10" i="41"/>
  <c r="B9" i="41"/>
  <c r="B8" i="41"/>
  <c r="B7" i="41"/>
  <c r="B6" i="41"/>
  <c r="B15" i="41"/>
  <c r="B16" i="41"/>
  <c r="B17" i="41"/>
  <c r="A17" i="41" s="1"/>
  <c r="B18" i="41"/>
  <c r="B19" i="41"/>
  <c r="B20" i="41"/>
  <c r="B21" i="41"/>
  <c r="B22" i="41"/>
  <c r="B23" i="41"/>
  <c r="B24" i="41"/>
  <c r="B25" i="41"/>
  <c r="B26" i="41"/>
  <c r="C26" i="41" s="1"/>
  <c r="B27" i="41"/>
  <c r="C27" i="41" s="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A46" i="41" s="1"/>
  <c r="B47" i="41"/>
  <c r="B48" i="41"/>
  <c r="B49" i="41"/>
  <c r="B50" i="41"/>
  <c r="B51" i="41"/>
  <c r="B52" i="41"/>
  <c r="B53" i="41"/>
  <c r="B54" i="41"/>
  <c r="A54" i="41" s="1"/>
  <c r="B55" i="41"/>
  <c r="B56" i="41"/>
  <c r="B57" i="41"/>
  <c r="B58" i="41"/>
  <c r="B59" i="41"/>
  <c r="B60" i="41"/>
  <c r="B61" i="41"/>
  <c r="B62" i="41"/>
  <c r="A62" i="41" s="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A89" i="41" s="1"/>
  <c r="B90" i="41"/>
  <c r="B91" i="41"/>
  <c r="A91" i="41" s="1"/>
  <c r="B92" i="41"/>
  <c r="B93" i="41"/>
  <c r="A93" i="41" s="1"/>
  <c r="B94" i="41"/>
  <c r="B95" i="41"/>
  <c r="B96" i="41"/>
  <c r="A85" i="41"/>
  <c r="A82" i="41"/>
  <c r="A78" i="41"/>
  <c r="A77" i="41"/>
  <c r="A61" i="41"/>
  <c r="A45" i="41"/>
  <c r="A37" i="41"/>
  <c r="A33" i="41"/>
  <c r="A25" i="41"/>
  <c r="C14" i="43" l="1"/>
  <c r="A33" i="45"/>
  <c r="A65" i="45"/>
  <c r="A81" i="45"/>
  <c r="A25" i="45"/>
  <c r="A37" i="45"/>
  <c r="A45" i="45"/>
  <c r="A49" i="45"/>
  <c r="A53" i="45"/>
  <c r="A57" i="45"/>
  <c r="A61" i="45"/>
  <c r="A69" i="45"/>
  <c r="A93" i="45"/>
  <c r="A41" i="45"/>
  <c r="A73" i="45"/>
  <c r="A89" i="45"/>
  <c r="C77" i="45"/>
  <c r="C85" i="45"/>
  <c r="A20" i="45"/>
  <c r="A36" i="45"/>
  <c r="A7" i="45"/>
  <c r="A28" i="45"/>
  <c r="A44" i="45"/>
  <c r="A52" i="45"/>
  <c r="A60" i="45"/>
  <c r="A66" i="45"/>
  <c r="A78" i="45"/>
  <c r="A82" i="45"/>
  <c r="A74" i="45"/>
  <c r="A70" i="45"/>
  <c r="A64" i="45"/>
  <c r="A68" i="45"/>
  <c r="A72" i="45"/>
  <c r="A76" i="45"/>
  <c r="A80" i="45"/>
  <c r="A86" i="45"/>
  <c r="A90" i="45"/>
  <c r="A94" i="45"/>
  <c r="A84" i="45"/>
  <c r="A88" i="45"/>
  <c r="A92" i="45"/>
  <c r="A96" i="45"/>
  <c r="A6" i="43"/>
  <c r="A9" i="43"/>
  <c r="A17" i="43"/>
  <c r="A86" i="43"/>
  <c r="C38" i="43"/>
  <c r="C21" i="43"/>
  <c r="A25" i="43"/>
  <c r="A5" i="43"/>
  <c r="A29" i="43"/>
  <c r="A78" i="44"/>
  <c r="A61" i="44"/>
  <c r="A53" i="44"/>
  <c r="A6" i="44"/>
  <c r="A14" i="44"/>
  <c r="A22" i="44"/>
  <c r="A30" i="44"/>
  <c r="A38" i="44"/>
  <c r="A46" i="44"/>
  <c r="A47" i="44"/>
  <c r="A55" i="44"/>
  <c r="A63" i="44"/>
  <c r="A68" i="44"/>
  <c r="A77" i="44"/>
  <c r="A81" i="44"/>
  <c r="A89" i="44"/>
  <c r="A22" i="43"/>
  <c r="A24" i="43"/>
  <c r="A28" i="43"/>
  <c r="A26" i="43"/>
  <c r="A30" i="43"/>
  <c r="A32" i="43"/>
  <c r="A33" i="43"/>
  <c r="A39" i="43"/>
  <c r="A40" i="43"/>
  <c r="A41" i="43"/>
  <c r="A47" i="43"/>
  <c r="A48" i="43"/>
  <c r="A49" i="43"/>
  <c r="A81" i="43"/>
  <c r="A18" i="43"/>
  <c r="A35" i="43"/>
  <c r="A36" i="43"/>
  <c r="A37" i="43"/>
  <c r="A43" i="43"/>
  <c r="A44" i="43"/>
  <c r="A45" i="43"/>
  <c r="A51" i="43"/>
  <c r="A53" i="43"/>
  <c r="A55" i="43"/>
  <c r="A57" i="43"/>
  <c r="A59" i="43"/>
  <c r="A69" i="43"/>
  <c r="A93" i="43"/>
  <c r="A73" i="43"/>
  <c r="A89" i="43"/>
  <c r="A77" i="43"/>
  <c r="A85" i="43"/>
  <c r="A61" i="43"/>
  <c r="A63" i="43"/>
  <c r="A65" i="43"/>
  <c r="A67" i="43"/>
  <c r="A55" i="41"/>
  <c r="A63" i="41"/>
  <c r="A83" i="41"/>
  <c r="A44" i="41"/>
  <c r="A47" i="41"/>
  <c r="A16" i="41"/>
  <c r="A52" i="41"/>
  <c r="A36" i="41"/>
  <c r="A56" i="41"/>
  <c r="A90" i="41"/>
  <c r="A32" i="41"/>
  <c r="A40" i="41"/>
  <c r="A48" i="41"/>
  <c r="A18" i="41"/>
  <c r="A29" i="41"/>
  <c r="A34" i="41"/>
  <c r="A41" i="41"/>
  <c r="A65" i="41"/>
  <c r="A79" i="41"/>
  <c r="A22" i="41"/>
  <c r="A30" i="41"/>
  <c r="A50" i="41"/>
  <c r="A57" i="41"/>
  <c r="A69" i="41"/>
  <c r="A31" i="41"/>
  <c r="A70" i="41"/>
  <c r="A74" i="41"/>
  <c r="A95" i="41"/>
  <c r="A39" i="41"/>
  <c r="A58" i="41"/>
  <c r="A66" i="41"/>
  <c r="A71" i="41"/>
  <c r="A15" i="41"/>
  <c r="A87" i="41"/>
  <c r="A7" i="41"/>
  <c r="A23" i="41"/>
  <c r="A75" i="41"/>
  <c r="A20" i="41"/>
  <c r="A24" i="41"/>
  <c r="A38" i="41"/>
  <c r="A43" i="41"/>
  <c r="A53" i="41"/>
  <c r="A64" i="41"/>
  <c r="A68" i="41"/>
  <c r="A72" i="41"/>
  <c r="A76" i="41"/>
  <c r="A80" i="41"/>
  <c r="A28" i="41"/>
  <c r="A67" i="41"/>
  <c r="A21" i="41"/>
  <c r="A49" i="41"/>
  <c r="A60" i="41"/>
  <c r="A73" i="41"/>
  <c r="A81" i="41"/>
  <c r="A86" i="41"/>
  <c r="A94" i="41"/>
  <c r="A59" i="41"/>
  <c r="A84" i="41"/>
  <c r="A88" i="41"/>
  <c r="A92" i="41"/>
  <c r="A96" i="41"/>
  <c r="A9" i="41"/>
  <c r="A13" i="41"/>
  <c r="A42" i="41"/>
  <c r="A51" i="41"/>
  <c r="A19" i="41"/>
  <c r="A35" i="41"/>
  <c r="A8" i="41"/>
  <c r="A12" i="41"/>
  <c r="A6" i="41"/>
  <c r="A10" i="41"/>
  <c r="A14" i="41"/>
  <c r="B96" i="35"/>
  <c r="B95" i="35"/>
  <c r="A95" i="35" s="1"/>
  <c r="B94" i="35"/>
  <c r="A94" i="35" s="1"/>
  <c r="B93" i="35"/>
  <c r="A93" i="35" s="1"/>
  <c r="B92" i="35"/>
  <c r="A92" i="35" s="1"/>
  <c r="B91" i="35"/>
  <c r="B90" i="35"/>
  <c r="A90" i="35" s="1"/>
  <c r="B89" i="35"/>
  <c r="B88" i="35"/>
  <c r="A88" i="35" s="1"/>
  <c r="B87" i="35"/>
  <c r="A87" i="35" s="1"/>
  <c r="B86" i="35"/>
  <c r="A86" i="35" s="1"/>
  <c r="B85" i="35"/>
  <c r="B84" i="35"/>
  <c r="B83" i="35"/>
  <c r="A83" i="35" s="1"/>
  <c r="B82" i="35"/>
  <c r="A82" i="35" s="1"/>
  <c r="B81" i="35"/>
  <c r="B80" i="35"/>
  <c r="B79" i="35"/>
  <c r="A79" i="35" s="1"/>
  <c r="B78" i="35"/>
  <c r="A78" i="35" s="1"/>
  <c r="B77" i="35"/>
  <c r="B76" i="35"/>
  <c r="A76" i="35" s="1"/>
  <c r="B75" i="35"/>
  <c r="B74" i="35"/>
  <c r="A74" i="35" s="1"/>
  <c r="B73" i="35"/>
  <c r="A73" i="35" s="1"/>
  <c r="B72" i="35"/>
  <c r="A72" i="35" s="1"/>
  <c r="B71" i="35"/>
  <c r="B70" i="35"/>
  <c r="A70" i="35" s="1"/>
  <c r="B69" i="35"/>
  <c r="A69" i="35" s="1"/>
  <c r="B68" i="35"/>
  <c r="B67" i="35"/>
  <c r="A67" i="35" s="1"/>
  <c r="B66" i="35"/>
  <c r="A66" i="35" s="1"/>
  <c r="B65" i="35"/>
  <c r="A65" i="35" s="1"/>
  <c r="B64" i="35"/>
  <c r="B63" i="35"/>
  <c r="A63" i="35" s="1"/>
  <c r="B62" i="35"/>
  <c r="A62" i="35" s="1"/>
  <c r="B61" i="35"/>
  <c r="B60" i="35"/>
  <c r="B59" i="35"/>
  <c r="A59" i="35" s="1"/>
  <c r="B58" i="35"/>
  <c r="A58" i="35" s="1"/>
  <c r="B57" i="35"/>
  <c r="B56" i="35"/>
  <c r="A56" i="35" s="1"/>
  <c r="B55" i="35"/>
  <c r="A55" i="35" s="1"/>
  <c r="B54" i="35"/>
  <c r="A54" i="35" s="1"/>
  <c r="B53" i="35"/>
  <c r="A53" i="35" s="1"/>
  <c r="B52" i="35"/>
  <c r="A52" i="35" s="1"/>
  <c r="B51" i="35"/>
  <c r="A51" i="35" s="1"/>
  <c r="B50" i="35"/>
  <c r="A50" i="35" s="1"/>
  <c r="B49" i="35"/>
  <c r="B48" i="35"/>
  <c r="A48" i="35" s="1"/>
  <c r="B47" i="35"/>
  <c r="A47" i="35" s="1"/>
  <c r="B46" i="35"/>
  <c r="B45" i="35"/>
  <c r="A45" i="35" s="1"/>
  <c r="B44" i="35"/>
  <c r="A44" i="35" s="1"/>
  <c r="B43" i="35"/>
  <c r="A43" i="35" s="1"/>
  <c r="B42" i="35"/>
  <c r="B41" i="35"/>
  <c r="B40" i="35"/>
  <c r="A40" i="35" s="1"/>
  <c r="B39" i="35"/>
  <c r="A39" i="35" s="1"/>
  <c r="B38" i="35"/>
  <c r="A38" i="35" s="1"/>
  <c r="B37" i="35"/>
  <c r="A37" i="35" s="1"/>
  <c r="B36" i="35"/>
  <c r="A36" i="35" s="1"/>
  <c r="B35" i="35"/>
  <c r="A35" i="35" s="1"/>
  <c r="B34" i="35"/>
  <c r="A34" i="35" s="1"/>
  <c r="B33" i="35"/>
  <c r="A33" i="35" s="1"/>
  <c r="B32" i="35"/>
  <c r="A32" i="35" s="1"/>
  <c r="B31" i="35"/>
  <c r="A31" i="35" s="1"/>
  <c r="B30" i="35"/>
  <c r="B29" i="35"/>
  <c r="B28" i="35"/>
  <c r="B27" i="35"/>
  <c r="A27" i="35" s="1"/>
  <c r="B26" i="35"/>
  <c r="B25" i="35"/>
  <c r="B24" i="35"/>
  <c r="A24" i="35" s="1"/>
  <c r="B23" i="35"/>
  <c r="A23" i="35" s="1"/>
  <c r="B22" i="35"/>
  <c r="B21" i="35"/>
  <c r="A21" i="35" s="1"/>
  <c r="B20" i="35"/>
  <c r="B19" i="35"/>
  <c r="A19" i="35" s="1"/>
  <c r="B18" i="35"/>
  <c r="B17" i="35"/>
  <c r="B16" i="35"/>
  <c r="A16" i="35" s="1"/>
  <c r="B15" i="35"/>
  <c r="A15" i="35" s="1"/>
  <c r="B14" i="35"/>
  <c r="A14" i="35" s="1"/>
  <c r="B13" i="35"/>
  <c r="B12" i="35"/>
  <c r="A12" i="35" s="1"/>
  <c r="B11" i="35"/>
  <c r="A11" i="35" s="1"/>
  <c r="B10" i="35"/>
  <c r="B9" i="35"/>
  <c r="B8" i="35"/>
  <c r="A8" i="35" s="1"/>
  <c r="B7" i="35"/>
  <c r="A7" i="35" s="1"/>
  <c r="B6" i="35"/>
  <c r="B5" i="35"/>
  <c r="A5" i="35" s="1"/>
  <c r="B4" i="35"/>
  <c r="A18" i="35" l="1"/>
  <c r="A30" i="35"/>
  <c r="A60" i="35"/>
  <c r="A64" i="35"/>
  <c r="A71" i="35"/>
  <c r="A75" i="35"/>
  <c r="A6" i="35"/>
  <c r="A26" i="35"/>
  <c r="A96" i="35"/>
  <c r="A20" i="35"/>
  <c r="A28" i="35"/>
  <c r="A57" i="35"/>
  <c r="A61" i="35"/>
  <c r="A68" i="35"/>
  <c r="A80" i="35"/>
  <c r="A84" i="35"/>
  <c r="A22" i="35"/>
  <c r="A42" i="35"/>
  <c r="A46" i="35"/>
  <c r="A89" i="35"/>
  <c r="A17" i="35"/>
  <c r="A25" i="35"/>
  <c r="A29" i="35"/>
  <c r="A41" i="35"/>
  <c r="A49" i="35"/>
  <c r="A77" i="35"/>
  <c r="A81" i="35"/>
  <c r="A85" i="35"/>
  <c r="A91" i="35"/>
  <c r="A10" i="35"/>
  <c r="A9" i="35"/>
  <c r="A13" i="35"/>
  <c r="A4" i="35"/>
  <c r="B96" i="38"/>
  <c r="B95" i="38"/>
  <c r="B94" i="38"/>
  <c r="B93" i="38"/>
  <c r="B92" i="38"/>
  <c r="B91" i="38"/>
  <c r="B90" i="38"/>
  <c r="B89" i="38"/>
  <c r="B88" i="38"/>
  <c r="B87" i="38"/>
  <c r="B86" i="38"/>
  <c r="B85" i="38"/>
  <c r="B84" i="38"/>
  <c r="B83" i="38"/>
  <c r="B82" i="38"/>
  <c r="B81" i="38"/>
  <c r="B80" i="38"/>
  <c r="B79" i="38"/>
  <c r="B78" i="38"/>
  <c r="B77" i="38"/>
  <c r="B76" i="38"/>
  <c r="B75" i="38"/>
  <c r="B74" i="38"/>
  <c r="B73" i="38"/>
  <c r="B72" i="38"/>
  <c r="B71" i="38"/>
  <c r="B70" i="38"/>
  <c r="B69" i="38"/>
  <c r="B68" i="38"/>
  <c r="B67" i="38"/>
  <c r="B66" i="38"/>
  <c r="B65" i="38"/>
  <c r="B64" i="38"/>
  <c r="B63" i="38"/>
  <c r="B62" i="38"/>
  <c r="B61" i="38"/>
  <c r="B60" i="38"/>
  <c r="B59" i="38"/>
  <c r="B58" i="38"/>
  <c r="B57" i="38"/>
  <c r="B56" i="38"/>
  <c r="B55" i="38"/>
  <c r="B54" i="38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C27" i="38" s="1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A10" i="38" s="1"/>
  <c r="B9" i="38"/>
  <c r="B8" i="38"/>
  <c r="B7" i="38"/>
  <c r="B6" i="38"/>
  <c r="B5" i="38"/>
  <c r="B4" i="38"/>
  <c r="B3" i="38"/>
  <c r="B2" i="38"/>
  <c r="B96" i="39"/>
  <c r="C96" i="39" s="1"/>
  <c r="B95" i="39"/>
  <c r="C95" i="39" s="1"/>
  <c r="B94" i="39"/>
  <c r="C94" i="39" s="1"/>
  <c r="B93" i="39"/>
  <c r="C93" i="39" s="1"/>
  <c r="B92" i="39"/>
  <c r="C92" i="39" s="1"/>
  <c r="B91" i="39"/>
  <c r="C91" i="39" s="1"/>
  <c r="B90" i="39"/>
  <c r="C90" i="39" s="1"/>
  <c r="B89" i="39"/>
  <c r="C89" i="39" s="1"/>
  <c r="B88" i="39"/>
  <c r="C88" i="39" s="1"/>
  <c r="B87" i="39"/>
  <c r="C87" i="39" s="1"/>
  <c r="B86" i="39"/>
  <c r="C86" i="39" s="1"/>
  <c r="B85" i="39"/>
  <c r="C85" i="39" s="1"/>
  <c r="B84" i="39"/>
  <c r="C84" i="39" s="1"/>
  <c r="B83" i="39"/>
  <c r="C83" i="39" s="1"/>
  <c r="B82" i="39"/>
  <c r="C82" i="39" s="1"/>
  <c r="B81" i="39"/>
  <c r="C81" i="39" s="1"/>
  <c r="B80" i="39"/>
  <c r="C80" i="39" s="1"/>
  <c r="B79" i="39"/>
  <c r="C79" i="39" s="1"/>
  <c r="B78" i="39"/>
  <c r="C78" i="39" s="1"/>
  <c r="B77" i="39"/>
  <c r="C77" i="39" s="1"/>
  <c r="B76" i="39"/>
  <c r="C76" i="39" s="1"/>
  <c r="B75" i="39"/>
  <c r="C75" i="39" s="1"/>
  <c r="B74" i="39"/>
  <c r="C74" i="39" s="1"/>
  <c r="B73" i="39"/>
  <c r="C73" i="39" s="1"/>
  <c r="B72" i="39"/>
  <c r="C72" i="39" s="1"/>
  <c r="B71" i="39"/>
  <c r="C71" i="39" s="1"/>
  <c r="B70" i="39"/>
  <c r="C70" i="39" s="1"/>
  <c r="B69" i="39"/>
  <c r="C69" i="39" s="1"/>
  <c r="B68" i="39"/>
  <c r="C68" i="39" s="1"/>
  <c r="B67" i="39"/>
  <c r="C67" i="39" s="1"/>
  <c r="B66" i="39"/>
  <c r="C66" i="39" s="1"/>
  <c r="B65" i="39"/>
  <c r="C65" i="39" s="1"/>
  <c r="B64" i="39"/>
  <c r="C64" i="39" s="1"/>
  <c r="B63" i="39"/>
  <c r="C63" i="39" s="1"/>
  <c r="B62" i="39"/>
  <c r="C62" i="39" s="1"/>
  <c r="B61" i="39"/>
  <c r="C61" i="39" s="1"/>
  <c r="B60" i="39"/>
  <c r="C60" i="39" s="1"/>
  <c r="B59" i="39"/>
  <c r="C59" i="39" s="1"/>
  <c r="B58" i="39"/>
  <c r="C58" i="39" s="1"/>
  <c r="B57" i="39"/>
  <c r="C57" i="39" s="1"/>
  <c r="B56" i="39"/>
  <c r="C56" i="39" s="1"/>
  <c r="B55" i="39"/>
  <c r="C55" i="39" s="1"/>
  <c r="B54" i="39"/>
  <c r="C54" i="39" s="1"/>
  <c r="B53" i="39"/>
  <c r="C53" i="39" s="1"/>
  <c r="B52" i="39"/>
  <c r="C52" i="39" s="1"/>
  <c r="B51" i="39"/>
  <c r="C51" i="39" s="1"/>
  <c r="B50" i="39"/>
  <c r="C50" i="39" s="1"/>
  <c r="B49" i="39"/>
  <c r="C49" i="39" s="1"/>
  <c r="B48" i="39"/>
  <c r="C48" i="39" s="1"/>
  <c r="B47" i="39"/>
  <c r="C47" i="39" s="1"/>
  <c r="B46" i="39"/>
  <c r="C46" i="39" s="1"/>
  <c r="B45" i="39"/>
  <c r="C45" i="39" s="1"/>
  <c r="B44" i="39"/>
  <c r="C44" i="39" s="1"/>
  <c r="B43" i="39"/>
  <c r="C43" i="39" s="1"/>
  <c r="B42" i="39"/>
  <c r="C42" i="39" s="1"/>
  <c r="B41" i="39"/>
  <c r="C41" i="39" s="1"/>
  <c r="B40" i="39"/>
  <c r="C40" i="39" s="1"/>
  <c r="B39" i="39"/>
  <c r="C39" i="39" s="1"/>
  <c r="B38" i="39"/>
  <c r="C38" i="39" s="1"/>
  <c r="B37" i="39"/>
  <c r="C37" i="39" s="1"/>
  <c r="B36" i="39"/>
  <c r="C36" i="39" s="1"/>
  <c r="B35" i="39"/>
  <c r="C35" i="39" s="1"/>
  <c r="B34" i="39"/>
  <c r="C34" i="39" s="1"/>
  <c r="B33" i="39"/>
  <c r="C33" i="39" s="1"/>
  <c r="B32" i="39"/>
  <c r="C32" i="39" s="1"/>
  <c r="B31" i="39"/>
  <c r="C31" i="39" s="1"/>
  <c r="B30" i="39"/>
  <c r="C30" i="39" s="1"/>
  <c r="B29" i="39"/>
  <c r="C29" i="39" s="1"/>
  <c r="B28" i="39"/>
  <c r="C28" i="39" s="1"/>
  <c r="B27" i="39"/>
  <c r="C27" i="39" s="1"/>
  <c r="B26" i="39"/>
  <c r="C26" i="39" s="1"/>
  <c r="B25" i="39"/>
  <c r="C25" i="39" s="1"/>
  <c r="B24" i="39"/>
  <c r="C24" i="39" s="1"/>
  <c r="B23" i="39"/>
  <c r="C23" i="39" s="1"/>
  <c r="B22" i="39"/>
  <c r="C22" i="39" s="1"/>
  <c r="B21" i="39"/>
  <c r="C21" i="39" s="1"/>
  <c r="B20" i="39"/>
  <c r="C20" i="39" s="1"/>
  <c r="B19" i="39"/>
  <c r="C19" i="39" s="1"/>
  <c r="B18" i="39"/>
  <c r="C18" i="39" s="1"/>
  <c r="B17" i="39"/>
  <c r="C17" i="39" s="1"/>
  <c r="B16" i="39"/>
  <c r="C16" i="39" s="1"/>
  <c r="B15" i="39"/>
  <c r="C15" i="39" s="1"/>
  <c r="B14" i="39"/>
  <c r="C14" i="39" s="1"/>
  <c r="B13" i="39"/>
  <c r="C13" i="39" s="1"/>
  <c r="B12" i="39"/>
  <c r="C12" i="39" s="1"/>
  <c r="B11" i="39"/>
  <c r="C11" i="39" s="1"/>
  <c r="B10" i="39"/>
  <c r="C10" i="39" s="1"/>
  <c r="B9" i="39"/>
  <c r="C9" i="39" s="1"/>
  <c r="B8" i="39"/>
  <c r="C8" i="39" s="1"/>
  <c r="B7" i="39"/>
  <c r="C7" i="39" s="1"/>
  <c r="B6" i="39"/>
  <c r="C6" i="39" s="1"/>
  <c r="B5" i="39"/>
  <c r="C5" i="39" s="1"/>
  <c r="B4" i="39"/>
  <c r="C4" i="39" s="1"/>
  <c r="B3" i="39"/>
  <c r="B2" i="39"/>
  <c r="B96" i="40"/>
  <c r="B95" i="40"/>
  <c r="B94" i="40"/>
  <c r="B93" i="40"/>
  <c r="B92" i="40"/>
  <c r="B91" i="40"/>
  <c r="B90" i="40"/>
  <c r="B89" i="40"/>
  <c r="B88" i="40"/>
  <c r="B87" i="40"/>
  <c r="B86" i="40"/>
  <c r="B85" i="40"/>
  <c r="B84" i="40"/>
  <c r="B83" i="40"/>
  <c r="B82" i="40"/>
  <c r="B81" i="40"/>
  <c r="B80" i="40"/>
  <c r="B79" i="40"/>
  <c r="B78" i="40"/>
  <c r="B77" i="40"/>
  <c r="B76" i="40"/>
  <c r="B75" i="40"/>
  <c r="B74" i="40"/>
  <c r="B73" i="40"/>
  <c r="B72" i="40"/>
  <c r="B71" i="40"/>
  <c r="B70" i="40"/>
  <c r="B69" i="40"/>
  <c r="B68" i="40"/>
  <c r="B67" i="40"/>
  <c r="B66" i="40"/>
  <c r="B65" i="40"/>
  <c r="B64" i="40"/>
  <c r="B63" i="40"/>
  <c r="B62" i="40"/>
  <c r="B61" i="40"/>
  <c r="B60" i="40"/>
  <c r="B59" i="40"/>
  <c r="B58" i="40"/>
  <c r="B57" i="40"/>
  <c r="B56" i="40"/>
  <c r="B55" i="40"/>
  <c r="B54" i="40"/>
  <c r="B53" i="40"/>
  <c r="B52" i="40"/>
  <c r="B51" i="40"/>
  <c r="B50" i="40"/>
  <c r="B49" i="40"/>
  <c r="B48" i="40"/>
  <c r="B47" i="40"/>
  <c r="B46" i="40"/>
  <c r="B45" i="40"/>
  <c r="B44" i="40"/>
  <c r="B43" i="40"/>
  <c r="B42" i="40"/>
  <c r="B41" i="40"/>
  <c r="B40" i="40"/>
  <c r="B39" i="40"/>
  <c r="B38" i="40"/>
  <c r="B37" i="40"/>
  <c r="B36" i="40"/>
  <c r="B35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  <c r="B9" i="40"/>
  <c r="B8" i="40"/>
  <c r="B7" i="40"/>
  <c r="B6" i="40"/>
  <c r="B5" i="40"/>
  <c r="C5" i="40" s="1"/>
  <c r="B4" i="40"/>
  <c r="B3" i="40"/>
  <c r="B2" i="40"/>
  <c r="B96" i="42"/>
  <c r="B95" i="42"/>
  <c r="B94" i="42"/>
  <c r="B93" i="42"/>
  <c r="B92" i="42"/>
  <c r="B91" i="42"/>
  <c r="B90" i="42"/>
  <c r="B89" i="42"/>
  <c r="B88" i="42"/>
  <c r="B87" i="42"/>
  <c r="B86" i="42"/>
  <c r="B85" i="42"/>
  <c r="B84" i="42"/>
  <c r="B83" i="42"/>
  <c r="B82" i="42"/>
  <c r="B81" i="42"/>
  <c r="B80" i="42"/>
  <c r="B79" i="42"/>
  <c r="B78" i="42"/>
  <c r="B77" i="42"/>
  <c r="B76" i="42"/>
  <c r="B75" i="42"/>
  <c r="B74" i="42"/>
  <c r="B73" i="42"/>
  <c r="B72" i="42"/>
  <c r="B71" i="42"/>
  <c r="B70" i="42"/>
  <c r="B69" i="42"/>
  <c r="B68" i="42"/>
  <c r="B67" i="42"/>
  <c r="B66" i="42"/>
  <c r="B65" i="42"/>
  <c r="B64" i="42"/>
  <c r="B63" i="42"/>
  <c r="B62" i="42"/>
  <c r="B61" i="42"/>
  <c r="B60" i="42"/>
  <c r="B59" i="42"/>
  <c r="B58" i="42"/>
  <c r="B57" i="42"/>
  <c r="B56" i="42"/>
  <c r="B55" i="42"/>
  <c r="B54" i="42"/>
  <c r="B53" i="42"/>
  <c r="B52" i="42"/>
  <c r="B51" i="42"/>
  <c r="B50" i="42"/>
  <c r="B49" i="42"/>
  <c r="B48" i="42"/>
  <c r="B47" i="42"/>
  <c r="B46" i="42"/>
  <c r="B45" i="42"/>
  <c r="B44" i="42"/>
  <c r="B43" i="42"/>
  <c r="B42" i="42"/>
  <c r="B41" i="42"/>
  <c r="B40" i="42"/>
  <c r="B39" i="42"/>
  <c r="B38" i="42"/>
  <c r="B37" i="42"/>
  <c r="B36" i="42"/>
  <c r="B35" i="42"/>
  <c r="B34" i="42"/>
  <c r="B33" i="42"/>
  <c r="B32" i="42"/>
  <c r="B31" i="42"/>
  <c r="B30" i="42"/>
  <c r="B29" i="42"/>
  <c r="B28" i="42"/>
  <c r="B27" i="42"/>
  <c r="B26" i="42"/>
  <c r="B25" i="42"/>
  <c r="B24" i="42"/>
  <c r="B23" i="42"/>
  <c r="B22" i="42"/>
  <c r="B21" i="42"/>
  <c r="B20" i="42"/>
  <c r="B19" i="42"/>
  <c r="B18" i="42"/>
  <c r="B17" i="42"/>
  <c r="B16" i="42"/>
  <c r="B15" i="42"/>
  <c r="B14" i="42"/>
  <c r="B13" i="42"/>
  <c r="B12" i="42"/>
  <c r="B11" i="42"/>
  <c r="B10" i="42"/>
  <c r="B9" i="42"/>
  <c r="B8" i="42"/>
  <c r="C8" i="42" s="1"/>
  <c r="B7" i="42"/>
  <c r="C7" i="42" s="1"/>
  <c r="B6" i="42"/>
  <c r="C6" i="42" s="1"/>
  <c r="B5" i="42"/>
  <c r="C5" i="42" s="1"/>
  <c r="B4" i="42"/>
  <c r="C4" i="42" s="1"/>
  <c r="B3" i="42"/>
  <c r="C3" i="42" s="1"/>
  <c r="B5" i="41"/>
  <c r="B4" i="41"/>
  <c r="B3" i="41"/>
  <c r="B2" i="41"/>
  <c r="B2" i="42"/>
  <c r="C2" i="42" s="1"/>
  <c r="B96" i="37"/>
  <c r="B95" i="37"/>
  <c r="B94" i="37"/>
  <c r="B93" i="37"/>
  <c r="B92" i="37"/>
  <c r="B91" i="37"/>
  <c r="B90" i="37"/>
  <c r="B89" i="37"/>
  <c r="B88" i="37"/>
  <c r="B87" i="37"/>
  <c r="B86" i="37"/>
  <c r="B85" i="37"/>
  <c r="B84" i="37"/>
  <c r="B83" i="37"/>
  <c r="B82" i="37"/>
  <c r="B81" i="37"/>
  <c r="B80" i="37"/>
  <c r="B79" i="37"/>
  <c r="B78" i="37"/>
  <c r="B77" i="37"/>
  <c r="B76" i="37"/>
  <c r="B75" i="37"/>
  <c r="B74" i="37"/>
  <c r="B73" i="37"/>
  <c r="B72" i="37"/>
  <c r="B71" i="37"/>
  <c r="B70" i="37"/>
  <c r="B69" i="37"/>
  <c r="B68" i="37"/>
  <c r="B67" i="37"/>
  <c r="B66" i="37"/>
  <c r="B65" i="37"/>
  <c r="B64" i="37"/>
  <c r="B63" i="37"/>
  <c r="B62" i="37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B3" i="37"/>
  <c r="B2" i="37"/>
  <c r="A5" i="41" l="1"/>
  <c r="A7" i="40"/>
  <c r="A11" i="40"/>
  <c r="A15" i="40"/>
  <c r="A19" i="40"/>
  <c r="A23" i="40"/>
  <c r="A27" i="40"/>
  <c r="A31" i="40"/>
  <c r="A35" i="40"/>
  <c r="A39" i="40"/>
  <c r="A43" i="40"/>
  <c r="A47" i="40"/>
  <c r="A51" i="40"/>
  <c r="A55" i="40"/>
  <c r="A59" i="40"/>
  <c r="A63" i="40"/>
  <c r="A67" i="40"/>
  <c r="A71" i="40"/>
  <c r="A75" i="40"/>
  <c r="A79" i="40"/>
  <c r="A83" i="40"/>
  <c r="A87" i="40"/>
  <c r="A91" i="40"/>
  <c r="A95" i="40"/>
  <c r="A9" i="38"/>
  <c r="A13" i="38"/>
  <c r="A17" i="38"/>
  <c r="A21" i="38"/>
  <c r="A25" i="38"/>
  <c r="A29" i="38"/>
  <c r="A33" i="38"/>
  <c r="A37" i="38"/>
  <c r="A41" i="38"/>
  <c r="A45" i="38"/>
  <c r="A49" i="38"/>
  <c r="A53" i="38"/>
  <c r="A57" i="38"/>
  <c r="A61" i="38"/>
  <c r="A65" i="38"/>
  <c r="A69" i="38"/>
  <c r="A73" i="38"/>
  <c r="A77" i="38"/>
  <c r="A81" i="38"/>
  <c r="A85" i="38"/>
  <c r="A89" i="38"/>
  <c r="A93" i="38"/>
  <c r="A4" i="40"/>
  <c r="A8" i="40"/>
  <c r="A12" i="40"/>
  <c r="A16" i="40"/>
  <c r="A20" i="40"/>
  <c r="A24" i="40"/>
  <c r="A28" i="40"/>
  <c r="A32" i="40"/>
  <c r="A36" i="40"/>
  <c r="A40" i="40"/>
  <c r="A44" i="40"/>
  <c r="A48" i="40"/>
  <c r="A52" i="40"/>
  <c r="A56" i="40"/>
  <c r="A60" i="40"/>
  <c r="A64" i="40"/>
  <c r="A68" i="40"/>
  <c r="A72" i="40"/>
  <c r="A76" i="40"/>
  <c r="A80" i="40"/>
  <c r="A84" i="40"/>
  <c r="A88" i="40"/>
  <c r="A92" i="40"/>
  <c r="A96" i="40"/>
  <c r="A14" i="38"/>
  <c r="A18" i="38"/>
  <c r="A22" i="38"/>
  <c r="A26" i="38"/>
  <c r="A30" i="38"/>
  <c r="A34" i="38"/>
  <c r="A38" i="38"/>
  <c r="A42" i="38"/>
  <c r="A46" i="38"/>
  <c r="A50" i="38"/>
  <c r="A54" i="38"/>
  <c r="A58" i="38"/>
  <c r="A62" i="38"/>
  <c r="A66" i="38"/>
  <c r="A70" i="38"/>
  <c r="A74" i="38"/>
  <c r="A78" i="38"/>
  <c r="A82" i="38"/>
  <c r="A86" i="38"/>
  <c r="A90" i="38"/>
  <c r="A94" i="38"/>
  <c r="A9" i="40"/>
  <c r="A13" i="40"/>
  <c r="A17" i="40"/>
  <c r="A21" i="40"/>
  <c r="A25" i="40"/>
  <c r="A29" i="40"/>
  <c r="A33" i="40"/>
  <c r="A37" i="40"/>
  <c r="A41" i="40"/>
  <c r="A45" i="40"/>
  <c r="A49" i="40"/>
  <c r="A53" i="40"/>
  <c r="A57" i="40"/>
  <c r="A61" i="40"/>
  <c r="A65" i="40"/>
  <c r="A69" i="40"/>
  <c r="A73" i="40"/>
  <c r="A77" i="40"/>
  <c r="A81" i="40"/>
  <c r="A85" i="40"/>
  <c r="A89" i="40"/>
  <c r="A93" i="40"/>
  <c r="A7" i="38"/>
  <c r="A11" i="38"/>
  <c r="A15" i="38"/>
  <c r="A19" i="38"/>
  <c r="A23" i="38"/>
  <c r="A31" i="38"/>
  <c r="A35" i="38"/>
  <c r="A39" i="38"/>
  <c r="A43" i="38"/>
  <c r="A47" i="38"/>
  <c r="A51" i="38"/>
  <c r="A55" i="38"/>
  <c r="A59" i="38"/>
  <c r="A63" i="38"/>
  <c r="A67" i="38"/>
  <c r="A71" i="38"/>
  <c r="A75" i="38"/>
  <c r="A79" i="38"/>
  <c r="A83" i="38"/>
  <c r="A87" i="38"/>
  <c r="A91" i="38"/>
  <c r="A95" i="38"/>
  <c r="A6" i="40"/>
  <c r="A10" i="40"/>
  <c r="A14" i="40"/>
  <c r="A18" i="40"/>
  <c r="A22" i="40"/>
  <c r="A26" i="40"/>
  <c r="A30" i="40"/>
  <c r="A34" i="40"/>
  <c r="A38" i="40"/>
  <c r="A42" i="40"/>
  <c r="A46" i="40"/>
  <c r="A50" i="40"/>
  <c r="A54" i="40"/>
  <c r="A58" i="40"/>
  <c r="A62" i="40"/>
  <c r="A66" i="40"/>
  <c r="A70" i="40"/>
  <c r="A74" i="40"/>
  <c r="A78" i="40"/>
  <c r="A82" i="40"/>
  <c r="A86" i="40"/>
  <c r="A90" i="40"/>
  <c r="A94" i="40"/>
  <c r="A8" i="38"/>
  <c r="A12" i="38"/>
  <c r="A16" i="38"/>
  <c r="A20" i="38"/>
  <c r="A24" i="38"/>
  <c r="A28" i="38"/>
  <c r="A32" i="38"/>
  <c r="A36" i="38"/>
  <c r="A40" i="38"/>
  <c r="A44" i="38"/>
  <c r="A48" i="38"/>
  <c r="A52" i="38"/>
  <c r="A56" i="38"/>
  <c r="A60" i="38"/>
  <c r="A64" i="38"/>
  <c r="A68" i="38"/>
  <c r="A72" i="38"/>
  <c r="A76" i="38"/>
  <c r="A80" i="38"/>
  <c r="A84" i="38"/>
  <c r="A88" i="38"/>
  <c r="A92" i="38"/>
  <c r="A96" i="38"/>
  <c r="A96" i="42"/>
  <c r="A93" i="42"/>
  <c r="A92" i="42"/>
  <c r="A91" i="42"/>
  <c r="A85" i="42"/>
  <c r="A84" i="42"/>
  <c r="A83" i="42"/>
  <c r="A77" i="42"/>
  <c r="A76" i="42"/>
  <c r="A75" i="42"/>
  <c r="A73" i="42"/>
  <c r="A69" i="42"/>
  <c r="A67" i="42"/>
  <c r="A62" i="42"/>
  <c r="A61" i="42"/>
  <c r="A60" i="42"/>
  <c r="A58" i="42"/>
  <c r="A54" i="42"/>
  <c r="A50" i="42"/>
  <c r="A46" i="42"/>
  <c r="A45" i="42"/>
  <c r="A43" i="42"/>
  <c r="A42" i="42"/>
  <c r="A41" i="42"/>
  <c r="A40" i="42"/>
  <c r="A39" i="42"/>
  <c r="A38" i="42"/>
  <c r="A36" i="42"/>
  <c r="A31" i="42"/>
  <c r="A30" i="42"/>
  <c r="A28" i="42"/>
  <c r="A22" i="42"/>
  <c r="A21" i="42"/>
  <c r="A18" i="42"/>
  <c r="A13" i="42"/>
  <c r="A10" i="42"/>
  <c r="A6" i="42"/>
  <c r="A5" i="42"/>
  <c r="A3" i="41"/>
  <c r="A3" i="40"/>
  <c r="A2" i="40"/>
  <c r="A96" i="39"/>
  <c r="A94" i="39"/>
  <c r="A91" i="39"/>
  <c r="A90" i="39"/>
  <c r="A89" i="39"/>
  <c r="A88" i="39"/>
  <c r="A86" i="39"/>
  <c r="A83" i="39"/>
  <c r="A82" i="39"/>
  <c r="A81" i="39"/>
  <c r="A80" i="39"/>
  <c r="A78" i="39"/>
  <c r="A77" i="39"/>
  <c r="A74" i="39"/>
  <c r="A73" i="39"/>
  <c r="A72" i="39"/>
  <c r="A70" i="39"/>
  <c r="A69" i="39"/>
  <c r="A68" i="39"/>
  <c r="A67" i="39"/>
  <c r="A66" i="39"/>
  <c r="A65" i="39"/>
  <c r="A64" i="39"/>
  <c r="A63" i="39"/>
  <c r="A62" i="39"/>
  <c r="A61" i="39"/>
  <c r="A60" i="39"/>
  <c r="A58" i="39"/>
  <c r="A56" i="39"/>
  <c r="A55" i="39"/>
  <c r="A54" i="39"/>
  <c r="A53" i="39"/>
  <c r="A52" i="39"/>
  <c r="A50" i="39"/>
  <c r="A48" i="39"/>
  <c r="A47" i="39"/>
  <c r="A46" i="39"/>
  <c r="A45" i="39"/>
  <c r="A44" i="39"/>
  <c r="A42" i="39"/>
  <c r="A40" i="39"/>
  <c r="A39" i="39"/>
  <c r="A38" i="39"/>
  <c r="A37" i="39"/>
  <c r="A36" i="39"/>
  <c r="A34" i="39"/>
  <c r="A32" i="39"/>
  <c r="A31" i="39"/>
  <c r="A30" i="39"/>
  <c r="A29" i="39"/>
  <c r="A28" i="39"/>
  <c r="A26" i="39"/>
  <c r="A24" i="39"/>
  <c r="A23" i="39"/>
  <c r="A22" i="39"/>
  <c r="A21" i="39"/>
  <c r="A20" i="39"/>
  <c r="A18" i="39"/>
  <c r="A16" i="39"/>
  <c r="A15" i="39"/>
  <c r="A14" i="39"/>
  <c r="A13" i="39"/>
  <c r="A12" i="39"/>
  <c r="A10" i="39"/>
  <c r="A9" i="39"/>
  <c r="A8" i="39"/>
  <c r="A7" i="39"/>
  <c r="A6" i="39"/>
  <c r="A5" i="39"/>
  <c r="A4" i="39"/>
  <c r="A3" i="39"/>
  <c r="A2" i="39"/>
  <c r="A5" i="38"/>
  <c r="A4" i="38"/>
  <c r="A96" i="37"/>
  <c r="A92" i="37"/>
  <c r="A88" i="37"/>
  <c r="A86" i="37"/>
  <c r="A84" i="37"/>
  <c r="A82" i="37"/>
  <c r="A80" i="37"/>
  <c r="A78" i="37"/>
  <c r="A76" i="37"/>
  <c r="A74" i="37"/>
  <c r="A72" i="37"/>
  <c r="A70" i="37"/>
  <c r="A68" i="37"/>
  <c r="A66" i="37"/>
  <c r="A64" i="37"/>
  <c r="A62" i="37"/>
  <c r="A60" i="37"/>
  <c r="A58" i="37"/>
  <c r="A56" i="37"/>
  <c r="A54" i="37"/>
  <c r="A52" i="37"/>
  <c r="A50" i="37"/>
  <c r="A48" i="37"/>
  <c r="A46" i="37"/>
  <c r="A44" i="37"/>
  <c r="A42" i="37"/>
  <c r="A40" i="37"/>
  <c r="A38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6" i="37"/>
  <c r="A5" i="37"/>
  <c r="A4" i="37"/>
  <c r="A3" i="37"/>
  <c r="A2" i="37"/>
  <c r="A49" i="42" l="1"/>
  <c r="A65" i="42"/>
  <c r="A25" i="42"/>
  <c r="A51" i="42"/>
  <c r="A55" i="42"/>
  <c r="A81" i="42"/>
  <c r="A47" i="42"/>
  <c r="A52" i="42"/>
  <c r="A2" i="42"/>
  <c r="A14" i="42"/>
  <c r="A32" i="42"/>
  <c r="A44" i="42"/>
  <c r="A53" i="42"/>
  <c r="A89" i="42"/>
  <c r="A26" i="42"/>
  <c r="A33" i="42"/>
  <c r="A94" i="42"/>
  <c r="A95" i="42"/>
  <c r="A34" i="42"/>
  <c r="A48" i="42"/>
  <c r="A63" i="42"/>
  <c r="A71" i="42"/>
  <c r="A93" i="37"/>
  <c r="A94" i="37"/>
  <c r="A37" i="37"/>
  <c r="A41" i="37"/>
  <c r="A45" i="37"/>
  <c r="A55" i="37"/>
  <c r="A57" i="37"/>
  <c r="A59" i="37"/>
  <c r="A61" i="37"/>
  <c r="A63" i="37"/>
  <c r="A65" i="37"/>
  <c r="A67" i="37"/>
  <c r="A69" i="37"/>
  <c r="A71" i="37"/>
  <c r="A73" i="37"/>
  <c r="A75" i="37"/>
  <c r="A77" i="37"/>
  <c r="A79" i="37"/>
  <c r="A81" i="37"/>
  <c r="A83" i="37"/>
  <c r="A85" i="37"/>
  <c r="A87" i="37"/>
  <c r="A89" i="37"/>
  <c r="A39" i="37"/>
  <c r="A43" i="37"/>
  <c r="A47" i="37"/>
  <c r="A49" i="37"/>
  <c r="A51" i="37"/>
  <c r="A53" i="37"/>
  <c r="A90" i="37"/>
  <c r="A91" i="37"/>
  <c r="A95" i="37"/>
  <c r="A6" i="38"/>
  <c r="A2" i="38"/>
  <c r="A3" i="38"/>
  <c r="A71" i="39"/>
  <c r="A11" i="39"/>
  <c r="A19" i="39"/>
  <c r="A27" i="39"/>
  <c r="A35" i="39"/>
  <c r="A43" i="39"/>
  <c r="A51" i="39"/>
  <c r="A59" i="39"/>
  <c r="A75" i="39"/>
  <c r="A76" i="39"/>
  <c r="A92" i="39"/>
  <c r="A93" i="39"/>
  <c r="A17" i="39"/>
  <c r="A25" i="39"/>
  <c r="A33" i="39"/>
  <c r="A41" i="39"/>
  <c r="A49" i="39"/>
  <c r="A57" i="39"/>
  <c r="A84" i="39"/>
  <c r="A85" i="39"/>
  <c r="A79" i="39"/>
  <c r="A87" i="39"/>
  <c r="A95" i="39"/>
  <c r="A4" i="42"/>
  <c r="A7" i="42"/>
  <c r="A9" i="42"/>
  <c r="A12" i="42"/>
  <c r="A15" i="42"/>
  <c r="A17" i="42"/>
  <c r="A20" i="42"/>
  <c r="A23" i="42"/>
  <c r="A2" i="41"/>
  <c r="A4" i="41"/>
  <c r="A16" i="42"/>
  <c r="A24" i="42"/>
  <c r="A27" i="42"/>
  <c r="A35" i="42"/>
  <c r="A3" i="42"/>
  <c r="A11" i="42"/>
  <c r="A19" i="42"/>
  <c r="A56" i="42"/>
  <c r="A29" i="42"/>
  <c r="A37" i="42"/>
  <c r="A59" i="42"/>
  <c r="A68" i="42"/>
  <c r="A70" i="42"/>
  <c r="A80" i="42"/>
  <c r="A78" i="42"/>
  <c r="A57" i="42"/>
  <c r="A64" i="42"/>
  <c r="A66" i="42"/>
  <c r="A72" i="42"/>
  <c r="A74" i="42"/>
  <c r="A79" i="42"/>
  <c r="A88" i="42"/>
  <c r="A86" i="42"/>
  <c r="A87" i="42"/>
  <c r="A82" i="42"/>
  <c r="A90" i="42"/>
  <c r="B14" i="28" l="1"/>
  <c r="B3" i="35"/>
  <c r="B2" i="36"/>
  <c r="C14" i="28" l="1"/>
  <c r="B96" i="36"/>
  <c r="B95" i="36"/>
  <c r="B94" i="36"/>
  <c r="B93" i="36"/>
  <c r="B92" i="36"/>
  <c r="A92" i="36" s="1"/>
  <c r="B91" i="36"/>
  <c r="B90" i="36"/>
  <c r="B89" i="36"/>
  <c r="B88" i="36"/>
  <c r="A88" i="36" s="1"/>
  <c r="B87" i="36"/>
  <c r="A87" i="36" s="1"/>
  <c r="B86" i="36"/>
  <c r="A86" i="36" s="1"/>
  <c r="B85" i="36"/>
  <c r="B84" i="36"/>
  <c r="B83" i="36"/>
  <c r="B82" i="36"/>
  <c r="B81" i="36"/>
  <c r="B80" i="36"/>
  <c r="B79" i="36"/>
  <c r="A79" i="36" s="1"/>
  <c r="B78" i="36"/>
  <c r="B77" i="36"/>
  <c r="B76" i="36"/>
  <c r="B75" i="36"/>
  <c r="B74" i="36"/>
  <c r="B73" i="36"/>
  <c r="B72" i="36"/>
  <c r="A72" i="36" s="1"/>
  <c r="B71" i="36"/>
  <c r="A71" i="36" s="1"/>
  <c r="B70" i="36"/>
  <c r="B69" i="36"/>
  <c r="B68" i="36"/>
  <c r="A68" i="36" s="1"/>
  <c r="B67" i="36"/>
  <c r="B66" i="36"/>
  <c r="B65" i="36"/>
  <c r="A65" i="36" s="1"/>
  <c r="B64" i="36"/>
  <c r="A64" i="36" s="1"/>
  <c r="B63" i="36"/>
  <c r="B62" i="36"/>
  <c r="B61" i="36"/>
  <c r="B60" i="36"/>
  <c r="A60" i="36" s="1"/>
  <c r="B59" i="36"/>
  <c r="B58" i="36"/>
  <c r="A58" i="36" s="1"/>
  <c r="B57" i="36"/>
  <c r="B56" i="36"/>
  <c r="B55" i="36"/>
  <c r="A55" i="36" s="1"/>
  <c r="B54" i="36"/>
  <c r="A54" i="36" s="1"/>
  <c r="B53" i="36"/>
  <c r="B52" i="36"/>
  <c r="B51" i="36"/>
  <c r="B50" i="36"/>
  <c r="B49" i="36"/>
  <c r="B48" i="36"/>
  <c r="A48" i="36" s="1"/>
  <c r="B47" i="36"/>
  <c r="A47" i="36" s="1"/>
  <c r="B46" i="36"/>
  <c r="B45" i="36"/>
  <c r="B44" i="36"/>
  <c r="B43" i="36"/>
  <c r="B42" i="36"/>
  <c r="B41" i="36"/>
  <c r="B40" i="36"/>
  <c r="A40" i="36" s="1"/>
  <c r="B39" i="36"/>
  <c r="A39" i="36" s="1"/>
  <c r="B38" i="36"/>
  <c r="B37" i="36"/>
  <c r="B36" i="36"/>
  <c r="B35" i="36"/>
  <c r="B34" i="36"/>
  <c r="B33" i="36"/>
  <c r="B32" i="36"/>
  <c r="C32" i="36" s="1"/>
  <c r="B31" i="36"/>
  <c r="B30" i="36"/>
  <c r="B29" i="36"/>
  <c r="B28" i="36"/>
  <c r="B27" i="36"/>
  <c r="B26" i="36"/>
  <c r="B25" i="36"/>
  <c r="A25" i="36" s="1"/>
  <c r="B24" i="36"/>
  <c r="B23" i="36"/>
  <c r="B22" i="36"/>
  <c r="B21" i="36"/>
  <c r="B20" i="36"/>
  <c r="A20" i="36" s="1"/>
  <c r="B19" i="36"/>
  <c r="B18" i="36"/>
  <c r="B17" i="36"/>
  <c r="A17" i="36" s="1"/>
  <c r="B16" i="36"/>
  <c r="B15" i="36"/>
  <c r="A15" i="36" s="1"/>
  <c r="B14" i="36"/>
  <c r="B13" i="36"/>
  <c r="B12" i="36"/>
  <c r="B11" i="36"/>
  <c r="A11" i="36" s="1"/>
  <c r="B10" i="36"/>
  <c r="A10" i="36" s="1"/>
  <c r="B9" i="36"/>
  <c r="A9" i="36" s="1"/>
  <c r="B8" i="36"/>
  <c r="A8" i="36" s="1"/>
  <c r="B7" i="36"/>
  <c r="A7" i="36" s="1"/>
  <c r="B6" i="36"/>
  <c r="A6" i="36" s="1"/>
  <c r="B5" i="36"/>
  <c r="B4" i="36"/>
  <c r="B3" i="36"/>
  <c r="A2" i="36"/>
  <c r="B2" i="35"/>
  <c r="B96" i="34"/>
  <c r="B95" i="34"/>
  <c r="C95" i="34" s="1"/>
  <c r="B94" i="34"/>
  <c r="C94" i="34" s="1"/>
  <c r="B93" i="34"/>
  <c r="C93" i="34" s="1"/>
  <c r="B92" i="34"/>
  <c r="B91" i="34"/>
  <c r="C91" i="34" s="1"/>
  <c r="B90" i="34"/>
  <c r="C90" i="34" s="1"/>
  <c r="B89" i="34"/>
  <c r="C89" i="34" s="1"/>
  <c r="B88" i="34"/>
  <c r="B87" i="34"/>
  <c r="A87" i="34" s="1"/>
  <c r="B86" i="34"/>
  <c r="C86" i="34" s="1"/>
  <c r="B85" i="34"/>
  <c r="C85" i="34" s="1"/>
  <c r="B84" i="34"/>
  <c r="B83" i="34"/>
  <c r="A83" i="34" s="1"/>
  <c r="B82" i="34"/>
  <c r="C82" i="34" s="1"/>
  <c r="B81" i="34"/>
  <c r="C81" i="34" s="1"/>
  <c r="B80" i="34"/>
  <c r="B79" i="34"/>
  <c r="C79" i="34" s="1"/>
  <c r="B78" i="34"/>
  <c r="C78" i="34" s="1"/>
  <c r="B77" i="34"/>
  <c r="A77" i="34" s="1"/>
  <c r="B76" i="34"/>
  <c r="B75" i="34"/>
  <c r="C75" i="34" s="1"/>
  <c r="B74" i="34"/>
  <c r="C74" i="34" s="1"/>
  <c r="B73" i="34"/>
  <c r="C73" i="34" s="1"/>
  <c r="B72" i="34"/>
  <c r="B71" i="34"/>
  <c r="C71" i="34" s="1"/>
  <c r="B70" i="34"/>
  <c r="C70" i="34" s="1"/>
  <c r="B69" i="34"/>
  <c r="A69" i="34" s="1"/>
  <c r="B68" i="34"/>
  <c r="C68" i="34" s="1"/>
  <c r="B67" i="34"/>
  <c r="C67" i="34" s="1"/>
  <c r="B66" i="34"/>
  <c r="C66" i="34" s="1"/>
  <c r="B65" i="34"/>
  <c r="A65" i="34" s="1"/>
  <c r="B64" i="34"/>
  <c r="C64" i="34" s="1"/>
  <c r="B63" i="34"/>
  <c r="A63" i="34" s="1"/>
  <c r="B62" i="34"/>
  <c r="B61" i="34"/>
  <c r="C61" i="34" s="1"/>
  <c r="B60" i="34"/>
  <c r="C60" i="34" s="1"/>
  <c r="B59" i="34"/>
  <c r="C59" i="34" s="1"/>
  <c r="B58" i="34"/>
  <c r="C58" i="34" s="1"/>
  <c r="B57" i="34"/>
  <c r="C57" i="34" s="1"/>
  <c r="B56" i="34"/>
  <c r="C56" i="34" s="1"/>
  <c r="B55" i="34"/>
  <c r="A55" i="34" s="1"/>
  <c r="B54" i="34"/>
  <c r="B53" i="34"/>
  <c r="A53" i="34" s="1"/>
  <c r="B52" i="34"/>
  <c r="C52" i="34" s="1"/>
  <c r="B51" i="34"/>
  <c r="C51" i="34" s="1"/>
  <c r="B50" i="34"/>
  <c r="C50" i="34" s="1"/>
  <c r="B49" i="34"/>
  <c r="C49" i="34" s="1"/>
  <c r="B48" i="34"/>
  <c r="B47" i="34"/>
  <c r="A47" i="34" s="1"/>
  <c r="B46" i="34"/>
  <c r="C46" i="34" s="1"/>
  <c r="B45" i="34"/>
  <c r="A45" i="34" s="1"/>
  <c r="B44" i="34"/>
  <c r="C44" i="34" s="1"/>
  <c r="B43" i="34"/>
  <c r="C43" i="34" s="1"/>
  <c r="B42" i="34"/>
  <c r="C42" i="34" s="1"/>
  <c r="B41" i="34"/>
  <c r="C41" i="34" s="1"/>
  <c r="B40" i="34"/>
  <c r="B39" i="34"/>
  <c r="C39" i="34" s="1"/>
  <c r="B38" i="34"/>
  <c r="C38" i="34" s="1"/>
  <c r="B37" i="34"/>
  <c r="A37" i="34" s="1"/>
  <c r="B36" i="34"/>
  <c r="C36" i="34" s="1"/>
  <c r="B35" i="34"/>
  <c r="C35" i="34" s="1"/>
  <c r="B34" i="34"/>
  <c r="C34" i="34" s="1"/>
  <c r="B33" i="34"/>
  <c r="A33" i="34" s="1"/>
  <c r="B32" i="34"/>
  <c r="A32" i="34" s="1"/>
  <c r="B31" i="34"/>
  <c r="C31" i="34" s="1"/>
  <c r="B30" i="34"/>
  <c r="A30" i="34" s="1"/>
  <c r="B29" i="34"/>
  <c r="C29" i="34" s="1"/>
  <c r="B28" i="34"/>
  <c r="C28" i="34" s="1"/>
  <c r="B27" i="34"/>
  <c r="C27" i="34" s="1"/>
  <c r="B26" i="34"/>
  <c r="C26" i="34" s="1"/>
  <c r="B25" i="34"/>
  <c r="A25" i="34" s="1"/>
  <c r="B24" i="34"/>
  <c r="C24" i="34" s="1"/>
  <c r="B23" i="34"/>
  <c r="C23" i="34" s="1"/>
  <c r="B22" i="34"/>
  <c r="A22" i="34" s="1"/>
  <c r="B21" i="34"/>
  <c r="C21" i="34" s="1"/>
  <c r="B20" i="34"/>
  <c r="C20" i="34" s="1"/>
  <c r="B19" i="34"/>
  <c r="C19" i="34" s="1"/>
  <c r="B18" i="34"/>
  <c r="A18" i="34" s="1"/>
  <c r="B17" i="34"/>
  <c r="A17" i="34" s="1"/>
  <c r="B16" i="34"/>
  <c r="C16" i="34" s="1"/>
  <c r="B15" i="34"/>
  <c r="C15" i="34" s="1"/>
  <c r="B14" i="34"/>
  <c r="C14" i="34" s="1"/>
  <c r="B13" i="34"/>
  <c r="C13" i="34" s="1"/>
  <c r="B12" i="34"/>
  <c r="C12" i="34" s="1"/>
  <c r="B11" i="34"/>
  <c r="C11" i="34" s="1"/>
  <c r="B10" i="34"/>
  <c r="C10" i="34" s="1"/>
  <c r="B9" i="34"/>
  <c r="C9" i="34" s="1"/>
  <c r="B8" i="34"/>
  <c r="B7" i="34"/>
  <c r="C7" i="34" s="1"/>
  <c r="B6" i="34"/>
  <c r="C6" i="34" s="1"/>
  <c r="B5" i="34"/>
  <c r="C5" i="34" s="1"/>
  <c r="B4" i="34"/>
  <c r="B3" i="34"/>
  <c r="C3" i="34" s="1"/>
  <c r="B2" i="34"/>
  <c r="C2" i="34" s="1"/>
  <c r="A89" i="34"/>
  <c r="A85" i="34"/>
  <c r="A81" i="34"/>
  <c r="A79" i="34"/>
  <c r="A49" i="34"/>
  <c r="B96" i="32"/>
  <c r="A96" i="32" s="1"/>
  <c r="B95" i="32"/>
  <c r="A95" i="32" s="1"/>
  <c r="B94" i="32"/>
  <c r="A94" i="32" s="1"/>
  <c r="B93" i="32"/>
  <c r="A93" i="32" s="1"/>
  <c r="B92" i="32"/>
  <c r="A92" i="32" s="1"/>
  <c r="B91" i="32"/>
  <c r="A91" i="32" s="1"/>
  <c r="B90" i="32"/>
  <c r="A90" i="32" s="1"/>
  <c r="B89" i="32"/>
  <c r="A89" i="32" s="1"/>
  <c r="B88" i="32"/>
  <c r="A88" i="32" s="1"/>
  <c r="B87" i="32"/>
  <c r="A87" i="32" s="1"/>
  <c r="B86" i="32"/>
  <c r="A86" i="32" s="1"/>
  <c r="B85" i="32"/>
  <c r="A85" i="32" s="1"/>
  <c r="B84" i="32"/>
  <c r="A84" i="32" s="1"/>
  <c r="B83" i="32"/>
  <c r="A83" i="32" s="1"/>
  <c r="B82" i="32"/>
  <c r="A82" i="32" s="1"/>
  <c r="B81" i="32"/>
  <c r="A81" i="32" s="1"/>
  <c r="B80" i="32"/>
  <c r="A80" i="32" s="1"/>
  <c r="B79" i="32"/>
  <c r="A79" i="32" s="1"/>
  <c r="B78" i="32"/>
  <c r="A78" i="32" s="1"/>
  <c r="B77" i="32"/>
  <c r="A77" i="32" s="1"/>
  <c r="B76" i="32"/>
  <c r="A76" i="32" s="1"/>
  <c r="B75" i="32"/>
  <c r="A75" i="32" s="1"/>
  <c r="B74" i="32"/>
  <c r="A74" i="32" s="1"/>
  <c r="B73" i="32"/>
  <c r="A73" i="32" s="1"/>
  <c r="B72" i="32"/>
  <c r="A72" i="32" s="1"/>
  <c r="B71" i="32"/>
  <c r="A71" i="32" s="1"/>
  <c r="B70" i="32"/>
  <c r="A70" i="32" s="1"/>
  <c r="B69" i="32"/>
  <c r="A69" i="32" s="1"/>
  <c r="B68" i="32"/>
  <c r="A68" i="32" s="1"/>
  <c r="B67" i="32"/>
  <c r="A67" i="32" s="1"/>
  <c r="B66" i="32"/>
  <c r="A66" i="32" s="1"/>
  <c r="B65" i="32"/>
  <c r="A65" i="32" s="1"/>
  <c r="B64" i="32"/>
  <c r="A64" i="32" s="1"/>
  <c r="B63" i="32"/>
  <c r="A63" i="32" s="1"/>
  <c r="B62" i="32"/>
  <c r="A62" i="32" s="1"/>
  <c r="B61" i="32"/>
  <c r="A61" i="32" s="1"/>
  <c r="B60" i="32"/>
  <c r="A60" i="32" s="1"/>
  <c r="B59" i="32"/>
  <c r="A59" i="32" s="1"/>
  <c r="B58" i="32"/>
  <c r="A58" i="32" s="1"/>
  <c r="B57" i="32"/>
  <c r="A57" i="32" s="1"/>
  <c r="B56" i="32"/>
  <c r="A56" i="32" s="1"/>
  <c r="B55" i="32"/>
  <c r="A55" i="32" s="1"/>
  <c r="B54" i="32"/>
  <c r="A54" i="32" s="1"/>
  <c r="B53" i="32"/>
  <c r="A53" i="32" s="1"/>
  <c r="B52" i="32"/>
  <c r="A52" i="32" s="1"/>
  <c r="B51" i="32"/>
  <c r="A51" i="32" s="1"/>
  <c r="B50" i="32"/>
  <c r="A50" i="32" s="1"/>
  <c r="B49" i="32"/>
  <c r="A49" i="32" s="1"/>
  <c r="B48" i="32"/>
  <c r="A48" i="32" s="1"/>
  <c r="B47" i="32"/>
  <c r="A47" i="32" s="1"/>
  <c r="B46" i="32"/>
  <c r="A46" i="32" s="1"/>
  <c r="B45" i="32"/>
  <c r="A45" i="32" s="1"/>
  <c r="B44" i="32"/>
  <c r="A44" i="32" s="1"/>
  <c r="B43" i="32"/>
  <c r="A43" i="32" s="1"/>
  <c r="B42" i="32"/>
  <c r="A42" i="32" s="1"/>
  <c r="B41" i="32"/>
  <c r="A41" i="32" s="1"/>
  <c r="B40" i="32"/>
  <c r="A40" i="32" s="1"/>
  <c r="B39" i="32"/>
  <c r="A39" i="32" s="1"/>
  <c r="B38" i="32"/>
  <c r="A38" i="32" s="1"/>
  <c r="B37" i="32"/>
  <c r="A37" i="32" s="1"/>
  <c r="B36" i="32"/>
  <c r="A36" i="32" s="1"/>
  <c r="B35" i="32"/>
  <c r="A35" i="32" s="1"/>
  <c r="B34" i="32"/>
  <c r="A34" i="32" s="1"/>
  <c r="B33" i="32"/>
  <c r="A33" i="32" s="1"/>
  <c r="B32" i="32"/>
  <c r="A32" i="32" s="1"/>
  <c r="B31" i="32"/>
  <c r="A31" i="32" s="1"/>
  <c r="B30" i="32"/>
  <c r="A30" i="32" s="1"/>
  <c r="B29" i="32"/>
  <c r="A29" i="32" s="1"/>
  <c r="B28" i="32"/>
  <c r="A28" i="32" s="1"/>
  <c r="B27" i="32"/>
  <c r="A27" i="32" s="1"/>
  <c r="B26" i="32"/>
  <c r="A26" i="32" s="1"/>
  <c r="B25" i="32"/>
  <c r="A25" i="32" s="1"/>
  <c r="B24" i="32"/>
  <c r="A24" i="32" s="1"/>
  <c r="B23" i="32"/>
  <c r="A23" i="32" s="1"/>
  <c r="B22" i="32"/>
  <c r="A22" i="32" s="1"/>
  <c r="B21" i="32"/>
  <c r="A21" i="32" s="1"/>
  <c r="B20" i="32"/>
  <c r="A20" i="32" s="1"/>
  <c r="B19" i="32"/>
  <c r="A19" i="32" s="1"/>
  <c r="B18" i="32"/>
  <c r="A18" i="32" s="1"/>
  <c r="B17" i="32"/>
  <c r="A17" i="32" s="1"/>
  <c r="B16" i="32"/>
  <c r="A16" i="32" s="1"/>
  <c r="B15" i="32"/>
  <c r="A15" i="32" s="1"/>
  <c r="B14" i="32"/>
  <c r="A14" i="32" s="1"/>
  <c r="B13" i="32"/>
  <c r="A13" i="32" s="1"/>
  <c r="B12" i="32"/>
  <c r="A12" i="32" s="1"/>
  <c r="B11" i="32"/>
  <c r="A11" i="32" s="1"/>
  <c r="B10" i="32"/>
  <c r="A10" i="32" s="1"/>
  <c r="B9" i="32"/>
  <c r="A9" i="32" s="1"/>
  <c r="B8" i="32"/>
  <c r="A8" i="32" s="1"/>
  <c r="B7" i="32"/>
  <c r="A7" i="32" s="1"/>
  <c r="B6" i="32"/>
  <c r="A6" i="32" s="1"/>
  <c r="B5" i="32"/>
  <c r="B4" i="32"/>
  <c r="A4" i="32" s="1"/>
  <c r="B3" i="32"/>
  <c r="C3" i="32" s="1"/>
  <c r="B96" i="33"/>
  <c r="A96" i="33" s="1"/>
  <c r="B95" i="33"/>
  <c r="A95" i="33" s="1"/>
  <c r="B94" i="33"/>
  <c r="A94" i="33" s="1"/>
  <c r="B93" i="33"/>
  <c r="A93" i="33" s="1"/>
  <c r="B92" i="33"/>
  <c r="A92" i="33" s="1"/>
  <c r="B91" i="33"/>
  <c r="A91" i="33" s="1"/>
  <c r="B90" i="33"/>
  <c r="A90" i="33" s="1"/>
  <c r="B89" i="33"/>
  <c r="A89" i="33" s="1"/>
  <c r="B88" i="33"/>
  <c r="A88" i="33" s="1"/>
  <c r="B87" i="33"/>
  <c r="A87" i="33" s="1"/>
  <c r="B86" i="33"/>
  <c r="A86" i="33" s="1"/>
  <c r="B85" i="33"/>
  <c r="A85" i="33" s="1"/>
  <c r="B84" i="33"/>
  <c r="A84" i="33" s="1"/>
  <c r="B83" i="33"/>
  <c r="A83" i="33" s="1"/>
  <c r="B82" i="33"/>
  <c r="A82" i="33" s="1"/>
  <c r="B81" i="33"/>
  <c r="A81" i="33" s="1"/>
  <c r="B80" i="33"/>
  <c r="A80" i="33" s="1"/>
  <c r="B79" i="33"/>
  <c r="A79" i="33" s="1"/>
  <c r="B78" i="33"/>
  <c r="A78" i="33" s="1"/>
  <c r="B77" i="33"/>
  <c r="A77" i="33" s="1"/>
  <c r="B76" i="33"/>
  <c r="A76" i="33" s="1"/>
  <c r="B75" i="33"/>
  <c r="A75" i="33" s="1"/>
  <c r="B74" i="33"/>
  <c r="A74" i="33" s="1"/>
  <c r="B73" i="33"/>
  <c r="A73" i="33" s="1"/>
  <c r="B72" i="33"/>
  <c r="A72" i="33" s="1"/>
  <c r="B71" i="33"/>
  <c r="A71" i="33" s="1"/>
  <c r="B70" i="33"/>
  <c r="A70" i="33" s="1"/>
  <c r="B69" i="33"/>
  <c r="A69" i="33" s="1"/>
  <c r="B68" i="33"/>
  <c r="A68" i="33" s="1"/>
  <c r="B67" i="33"/>
  <c r="A67" i="33" s="1"/>
  <c r="B66" i="33"/>
  <c r="A66" i="33" s="1"/>
  <c r="B65" i="33"/>
  <c r="A65" i="33" s="1"/>
  <c r="B64" i="33"/>
  <c r="A64" i="33" s="1"/>
  <c r="B63" i="33"/>
  <c r="A63" i="33" s="1"/>
  <c r="B62" i="33"/>
  <c r="A62" i="33" s="1"/>
  <c r="B61" i="33"/>
  <c r="A61" i="33" s="1"/>
  <c r="B60" i="33"/>
  <c r="A60" i="33" s="1"/>
  <c r="B59" i="33"/>
  <c r="A59" i="33" s="1"/>
  <c r="B58" i="33"/>
  <c r="A58" i="33" s="1"/>
  <c r="B57" i="33"/>
  <c r="A57" i="33" s="1"/>
  <c r="B56" i="33"/>
  <c r="A56" i="33" s="1"/>
  <c r="B55" i="33"/>
  <c r="A55" i="33" s="1"/>
  <c r="B54" i="33"/>
  <c r="A54" i="33" s="1"/>
  <c r="B53" i="33"/>
  <c r="A53" i="33" s="1"/>
  <c r="B52" i="33"/>
  <c r="A52" i="33" s="1"/>
  <c r="B51" i="33"/>
  <c r="A51" i="33" s="1"/>
  <c r="B50" i="33"/>
  <c r="A50" i="33" s="1"/>
  <c r="B49" i="33"/>
  <c r="A49" i="33" s="1"/>
  <c r="B48" i="33"/>
  <c r="A48" i="33" s="1"/>
  <c r="B47" i="33"/>
  <c r="A47" i="33" s="1"/>
  <c r="B46" i="33"/>
  <c r="A46" i="33" s="1"/>
  <c r="B45" i="33"/>
  <c r="A45" i="33" s="1"/>
  <c r="B44" i="33"/>
  <c r="A44" i="33" s="1"/>
  <c r="B43" i="33"/>
  <c r="A43" i="33" s="1"/>
  <c r="B42" i="33"/>
  <c r="A42" i="33" s="1"/>
  <c r="B41" i="33"/>
  <c r="A41" i="33" s="1"/>
  <c r="B40" i="33"/>
  <c r="A40" i="33" s="1"/>
  <c r="B39" i="33"/>
  <c r="A39" i="33" s="1"/>
  <c r="B38" i="33"/>
  <c r="A38" i="33" s="1"/>
  <c r="B37" i="33"/>
  <c r="A37" i="33" s="1"/>
  <c r="B36" i="33"/>
  <c r="A36" i="33" s="1"/>
  <c r="B35" i="33"/>
  <c r="A35" i="33" s="1"/>
  <c r="B34" i="33"/>
  <c r="A34" i="33" s="1"/>
  <c r="B33" i="33"/>
  <c r="A33" i="33" s="1"/>
  <c r="B32" i="33"/>
  <c r="A32" i="33" s="1"/>
  <c r="B31" i="33"/>
  <c r="A31" i="33" s="1"/>
  <c r="B30" i="33"/>
  <c r="A30" i="33" s="1"/>
  <c r="B29" i="33"/>
  <c r="A29" i="33" s="1"/>
  <c r="B28" i="33"/>
  <c r="A28" i="33" s="1"/>
  <c r="B27" i="33"/>
  <c r="A27" i="33" s="1"/>
  <c r="B26" i="33"/>
  <c r="A26" i="33" s="1"/>
  <c r="B25" i="33"/>
  <c r="A25" i="33" s="1"/>
  <c r="B24" i="33"/>
  <c r="A24" i="33" s="1"/>
  <c r="B23" i="33"/>
  <c r="A23" i="33" s="1"/>
  <c r="B22" i="33"/>
  <c r="A22" i="33" s="1"/>
  <c r="B21" i="33"/>
  <c r="A21" i="33" s="1"/>
  <c r="B20" i="33"/>
  <c r="A20" i="33" s="1"/>
  <c r="B19" i="33"/>
  <c r="A19" i="33" s="1"/>
  <c r="B18" i="33"/>
  <c r="A18" i="33" s="1"/>
  <c r="B17" i="33"/>
  <c r="A17" i="33" s="1"/>
  <c r="B16" i="33"/>
  <c r="A16" i="33" s="1"/>
  <c r="B15" i="33"/>
  <c r="A15" i="33" s="1"/>
  <c r="B14" i="33"/>
  <c r="A14" i="33" s="1"/>
  <c r="B13" i="33"/>
  <c r="A13" i="33" s="1"/>
  <c r="B12" i="33"/>
  <c r="A12" i="33" s="1"/>
  <c r="B11" i="33"/>
  <c r="A11" i="33" s="1"/>
  <c r="B10" i="33"/>
  <c r="A10" i="33" s="1"/>
  <c r="B9" i="33"/>
  <c r="A9" i="33" s="1"/>
  <c r="B8" i="33"/>
  <c r="A8" i="33" s="1"/>
  <c r="B7" i="33"/>
  <c r="A7" i="33" s="1"/>
  <c r="B6" i="33"/>
  <c r="A6" i="33" s="1"/>
  <c r="B5" i="33"/>
  <c r="A5" i="33" s="1"/>
  <c r="B4" i="33"/>
  <c r="B3" i="33"/>
  <c r="C3" i="33" s="1"/>
  <c r="B2" i="33"/>
  <c r="B2" i="32"/>
  <c r="C2" i="32" s="1"/>
  <c r="C31" i="36" l="1"/>
  <c r="A70" i="34"/>
  <c r="A78" i="34"/>
  <c r="A94" i="34"/>
  <c r="C17" i="32"/>
  <c r="C21" i="32"/>
  <c r="C25" i="32"/>
  <c r="C29" i="32"/>
  <c r="C33" i="32"/>
  <c r="C37" i="32"/>
  <c r="C41" i="32"/>
  <c r="C45" i="32"/>
  <c r="C49" i="32"/>
  <c r="C53" i="32"/>
  <c r="C57" i="32"/>
  <c r="C61" i="32"/>
  <c r="C65" i="32"/>
  <c r="C69" i="32"/>
  <c r="C73" i="32"/>
  <c r="C77" i="32"/>
  <c r="C81" i="32"/>
  <c r="C85" i="32"/>
  <c r="C89" i="32"/>
  <c r="C93" i="32"/>
  <c r="A13" i="36"/>
  <c r="A21" i="36"/>
  <c r="A29" i="36"/>
  <c r="A33" i="36"/>
  <c r="A37" i="36"/>
  <c r="A41" i="36"/>
  <c r="A45" i="36"/>
  <c r="A49" i="36"/>
  <c r="A53" i="36"/>
  <c r="A57" i="36"/>
  <c r="A61" i="36"/>
  <c r="A69" i="36"/>
  <c r="A73" i="36"/>
  <c r="A77" i="36"/>
  <c r="A81" i="36"/>
  <c r="A85" i="36"/>
  <c r="A89" i="36"/>
  <c r="A93" i="36"/>
  <c r="C18" i="32"/>
  <c r="C26" i="32"/>
  <c r="C30" i="32"/>
  <c r="C34" i="32"/>
  <c r="C38" i="32"/>
  <c r="C42" i="32"/>
  <c r="C50" i="32"/>
  <c r="C58" i="32"/>
  <c r="C62" i="32"/>
  <c r="C74" i="32"/>
  <c r="C82" i="32"/>
  <c r="C90" i="32"/>
  <c r="A14" i="36"/>
  <c r="A18" i="36"/>
  <c r="A22" i="36"/>
  <c r="A26" i="36"/>
  <c r="A30" i="36"/>
  <c r="A34" i="36"/>
  <c r="A38" i="36"/>
  <c r="A42" i="36"/>
  <c r="A46" i="36"/>
  <c r="A50" i="36"/>
  <c r="A62" i="36"/>
  <c r="A66" i="36"/>
  <c r="A70" i="36"/>
  <c r="A74" i="36"/>
  <c r="A78" i="36"/>
  <c r="A82" i="36"/>
  <c r="A90" i="36"/>
  <c r="A94" i="36"/>
  <c r="C19" i="32"/>
  <c r="C23" i="32"/>
  <c r="C27" i="32"/>
  <c r="C31" i="32"/>
  <c r="C35" i="32"/>
  <c r="C39" i="32"/>
  <c r="C43" i="32"/>
  <c r="C47" i="32"/>
  <c r="C51" i="32"/>
  <c r="C55" i="32"/>
  <c r="C59" i="32"/>
  <c r="C63" i="32"/>
  <c r="C71" i="32"/>
  <c r="C83" i="32"/>
  <c r="C95" i="32"/>
  <c r="A19" i="36"/>
  <c r="A23" i="36"/>
  <c r="A27" i="36"/>
  <c r="A35" i="36"/>
  <c r="A43" i="36"/>
  <c r="A51" i="36"/>
  <c r="A59" i="36"/>
  <c r="A63" i="36"/>
  <c r="A67" i="36"/>
  <c r="A75" i="36"/>
  <c r="A83" i="36"/>
  <c r="A91" i="36"/>
  <c r="A95" i="36"/>
  <c r="C20" i="32"/>
  <c r="C24" i="32"/>
  <c r="C28" i="32"/>
  <c r="C36" i="32"/>
  <c r="C40" i="32"/>
  <c r="C56" i="32"/>
  <c r="C72" i="32"/>
  <c r="C76" i="32"/>
  <c r="C80" i="32"/>
  <c r="C84" i="32"/>
  <c r="C88" i="32"/>
  <c r="C96" i="32"/>
  <c r="A12" i="36"/>
  <c r="A16" i="36"/>
  <c r="A24" i="36"/>
  <c r="A28" i="36"/>
  <c r="A36" i="36"/>
  <c r="A44" i="36"/>
  <c r="A52" i="36"/>
  <c r="A56" i="36"/>
  <c r="A76" i="36"/>
  <c r="A80" i="36"/>
  <c r="A84" i="36"/>
  <c r="A96" i="36"/>
  <c r="A5" i="36"/>
  <c r="A4" i="36"/>
  <c r="C5" i="32"/>
  <c r="A5" i="32"/>
  <c r="C13" i="32"/>
  <c r="C7" i="32"/>
  <c r="C11" i="32"/>
  <c r="C15" i="32"/>
  <c r="C9" i="32"/>
  <c r="C6" i="32"/>
  <c r="C12" i="32"/>
  <c r="C16" i="32"/>
  <c r="C53" i="34"/>
  <c r="A41" i="34"/>
  <c r="C10" i="33"/>
  <c r="C14" i="33"/>
  <c r="C22" i="33"/>
  <c r="C34" i="33"/>
  <c r="C66" i="33"/>
  <c r="C78" i="33"/>
  <c r="C82" i="33"/>
  <c r="C94" i="33"/>
  <c r="C27" i="33"/>
  <c r="C35" i="33"/>
  <c r="C43" i="33"/>
  <c r="C55" i="33"/>
  <c r="C63" i="33"/>
  <c r="C71" i="33"/>
  <c r="C79" i="33"/>
  <c r="C91" i="33"/>
  <c r="A38" i="34"/>
  <c r="C30" i="33"/>
  <c r="C62" i="33"/>
  <c r="C74" i="33"/>
  <c r="C86" i="33"/>
  <c r="C7" i="33"/>
  <c r="C11" i="33"/>
  <c r="C15" i="33"/>
  <c r="C23" i="33"/>
  <c r="C31" i="33"/>
  <c r="C39" i="33"/>
  <c r="C47" i="33"/>
  <c r="C51" i="33"/>
  <c r="C59" i="33"/>
  <c r="C67" i="33"/>
  <c r="C75" i="33"/>
  <c r="C83" i="33"/>
  <c r="C87" i="33"/>
  <c r="C95" i="33"/>
  <c r="C4" i="33"/>
  <c r="A4" i="33"/>
  <c r="C8" i="33"/>
  <c r="C12" i="33"/>
  <c r="C16" i="33"/>
  <c r="C24" i="33"/>
  <c r="C28" i="33"/>
  <c r="C32" i="33"/>
  <c r="C36" i="33"/>
  <c r="C40" i="33"/>
  <c r="C44" i="33"/>
  <c r="C48" i="33"/>
  <c r="C52" i="33"/>
  <c r="C56" i="33"/>
  <c r="C60" i="33"/>
  <c r="C64" i="33"/>
  <c r="C68" i="33"/>
  <c r="C72" i="33"/>
  <c r="C76" i="33"/>
  <c r="C80" i="33"/>
  <c r="C84" i="33"/>
  <c r="C88" i="33"/>
  <c r="C92" i="33"/>
  <c r="C96" i="33"/>
  <c r="C6" i="33"/>
  <c r="C38" i="33"/>
  <c r="C42" i="33"/>
  <c r="C46" i="33"/>
  <c r="C58" i="33"/>
  <c r="C70" i="33"/>
  <c r="C5" i="33"/>
  <c r="C9" i="33"/>
  <c r="C13" i="33"/>
  <c r="C25" i="33"/>
  <c r="C29" i="33"/>
  <c r="C33" i="33"/>
  <c r="C41" i="33"/>
  <c r="C45" i="33"/>
  <c r="C49" i="33"/>
  <c r="C53" i="33"/>
  <c r="C57" i="33"/>
  <c r="C61" i="33"/>
  <c r="C65" i="33"/>
  <c r="C81" i="33"/>
  <c r="A95" i="34"/>
  <c r="A2" i="32"/>
  <c r="A19" i="34"/>
  <c r="A46" i="34"/>
  <c r="A57" i="34"/>
  <c r="A86" i="34"/>
  <c r="A73" i="34"/>
  <c r="C47" i="34"/>
  <c r="A21" i="34"/>
  <c r="A61" i="34"/>
  <c r="C20" i="33"/>
  <c r="C19" i="33"/>
  <c r="C18" i="33"/>
  <c r="C17" i="33"/>
  <c r="A39" i="34"/>
  <c r="A71" i="34"/>
  <c r="C33" i="34"/>
  <c r="C45" i="34"/>
  <c r="C65" i="34"/>
  <c r="C77" i="34"/>
  <c r="A29" i="34"/>
  <c r="A91" i="34"/>
  <c r="C17" i="34"/>
  <c r="C37" i="34"/>
  <c r="C63" i="34"/>
  <c r="C69" i="34"/>
  <c r="A75" i="34"/>
  <c r="A93" i="34"/>
  <c r="C55" i="34"/>
  <c r="C87" i="34"/>
  <c r="A2" i="34"/>
  <c r="A23" i="34"/>
  <c r="A82" i="34"/>
  <c r="C83" i="34"/>
  <c r="A15" i="34"/>
  <c r="A24" i="34"/>
  <c r="A56" i="34"/>
  <c r="A64" i="34"/>
  <c r="C10" i="32"/>
  <c r="C37" i="33"/>
  <c r="C67" i="32"/>
  <c r="C75" i="32"/>
  <c r="C79" i="32"/>
  <c r="C87" i="32"/>
  <c r="C91" i="32"/>
  <c r="A31" i="34"/>
  <c r="C8" i="34"/>
  <c r="C25" i="34"/>
  <c r="C40" i="34"/>
  <c r="A40" i="34"/>
  <c r="A48" i="34"/>
  <c r="C48" i="34"/>
  <c r="C72" i="34"/>
  <c r="A72" i="34"/>
  <c r="C80" i="34"/>
  <c r="A80" i="34"/>
  <c r="C88" i="34"/>
  <c r="A88" i="34"/>
  <c r="C96" i="34"/>
  <c r="A96" i="34"/>
  <c r="C76" i="34"/>
  <c r="A76" i="34"/>
  <c r="C84" i="34"/>
  <c r="A84" i="34"/>
  <c r="C92" i="34"/>
  <c r="A92" i="34"/>
  <c r="C21" i="33"/>
  <c r="C69" i="33"/>
  <c r="C73" i="33"/>
  <c r="C77" i="33"/>
  <c r="C85" i="33"/>
  <c r="C89" i="33"/>
  <c r="C93" i="33"/>
  <c r="C2" i="33"/>
  <c r="A2" i="33"/>
  <c r="C26" i="33"/>
  <c r="C50" i="33"/>
  <c r="C54" i="33"/>
  <c r="C90" i="33"/>
  <c r="C4" i="32"/>
  <c r="A74" i="34"/>
  <c r="A90" i="34"/>
  <c r="C54" i="34"/>
  <c r="A54" i="34"/>
  <c r="A62" i="34"/>
  <c r="C62" i="34"/>
  <c r="A2" i="35"/>
  <c r="C4" i="34"/>
  <c r="C18" i="34"/>
  <c r="C22" i="34"/>
  <c r="C30" i="34"/>
  <c r="C32" i="34"/>
  <c r="A16" i="34"/>
  <c r="A20" i="34"/>
  <c r="A35" i="34"/>
  <c r="A43" i="34"/>
  <c r="A51" i="34"/>
  <c r="A59" i="34"/>
  <c r="A67" i="34"/>
  <c r="A27" i="34"/>
  <c r="A26" i="34"/>
  <c r="A28" i="34"/>
  <c r="A34" i="34"/>
  <c r="A36" i="34"/>
  <c r="A42" i="34"/>
  <c r="A44" i="34"/>
  <c r="A50" i="34"/>
  <c r="A52" i="34"/>
  <c r="A58" i="34"/>
  <c r="A60" i="34"/>
  <c r="A66" i="34"/>
  <c r="A68" i="34"/>
  <c r="C8" i="32"/>
  <c r="C32" i="32"/>
  <c r="C44" i="32"/>
  <c r="C48" i="32"/>
  <c r="C52" i="32"/>
  <c r="C60" i="32"/>
  <c r="C64" i="32"/>
  <c r="C68" i="32"/>
  <c r="C92" i="32"/>
  <c r="C14" i="32"/>
  <c r="C22" i="32"/>
  <c r="C46" i="32"/>
  <c r="C54" i="32"/>
  <c r="C66" i="32"/>
  <c r="C70" i="32"/>
  <c r="C78" i="32"/>
  <c r="C86" i="32"/>
  <c r="C94" i="32"/>
  <c r="B96" i="31" l="1"/>
  <c r="B95" i="31"/>
  <c r="B94" i="31"/>
  <c r="A94" i="31" s="1"/>
  <c r="B93" i="31"/>
  <c r="A93" i="31" s="1"/>
  <c r="B92" i="31"/>
  <c r="B91" i="31"/>
  <c r="B90" i="31"/>
  <c r="A90" i="31" s="1"/>
  <c r="B89" i="31"/>
  <c r="A89" i="31" s="1"/>
  <c r="B88" i="31"/>
  <c r="B87" i="31"/>
  <c r="B86" i="31"/>
  <c r="B85" i="31"/>
  <c r="A85" i="31" s="1"/>
  <c r="B84" i="31"/>
  <c r="B83" i="31"/>
  <c r="B82" i="31"/>
  <c r="B81" i="31"/>
  <c r="A81" i="31" s="1"/>
  <c r="B80" i="31"/>
  <c r="B79" i="31"/>
  <c r="B78" i="31"/>
  <c r="B77" i="31"/>
  <c r="A77" i="31" s="1"/>
  <c r="B76" i="31"/>
  <c r="B75" i="31"/>
  <c r="B74" i="31"/>
  <c r="B73" i="31"/>
  <c r="A73" i="31" s="1"/>
  <c r="B72" i="31"/>
  <c r="B71" i="31"/>
  <c r="A71" i="31" s="1"/>
  <c r="B70" i="31"/>
  <c r="B69" i="31"/>
  <c r="A69" i="31" s="1"/>
  <c r="B68" i="31"/>
  <c r="B67" i="31"/>
  <c r="B66" i="31"/>
  <c r="B65" i="31"/>
  <c r="B64" i="31"/>
  <c r="B63" i="31"/>
  <c r="B62" i="31"/>
  <c r="B61" i="31"/>
  <c r="B60" i="31"/>
  <c r="B59" i="31"/>
  <c r="A59" i="31" s="1"/>
  <c r="B58" i="31"/>
  <c r="B57" i="31"/>
  <c r="B56" i="31"/>
  <c r="B55" i="31"/>
  <c r="A55" i="31" s="1"/>
  <c r="B54" i="31"/>
  <c r="A54" i="31" s="1"/>
  <c r="B53" i="31"/>
  <c r="B52" i="31"/>
  <c r="B51" i="31"/>
  <c r="A51" i="31" s="1"/>
  <c r="B50" i="31"/>
  <c r="B49" i="31"/>
  <c r="A49" i="31" s="1"/>
  <c r="B48" i="31"/>
  <c r="B47" i="31"/>
  <c r="A47" i="31" s="1"/>
  <c r="B46" i="31"/>
  <c r="A46" i="31" s="1"/>
  <c r="B45" i="31"/>
  <c r="A45" i="31" s="1"/>
  <c r="B44" i="31"/>
  <c r="B43" i="31"/>
  <c r="B42" i="31"/>
  <c r="B41" i="31"/>
  <c r="A41" i="31" s="1"/>
  <c r="B40" i="31"/>
  <c r="B39" i="31"/>
  <c r="B38" i="31"/>
  <c r="B37" i="31"/>
  <c r="A37" i="31" s="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A21" i="31" s="1"/>
  <c r="B20" i="31"/>
  <c r="B19" i="31"/>
  <c r="B18" i="31"/>
  <c r="B17" i="31"/>
  <c r="A17" i="31" s="1"/>
  <c r="B16" i="31"/>
  <c r="B15" i="31"/>
  <c r="A15" i="31" s="1"/>
  <c r="B14" i="31"/>
  <c r="A14" i="31" s="1"/>
  <c r="B13" i="31"/>
  <c r="B12" i="31"/>
  <c r="B11" i="31"/>
  <c r="B10" i="31"/>
  <c r="A10" i="31" s="1"/>
  <c r="B9" i="31"/>
  <c r="B8" i="31"/>
  <c r="B7" i="31"/>
  <c r="A7" i="31" s="1"/>
  <c r="B6" i="31"/>
  <c r="B5" i="31"/>
  <c r="A5" i="31" s="1"/>
  <c r="B4" i="31"/>
  <c r="C4" i="31" s="1"/>
  <c r="B3" i="31"/>
  <c r="C3" i="31" s="1"/>
  <c r="B2" i="31"/>
  <c r="A2" i="31" s="1"/>
  <c r="B96" i="30"/>
  <c r="B95" i="30"/>
  <c r="C95" i="30" s="1"/>
  <c r="B94" i="30"/>
  <c r="A94" i="30" s="1"/>
  <c r="B93" i="30"/>
  <c r="C93" i="30" s="1"/>
  <c r="B92" i="30"/>
  <c r="C92" i="30" s="1"/>
  <c r="B91" i="30"/>
  <c r="C91" i="30" s="1"/>
  <c r="B90" i="30"/>
  <c r="A90" i="30" s="1"/>
  <c r="B89" i="30"/>
  <c r="C89" i="30" s="1"/>
  <c r="B88" i="30"/>
  <c r="C88" i="30" s="1"/>
  <c r="B87" i="30"/>
  <c r="C87" i="30" s="1"/>
  <c r="B86" i="30"/>
  <c r="A86" i="30" s="1"/>
  <c r="B85" i="30"/>
  <c r="C85" i="30" s="1"/>
  <c r="B84" i="30"/>
  <c r="B83" i="30"/>
  <c r="C83" i="30" s="1"/>
  <c r="B82" i="30"/>
  <c r="A82" i="30" s="1"/>
  <c r="B81" i="30"/>
  <c r="C81" i="30" s="1"/>
  <c r="B80" i="30"/>
  <c r="C80" i="30" s="1"/>
  <c r="B79" i="30"/>
  <c r="C79" i="30" s="1"/>
  <c r="B78" i="30"/>
  <c r="C78" i="30" s="1"/>
  <c r="B77" i="30"/>
  <c r="C77" i="30" s="1"/>
  <c r="B76" i="30"/>
  <c r="C76" i="30" s="1"/>
  <c r="B75" i="30"/>
  <c r="C75" i="30" s="1"/>
  <c r="B74" i="30"/>
  <c r="A74" i="30" s="1"/>
  <c r="B73" i="30"/>
  <c r="C73" i="30" s="1"/>
  <c r="B72" i="30"/>
  <c r="B71" i="30"/>
  <c r="C71" i="30" s="1"/>
  <c r="B70" i="30"/>
  <c r="A70" i="30" s="1"/>
  <c r="B69" i="30"/>
  <c r="C69" i="30" s="1"/>
  <c r="B68" i="30"/>
  <c r="C68" i="30" s="1"/>
  <c r="B67" i="30"/>
  <c r="C67" i="30" s="1"/>
  <c r="B66" i="30"/>
  <c r="A66" i="30" s="1"/>
  <c r="B65" i="30"/>
  <c r="C65" i="30" s="1"/>
  <c r="B64" i="30"/>
  <c r="B63" i="30"/>
  <c r="C63" i="30" s="1"/>
  <c r="B62" i="30"/>
  <c r="A62" i="30" s="1"/>
  <c r="B61" i="30"/>
  <c r="C61" i="30" s="1"/>
  <c r="B60" i="30"/>
  <c r="C60" i="30" s="1"/>
  <c r="B59" i="30"/>
  <c r="C59" i="30" s="1"/>
  <c r="B58" i="30"/>
  <c r="A58" i="30" s="1"/>
  <c r="B57" i="30"/>
  <c r="C57" i="30" s="1"/>
  <c r="B56" i="30"/>
  <c r="B55" i="30"/>
  <c r="C55" i="30" s="1"/>
  <c r="B54" i="30"/>
  <c r="A54" i="30" s="1"/>
  <c r="B53" i="30"/>
  <c r="C53" i="30" s="1"/>
  <c r="B52" i="30"/>
  <c r="C52" i="30" s="1"/>
  <c r="B51" i="30"/>
  <c r="C51" i="30" s="1"/>
  <c r="B50" i="30"/>
  <c r="A50" i="30" s="1"/>
  <c r="B49" i="30"/>
  <c r="C49" i="30" s="1"/>
  <c r="B48" i="30"/>
  <c r="C48" i="30" s="1"/>
  <c r="B47" i="30"/>
  <c r="C47" i="30" s="1"/>
  <c r="B46" i="30"/>
  <c r="A46" i="30" s="1"/>
  <c r="B45" i="30"/>
  <c r="C45" i="30" s="1"/>
  <c r="B44" i="30"/>
  <c r="C44" i="30" s="1"/>
  <c r="B43" i="30"/>
  <c r="C43" i="30" s="1"/>
  <c r="B42" i="30"/>
  <c r="A42" i="30" s="1"/>
  <c r="B41" i="30"/>
  <c r="A41" i="30" s="1"/>
  <c r="B40" i="30"/>
  <c r="C40" i="30" s="1"/>
  <c r="B39" i="30"/>
  <c r="C39" i="30" s="1"/>
  <c r="B38" i="30"/>
  <c r="C38" i="30" s="1"/>
  <c r="B37" i="30"/>
  <c r="C37" i="30" s="1"/>
  <c r="B36" i="30"/>
  <c r="C36" i="30" s="1"/>
  <c r="B35" i="30"/>
  <c r="C35" i="30" s="1"/>
  <c r="B34" i="30"/>
  <c r="C34" i="30" s="1"/>
  <c r="B33" i="30"/>
  <c r="C33" i="30" s="1"/>
  <c r="B32" i="30"/>
  <c r="C32" i="30" s="1"/>
  <c r="B31" i="30"/>
  <c r="C31" i="30" s="1"/>
  <c r="B30" i="30"/>
  <c r="A30" i="30" s="1"/>
  <c r="B29" i="30"/>
  <c r="C29" i="30" s="1"/>
  <c r="B28" i="30"/>
  <c r="C28" i="30" s="1"/>
  <c r="B27" i="30"/>
  <c r="C27" i="30" s="1"/>
  <c r="B26" i="30"/>
  <c r="C26" i="30" s="1"/>
  <c r="B25" i="30"/>
  <c r="A25" i="30" s="1"/>
  <c r="B24" i="30"/>
  <c r="C24" i="30" s="1"/>
  <c r="B23" i="30"/>
  <c r="C23" i="30" s="1"/>
  <c r="B22" i="30"/>
  <c r="C22" i="30" s="1"/>
  <c r="B21" i="30"/>
  <c r="C21" i="30" s="1"/>
  <c r="B20" i="30"/>
  <c r="B19" i="30"/>
  <c r="C19" i="30" s="1"/>
  <c r="B18" i="30"/>
  <c r="C18" i="30" s="1"/>
  <c r="B17" i="30"/>
  <c r="C17" i="30" s="1"/>
  <c r="B16" i="30"/>
  <c r="C16" i="30" s="1"/>
  <c r="B15" i="30"/>
  <c r="C15" i="30" s="1"/>
  <c r="B14" i="30"/>
  <c r="A14" i="30" s="1"/>
  <c r="B13" i="30"/>
  <c r="C13" i="30" s="1"/>
  <c r="B12" i="30"/>
  <c r="C12" i="30" s="1"/>
  <c r="B11" i="30"/>
  <c r="C11" i="30" s="1"/>
  <c r="B10" i="30"/>
  <c r="C10" i="30" s="1"/>
  <c r="B9" i="30"/>
  <c r="A9" i="30" s="1"/>
  <c r="B8" i="30"/>
  <c r="C8" i="30" s="1"/>
  <c r="B7" i="30"/>
  <c r="C7" i="30" s="1"/>
  <c r="B6" i="30"/>
  <c r="C6" i="30" s="1"/>
  <c r="B5" i="30"/>
  <c r="A5" i="30" s="1"/>
  <c r="B4" i="30"/>
  <c r="B3" i="30"/>
  <c r="C3" i="30" s="1"/>
  <c r="B2" i="30"/>
  <c r="C2" i="30" s="1"/>
  <c r="A65" i="30"/>
  <c r="A47" i="30"/>
  <c r="A11" i="30"/>
  <c r="A33" i="30" l="1"/>
  <c r="A15" i="30"/>
  <c r="A59" i="30"/>
  <c r="A39" i="30"/>
  <c r="C4" i="30"/>
  <c r="A4" i="30"/>
  <c r="A26" i="30"/>
  <c r="A80" i="30"/>
  <c r="A12" i="30"/>
  <c r="C33" i="31"/>
  <c r="A33" i="31"/>
  <c r="C57" i="31"/>
  <c r="A57" i="31"/>
  <c r="C65" i="31"/>
  <c r="A65" i="31"/>
  <c r="C6" i="31"/>
  <c r="A6" i="31"/>
  <c r="C18" i="31"/>
  <c r="A18" i="31"/>
  <c r="C22" i="31"/>
  <c r="A22" i="31"/>
  <c r="C26" i="31"/>
  <c r="A26" i="31"/>
  <c r="C30" i="31"/>
  <c r="A30" i="31"/>
  <c r="C34" i="31"/>
  <c r="A34" i="31"/>
  <c r="C38" i="31"/>
  <c r="A38" i="31"/>
  <c r="C42" i="31"/>
  <c r="A42" i="31"/>
  <c r="C50" i="31"/>
  <c r="A50" i="31"/>
  <c r="C58" i="31"/>
  <c r="A58" i="31"/>
  <c r="C62" i="31"/>
  <c r="A62" i="31"/>
  <c r="C66" i="31"/>
  <c r="A66" i="31"/>
  <c r="C70" i="31"/>
  <c r="A70" i="31"/>
  <c r="C74" i="31"/>
  <c r="A74" i="31"/>
  <c r="C78" i="31"/>
  <c r="A78" i="31"/>
  <c r="C82" i="31"/>
  <c r="A82" i="31"/>
  <c r="C86" i="31"/>
  <c r="A86" i="31"/>
  <c r="C25" i="31"/>
  <c r="A25" i="31"/>
  <c r="A60" i="30"/>
  <c r="A92" i="30"/>
  <c r="A16" i="30"/>
  <c r="C19" i="31"/>
  <c r="A19" i="31"/>
  <c r="C23" i="31"/>
  <c r="A23" i="31"/>
  <c r="C27" i="31"/>
  <c r="A27" i="31"/>
  <c r="C31" i="31"/>
  <c r="A31" i="31"/>
  <c r="C35" i="31"/>
  <c r="A35" i="31"/>
  <c r="C39" i="31"/>
  <c r="A39" i="31"/>
  <c r="C43" i="31"/>
  <c r="A43" i="31"/>
  <c r="C63" i="31"/>
  <c r="A63" i="31"/>
  <c r="C67" i="31"/>
  <c r="A67" i="31"/>
  <c r="C75" i="31"/>
  <c r="A75" i="31"/>
  <c r="C79" i="31"/>
  <c r="A79" i="31"/>
  <c r="C83" i="31"/>
  <c r="A83" i="31"/>
  <c r="C87" i="31"/>
  <c r="A87" i="31"/>
  <c r="C91" i="31"/>
  <c r="A91" i="31"/>
  <c r="C95" i="31"/>
  <c r="A95" i="31"/>
  <c r="C9" i="31"/>
  <c r="A9" i="31"/>
  <c r="C13" i="31"/>
  <c r="A13" i="31"/>
  <c r="C29" i="31"/>
  <c r="A29" i="31"/>
  <c r="C53" i="31"/>
  <c r="A53" i="31"/>
  <c r="C61" i="31"/>
  <c r="A61" i="31"/>
  <c r="A52" i="30"/>
  <c r="A76" i="30"/>
  <c r="C8" i="31"/>
  <c r="A8" i="31"/>
  <c r="C12" i="31"/>
  <c r="A12" i="31"/>
  <c r="C16" i="31"/>
  <c r="A16" i="31"/>
  <c r="C20" i="31"/>
  <c r="A20" i="31"/>
  <c r="C24" i="31"/>
  <c r="A24" i="31"/>
  <c r="C28" i="31"/>
  <c r="A28" i="31"/>
  <c r="C32" i="31"/>
  <c r="A32" i="31"/>
  <c r="C36" i="31"/>
  <c r="A36" i="31"/>
  <c r="C40" i="31"/>
  <c r="A40" i="31"/>
  <c r="C44" i="31"/>
  <c r="A44" i="31"/>
  <c r="C48" i="31"/>
  <c r="A48" i="31"/>
  <c r="C52" i="31"/>
  <c r="A52" i="31"/>
  <c r="C56" i="31"/>
  <c r="A56" i="31"/>
  <c r="C60" i="31"/>
  <c r="A60" i="31"/>
  <c r="C64" i="31"/>
  <c r="A64" i="31"/>
  <c r="C68" i="31"/>
  <c r="A68" i="31"/>
  <c r="C72" i="31"/>
  <c r="A72" i="31"/>
  <c r="C76" i="31"/>
  <c r="A76" i="31"/>
  <c r="C80" i="31"/>
  <c r="A80" i="31"/>
  <c r="C84" i="31"/>
  <c r="A84" i="31"/>
  <c r="C88" i="31"/>
  <c r="A88" i="31"/>
  <c r="C92" i="31"/>
  <c r="A92" i="31"/>
  <c r="C96" i="31"/>
  <c r="A96" i="31"/>
  <c r="A31" i="30"/>
  <c r="A43" i="30"/>
  <c r="A55" i="30"/>
  <c r="A67" i="30"/>
  <c r="C15" i="31"/>
  <c r="A7" i="30"/>
  <c r="A35" i="30"/>
  <c r="A51" i="30"/>
  <c r="C14" i="31"/>
  <c r="C71" i="31"/>
  <c r="A38" i="30"/>
  <c r="A78" i="30"/>
  <c r="C47" i="31"/>
  <c r="C14" i="30"/>
  <c r="C46" i="30"/>
  <c r="A18" i="30"/>
  <c r="C59" i="31"/>
  <c r="A22" i="30"/>
  <c r="A34" i="30"/>
  <c r="C58" i="30"/>
  <c r="C90" i="30"/>
  <c r="C54" i="31"/>
  <c r="C94" i="31"/>
  <c r="A17" i="30"/>
  <c r="C55" i="31"/>
  <c r="C90" i="31"/>
  <c r="C9" i="30"/>
  <c r="C41" i="30"/>
  <c r="C54" i="30"/>
  <c r="C66" i="30"/>
  <c r="C86" i="30"/>
  <c r="A49" i="30"/>
  <c r="A57" i="30"/>
  <c r="A29" i="30"/>
  <c r="C51" i="31"/>
  <c r="C30" i="30"/>
  <c r="C42" i="30"/>
  <c r="C62" i="30"/>
  <c r="C74" i="30"/>
  <c r="C94" i="30"/>
  <c r="A21" i="30"/>
  <c r="A37" i="30"/>
  <c r="C5" i="31"/>
  <c r="C46" i="31"/>
  <c r="C25" i="30"/>
  <c r="C50" i="30"/>
  <c r="C70" i="30"/>
  <c r="C82" i="30"/>
  <c r="A8" i="30"/>
  <c r="A24" i="30"/>
  <c r="A36" i="30"/>
  <c r="A48" i="30"/>
  <c r="C20" i="30"/>
  <c r="A20" i="30"/>
  <c r="C56" i="30"/>
  <c r="A56" i="30"/>
  <c r="C64" i="30"/>
  <c r="A64" i="30"/>
  <c r="C72" i="30"/>
  <c r="A72" i="30"/>
  <c r="C84" i="30"/>
  <c r="A84" i="30"/>
  <c r="C96" i="30"/>
  <c r="A96" i="30"/>
  <c r="C17" i="31"/>
  <c r="C21" i="31"/>
  <c r="C37" i="31"/>
  <c r="C41" i="31"/>
  <c r="C45" i="31"/>
  <c r="C49" i="31"/>
  <c r="C69" i="31"/>
  <c r="C73" i="31"/>
  <c r="C77" i="31"/>
  <c r="C81" i="31"/>
  <c r="C85" i="31"/>
  <c r="C89" i="31"/>
  <c r="C93" i="31"/>
  <c r="A28" i="30"/>
  <c r="A44" i="30"/>
  <c r="A68" i="30"/>
  <c r="A88" i="30"/>
  <c r="C2" i="31"/>
  <c r="C10" i="31"/>
  <c r="C5" i="30"/>
  <c r="C7" i="31"/>
  <c r="C11" i="31"/>
  <c r="A6" i="30"/>
  <c r="A19" i="30"/>
  <c r="A45" i="30"/>
  <c r="A23" i="30"/>
  <c r="A2" i="30"/>
  <c r="A10" i="30"/>
  <c r="A27" i="30"/>
  <c r="A32" i="30"/>
  <c r="A40" i="30"/>
  <c r="A53" i="30"/>
  <c r="A61" i="30"/>
  <c r="A63" i="30"/>
  <c r="A69" i="30"/>
  <c r="A71" i="30"/>
  <c r="A73" i="30"/>
  <c r="A75" i="30"/>
  <c r="A77" i="30"/>
  <c r="A79" i="30"/>
  <c r="A81" i="30"/>
  <c r="A83" i="30"/>
  <c r="A85" i="30"/>
  <c r="A87" i="30"/>
  <c r="A91" i="30"/>
  <c r="A95" i="30"/>
  <c r="A89" i="30"/>
  <c r="A93" i="30"/>
  <c r="B96" i="29" l="1"/>
  <c r="B95" i="29"/>
  <c r="B94" i="29"/>
  <c r="B93" i="29"/>
  <c r="B92" i="29"/>
  <c r="B91" i="29"/>
  <c r="B90" i="29"/>
  <c r="B89" i="29"/>
  <c r="B88" i="29"/>
  <c r="B87" i="29"/>
  <c r="B86" i="29"/>
  <c r="B85" i="29"/>
  <c r="B84" i="29"/>
  <c r="B83" i="29"/>
  <c r="B82" i="29"/>
  <c r="B81" i="29"/>
  <c r="B80" i="29"/>
  <c r="B79" i="29"/>
  <c r="B78" i="29"/>
  <c r="B77" i="29"/>
  <c r="B76" i="29"/>
  <c r="B75" i="29"/>
  <c r="B74" i="29"/>
  <c r="B73" i="29"/>
  <c r="B72" i="29"/>
  <c r="B71" i="29"/>
  <c r="B70" i="29"/>
  <c r="B69" i="29"/>
  <c r="B68" i="29"/>
  <c r="B67" i="29"/>
  <c r="B66" i="29"/>
  <c r="B65" i="29"/>
  <c r="B64" i="29"/>
  <c r="B63" i="29"/>
  <c r="B62" i="29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C14" i="29" s="1"/>
  <c r="B13" i="29"/>
  <c r="C13" i="29" s="1"/>
  <c r="B12" i="29"/>
  <c r="C12" i="29" s="1"/>
  <c r="B11" i="29"/>
  <c r="C11" i="29" s="1"/>
  <c r="B10" i="29"/>
  <c r="C10" i="29" s="1"/>
  <c r="B9" i="29"/>
  <c r="C9" i="29" s="1"/>
  <c r="B8" i="29"/>
  <c r="C8" i="29" s="1"/>
  <c r="B7" i="29"/>
  <c r="C7" i="29" s="1"/>
  <c r="B6" i="29"/>
  <c r="C6" i="29" s="1"/>
  <c r="B5" i="29"/>
  <c r="C5" i="29" s="1"/>
  <c r="B4" i="29"/>
  <c r="C4" i="29" s="1"/>
  <c r="B3" i="29"/>
  <c r="B2" i="29"/>
  <c r="A84" i="29"/>
  <c r="A67" i="29"/>
  <c r="A64" i="29"/>
  <c r="A59" i="29"/>
  <c r="A55" i="29"/>
  <c r="A51" i="29"/>
  <c r="A43" i="29"/>
  <c r="A35" i="29"/>
  <c r="A19" i="29"/>
  <c r="B96" i="28"/>
  <c r="A96" i="28" s="1"/>
  <c r="B95" i="28"/>
  <c r="A95" i="28" s="1"/>
  <c r="B94" i="28"/>
  <c r="A94" i="28" s="1"/>
  <c r="B93" i="28"/>
  <c r="A93" i="28" s="1"/>
  <c r="B92" i="28"/>
  <c r="A92" i="28" s="1"/>
  <c r="B91" i="28"/>
  <c r="A91" i="28" s="1"/>
  <c r="B90" i="28"/>
  <c r="A90" i="28" s="1"/>
  <c r="B89" i="28"/>
  <c r="A89" i="28" s="1"/>
  <c r="B88" i="28"/>
  <c r="A88" i="28" s="1"/>
  <c r="B87" i="28"/>
  <c r="A87" i="28" s="1"/>
  <c r="B86" i="28"/>
  <c r="A86" i="28" s="1"/>
  <c r="B85" i="28"/>
  <c r="A85" i="28" s="1"/>
  <c r="B84" i="28"/>
  <c r="A84" i="28" s="1"/>
  <c r="B83" i="28"/>
  <c r="A83" i="28" s="1"/>
  <c r="B82" i="28"/>
  <c r="A82" i="28" s="1"/>
  <c r="B81" i="28"/>
  <c r="A81" i="28" s="1"/>
  <c r="B80" i="28"/>
  <c r="A80" i="28" s="1"/>
  <c r="B79" i="28"/>
  <c r="A79" i="28" s="1"/>
  <c r="B78" i="28"/>
  <c r="A78" i="28" s="1"/>
  <c r="B77" i="28"/>
  <c r="A77" i="28" s="1"/>
  <c r="B76" i="28"/>
  <c r="A76" i="28" s="1"/>
  <c r="B75" i="28"/>
  <c r="A75" i="28" s="1"/>
  <c r="B74" i="28"/>
  <c r="A74" i="28" s="1"/>
  <c r="B73" i="28"/>
  <c r="A73" i="28" s="1"/>
  <c r="B72" i="28"/>
  <c r="A72" i="28" s="1"/>
  <c r="B71" i="28"/>
  <c r="A71" i="28" s="1"/>
  <c r="B70" i="28"/>
  <c r="A70" i="28" s="1"/>
  <c r="B69" i="28"/>
  <c r="A69" i="28" s="1"/>
  <c r="B68" i="28"/>
  <c r="A68" i="28" s="1"/>
  <c r="B67" i="28"/>
  <c r="A67" i="28" s="1"/>
  <c r="B66" i="28"/>
  <c r="A66" i="28" s="1"/>
  <c r="B65" i="28"/>
  <c r="A65" i="28" s="1"/>
  <c r="B64" i="28"/>
  <c r="A64" i="28" s="1"/>
  <c r="B63" i="28"/>
  <c r="A63" i="28" s="1"/>
  <c r="B62" i="28"/>
  <c r="A62" i="28" s="1"/>
  <c r="B61" i="28"/>
  <c r="A61" i="28" s="1"/>
  <c r="B60" i="28"/>
  <c r="A60" i="28" s="1"/>
  <c r="B59" i="28"/>
  <c r="A59" i="28" s="1"/>
  <c r="B58" i="28"/>
  <c r="A58" i="28" s="1"/>
  <c r="B57" i="28"/>
  <c r="A57" i="28" s="1"/>
  <c r="B56" i="28"/>
  <c r="A56" i="28" s="1"/>
  <c r="B55" i="28"/>
  <c r="A55" i="28" s="1"/>
  <c r="B54" i="28"/>
  <c r="A54" i="28" s="1"/>
  <c r="B53" i="28"/>
  <c r="A53" i="28" s="1"/>
  <c r="B52" i="28"/>
  <c r="A52" i="28" s="1"/>
  <c r="B51" i="28"/>
  <c r="A51" i="28" s="1"/>
  <c r="B50" i="28"/>
  <c r="A50" i="28" s="1"/>
  <c r="B49" i="28"/>
  <c r="A49" i="28" s="1"/>
  <c r="B48" i="28"/>
  <c r="A48" i="28" s="1"/>
  <c r="B47" i="28"/>
  <c r="A47" i="28" s="1"/>
  <c r="B46" i="28"/>
  <c r="A46" i="28" s="1"/>
  <c r="B45" i="28"/>
  <c r="A45" i="28" s="1"/>
  <c r="B44" i="28"/>
  <c r="A44" i="28" s="1"/>
  <c r="B43" i="28"/>
  <c r="A43" i="28" s="1"/>
  <c r="B42" i="28"/>
  <c r="A42" i="28" s="1"/>
  <c r="B41" i="28"/>
  <c r="A41" i="28" s="1"/>
  <c r="B40" i="28"/>
  <c r="A40" i="28" s="1"/>
  <c r="B39" i="28"/>
  <c r="A39" i="28" s="1"/>
  <c r="B38" i="28"/>
  <c r="A38" i="28" s="1"/>
  <c r="B37" i="28"/>
  <c r="A37" i="28" s="1"/>
  <c r="B36" i="28"/>
  <c r="A36" i="28" s="1"/>
  <c r="B35" i="28"/>
  <c r="A35" i="28" s="1"/>
  <c r="B34" i="28"/>
  <c r="A34" i="28" s="1"/>
  <c r="B33" i="28"/>
  <c r="A33" i="28" s="1"/>
  <c r="B32" i="28"/>
  <c r="A32" i="28" s="1"/>
  <c r="B31" i="28"/>
  <c r="A31" i="28" s="1"/>
  <c r="B30" i="28"/>
  <c r="A30" i="28" s="1"/>
  <c r="B29" i="28"/>
  <c r="A29" i="28" s="1"/>
  <c r="B28" i="28"/>
  <c r="A28" i="28" s="1"/>
  <c r="B27" i="28"/>
  <c r="A27" i="28" s="1"/>
  <c r="B26" i="28"/>
  <c r="A26" i="28" s="1"/>
  <c r="B25" i="28"/>
  <c r="A25" i="28" s="1"/>
  <c r="B24" i="28"/>
  <c r="A24" i="28" s="1"/>
  <c r="B23" i="28"/>
  <c r="A23" i="28" s="1"/>
  <c r="B22" i="28"/>
  <c r="A22" i="28" s="1"/>
  <c r="B21" i="28"/>
  <c r="A21" i="28" s="1"/>
  <c r="B20" i="28"/>
  <c r="A20" i="28" s="1"/>
  <c r="B19" i="28"/>
  <c r="A19" i="28" s="1"/>
  <c r="B18" i="28"/>
  <c r="A18" i="28" s="1"/>
  <c r="B17" i="28"/>
  <c r="A17" i="28" s="1"/>
  <c r="B16" i="28"/>
  <c r="A16" i="28" s="1"/>
  <c r="B15" i="28"/>
  <c r="A15" i="28" s="1"/>
  <c r="B13" i="28"/>
  <c r="B12" i="28"/>
  <c r="B11" i="28"/>
  <c r="B10" i="28"/>
  <c r="B9" i="28"/>
  <c r="B8" i="28"/>
  <c r="B7" i="28"/>
  <c r="A7" i="28" s="1"/>
  <c r="B6" i="28"/>
  <c r="A6" i="28" s="1"/>
  <c r="B5" i="28"/>
  <c r="A5" i="28" s="1"/>
  <c r="B4" i="28"/>
  <c r="B3" i="28"/>
  <c r="B2" i="28"/>
  <c r="B96" i="27"/>
  <c r="A96" i="27" s="1"/>
  <c r="B95" i="27"/>
  <c r="A95" i="27" s="1"/>
  <c r="B94" i="27"/>
  <c r="A94" i="27" s="1"/>
  <c r="B93" i="27"/>
  <c r="A93" i="27" s="1"/>
  <c r="B92" i="27"/>
  <c r="A92" i="27" s="1"/>
  <c r="B91" i="27"/>
  <c r="A91" i="27" s="1"/>
  <c r="B90" i="27"/>
  <c r="A90" i="27" s="1"/>
  <c r="B89" i="27"/>
  <c r="A89" i="27" s="1"/>
  <c r="B88" i="27"/>
  <c r="A88" i="27" s="1"/>
  <c r="B87" i="27"/>
  <c r="A87" i="27" s="1"/>
  <c r="B86" i="27"/>
  <c r="A86" i="27" s="1"/>
  <c r="B85" i="27"/>
  <c r="A85" i="27" s="1"/>
  <c r="B84" i="27"/>
  <c r="A84" i="27" s="1"/>
  <c r="B83" i="27"/>
  <c r="A83" i="27" s="1"/>
  <c r="B82" i="27"/>
  <c r="A82" i="27" s="1"/>
  <c r="B81" i="27"/>
  <c r="A81" i="27" s="1"/>
  <c r="B80" i="27"/>
  <c r="A80" i="27" s="1"/>
  <c r="B79" i="27"/>
  <c r="A79" i="27" s="1"/>
  <c r="B78" i="27"/>
  <c r="A78" i="27" s="1"/>
  <c r="B77" i="27"/>
  <c r="A77" i="27" s="1"/>
  <c r="B76" i="27"/>
  <c r="A76" i="27" s="1"/>
  <c r="B75" i="27"/>
  <c r="A75" i="27" s="1"/>
  <c r="B74" i="27"/>
  <c r="A74" i="27" s="1"/>
  <c r="B73" i="27"/>
  <c r="A73" i="27" s="1"/>
  <c r="B72" i="27"/>
  <c r="A72" i="27" s="1"/>
  <c r="B71" i="27"/>
  <c r="A71" i="27" s="1"/>
  <c r="B70" i="27"/>
  <c r="A70" i="27" s="1"/>
  <c r="B69" i="27"/>
  <c r="A69" i="27" s="1"/>
  <c r="B68" i="27"/>
  <c r="A68" i="27" s="1"/>
  <c r="B67" i="27"/>
  <c r="A67" i="27" s="1"/>
  <c r="B66" i="27"/>
  <c r="A66" i="27" s="1"/>
  <c r="B65" i="27"/>
  <c r="A65" i="27" s="1"/>
  <c r="B64" i="27"/>
  <c r="A64" i="27" s="1"/>
  <c r="B63" i="27"/>
  <c r="A63" i="27" s="1"/>
  <c r="B62" i="27"/>
  <c r="A62" i="27" s="1"/>
  <c r="B61" i="27"/>
  <c r="A61" i="27" s="1"/>
  <c r="B60" i="27"/>
  <c r="A60" i="27" s="1"/>
  <c r="B59" i="27"/>
  <c r="A59" i="27" s="1"/>
  <c r="B58" i="27"/>
  <c r="A58" i="27" s="1"/>
  <c r="B57" i="27"/>
  <c r="A57" i="27" s="1"/>
  <c r="B56" i="27"/>
  <c r="A56" i="27" s="1"/>
  <c r="B55" i="27"/>
  <c r="A55" i="27" s="1"/>
  <c r="B54" i="27"/>
  <c r="A54" i="27" s="1"/>
  <c r="B53" i="27"/>
  <c r="A53" i="27" s="1"/>
  <c r="B52" i="27"/>
  <c r="A52" i="27" s="1"/>
  <c r="B51" i="27"/>
  <c r="A51" i="27" s="1"/>
  <c r="B50" i="27"/>
  <c r="A50" i="27" s="1"/>
  <c r="B49" i="27"/>
  <c r="A49" i="27" s="1"/>
  <c r="B48" i="27"/>
  <c r="A48" i="27" s="1"/>
  <c r="B47" i="27"/>
  <c r="A47" i="27" s="1"/>
  <c r="B46" i="27"/>
  <c r="A46" i="27" s="1"/>
  <c r="B45" i="27"/>
  <c r="A45" i="27" s="1"/>
  <c r="B44" i="27"/>
  <c r="A44" i="27" s="1"/>
  <c r="B43" i="27"/>
  <c r="A43" i="27" s="1"/>
  <c r="B42" i="27"/>
  <c r="A42" i="27" s="1"/>
  <c r="B41" i="27"/>
  <c r="A41" i="27" s="1"/>
  <c r="B40" i="27"/>
  <c r="A40" i="27" s="1"/>
  <c r="B39" i="27"/>
  <c r="A39" i="27" s="1"/>
  <c r="B38" i="27"/>
  <c r="A38" i="27" s="1"/>
  <c r="B37" i="27"/>
  <c r="A37" i="27" s="1"/>
  <c r="B36" i="27"/>
  <c r="A36" i="27" s="1"/>
  <c r="B35" i="27"/>
  <c r="A35" i="27" s="1"/>
  <c r="B34" i="27"/>
  <c r="A34" i="27" s="1"/>
  <c r="B33" i="27"/>
  <c r="A33" i="27" s="1"/>
  <c r="B32" i="27"/>
  <c r="A32" i="27" s="1"/>
  <c r="B31" i="27"/>
  <c r="A31" i="27" s="1"/>
  <c r="B30" i="27"/>
  <c r="A30" i="27" s="1"/>
  <c r="B29" i="27"/>
  <c r="A29" i="27" s="1"/>
  <c r="B28" i="27"/>
  <c r="A28" i="27" s="1"/>
  <c r="B27" i="27"/>
  <c r="A27" i="27" s="1"/>
  <c r="B26" i="27"/>
  <c r="A26" i="27" s="1"/>
  <c r="B25" i="27"/>
  <c r="A25" i="27" s="1"/>
  <c r="B24" i="27"/>
  <c r="B23" i="27"/>
  <c r="B22" i="27"/>
  <c r="A22" i="27" s="1"/>
  <c r="B21" i="27"/>
  <c r="A21" i="27" s="1"/>
  <c r="B20" i="27"/>
  <c r="A20" i="27" s="1"/>
  <c r="B19" i="27"/>
  <c r="A19" i="27" s="1"/>
  <c r="B18" i="27"/>
  <c r="A18" i="27" s="1"/>
  <c r="B17" i="27"/>
  <c r="A17" i="27" s="1"/>
  <c r="B16" i="27"/>
  <c r="A16" i="27" s="1"/>
  <c r="B15" i="27"/>
  <c r="A15" i="27" s="1"/>
  <c r="B14" i="27"/>
  <c r="A14" i="27" s="1"/>
  <c r="B13" i="27"/>
  <c r="A13" i="27" s="1"/>
  <c r="B12" i="27"/>
  <c r="A12" i="27" s="1"/>
  <c r="B11" i="27"/>
  <c r="A11" i="27" s="1"/>
  <c r="B10" i="27"/>
  <c r="A10" i="27" s="1"/>
  <c r="B9" i="27"/>
  <c r="A9" i="27" s="1"/>
  <c r="B8" i="27"/>
  <c r="A8" i="27" s="1"/>
  <c r="B7" i="27"/>
  <c r="A7" i="27" s="1"/>
  <c r="B6" i="27"/>
  <c r="A6" i="27" s="1"/>
  <c r="B5" i="27"/>
  <c r="A5" i="27" s="1"/>
  <c r="B4" i="27"/>
  <c r="B3" i="27"/>
  <c r="C3" i="27" s="1"/>
  <c r="B2" i="27"/>
  <c r="A2" i="27" s="1"/>
  <c r="B96" i="26"/>
  <c r="A96" i="26" s="1"/>
  <c r="B95" i="26"/>
  <c r="A95" i="26" s="1"/>
  <c r="B94" i="26"/>
  <c r="A94" i="26" s="1"/>
  <c r="B93" i="26"/>
  <c r="A93" i="26" s="1"/>
  <c r="B92" i="26"/>
  <c r="A92" i="26" s="1"/>
  <c r="B91" i="26"/>
  <c r="A91" i="26" s="1"/>
  <c r="B90" i="26"/>
  <c r="A90" i="26" s="1"/>
  <c r="B89" i="26"/>
  <c r="A89" i="26" s="1"/>
  <c r="B88" i="26"/>
  <c r="A88" i="26" s="1"/>
  <c r="B87" i="26"/>
  <c r="A87" i="26" s="1"/>
  <c r="B86" i="26"/>
  <c r="A86" i="26" s="1"/>
  <c r="B85" i="26"/>
  <c r="A85" i="26" s="1"/>
  <c r="B84" i="26"/>
  <c r="A84" i="26" s="1"/>
  <c r="B83" i="26"/>
  <c r="A83" i="26" s="1"/>
  <c r="B82" i="26"/>
  <c r="A82" i="26" s="1"/>
  <c r="B81" i="26"/>
  <c r="A81" i="26" s="1"/>
  <c r="B80" i="26"/>
  <c r="A80" i="26" s="1"/>
  <c r="B79" i="26"/>
  <c r="A79" i="26" s="1"/>
  <c r="B78" i="26"/>
  <c r="A78" i="26" s="1"/>
  <c r="B77" i="26"/>
  <c r="A77" i="26" s="1"/>
  <c r="B76" i="26"/>
  <c r="A76" i="26" s="1"/>
  <c r="B75" i="26"/>
  <c r="A75" i="26" s="1"/>
  <c r="B74" i="26"/>
  <c r="A74" i="26" s="1"/>
  <c r="B73" i="26"/>
  <c r="A73" i="26" s="1"/>
  <c r="B72" i="26"/>
  <c r="A72" i="26" s="1"/>
  <c r="B71" i="26"/>
  <c r="A71" i="26" s="1"/>
  <c r="B70" i="26"/>
  <c r="A70" i="26" s="1"/>
  <c r="B69" i="26"/>
  <c r="A69" i="26" s="1"/>
  <c r="B68" i="26"/>
  <c r="A68" i="26" s="1"/>
  <c r="B67" i="26"/>
  <c r="A67" i="26" s="1"/>
  <c r="B66" i="26"/>
  <c r="A66" i="26" s="1"/>
  <c r="B65" i="26"/>
  <c r="A65" i="26" s="1"/>
  <c r="B64" i="26"/>
  <c r="A64" i="26" s="1"/>
  <c r="B63" i="26"/>
  <c r="A63" i="26" s="1"/>
  <c r="B62" i="26"/>
  <c r="A62" i="26" s="1"/>
  <c r="B61" i="26"/>
  <c r="A61" i="26" s="1"/>
  <c r="B60" i="26"/>
  <c r="A60" i="26" s="1"/>
  <c r="B59" i="26"/>
  <c r="A59" i="26" s="1"/>
  <c r="B58" i="26"/>
  <c r="A58" i="26" s="1"/>
  <c r="B57" i="26"/>
  <c r="A57" i="26" s="1"/>
  <c r="B56" i="26"/>
  <c r="A56" i="26" s="1"/>
  <c r="B55" i="26"/>
  <c r="A55" i="26" s="1"/>
  <c r="B54" i="26"/>
  <c r="A54" i="26" s="1"/>
  <c r="B53" i="26"/>
  <c r="A53" i="26" s="1"/>
  <c r="B52" i="26"/>
  <c r="A52" i="26" s="1"/>
  <c r="B51" i="26"/>
  <c r="A51" i="26" s="1"/>
  <c r="B50" i="26"/>
  <c r="A50" i="26" s="1"/>
  <c r="B49" i="26"/>
  <c r="A49" i="26" s="1"/>
  <c r="B48" i="26"/>
  <c r="A48" i="26" s="1"/>
  <c r="B47" i="26"/>
  <c r="A47" i="26" s="1"/>
  <c r="B46" i="26"/>
  <c r="A46" i="26" s="1"/>
  <c r="B45" i="26"/>
  <c r="A45" i="26" s="1"/>
  <c r="B44" i="26"/>
  <c r="A44" i="26" s="1"/>
  <c r="B43" i="26"/>
  <c r="A43" i="26" s="1"/>
  <c r="B42" i="26"/>
  <c r="A42" i="26" s="1"/>
  <c r="B41" i="26"/>
  <c r="A41" i="26" s="1"/>
  <c r="B40" i="26"/>
  <c r="A40" i="26" s="1"/>
  <c r="B39" i="26"/>
  <c r="A39" i="26" s="1"/>
  <c r="B38" i="26"/>
  <c r="A38" i="26" s="1"/>
  <c r="B37" i="26"/>
  <c r="A37" i="26" s="1"/>
  <c r="B36" i="26"/>
  <c r="A36" i="26" s="1"/>
  <c r="B35" i="26"/>
  <c r="A35" i="26" s="1"/>
  <c r="B34" i="26"/>
  <c r="A34" i="26" s="1"/>
  <c r="B33" i="26"/>
  <c r="A33" i="26" s="1"/>
  <c r="B32" i="26"/>
  <c r="A32" i="26" s="1"/>
  <c r="B31" i="26"/>
  <c r="A31" i="26" s="1"/>
  <c r="B30" i="26"/>
  <c r="B29" i="26"/>
  <c r="B28" i="26"/>
  <c r="B27" i="26"/>
  <c r="B26" i="26"/>
  <c r="A26" i="26" s="1"/>
  <c r="B25" i="26"/>
  <c r="A25" i="26" s="1"/>
  <c r="B24" i="26"/>
  <c r="A24" i="26" s="1"/>
  <c r="B23" i="26"/>
  <c r="A23" i="26" s="1"/>
  <c r="B22" i="26"/>
  <c r="A22" i="26" s="1"/>
  <c r="B21" i="26"/>
  <c r="A21" i="26" s="1"/>
  <c r="B20" i="26"/>
  <c r="A20" i="26" s="1"/>
  <c r="B19" i="26"/>
  <c r="A19" i="26" s="1"/>
  <c r="B18" i="26"/>
  <c r="A18" i="26" s="1"/>
  <c r="B17" i="26"/>
  <c r="A17" i="26" s="1"/>
  <c r="B16" i="26"/>
  <c r="A16" i="26" s="1"/>
  <c r="B15" i="26"/>
  <c r="A15" i="26" s="1"/>
  <c r="B14" i="26"/>
  <c r="A14" i="26" s="1"/>
  <c r="B13" i="26"/>
  <c r="A13" i="26" s="1"/>
  <c r="B12" i="26"/>
  <c r="A12" i="26" s="1"/>
  <c r="B11" i="26"/>
  <c r="A11" i="26" s="1"/>
  <c r="B10" i="26"/>
  <c r="A10" i="26" s="1"/>
  <c r="B9" i="26"/>
  <c r="A9" i="26" s="1"/>
  <c r="B8" i="26"/>
  <c r="A8" i="26" s="1"/>
  <c r="B7" i="26"/>
  <c r="A7" i="26" s="1"/>
  <c r="B6" i="26"/>
  <c r="A6" i="26" s="1"/>
  <c r="B5" i="26"/>
  <c r="B4" i="26"/>
  <c r="C4" i="26" s="1"/>
  <c r="B3" i="26"/>
  <c r="C3" i="26" s="1"/>
  <c r="B96" i="23"/>
  <c r="C96" i="23" s="1"/>
  <c r="B95" i="23"/>
  <c r="C95" i="23" s="1"/>
  <c r="B94" i="23"/>
  <c r="B93" i="23"/>
  <c r="C93" i="23" s="1"/>
  <c r="B92" i="23"/>
  <c r="C92" i="23" s="1"/>
  <c r="B91" i="23"/>
  <c r="C91" i="23" s="1"/>
  <c r="B90" i="23"/>
  <c r="A90" i="23" s="1"/>
  <c r="B89" i="23"/>
  <c r="C89" i="23" s="1"/>
  <c r="B88" i="23"/>
  <c r="C88" i="23" s="1"/>
  <c r="B87" i="23"/>
  <c r="C87" i="23" s="1"/>
  <c r="B86" i="23"/>
  <c r="B85" i="23"/>
  <c r="C85" i="23" s="1"/>
  <c r="B84" i="23"/>
  <c r="A84" i="23" s="1"/>
  <c r="B83" i="23"/>
  <c r="C83" i="23" s="1"/>
  <c r="B82" i="23"/>
  <c r="A82" i="23" s="1"/>
  <c r="B81" i="23"/>
  <c r="C81" i="23" s="1"/>
  <c r="B80" i="23"/>
  <c r="A80" i="23" s="1"/>
  <c r="B79" i="23"/>
  <c r="C79" i="23" s="1"/>
  <c r="B78" i="23"/>
  <c r="B77" i="23"/>
  <c r="C77" i="23" s="1"/>
  <c r="B76" i="23"/>
  <c r="A76" i="23" s="1"/>
  <c r="B75" i="23"/>
  <c r="C75" i="23" s="1"/>
  <c r="B74" i="23"/>
  <c r="C74" i="23" s="1"/>
  <c r="B73" i="23"/>
  <c r="C73" i="23" s="1"/>
  <c r="B72" i="23"/>
  <c r="C72" i="23" s="1"/>
  <c r="B71" i="23"/>
  <c r="C71" i="23" s="1"/>
  <c r="B70" i="23"/>
  <c r="B69" i="23"/>
  <c r="A69" i="23" s="1"/>
  <c r="B68" i="23"/>
  <c r="C68" i="23" s="1"/>
  <c r="B67" i="23"/>
  <c r="C67" i="23" s="1"/>
  <c r="B66" i="23"/>
  <c r="A66" i="23" s="1"/>
  <c r="B65" i="23"/>
  <c r="B64" i="23"/>
  <c r="C64" i="23" s="1"/>
  <c r="B63" i="23"/>
  <c r="C63" i="23" s="1"/>
  <c r="B62" i="23"/>
  <c r="C62" i="23" s="1"/>
  <c r="B61" i="23"/>
  <c r="C61" i="23" s="1"/>
  <c r="B60" i="23"/>
  <c r="A60" i="23" s="1"/>
  <c r="B59" i="23"/>
  <c r="B58" i="23"/>
  <c r="C58" i="23" s="1"/>
  <c r="B57" i="23"/>
  <c r="C57" i="23" s="1"/>
  <c r="B56" i="23"/>
  <c r="A56" i="23" s="1"/>
  <c r="B55" i="23"/>
  <c r="A55" i="23" s="1"/>
  <c r="B54" i="23"/>
  <c r="A54" i="23" s="1"/>
  <c r="B53" i="23"/>
  <c r="C53" i="23" s="1"/>
  <c r="B52" i="23"/>
  <c r="C52" i="23" s="1"/>
  <c r="B51" i="23"/>
  <c r="C51" i="23" s="1"/>
  <c r="B50" i="23"/>
  <c r="B49" i="23"/>
  <c r="C49" i="23" s="1"/>
  <c r="B48" i="23"/>
  <c r="C48" i="23" s="1"/>
  <c r="B47" i="23"/>
  <c r="C47" i="23" s="1"/>
  <c r="B46" i="23"/>
  <c r="B45" i="23"/>
  <c r="B44" i="23"/>
  <c r="C44" i="23" s="1"/>
  <c r="B43" i="23"/>
  <c r="B42" i="23"/>
  <c r="C42" i="23" s="1"/>
  <c r="B41" i="23"/>
  <c r="C41" i="23" s="1"/>
  <c r="B40" i="23"/>
  <c r="C40" i="23" s="1"/>
  <c r="B39" i="23"/>
  <c r="C39" i="23" s="1"/>
  <c r="B38" i="23"/>
  <c r="A38" i="23" s="1"/>
  <c r="B37" i="23"/>
  <c r="C37" i="23" s="1"/>
  <c r="B36" i="23"/>
  <c r="A36" i="23" s="1"/>
  <c r="B35" i="23"/>
  <c r="A35" i="23" s="1"/>
  <c r="B34" i="23"/>
  <c r="B33" i="23"/>
  <c r="C33" i="23" s="1"/>
  <c r="B32" i="23"/>
  <c r="C32" i="23" s="1"/>
  <c r="B31" i="23"/>
  <c r="C31" i="23" s="1"/>
  <c r="B30" i="23"/>
  <c r="B29" i="23"/>
  <c r="B28" i="23"/>
  <c r="C28" i="23" s="1"/>
  <c r="B27" i="23"/>
  <c r="A27" i="23" s="1"/>
  <c r="B26" i="23"/>
  <c r="C26" i="23" s="1"/>
  <c r="B25" i="23"/>
  <c r="B24" i="23"/>
  <c r="C24" i="23" s="1"/>
  <c r="B23" i="23"/>
  <c r="A23" i="23" s="1"/>
  <c r="B22" i="23"/>
  <c r="B21" i="23"/>
  <c r="A21" i="23" s="1"/>
  <c r="B20" i="23"/>
  <c r="C20" i="23" s="1"/>
  <c r="B19" i="23"/>
  <c r="A19" i="23" s="1"/>
  <c r="B18" i="23"/>
  <c r="C18" i="23" s="1"/>
  <c r="B17" i="23"/>
  <c r="A17" i="23" s="1"/>
  <c r="B16" i="23"/>
  <c r="A16" i="23" s="1"/>
  <c r="B15" i="23"/>
  <c r="A15" i="23" s="1"/>
  <c r="B14" i="23"/>
  <c r="B13" i="23"/>
  <c r="B12" i="23"/>
  <c r="B11" i="23"/>
  <c r="B10" i="23"/>
  <c r="B9" i="23"/>
  <c r="B8" i="23"/>
  <c r="B7" i="23"/>
  <c r="B6" i="23"/>
  <c r="B5" i="23"/>
  <c r="B4" i="23"/>
  <c r="B3" i="23"/>
  <c r="C3" i="23" s="1"/>
  <c r="B2" i="23"/>
  <c r="B96" i="22"/>
  <c r="C96" i="22" s="1"/>
  <c r="B95" i="22"/>
  <c r="B94" i="22"/>
  <c r="B93" i="22"/>
  <c r="C93" i="22" s="1"/>
  <c r="B92" i="22"/>
  <c r="B91" i="22"/>
  <c r="C91" i="22" s="1"/>
  <c r="B90" i="22"/>
  <c r="C90" i="22" s="1"/>
  <c r="B89" i="22"/>
  <c r="B88" i="22"/>
  <c r="C88" i="22" s="1"/>
  <c r="B87" i="22"/>
  <c r="C87" i="22" s="1"/>
  <c r="B86" i="22"/>
  <c r="C86" i="22" s="1"/>
  <c r="B85" i="22"/>
  <c r="C85" i="22" s="1"/>
  <c r="B84" i="22"/>
  <c r="C84" i="22" s="1"/>
  <c r="B83" i="22"/>
  <c r="A83" i="22" s="1"/>
  <c r="B82" i="22"/>
  <c r="C82" i="22" s="1"/>
  <c r="B81" i="22"/>
  <c r="C81" i="22" s="1"/>
  <c r="B80" i="22"/>
  <c r="C80" i="22" s="1"/>
  <c r="B79" i="22"/>
  <c r="B78" i="22"/>
  <c r="B77" i="22"/>
  <c r="B76" i="22"/>
  <c r="B75" i="22"/>
  <c r="A75" i="22" s="1"/>
  <c r="B74" i="22"/>
  <c r="C74" i="22" s="1"/>
  <c r="B73" i="22"/>
  <c r="B72" i="22"/>
  <c r="C72" i="22" s="1"/>
  <c r="B71" i="22"/>
  <c r="B70" i="22"/>
  <c r="A70" i="22" s="1"/>
  <c r="B69" i="22"/>
  <c r="A69" i="22" s="1"/>
  <c r="B68" i="22"/>
  <c r="C68" i="22" s="1"/>
  <c r="B67" i="22"/>
  <c r="C67" i="22" s="1"/>
  <c r="B66" i="22"/>
  <c r="C66" i="22" s="1"/>
  <c r="B65" i="22"/>
  <c r="C65" i="22" s="1"/>
  <c r="B64" i="22"/>
  <c r="C64" i="22" s="1"/>
  <c r="B63" i="22"/>
  <c r="A63" i="22" s="1"/>
  <c r="B62" i="22"/>
  <c r="B61" i="22"/>
  <c r="B60" i="22"/>
  <c r="C60" i="22" s="1"/>
  <c r="B59" i="22"/>
  <c r="B58" i="22"/>
  <c r="B57" i="22"/>
  <c r="A57" i="22" s="1"/>
  <c r="B56" i="22"/>
  <c r="C56" i="22" s="1"/>
  <c r="B55" i="22"/>
  <c r="C55" i="22" s="1"/>
  <c r="B54" i="22"/>
  <c r="A54" i="22" s="1"/>
  <c r="B53" i="22"/>
  <c r="B52" i="22"/>
  <c r="B51" i="22"/>
  <c r="A51" i="22" s="1"/>
  <c r="B50" i="22"/>
  <c r="B49" i="22"/>
  <c r="A49" i="22" s="1"/>
  <c r="B48" i="22"/>
  <c r="A48" i="22" s="1"/>
  <c r="B47" i="22"/>
  <c r="A47" i="22" s="1"/>
  <c r="B46" i="22"/>
  <c r="B45" i="22"/>
  <c r="A45" i="22" s="1"/>
  <c r="B44" i="22"/>
  <c r="C44" i="22" s="1"/>
  <c r="B43" i="22"/>
  <c r="B42" i="22"/>
  <c r="B41" i="22"/>
  <c r="C41" i="22" s="1"/>
  <c r="B40" i="22"/>
  <c r="A40" i="22" s="1"/>
  <c r="B39" i="22"/>
  <c r="A39" i="22" s="1"/>
  <c r="B38" i="22"/>
  <c r="A38" i="22" s="1"/>
  <c r="B37" i="22"/>
  <c r="A37" i="22" s="1"/>
  <c r="B36" i="22"/>
  <c r="B35" i="22"/>
  <c r="B34" i="22"/>
  <c r="B33" i="22"/>
  <c r="C33" i="22" s="1"/>
  <c r="B32" i="22"/>
  <c r="C32" i="22" s="1"/>
  <c r="B31" i="22"/>
  <c r="A31" i="22" s="1"/>
  <c r="B30" i="22"/>
  <c r="B29" i="22"/>
  <c r="B28" i="22"/>
  <c r="A28" i="22" s="1"/>
  <c r="B27" i="22"/>
  <c r="B26" i="22"/>
  <c r="B25" i="22"/>
  <c r="A25" i="22" s="1"/>
  <c r="B24" i="22"/>
  <c r="C24" i="22" s="1"/>
  <c r="B23" i="22"/>
  <c r="C23" i="22" s="1"/>
  <c r="B22" i="22"/>
  <c r="B21" i="22"/>
  <c r="B20" i="22"/>
  <c r="C20" i="22" s="1"/>
  <c r="B19" i="22"/>
  <c r="A19" i="22" s="1"/>
  <c r="B18" i="22"/>
  <c r="B17" i="22"/>
  <c r="A17" i="22" s="1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B3" i="22"/>
  <c r="C3" i="22" s="1"/>
  <c r="B2" i="22"/>
  <c r="A2" i="22" s="1"/>
  <c r="B96" i="21"/>
  <c r="A96" i="21" s="1"/>
  <c r="B95" i="21"/>
  <c r="B94" i="21"/>
  <c r="B93" i="21"/>
  <c r="A93" i="21" s="1"/>
  <c r="B92" i="21"/>
  <c r="B91" i="21"/>
  <c r="B90" i="21"/>
  <c r="A90" i="21" s="1"/>
  <c r="B89" i="21"/>
  <c r="A89" i="21" s="1"/>
  <c r="B88" i="21"/>
  <c r="A88" i="21" s="1"/>
  <c r="B87" i="21"/>
  <c r="B86" i="21"/>
  <c r="B85" i="21"/>
  <c r="A85" i="21" s="1"/>
  <c r="B84" i="21"/>
  <c r="B83" i="21"/>
  <c r="B82" i="21"/>
  <c r="A82" i="21" s="1"/>
  <c r="B81" i="21"/>
  <c r="A81" i="21" s="1"/>
  <c r="B80" i="21"/>
  <c r="B79" i="21"/>
  <c r="B78" i="21"/>
  <c r="B77" i="21"/>
  <c r="A77" i="21" s="1"/>
  <c r="B76" i="21"/>
  <c r="A76" i="21" s="1"/>
  <c r="B75" i="21"/>
  <c r="B74" i="21"/>
  <c r="A74" i="21" s="1"/>
  <c r="B73" i="21"/>
  <c r="A73" i="21" s="1"/>
  <c r="B72" i="21"/>
  <c r="B71" i="21"/>
  <c r="B70" i="21"/>
  <c r="A70" i="21" s="1"/>
  <c r="B69" i="21"/>
  <c r="A69" i="21" s="1"/>
  <c r="B68" i="21"/>
  <c r="B67" i="21"/>
  <c r="B66" i="21"/>
  <c r="B65" i="21"/>
  <c r="A65" i="21" s="1"/>
  <c r="B64" i="21"/>
  <c r="A64" i="21" s="1"/>
  <c r="B63" i="21"/>
  <c r="B62" i="21"/>
  <c r="B61" i="21"/>
  <c r="A61" i="21" s="1"/>
  <c r="B60" i="21"/>
  <c r="B59" i="21"/>
  <c r="B58" i="21"/>
  <c r="A58" i="21" s="1"/>
  <c r="B57" i="21"/>
  <c r="A57" i="21" s="1"/>
  <c r="B56" i="21"/>
  <c r="B55" i="21"/>
  <c r="A55" i="21" s="1"/>
  <c r="B54" i="21"/>
  <c r="B53" i="21"/>
  <c r="A53" i="21" s="1"/>
  <c r="B52" i="21"/>
  <c r="B51" i="21"/>
  <c r="B50" i="21"/>
  <c r="A50" i="21" s="1"/>
  <c r="B49" i="21"/>
  <c r="A49" i="21" s="1"/>
  <c r="B48" i="21"/>
  <c r="A48" i="21" s="1"/>
  <c r="B47" i="21"/>
  <c r="A47" i="21" s="1"/>
  <c r="B46" i="21"/>
  <c r="B45" i="21"/>
  <c r="A45" i="21" s="1"/>
  <c r="B44" i="21"/>
  <c r="A44" i="21" s="1"/>
  <c r="B43" i="21"/>
  <c r="A43" i="21" s="1"/>
  <c r="B42" i="21"/>
  <c r="A42" i="21" s="1"/>
  <c r="B41" i="21"/>
  <c r="A41" i="21" s="1"/>
  <c r="B40" i="21"/>
  <c r="B39" i="21"/>
  <c r="A39" i="21" s="1"/>
  <c r="B38" i="21"/>
  <c r="B37" i="21"/>
  <c r="A37" i="21" s="1"/>
  <c r="B36" i="21"/>
  <c r="A36" i="21" s="1"/>
  <c r="B35" i="21"/>
  <c r="B34" i="21"/>
  <c r="B33" i="21"/>
  <c r="A33" i="21" s="1"/>
  <c r="B32" i="21"/>
  <c r="A32" i="21" s="1"/>
  <c r="B31" i="21"/>
  <c r="A31" i="21" s="1"/>
  <c r="B30" i="21"/>
  <c r="B29" i="21"/>
  <c r="A29" i="21" s="1"/>
  <c r="B28" i="21"/>
  <c r="B27" i="21"/>
  <c r="A27" i="21" s="1"/>
  <c r="B26" i="21"/>
  <c r="B25" i="21"/>
  <c r="A25" i="21" s="1"/>
  <c r="B24" i="21"/>
  <c r="A24" i="21" s="1"/>
  <c r="B23" i="21"/>
  <c r="B22" i="21"/>
  <c r="A22" i="21" s="1"/>
  <c r="B21" i="21"/>
  <c r="A21" i="21" s="1"/>
  <c r="B20" i="21"/>
  <c r="B19" i="21"/>
  <c r="B18" i="21"/>
  <c r="A18" i="21" s="1"/>
  <c r="B17" i="21"/>
  <c r="A17" i="21" s="1"/>
  <c r="B16" i="21"/>
  <c r="A16" i="21" s="1"/>
  <c r="B15" i="21"/>
  <c r="A15" i="21" s="1"/>
  <c r="B14" i="21"/>
  <c r="A14" i="21" s="1"/>
  <c r="B13" i="21"/>
  <c r="A13" i="21" s="1"/>
  <c r="B12" i="21"/>
  <c r="A12" i="21" s="1"/>
  <c r="B11" i="21"/>
  <c r="A11" i="21" s="1"/>
  <c r="B10" i="21"/>
  <c r="B9" i="21"/>
  <c r="B8" i="21"/>
  <c r="B7" i="21"/>
  <c r="B6" i="21"/>
  <c r="B5" i="21"/>
  <c r="B4" i="21"/>
  <c r="B3" i="21"/>
  <c r="C3" i="21" s="1"/>
  <c r="B2" i="21"/>
  <c r="C2" i="21" s="1"/>
  <c r="B4" i="20"/>
  <c r="B96" i="20"/>
  <c r="A96" i="20" s="1"/>
  <c r="B95" i="20"/>
  <c r="A95" i="20" s="1"/>
  <c r="B94" i="20"/>
  <c r="A94" i="20" s="1"/>
  <c r="B93" i="20"/>
  <c r="A93" i="20" s="1"/>
  <c r="B92" i="20"/>
  <c r="A92" i="20" s="1"/>
  <c r="B91" i="20"/>
  <c r="A91" i="20" s="1"/>
  <c r="B90" i="20"/>
  <c r="A90" i="20" s="1"/>
  <c r="B89" i="20"/>
  <c r="A89" i="20" s="1"/>
  <c r="B88" i="20"/>
  <c r="A88" i="20" s="1"/>
  <c r="B87" i="20"/>
  <c r="A87" i="20" s="1"/>
  <c r="B86" i="20"/>
  <c r="A86" i="20" s="1"/>
  <c r="B85" i="20"/>
  <c r="A85" i="20" s="1"/>
  <c r="B84" i="20"/>
  <c r="A84" i="20" s="1"/>
  <c r="B83" i="20"/>
  <c r="A83" i="20" s="1"/>
  <c r="B82" i="20"/>
  <c r="A82" i="20" s="1"/>
  <c r="B81" i="20"/>
  <c r="A81" i="20" s="1"/>
  <c r="B80" i="20"/>
  <c r="A80" i="20" s="1"/>
  <c r="B79" i="20"/>
  <c r="A79" i="20" s="1"/>
  <c r="B78" i="20"/>
  <c r="A78" i="20" s="1"/>
  <c r="B77" i="20"/>
  <c r="A77" i="20" s="1"/>
  <c r="B76" i="20"/>
  <c r="A76" i="20" s="1"/>
  <c r="B75" i="20"/>
  <c r="A75" i="20" s="1"/>
  <c r="B74" i="20"/>
  <c r="A74" i="20" s="1"/>
  <c r="B73" i="20"/>
  <c r="A73" i="20" s="1"/>
  <c r="B72" i="20"/>
  <c r="A72" i="20" s="1"/>
  <c r="B71" i="20"/>
  <c r="A71" i="20" s="1"/>
  <c r="B70" i="20"/>
  <c r="A70" i="20" s="1"/>
  <c r="B69" i="20"/>
  <c r="A69" i="20" s="1"/>
  <c r="B68" i="20"/>
  <c r="A68" i="20" s="1"/>
  <c r="B67" i="20"/>
  <c r="A67" i="20" s="1"/>
  <c r="B66" i="20"/>
  <c r="A66" i="20" s="1"/>
  <c r="B65" i="20"/>
  <c r="A65" i="20" s="1"/>
  <c r="B64" i="20"/>
  <c r="A64" i="20" s="1"/>
  <c r="B63" i="20"/>
  <c r="A63" i="20" s="1"/>
  <c r="B62" i="20"/>
  <c r="A62" i="20" s="1"/>
  <c r="B61" i="20"/>
  <c r="A61" i="20" s="1"/>
  <c r="B60" i="20"/>
  <c r="A60" i="20" s="1"/>
  <c r="B59" i="20"/>
  <c r="A59" i="20" s="1"/>
  <c r="B58" i="20"/>
  <c r="A58" i="20" s="1"/>
  <c r="B57" i="20"/>
  <c r="A57" i="20" s="1"/>
  <c r="B56" i="20"/>
  <c r="A56" i="20" s="1"/>
  <c r="B55" i="20"/>
  <c r="A55" i="20" s="1"/>
  <c r="B54" i="20"/>
  <c r="A54" i="20" s="1"/>
  <c r="B53" i="20"/>
  <c r="A53" i="20" s="1"/>
  <c r="B52" i="20"/>
  <c r="A52" i="20" s="1"/>
  <c r="B51" i="20"/>
  <c r="A51" i="20" s="1"/>
  <c r="B50" i="20"/>
  <c r="A50" i="20" s="1"/>
  <c r="B49" i="20"/>
  <c r="A49" i="20" s="1"/>
  <c r="B48" i="20"/>
  <c r="A48" i="20" s="1"/>
  <c r="B47" i="20"/>
  <c r="A47" i="20" s="1"/>
  <c r="B46" i="20"/>
  <c r="A46" i="20" s="1"/>
  <c r="B45" i="20"/>
  <c r="A45" i="20" s="1"/>
  <c r="B44" i="20"/>
  <c r="A44" i="20" s="1"/>
  <c r="B43" i="20"/>
  <c r="A43" i="20" s="1"/>
  <c r="B42" i="20"/>
  <c r="A42" i="20" s="1"/>
  <c r="B41" i="20"/>
  <c r="A41" i="20" s="1"/>
  <c r="B40" i="20"/>
  <c r="A40" i="20" s="1"/>
  <c r="B39" i="20"/>
  <c r="A39" i="20" s="1"/>
  <c r="B38" i="20"/>
  <c r="A38" i="20" s="1"/>
  <c r="B37" i="20"/>
  <c r="A37" i="20" s="1"/>
  <c r="B36" i="20"/>
  <c r="A36" i="20" s="1"/>
  <c r="B35" i="20"/>
  <c r="A35" i="20" s="1"/>
  <c r="B34" i="20"/>
  <c r="A34" i="20" s="1"/>
  <c r="B33" i="20"/>
  <c r="A33" i="20" s="1"/>
  <c r="B32" i="20"/>
  <c r="A32" i="20" s="1"/>
  <c r="B31" i="20"/>
  <c r="B30" i="20"/>
  <c r="B29" i="20"/>
  <c r="B28" i="20"/>
  <c r="B27" i="20"/>
  <c r="B26" i="20"/>
  <c r="B25" i="20"/>
  <c r="A25" i="20" s="1"/>
  <c r="B24" i="20"/>
  <c r="A24" i="20" s="1"/>
  <c r="B23" i="20"/>
  <c r="A23" i="20" s="1"/>
  <c r="B22" i="20"/>
  <c r="A22" i="20" s="1"/>
  <c r="B21" i="20"/>
  <c r="A21" i="20" s="1"/>
  <c r="B20" i="20"/>
  <c r="A20" i="20" s="1"/>
  <c r="B19" i="20"/>
  <c r="A19" i="20" s="1"/>
  <c r="B18" i="20"/>
  <c r="A18" i="20" s="1"/>
  <c r="B17" i="20"/>
  <c r="A17" i="20" s="1"/>
  <c r="B3" i="20"/>
  <c r="C3" i="20" s="1"/>
  <c r="B2" i="20"/>
  <c r="A2" i="20" s="1"/>
  <c r="C94" i="20"/>
  <c r="C93" i="20"/>
  <c r="B31" i="2"/>
  <c r="C31" i="2" s="1"/>
  <c r="B3" i="2"/>
  <c r="C3" i="2" s="1"/>
  <c r="B2" i="2"/>
  <c r="C2" i="2" s="1"/>
  <c r="B4" i="2"/>
  <c r="C4" i="2" s="1"/>
  <c r="A8" i="28" l="1"/>
  <c r="C8" i="28"/>
  <c r="A9" i="28"/>
  <c r="C9" i="28"/>
  <c r="C13" i="28"/>
  <c r="A12" i="28"/>
  <c r="C12" i="28"/>
  <c r="A10" i="28"/>
  <c r="C10" i="28"/>
  <c r="A11" i="28"/>
  <c r="C11" i="28"/>
  <c r="A36" i="29"/>
  <c r="A92" i="29"/>
  <c r="A72" i="23"/>
  <c r="C17" i="21"/>
  <c r="A52" i="29"/>
  <c r="A44" i="23"/>
  <c r="A20" i="29"/>
  <c r="A27" i="29"/>
  <c r="A44" i="29"/>
  <c r="A56" i="29"/>
  <c r="A68" i="29"/>
  <c r="C80" i="23"/>
  <c r="A76" i="29"/>
  <c r="A12" i="29"/>
  <c r="A28" i="29"/>
  <c r="C43" i="20"/>
  <c r="C57" i="21"/>
  <c r="C89" i="21"/>
  <c r="C77" i="21"/>
  <c r="A28" i="23"/>
  <c r="A64" i="23"/>
  <c r="A92" i="23"/>
  <c r="A80" i="29"/>
  <c r="A96" i="29"/>
  <c r="A52" i="23"/>
  <c r="A72" i="29"/>
  <c r="A88" i="29"/>
  <c r="C39" i="22"/>
  <c r="C56" i="23"/>
  <c r="C84" i="23"/>
  <c r="C58" i="21"/>
  <c r="A68" i="23"/>
  <c r="A96" i="23"/>
  <c r="C60" i="23"/>
  <c r="C76" i="23"/>
  <c r="A15" i="29"/>
  <c r="C49" i="20"/>
  <c r="A67" i="22"/>
  <c r="A48" i="23"/>
  <c r="A88" i="23"/>
  <c r="A11" i="29"/>
  <c r="C88" i="21"/>
  <c r="C37" i="22"/>
  <c r="C4" i="20"/>
  <c r="A4" i="20"/>
  <c r="C34" i="26"/>
  <c r="C50" i="26"/>
  <c r="C54" i="26"/>
  <c r="C62" i="26"/>
  <c r="C66" i="26"/>
  <c r="C82" i="26"/>
  <c r="C90" i="26"/>
  <c r="C94" i="26"/>
  <c r="C27" i="26"/>
  <c r="C35" i="26"/>
  <c r="C43" i="26"/>
  <c r="C55" i="26"/>
  <c r="C59" i="26"/>
  <c r="C63" i="26"/>
  <c r="C67" i="26"/>
  <c r="C75" i="26"/>
  <c r="C79" i="26"/>
  <c r="C83" i="26"/>
  <c r="C87" i="26"/>
  <c r="C91" i="26"/>
  <c r="C95" i="26"/>
  <c r="C24" i="26"/>
  <c r="C28" i="26"/>
  <c r="C32" i="26"/>
  <c r="C36" i="26"/>
  <c r="C40" i="26"/>
  <c r="C44" i="26"/>
  <c r="C48" i="26"/>
  <c r="C52" i="26"/>
  <c r="C56" i="26"/>
  <c r="C60" i="26"/>
  <c r="C64" i="26"/>
  <c r="C68" i="26"/>
  <c r="C72" i="26"/>
  <c r="C76" i="26"/>
  <c r="C80" i="26"/>
  <c r="C84" i="26"/>
  <c r="C88" i="26"/>
  <c r="C92" i="26"/>
  <c r="C96" i="26"/>
  <c r="C25" i="26"/>
  <c r="C29" i="26"/>
  <c r="C33" i="26"/>
  <c r="C41" i="26"/>
  <c r="C45" i="26"/>
  <c r="C49" i="26"/>
  <c r="C53" i="26"/>
  <c r="C57" i="26"/>
  <c r="C65" i="26"/>
  <c r="C69" i="26"/>
  <c r="C73" i="26"/>
  <c r="C77" i="26"/>
  <c r="C81" i="26"/>
  <c r="C85" i="26"/>
  <c r="C89" i="26"/>
  <c r="C93" i="26"/>
  <c r="A4" i="28"/>
  <c r="C4" i="27"/>
  <c r="A4" i="27"/>
  <c r="C19" i="26"/>
  <c r="C20" i="26"/>
  <c r="C21" i="26"/>
  <c r="C16" i="26"/>
  <c r="C12" i="26"/>
  <c r="C10" i="26"/>
  <c r="C9" i="26"/>
  <c r="C8" i="26"/>
  <c r="C6" i="26"/>
  <c r="C5" i="26"/>
  <c r="A5" i="26"/>
  <c r="A40" i="23"/>
  <c r="C18" i="21"/>
  <c r="A32" i="23"/>
  <c r="A23" i="29"/>
  <c r="C73" i="20"/>
  <c r="C49" i="22"/>
  <c r="C65" i="20"/>
  <c r="C85" i="20"/>
  <c r="C69" i="22"/>
  <c r="C82" i="20"/>
  <c r="C86" i="20"/>
  <c r="C63" i="27"/>
  <c r="C71" i="27"/>
  <c r="C87" i="27"/>
  <c r="C74" i="20"/>
  <c r="C35" i="20"/>
  <c r="C47" i="20"/>
  <c r="C51" i="20"/>
  <c r="C55" i="20"/>
  <c r="C59" i="20"/>
  <c r="C63" i="20"/>
  <c r="C67" i="20"/>
  <c r="C71" i="20"/>
  <c r="C75" i="20"/>
  <c r="C83" i="20"/>
  <c r="C91" i="20"/>
  <c r="C95" i="20"/>
  <c r="C33" i="21"/>
  <c r="C85" i="21"/>
  <c r="C25" i="21"/>
  <c r="C65" i="21"/>
  <c r="C26" i="21"/>
  <c r="A26" i="21"/>
  <c r="C30" i="21"/>
  <c r="A30" i="21"/>
  <c r="C34" i="21"/>
  <c r="A34" i="21"/>
  <c r="C38" i="21"/>
  <c r="A38" i="21"/>
  <c r="C46" i="21"/>
  <c r="A46" i="21"/>
  <c r="C54" i="21"/>
  <c r="A54" i="21"/>
  <c r="C62" i="21"/>
  <c r="A62" i="21"/>
  <c r="C66" i="21"/>
  <c r="A66" i="21"/>
  <c r="C78" i="21"/>
  <c r="A78" i="21"/>
  <c r="C86" i="21"/>
  <c r="A86" i="21"/>
  <c r="C94" i="21"/>
  <c r="A94" i="21"/>
  <c r="C60" i="27"/>
  <c r="C64" i="27"/>
  <c r="C68" i="27"/>
  <c r="C72" i="27"/>
  <c r="C76" i="27"/>
  <c r="C80" i="27"/>
  <c r="C84" i="27"/>
  <c r="C88" i="27"/>
  <c r="C92" i="27"/>
  <c r="C96" i="27"/>
  <c r="C67" i="27"/>
  <c r="C79" i="27"/>
  <c r="C83" i="27"/>
  <c r="C95" i="27"/>
  <c r="C36" i="20"/>
  <c r="C40" i="20"/>
  <c r="C44" i="20"/>
  <c r="C48" i="20"/>
  <c r="C52" i="20"/>
  <c r="C56" i="20"/>
  <c r="C60" i="20"/>
  <c r="C64" i="20"/>
  <c r="C68" i="20"/>
  <c r="C96" i="20"/>
  <c r="C49" i="21"/>
  <c r="C29" i="21"/>
  <c r="C73" i="21"/>
  <c r="A39" i="23"/>
  <c r="C23" i="23"/>
  <c r="C19" i="21"/>
  <c r="A19" i="21"/>
  <c r="C23" i="21"/>
  <c r="A23" i="21"/>
  <c r="C35" i="21"/>
  <c r="A35" i="21"/>
  <c r="C51" i="21"/>
  <c r="A51" i="21"/>
  <c r="C59" i="21"/>
  <c r="A59" i="21"/>
  <c r="C63" i="21"/>
  <c r="A63" i="21"/>
  <c r="C67" i="21"/>
  <c r="A67" i="21"/>
  <c r="C71" i="21"/>
  <c r="A71" i="21"/>
  <c r="C75" i="21"/>
  <c r="A75" i="21"/>
  <c r="C79" i="21"/>
  <c r="A79" i="21"/>
  <c r="C83" i="21"/>
  <c r="A83" i="21"/>
  <c r="C87" i="21"/>
  <c r="A87" i="21"/>
  <c r="C91" i="21"/>
  <c r="A91" i="21"/>
  <c r="C95" i="21"/>
  <c r="A95" i="21"/>
  <c r="C61" i="27"/>
  <c r="C65" i="27"/>
  <c r="C69" i="27"/>
  <c r="C73" i="27"/>
  <c r="C77" i="27"/>
  <c r="C81" i="27"/>
  <c r="C85" i="27"/>
  <c r="C89" i="27"/>
  <c r="C93" i="27"/>
  <c r="C66" i="20"/>
  <c r="C78" i="20"/>
  <c r="C75" i="27"/>
  <c r="C91" i="27"/>
  <c r="C37" i="20"/>
  <c r="C41" i="20"/>
  <c r="C45" i="20"/>
  <c r="C53" i="20"/>
  <c r="C57" i="20"/>
  <c r="C61" i="20"/>
  <c r="C93" i="21"/>
  <c r="C41" i="21"/>
  <c r="C81" i="21"/>
  <c r="C20" i="21"/>
  <c r="A20" i="21"/>
  <c r="C28" i="21"/>
  <c r="A28" i="21"/>
  <c r="C40" i="21"/>
  <c r="A40" i="21"/>
  <c r="C52" i="21"/>
  <c r="A52" i="21"/>
  <c r="C56" i="21"/>
  <c r="A56" i="21"/>
  <c r="C60" i="21"/>
  <c r="A60" i="21"/>
  <c r="C68" i="21"/>
  <c r="A68" i="21"/>
  <c r="C72" i="21"/>
  <c r="A72" i="21"/>
  <c r="C80" i="21"/>
  <c r="A80" i="21"/>
  <c r="C84" i="21"/>
  <c r="A84" i="21"/>
  <c r="C92" i="21"/>
  <c r="A92" i="21"/>
  <c r="C62" i="27"/>
  <c r="C66" i="27"/>
  <c r="C70" i="27"/>
  <c r="C74" i="27"/>
  <c r="C78" i="27"/>
  <c r="C82" i="27"/>
  <c r="C86" i="27"/>
  <c r="C90" i="27"/>
  <c r="C94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31" i="20"/>
  <c r="C29" i="20"/>
  <c r="C28" i="20"/>
  <c r="C27" i="20"/>
  <c r="C25" i="20"/>
  <c r="C23" i="20"/>
  <c r="C19" i="20"/>
  <c r="C17" i="20"/>
  <c r="A85" i="22"/>
  <c r="C81" i="20"/>
  <c r="C36" i="21"/>
  <c r="C76" i="21"/>
  <c r="C45" i="27"/>
  <c r="C49" i="27"/>
  <c r="C53" i="27"/>
  <c r="C57" i="27"/>
  <c r="C39" i="20"/>
  <c r="C13" i="26"/>
  <c r="C46" i="27"/>
  <c r="C50" i="27"/>
  <c r="C54" i="27"/>
  <c r="C58" i="27"/>
  <c r="C43" i="27"/>
  <c r="C47" i="27"/>
  <c r="C51" i="27"/>
  <c r="C55" i="27"/>
  <c r="C59" i="27"/>
  <c r="A37" i="29"/>
  <c r="A7" i="29"/>
  <c r="C15" i="26"/>
  <c r="C44" i="27"/>
  <c r="C48" i="27"/>
  <c r="C52" i="27"/>
  <c r="C56" i="27"/>
  <c r="A78" i="29"/>
  <c r="A8" i="29"/>
  <c r="C42" i="27"/>
  <c r="C41" i="27"/>
  <c r="C40" i="27"/>
  <c r="C39" i="27"/>
  <c r="C38" i="27"/>
  <c r="C37" i="27"/>
  <c r="C36" i="27"/>
  <c r="C35" i="27"/>
  <c r="A2" i="21"/>
  <c r="C33" i="20"/>
  <c r="C32" i="20"/>
  <c r="A29" i="29"/>
  <c r="C89" i="20"/>
  <c r="C28" i="22"/>
  <c r="A72" i="22"/>
  <c r="C69" i="20"/>
  <c r="C77" i="20"/>
  <c r="C90" i="21"/>
  <c r="A60" i="22"/>
  <c r="A65" i="29"/>
  <c r="C38" i="20"/>
  <c r="A20" i="22"/>
  <c r="A17" i="29"/>
  <c r="A49" i="29"/>
  <c r="C46" i="20"/>
  <c r="C54" i="20"/>
  <c r="C90" i="20"/>
  <c r="A65" i="22"/>
  <c r="C90" i="23"/>
  <c r="C57" i="22"/>
  <c r="C34" i="20"/>
  <c r="C42" i="20"/>
  <c r="C70" i="20"/>
  <c r="A33" i="22"/>
  <c r="A41" i="22"/>
  <c r="A81" i="22"/>
  <c r="A93" i="22"/>
  <c r="C62" i="20"/>
  <c r="C50" i="20"/>
  <c r="C58" i="20"/>
  <c r="C58" i="26"/>
  <c r="C87" i="20"/>
  <c r="A32" i="22"/>
  <c r="A44" i="22"/>
  <c r="A64" i="22"/>
  <c r="A37" i="23"/>
  <c r="C40" i="22"/>
  <c r="C74" i="26"/>
  <c r="A70" i="29"/>
  <c r="A56" i="22"/>
  <c r="A80" i="22"/>
  <c r="A84" i="22"/>
  <c r="A88" i="22"/>
  <c r="A41" i="23"/>
  <c r="A49" i="23"/>
  <c r="A61" i="23"/>
  <c r="A94" i="29"/>
  <c r="C79" i="20"/>
  <c r="C42" i="26"/>
  <c r="A86" i="29"/>
  <c r="A2" i="26"/>
  <c r="C18" i="20"/>
  <c r="C30" i="20"/>
  <c r="C26" i="20"/>
  <c r="C22" i="20"/>
  <c r="C21" i="20"/>
  <c r="C72" i="20"/>
  <c r="C76" i="20"/>
  <c r="C80" i="20"/>
  <c r="C84" i="20"/>
  <c r="C88" i="20"/>
  <c r="C92" i="20"/>
  <c r="C43" i="21"/>
  <c r="A91" i="22"/>
  <c r="A47" i="23"/>
  <c r="C54" i="23"/>
  <c r="C46" i="26"/>
  <c r="C78" i="26"/>
  <c r="A13" i="29"/>
  <c r="A25" i="29"/>
  <c r="A33" i="29"/>
  <c r="A38" i="29"/>
  <c r="A45" i="29"/>
  <c r="A61" i="29"/>
  <c r="A66" i="29"/>
  <c r="C50" i="21"/>
  <c r="C55" i="23"/>
  <c r="A21" i="29"/>
  <c r="A41" i="29"/>
  <c r="A46" i="29"/>
  <c r="A53" i="29"/>
  <c r="A57" i="29"/>
  <c r="A62" i="29"/>
  <c r="A74" i="29"/>
  <c r="A82" i="29"/>
  <c r="A90" i="29"/>
  <c r="C31" i="21"/>
  <c r="C47" i="22"/>
  <c r="C35" i="23"/>
  <c r="C38" i="26"/>
  <c r="C70" i="26"/>
  <c r="C86" i="26"/>
  <c r="A22" i="29"/>
  <c r="A54" i="29"/>
  <c r="A58" i="29"/>
  <c r="A2" i="29"/>
  <c r="C2" i="27"/>
  <c r="C2" i="22"/>
  <c r="C20" i="20"/>
  <c r="C24" i="20"/>
  <c r="C19" i="22"/>
  <c r="C26" i="26"/>
  <c r="A31" i="23"/>
  <c r="C14" i="26"/>
  <c r="C30" i="26"/>
  <c r="A14" i="29"/>
  <c r="A30" i="29"/>
  <c r="C22" i="26"/>
  <c r="C31" i="22"/>
  <c r="C18" i="26"/>
  <c r="A31" i="29"/>
  <c r="A39" i="29"/>
  <c r="A47" i="29"/>
  <c r="A63" i="29"/>
  <c r="A18" i="29"/>
  <c r="A26" i="29"/>
  <c r="A42" i="29"/>
  <c r="A48" i="29"/>
  <c r="A34" i="29"/>
  <c r="A16" i="29"/>
  <c r="A24" i="29"/>
  <c r="A32" i="29"/>
  <c r="A40" i="29"/>
  <c r="A50" i="29"/>
  <c r="A60" i="29"/>
  <c r="A87" i="29"/>
  <c r="A91" i="29"/>
  <c r="A95" i="29"/>
  <c r="A69" i="29"/>
  <c r="A71" i="29"/>
  <c r="A73" i="29"/>
  <c r="A75" i="29"/>
  <c r="A77" i="29"/>
  <c r="A79" i="29"/>
  <c r="A81" i="29"/>
  <c r="A83" i="29"/>
  <c r="A85" i="29"/>
  <c r="A89" i="29"/>
  <c r="A93" i="29"/>
  <c r="A2" i="28"/>
  <c r="C7" i="26"/>
  <c r="C23" i="26"/>
  <c r="C31" i="26"/>
  <c r="C39" i="26"/>
  <c r="C47" i="26"/>
  <c r="C71" i="26"/>
  <c r="A74" i="23"/>
  <c r="C17" i="26"/>
  <c r="C37" i="26"/>
  <c r="C61" i="26"/>
  <c r="C51" i="22"/>
  <c r="C63" i="22"/>
  <c r="A66" i="22"/>
  <c r="C70" i="22"/>
  <c r="C11" i="26"/>
  <c r="C51" i="26"/>
  <c r="A26" i="23"/>
  <c r="C66" i="23"/>
  <c r="C82" i="23"/>
  <c r="A42" i="23"/>
  <c r="A23" i="22"/>
  <c r="A55" i="22"/>
  <c r="A21" i="22"/>
  <c r="C21" i="22"/>
  <c r="A52" i="22"/>
  <c r="C52" i="22"/>
  <c r="C92" i="22"/>
  <c r="A92" i="22"/>
  <c r="A95" i="22"/>
  <c r="C95" i="22"/>
  <c r="C2" i="23"/>
  <c r="A2" i="23"/>
  <c r="C55" i="21"/>
  <c r="A36" i="22"/>
  <c r="C36" i="22"/>
  <c r="A77" i="22"/>
  <c r="C77" i="22"/>
  <c r="C32" i="21"/>
  <c r="C37" i="21"/>
  <c r="C47" i="21"/>
  <c r="C82" i="21"/>
  <c r="C4" i="22"/>
  <c r="C21" i="21"/>
  <c r="C27" i="21"/>
  <c r="C44" i="21"/>
  <c r="C70" i="21"/>
  <c r="C42" i="21"/>
  <c r="C96" i="21"/>
  <c r="C48" i="21"/>
  <c r="C53" i="21"/>
  <c r="C69" i="21"/>
  <c r="C74" i="21"/>
  <c r="A22" i="22"/>
  <c r="C22" i="22"/>
  <c r="C53" i="22"/>
  <c r="A53" i="22"/>
  <c r="A58" i="22"/>
  <c r="C58" i="22"/>
  <c r="A61" i="22"/>
  <c r="C61" i="22"/>
  <c r="A71" i="22"/>
  <c r="C71" i="22"/>
  <c r="C78" i="22"/>
  <c r="A78" i="22"/>
  <c r="A89" i="22"/>
  <c r="C89" i="22"/>
  <c r="A43" i="23"/>
  <c r="C43" i="23"/>
  <c r="A46" i="23"/>
  <c r="C46" i="23"/>
  <c r="A59" i="23"/>
  <c r="C59" i="23"/>
  <c r="A65" i="23"/>
  <c r="C65" i="23"/>
  <c r="C25" i="22"/>
  <c r="C4" i="23"/>
  <c r="C4" i="21"/>
  <c r="C64" i="21"/>
  <c r="C22" i="21"/>
  <c r="A26" i="22"/>
  <c r="C26" i="22"/>
  <c r="A29" i="22"/>
  <c r="C29" i="22"/>
  <c r="A34" i="22"/>
  <c r="C34" i="22"/>
  <c r="C59" i="22"/>
  <c r="A59" i="22"/>
  <c r="A62" i="22"/>
  <c r="C62" i="22"/>
  <c r="A79" i="22"/>
  <c r="C79" i="22"/>
  <c r="C17" i="23"/>
  <c r="A29" i="23"/>
  <c r="C29" i="23"/>
  <c r="C50" i="23"/>
  <c r="A50" i="23"/>
  <c r="C78" i="23"/>
  <c r="A78" i="23"/>
  <c r="C94" i="23"/>
  <c r="A94" i="23"/>
  <c r="C19" i="23"/>
  <c r="C17" i="22"/>
  <c r="C48" i="22"/>
  <c r="C75" i="22"/>
  <c r="C39" i="21"/>
  <c r="C45" i="21"/>
  <c r="C61" i="21"/>
  <c r="C35" i="22"/>
  <c r="A35" i="22"/>
  <c r="C43" i="22"/>
  <c r="A43" i="22"/>
  <c r="A46" i="22"/>
  <c r="C46" i="22"/>
  <c r="C76" i="22"/>
  <c r="A76" i="22"/>
  <c r="C27" i="23"/>
  <c r="A30" i="23"/>
  <c r="C30" i="23"/>
  <c r="C36" i="23"/>
  <c r="C24" i="21"/>
  <c r="A18" i="22"/>
  <c r="C18" i="22"/>
  <c r="C27" i="22"/>
  <c r="A27" i="22"/>
  <c r="A30" i="22"/>
  <c r="C30" i="22"/>
  <c r="A42" i="22"/>
  <c r="C42" i="22"/>
  <c r="A50" i="22"/>
  <c r="C50" i="22"/>
  <c r="C73" i="22"/>
  <c r="A73" i="22"/>
  <c r="A94" i="22"/>
  <c r="C94" i="22"/>
  <c r="C22" i="23"/>
  <c r="A22" i="23"/>
  <c r="A25" i="23"/>
  <c r="C25" i="23"/>
  <c r="A34" i="23"/>
  <c r="C34" i="23"/>
  <c r="A45" i="23"/>
  <c r="C45" i="23"/>
  <c r="C70" i="23"/>
  <c r="A70" i="23"/>
  <c r="C86" i="23"/>
  <c r="A86" i="23"/>
  <c r="C45" i="22"/>
  <c r="A96" i="22"/>
  <c r="A33" i="23"/>
  <c r="A57" i="23"/>
  <c r="A62" i="23"/>
  <c r="C21" i="23"/>
  <c r="C69" i="23"/>
  <c r="C38" i="22"/>
  <c r="C54" i="22"/>
  <c r="C83" i="22"/>
  <c r="C38" i="23"/>
  <c r="A20" i="23"/>
  <c r="A24" i="23"/>
  <c r="A51" i="23"/>
  <c r="A53" i="23"/>
  <c r="A58" i="23"/>
  <c r="A63" i="23"/>
  <c r="A67" i="23"/>
  <c r="A71" i="23"/>
  <c r="A73" i="23"/>
  <c r="A75" i="23"/>
  <c r="A77" i="23"/>
  <c r="A79" i="23"/>
  <c r="A81" i="23"/>
  <c r="A83" i="23"/>
  <c r="A85" i="23"/>
  <c r="A87" i="23"/>
  <c r="A91" i="23"/>
  <c r="A95" i="23"/>
  <c r="A89" i="23"/>
  <c r="A93" i="23"/>
  <c r="A68" i="22"/>
  <c r="A74" i="22"/>
  <c r="A24" i="22"/>
  <c r="A82" i="22"/>
  <c r="A86" i="22"/>
  <c r="A90" i="22"/>
  <c r="A87" i="22"/>
  <c r="C2" i="20"/>
  <c r="B32" i="2"/>
  <c r="C32" i="2" s="1"/>
  <c r="A31" i="2"/>
  <c r="A2" i="2"/>
  <c r="A32" i="2" l="1"/>
  <c r="B5" i="20"/>
  <c r="A5" i="20" s="1"/>
  <c r="B6" i="20"/>
  <c r="A6" i="20" s="1"/>
  <c r="B5" i="2"/>
  <c r="C5" i="2" s="1"/>
  <c r="B33" i="2"/>
  <c r="C33" i="2" s="1"/>
  <c r="C6" i="23" l="1"/>
  <c r="C5" i="22"/>
  <c r="C5" i="20"/>
  <c r="C6" i="22"/>
  <c r="C5" i="23"/>
  <c r="C5" i="21"/>
  <c r="C6" i="21"/>
  <c r="B7" i="20"/>
  <c r="A7" i="20" s="1"/>
  <c r="C6" i="20"/>
  <c r="B6" i="2"/>
  <c r="A33" i="2"/>
  <c r="B34" i="2"/>
  <c r="C34" i="2" s="1"/>
  <c r="C7" i="21" l="1"/>
  <c r="C7" i="23"/>
  <c r="C7" i="22"/>
  <c r="C7" i="20"/>
  <c r="B8" i="20"/>
  <c r="A8" i="20" s="1"/>
  <c r="C6" i="2"/>
  <c r="B7" i="2"/>
  <c r="C7" i="2" s="1"/>
  <c r="A34" i="2"/>
  <c r="B35" i="2"/>
  <c r="C35" i="2" s="1"/>
  <c r="C8" i="23" l="1"/>
  <c r="C8" i="22"/>
  <c r="C8" i="21"/>
  <c r="B9" i="20"/>
  <c r="A9" i="20" s="1"/>
  <c r="C8" i="20"/>
  <c r="B8" i="2"/>
  <c r="C8" i="2" s="1"/>
  <c r="A35" i="2"/>
  <c r="B36" i="2"/>
  <c r="C36" i="2" s="1"/>
  <c r="C9" i="23" l="1"/>
  <c r="C9" i="21"/>
  <c r="C9" i="22"/>
  <c r="B10" i="20"/>
  <c r="A10" i="20" s="1"/>
  <c r="C9" i="20"/>
  <c r="B9" i="2"/>
  <c r="C9" i="2" s="1"/>
  <c r="B37" i="2"/>
  <c r="C37" i="2" s="1"/>
  <c r="A36" i="2"/>
  <c r="A3" i="1"/>
  <c r="A3" i="35" l="1"/>
  <c r="A3" i="32"/>
  <c r="A3" i="33"/>
  <c r="A3" i="34"/>
  <c r="A3" i="36"/>
  <c r="A3" i="31"/>
  <c r="A3" i="30"/>
  <c r="A3" i="29"/>
  <c r="A3" i="28"/>
  <c r="A3" i="27"/>
  <c r="A3" i="26"/>
  <c r="A3" i="22"/>
  <c r="A3" i="23"/>
  <c r="A3" i="21"/>
  <c r="A3" i="20"/>
  <c r="C10" i="23"/>
  <c r="A4" i="1"/>
  <c r="C10" i="21"/>
  <c r="C10" i="22"/>
  <c r="B11" i="20"/>
  <c r="A11" i="20" s="1"/>
  <c r="C10" i="20"/>
  <c r="B10" i="2"/>
  <c r="A37" i="2"/>
  <c r="B38" i="2"/>
  <c r="C38" i="2" s="1"/>
  <c r="A3" i="2"/>
  <c r="A4" i="34" l="1"/>
  <c r="A4" i="31"/>
  <c r="A4" i="29"/>
  <c r="A5" i="1"/>
  <c r="A4" i="2"/>
  <c r="A4" i="26"/>
  <c r="C11" i="21"/>
  <c r="C11" i="22"/>
  <c r="C11" i="23"/>
  <c r="A4" i="22"/>
  <c r="A4" i="23"/>
  <c r="A4" i="21"/>
  <c r="C11" i="20"/>
  <c r="B12" i="20"/>
  <c r="A12" i="20" s="1"/>
  <c r="C10" i="2"/>
  <c r="B11" i="2"/>
  <c r="C11" i="2" s="1"/>
  <c r="A38" i="2"/>
  <c r="B39" i="2"/>
  <c r="C39" i="2" s="1"/>
  <c r="A5" i="2"/>
  <c r="A5" i="22" l="1"/>
  <c r="A5" i="21"/>
  <c r="A6" i="1"/>
  <c r="A6" i="22" s="1"/>
  <c r="A5" i="23"/>
  <c r="A5" i="34"/>
  <c r="A5" i="29"/>
  <c r="A6" i="34"/>
  <c r="A6" i="29"/>
  <c r="C12" i="21"/>
  <c r="C12" i="23"/>
  <c r="C12" i="22"/>
  <c r="C12" i="20"/>
  <c r="B13" i="20"/>
  <c r="A13" i="20" s="1"/>
  <c r="B12" i="2"/>
  <c r="C12" i="2" s="1"/>
  <c r="A39" i="2"/>
  <c r="B40" i="2"/>
  <c r="C40" i="2" s="1"/>
  <c r="A6" i="2" l="1"/>
  <c r="A6" i="21"/>
  <c r="A6" i="23"/>
  <c r="A7" i="1"/>
  <c r="A8" i="1" s="1"/>
  <c r="A7" i="34"/>
  <c r="C13" i="23"/>
  <c r="A7" i="22"/>
  <c r="A7" i="23"/>
  <c r="C13" i="21"/>
  <c r="C13" i="22"/>
  <c r="B14" i="20"/>
  <c r="A14" i="20" s="1"/>
  <c r="C13" i="20"/>
  <c r="B13" i="2"/>
  <c r="C13" i="2" s="1"/>
  <c r="B41" i="2"/>
  <c r="C41" i="2" s="1"/>
  <c r="A40" i="2"/>
  <c r="A7" i="2"/>
  <c r="A7" i="21" l="1"/>
  <c r="A8" i="21"/>
  <c r="A8" i="34"/>
  <c r="C14" i="23"/>
  <c r="C14" i="21"/>
  <c r="A8" i="22"/>
  <c r="A8" i="23"/>
  <c r="C14" i="22"/>
  <c r="B15" i="20"/>
  <c r="A15" i="20" s="1"/>
  <c r="C14" i="20"/>
  <c r="B14" i="2"/>
  <c r="A41" i="2"/>
  <c r="B42" i="2"/>
  <c r="C42" i="2" s="1"/>
  <c r="A9" i="1"/>
  <c r="A8" i="2"/>
  <c r="A9" i="34" l="1"/>
  <c r="A9" i="29"/>
  <c r="C15" i="22"/>
  <c r="A9" i="23"/>
  <c r="A9" i="22"/>
  <c r="B16" i="20"/>
  <c r="A16" i="20" s="1"/>
  <c r="C15" i="23"/>
  <c r="C15" i="21"/>
  <c r="C15" i="20"/>
  <c r="C14" i="2"/>
  <c r="B15" i="2"/>
  <c r="C15" i="2" s="1"/>
  <c r="A42" i="2"/>
  <c r="B43" i="2"/>
  <c r="C43" i="2" s="1"/>
  <c r="A10" i="1"/>
  <c r="A9" i="2"/>
  <c r="A10" i="21" l="1"/>
  <c r="C16" i="20"/>
  <c r="A10" i="34"/>
  <c r="A10" i="29"/>
  <c r="C16" i="23"/>
  <c r="A10" i="22"/>
  <c r="A10" i="23"/>
  <c r="C16" i="21"/>
  <c r="C16" i="22"/>
  <c r="C16" i="2"/>
  <c r="A43" i="2"/>
  <c r="B44" i="2"/>
  <c r="C44" i="2" s="1"/>
  <c r="A11" i="1"/>
  <c r="A10" i="2"/>
  <c r="A11" i="34" l="1"/>
  <c r="A11" i="22"/>
  <c r="A11" i="23"/>
  <c r="B17" i="2"/>
  <c r="C17" i="2" s="1"/>
  <c r="B45" i="2"/>
  <c r="C45" i="2" s="1"/>
  <c r="A44" i="2"/>
  <c r="A12" i="1"/>
  <c r="A12" i="23" l="1"/>
  <c r="A12" i="34"/>
  <c r="A12" i="22"/>
  <c r="B18" i="2"/>
  <c r="B46" i="2"/>
  <c r="C46" i="2" s="1"/>
  <c r="A45" i="2"/>
  <c r="A13" i="1"/>
  <c r="A13" i="23" l="1"/>
  <c r="C18" i="2"/>
  <c r="A18" i="2"/>
  <c r="A13" i="34"/>
  <c r="A13" i="22"/>
  <c r="B19" i="2"/>
  <c r="C19" i="2" s="1"/>
  <c r="A46" i="2"/>
  <c r="B47" i="2"/>
  <c r="C47" i="2" s="1"/>
  <c r="A14" i="1"/>
  <c r="A14" i="23" l="1"/>
  <c r="A14" i="34"/>
  <c r="A14" i="22"/>
  <c r="B20" i="2"/>
  <c r="C20" i="2" s="1"/>
  <c r="A47" i="2"/>
  <c r="B48" i="2"/>
  <c r="C48" i="2" s="1"/>
  <c r="A15" i="1"/>
  <c r="A14" i="2"/>
  <c r="A15" i="22" l="1"/>
  <c r="B21" i="2"/>
  <c r="C21" i="2" s="1"/>
  <c r="B49" i="2"/>
  <c r="C49" i="2" s="1"/>
  <c r="A48" i="2"/>
  <c r="A16" i="1"/>
  <c r="A15" i="2"/>
  <c r="A16" i="22" l="1"/>
  <c r="B22" i="2"/>
  <c r="A49" i="2"/>
  <c r="B50" i="2"/>
  <c r="C50" i="2" s="1"/>
  <c r="A17" i="1"/>
  <c r="A18" i="1" l="1"/>
  <c r="C22" i="2"/>
  <c r="A22" i="2"/>
  <c r="B23" i="2"/>
  <c r="A50" i="2"/>
  <c r="B51" i="2"/>
  <c r="C51" i="2" s="1"/>
  <c r="A17" i="2"/>
  <c r="B24" i="2" l="1"/>
  <c r="C23" i="2"/>
  <c r="A23" i="2"/>
  <c r="A51" i="2"/>
  <c r="B52" i="2"/>
  <c r="C52" i="2" s="1"/>
  <c r="A19" i="1"/>
  <c r="C24" i="2" l="1"/>
  <c r="A24" i="2"/>
  <c r="B25" i="2"/>
  <c r="A52" i="2"/>
  <c r="B53" i="2"/>
  <c r="C53" i="2" s="1"/>
  <c r="A20" i="1"/>
  <c r="A19" i="2"/>
  <c r="C25" i="2" l="1"/>
  <c r="A25" i="2"/>
  <c r="B26" i="2"/>
  <c r="B54" i="2"/>
  <c r="C54" i="2" s="1"/>
  <c r="A53" i="2"/>
  <c r="A21" i="1"/>
  <c r="A20" i="2"/>
  <c r="C26" i="2" l="1"/>
  <c r="A26" i="2"/>
  <c r="B27" i="2"/>
  <c r="A54" i="2"/>
  <c r="B55" i="2"/>
  <c r="C55" i="2" s="1"/>
  <c r="A22" i="1"/>
  <c r="A21" i="2"/>
  <c r="B28" i="2" l="1"/>
  <c r="C27" i="2"/>
  <c r="A27" i="2"/>
  <c r="B56" i="2"/>
  <c r="C56" i="2" s="1"/>
  <c r="A55" i="2"/>
  <c r="A23" i="1"/>
  <c r="C28" i="2" l="1"/>
  <c r="A28" i="2"/>
  <c r="B30" i="2"/>
  <c r="B29" i="2"/>
  <c r="B57" i="2"/>
  <c r="C57" i="2" s="1"/>
  <c r="A56" i="2"/>
  <c r="A24" i="1"/>
  <c r="C29" i="2" l="1"/>
  <c r="A29" i="2"/>
  <c r="C30" i="2"/>
  <c r="A30" i="2"/>
  <c r="A57" i="2"/>
  <c r="B58" i="2"/>
  <c r="C58" i="2" s="1"/>
  <c r="A25" i="1"/>
  <c r="B59" i="2" l="1"/>
  <c r="C59" i="2" s="1"/>
  <c r="A58" i="2"/>
  <c r="A26" i="1"/>
  <c r="B60" i="2" l="1"/>
  <c r="C60" i="2" s="1"/>
  <c r="A59" i="2"/>
  <c r="A27" i="1"/>
  <c r="B61" i="2" l="1"/>
  <c r="C61" i="2" s="1"/>
  <c r="A60" i="2"/>
  <c r="A28" i="1"/>
  <c r="B62" i="2" l="1"/>
  <c r="C62" i="2" s="1"/>
  <c r="A61" i="2"/>
  <c r="A29" i="1"/>
  <c r="A62" i="2" l="1"/>
  <c r="B63" i="2"/>
  <c r="C63" i="2" s="1"/>
  <c r="A30" i="1"/>
  <c r="A63" i="2" l="1"/>
  <c r="B64" i="2"/>
  <c r="C64" i="2" s="1"/>
  <c r="A31" i="1"/>
  <c r="B65" i="2" l="1"/>
  <c r="C65" i="2" s="1"/>
  <c r="A64" i="2"/>
  <c r="A32" i="1"/>
  <c r="A65" i="2" l="1"/>
  <c r="B66" i="2"/>
  <c r="C66" i="2" s="1"/>
  <c r="A33" i="1"/>
  <c r="B67" i="2" l="1"/>
  <c r="C67" i="2" s="1"/>
  <c r="A66" i="2"/>
  <c r="A34" i="1"/>
  <c r="A35" i="1" l="1"/>
  <c r="A67" i="2"/>
  <c r="B68" i="2"/>
  <c r="C68" i="2" s="1"/>
  <c r="A36" i="1" l="1"/>
  <c r="B69" i="2"/>
  <c r="C69" i="2" s="1"/>
  <c r="A68" i="2"/>
  <c r="A37" i="1" l="1"/>
  <c r="B70" i="2"/>
  <c r="C70" i="2" s="1"/>
  <c r="A69" i="2"/>
  <c r="A38" i="1" l="1"/>
  <c r="A70" i="2"/>
  <c r="B71" i="2"/>
  <c r="C71" i="2" s="1"/>
  <c r="A39" i="1" l="1"/>
  <c r="A71" i="2"/>
  <c r="B72" i="2"/>
  <c r="C72" i="2" s="1"/>
  <c r="A40" i="1" l="1"/>
  <c r="B73" i="2"/>
  <c r="C73" i="2" s="1"/>
  <c r="A72" i="2"/>
  <c r="A41" i="1" l="1"/>
  <c r="A73" i="2"/>
  <c r="B74" i="2"/>
  <c r="C74" i="2" s="1"/>
  <c r="A42" i="1" l="1"/>
  <c r="A74" i="2"/>
  <c r="B75" i="2"/>
  <c r="C75" i="2" s="1"/>
  <c r="A43" i="1" l="1"/>
  <c r="A75" i="2"/>
  <c r="B76" i="2"/>
  <c r="C76" i="2" s="1"/>
  <c r="A44" i="1" l="1"/>
  <c r="B77" i="2"/>
  <c r="C77" i="2" s="1"/>
  <c r="A76" i="2"/>
  <c r="A45" i="1" l="1"/>
  <c r="B78" i="2"/>
  <c r="C78" i="2" s="1"/>
  <c r="A77" i="2"/>
  <c r="A46" i="1" l="1"/>
  <c r="A78" i="2"/>
  <c r="B79" i="2"/>
  <c r="C79" i="2" s="1"/>
  <c r="A47" i="1" l="1"/>
  <c r="A79" i="2"/>
  <c r="B80" i="2"/>
  <c r="C80" i="2" s="1"/>
  <c r="A48" i="1" l="1"/>
  <c r="B81" i="2"/>
  <c r="C81" i="2" s="1"/>
  <c r="A80" i="2"/>
  <c r="A49" i="1" l="1"/>
  <c r="A81" i="2"/>
  <c r="B82" i="2"/>
  <c r="C82" i="2" s="1"/>
  <c r="A50" i="1" l="1"/>
  <c r="A82" i="2"/>
  <c r="B83" i="2"/>
  <c r="C83" i="2" s="1"/>
  <c r="A51" i="1" l="1"/>
  <c r="A83" i="2"/>
  <c r="B84" i="2"/>
  <c r="C84" i="2" s="1"/>
  <c r="A52" i="1" l="1"/>
  <c r="B85" i="2"/>
  <c r="C85" i="2" s="1"/>
  <c r="A84" i="2"/>
  <c r="A53" i="1" l="1"/>
  <c r="B86" i="2"/>
  <c r="C86" i="2" s="1"/>
  <c r="A85" i="2"/>
  <c r="A54" i="1" l="1"/>
  <c r="A86" i="2"/>
  <c r="B87" i="2"/>
  <c r="C87" i="2" s="1"/>
  <c r="A55" i="1" l="1"/>
  <c r="A87" i="2"/>
  <c r="B88" i="2"/>
  <c r="C88" i="2" s="1"/>
  <c r="A56" i="1" l="1"/>
  <c r="B89" i="2"/>
  <c r="C89" i="2" s="1"/>
  <c r="A88" i="2"/>
  <c r="A57" i="1" l="1"/>
  <c r="A89" i="2"/>
  <c r="B90" i="2"/>
  <c r="C90" i="2" s="1"/>
  <c r="A58" i="1" l="1"/>
  <c r="A90" i="2"/>
  <c r="B91" i="2"/>
  <c r="C91" i="2" s="1"/>
  <c r="A59" i="1" l="1"/>
  <c r="A91" i="2"/>
  <c r="B92" i="2"/>
  <c r="C92" i="2" s="1"/>
  <c r="A60" i="1" l="1"/>
  <c r="B93" i="2"/>
  <c r="C93" i="2" s="1"/>
  <c r="A92" i="2"/>
  <c r="A61" i="1" l="1"/>
  <c r="B94" i="2"/>
  <c r="C94" i="2" s="1"/>
  <c r="A93" i="2"/>
  <c r="A62" i="1" l="1"/>
  <c r="A94" i="2"/>
  <c r="B95" i="2"/>
  <c r="C95" i="2" s="1"/>
  <c r="A63" i="1" l="1"/>
  <c r="A95" i="2"/>
  <c r="B96" i="2"/>
  <c r="C96" i="2" s="1"/>
  <c r="A64" i="1" l="1"/>
  <c r="A96" i="2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F86" i="42" l="1"/>
  <c r="K26" i="42"/>
  <c r="I52" i="42"/>
  <c r="J71" i="42"/>
  <c r="G49" i="42"/>
  <c r="G16" i="42"/>
  <c r="F82" i="42"/>
  <c r="I95" i="42"/>
  <c r="H25" i="42"/>
  <c r="J63" i="42"/>
  <c r="J44" i="42"/>
  <c r="H48" i="42"/>
  <c r="G81" i="42"/>
  <c r="H94" i="42"/>
  <c r="H24" i="42"/>
  <c r="F87" i="42"/>
  <c r="G34" i="42"/>
  <c r="J33" i="42"/>
  <c r="K65" i="42"/>
  <c r="F90" i="42"/>
  <c r="E55" i="42"/>
  <c r="H22" i="42"/>
  <c r="F52" i="42"/>
  <c r="E25" i="42"/>
  <c r="I67" i="42"/>
  <c r="D43" i="42"/>
  <c r="I73" i="42"/>
  <c r="G71" i="42"/>
  <c r="J25" i="42"/>
  <c r="K62" i="42"/>
  <c r="H32" i="42"/>
  <c r="J82" i="42"/>
  <c r="G85" i="42"/>
  <c r="G76" i="42"/>
  <c r="I51" i="42"/>
  <c r="F53" i="42"/>
  <c r="G22" i="42"/>
  <c r="E90" i="42"/>
  <c r="H93" i="42"/>
  <c r="F44" i="42"/>
  <c r="I53" i="42"/>
  <c r="F26" i="42"/>
  <c r="J91" i="42"/>
  <c r="E82" i="42"/>
  <c r="F55" i="42"/>
  <c r="J52" i="42"/>
  <c r="G32" i="42"/>
  <c r="K34" i="42"/>
  <c r="H84" i="42"/>
  <c r="I90" i="42"/>
  <c r="H75" i="42"/>
  <c r="G24" i="42"/>
  <c r="D89" i="42"/>
  <c r="E34" i="42"/>
  <c r="F16" i="42"/>
  <c r="J90" i="42"/>
  <c r="J84" i="42"/>
  <c r="K89" i="42"/>
  <c r="I44" i="42"/>
  <c r="D44" i="42"/>
  <c r="D51" i="42"/>
  <c r="D94" i="42"/>
  <c r="E89" i="42"/>
  <c r="D48" i="42"/>
  <c r="G26" i="42"/>
  <c r="K81" i="42"/>
  <c r="K73" i="42"/>
  <c r="K51" i="42"/>
  <c r="G89" i="42"/>
  <c r="H33" i="42"/>
  <c r="E94" i="42"/>
  <c r="I82" i="42"/>
  <c r="D81" i="42"/>
  <c r="D52" i="42"/>
  <c r="H14" i="42"/>
  <c r="H62" i="42"/>
  <c r="F34" i="42"/>
  <c r="E33" i="42"/>
  <c r="G14" i="42"/>
  <c r="F63" i="42"/>
  <c r="G60" i="42"/>
  <c r="G40" i="42"/>
  <c r="J60" i="42"/>
  <c r="K43" i="42"/>
  <c r="F71" i="42"/>
  <c r="F48" i="42"/>
  <c r="E52" i="42"/>
  <c r="E44" i="42"/>
  <c r="J50" i="42"/>
  <c r="I89" i="42"/>
  <c r="E51" i="42"/>
  <c r="G51" i="42"/>
  <c r="E26" i="42"/>
  <c r="K69" i="42"/>
  <c r="I43" i="42"/>
  <c r="K77" i="42"/>
  <c r="H54" i="42"/>
  <c r="D90" i="42"/>
  <c r="G43" i="42"/>
  <c r="E81" i="42"/>
  <c r="I81" i="42"/>
  <c r="H55" i="42"/>
  <c r="K92" i="42"/>
  <c r="E32" i="42"/>
  <c r="E43" i="42"/>
  <c r="D82" i="42"/>
  <c r="G63" i="42"/>
  <c r="I47" i="42"/>
  <c r="G39" i="42"/>
  <c r="J10" i="42"/>
  <c r="J36" i="42"/>
  <c r="J14" i="42"/>
  <c r="F24" i="42"/>
  <c r="G33" i="42"/>
  <c r="F32" i="42"/>
  <c r="I61" i="42"/>
  <c r="E83" i="42"/>
  <c r="H47" i="42"/>
  <c r="D39" i="42"/>
  <c r="K10" i="42"/>
  <c r="I24" i="42"/>
  <c r="D25" i="42"/>
  <c r="J26" i="42"/>
  <c r="D40" i="42"/>
  <c r="E76" i="42"/>
  <c r="G45" i="42"/>
  <c r="J47" i="42"/>
  <c r="I39" i="42"/>
  <c r="J18" i="42"/>
  <c r="D49" i="42"/>
  <c r="J22" i="42"/>
  <c r="E16" i="42"/>
  <c r="J42" i="42"/>
  <c r="J40" i="42"/>
  <c r="H61" i="42"/>
  <c r="J45" i="42"/>
  <c r="E69" i="42"/>
  <c r="E62" i="42"/>
  <c r="H52" i="42"/>
  <c r="D47" i="42"/>
  <c r="J39" i="42"/>
  <c r="K18" i="42"/>
  <c r="I18" i="42"/>
  <c r="J24" i="42"/>
  <c r="G25" i="42"/>
  <c r="D26" i="42"/>
  <c r="G61" i="42"/>
  <c r="D69" i="42"/>
  <c r="G73" i="42"/>
  <c r="J55" i="42"/>
  <c r="E71" i="42"/>
  <c r="J93" i="42"/>
  <c r="H86" i="42"/>
  <c r="H81" i="42"/>
  <c r="H82" i="42"/>
  <c r="H45" i="42"/>
  <c r="J48" i="42"/>
  <c r="K31" i="42"/>
  <c r="F28" i="42"/>
  <c r="E10" i="42"/>
  <c r="I36" i="42"/>
  <c r="K14" i="42"/>
  <c r="I42" i="42"/>
  <c r="H34" i="42"/>
  <c r="D61" i="42"/>
  <c r="F65" i="42"/>
  <c r="F31" i="42"/>
  <c r="G28" i="42"/>
  <c r="H18" i="42"/>
  <c r="H49" i="42"/>
  <c r="F14" i="42"/>
  <c r="I33" i="42"/>
  <c r="I32" i="42"/>
  <c r="F46" i="42"/>
  <c r="K83" i="42"/>
  <c r="G47" i="42"/>
  <c r="H39" i="42"/>
  <c r="E18" i="42"/>
  <c r="K49" i="42"/>
  <c r="K22" i="42"/>
  <c r="K25" i="42"/>
  <c r="H26" i="42"/>
  <c r="I46" i="42"/>
  <c r="H83" i="42"/>
  <c r="J53" i="42"/>
  <c r="K48" i="42"/>
  <c r="F73" i="42"/>
  <c r="D55" i="42"/>
  <c r="E31" i="42"/>
  <c r="J28" i="42"/>
  <c r="K28" i="42"/>
  <c r="J49" i="42"/>
  <c r="D14" i="42"/>
  <c r="K24" i="42"/>
  <c r="K33" i="42"/>
  <c r="J32" i="42"/>
  <c r="J65" i="42"/>
  <c r="G48" i="42"/>
  <c r="J43" i="42"/>
  <c r="I58" i="42"/>
  <c r="K86" i="42"/>
  <c r="G93" i="42"/>
  <c r="K93" i="42"/>
  <c r="J89" i="42"/>
  <c r="E46" i="42"/>
  <c r="F62" i="42"/>
  <c r="H60" i="42"/>
  <c r="J51" i="42"/>
  <c r="D71" i="42"/>
  <c r="F93" i="42"/>
  <c r="G87" i="42"/>
  <c r="E95" i="42"/>
  <c r="F94" i="42"/>
  <c r="D46" i="42"/>
  <c r="F69" i="42"/>
  <c r="H69" i="42"/>
  <c r="G55" i="42"/>
  <c r="J86" i="42"/>
  <c r="H91" i="42"/>
  <c r="H95" i="42"/>
  <c r="H89" i="42"/>
  <c r="G53" i="42"/>
  <c r="E53" i="42"/>
  <c r="K52" i="42"/>
  <c r="K71" i="42"/>
  <c r="D91" i="42"/>
  <c r="D95" i="42"/>
  <c r="D85" i="42"/>
  <c r="J77" i="42"/>
  <c r="I54" i="42"/>
  <c r="H46" i="42"/>
  <c r="G79" i="42"/>
  <c r="H29" i="42"/>
  <c r="G31" i="42"/>
  <c r="H28" i="42"/>
  <c r="G18" i="42"/>
  <c r="G50" i="42"/>
  <c r="K36" i="42"/>
  <c r="J16" i="42"/>
  <c r="E22" i="42"/>
  <c r="H42" i="42"/>
  <c r="I40" i="42"/>
  <c r="K75" i="42"/>
  <c r="D45" i="42"/>
  <c r="D31" i="42"/>
  <c r="D28" i="42"/>
  <c r="F36" i="42"/>
  <c r="F49" i="42"/>
  <c r="H16" i="42"/>
  <c r="E14" i="42"/>
  <c r="E42" i="42"/>
  <c r="D34" i="42"/>
  <c r="E61" i="42"/>
  <c r="J83" i="42"/>
  <c r="I31" i="42"/>
  <c r="G10" i="42"/>
  <c r="G36" i="42"/>
  <c r="I14" i="42"/>
  <c r="D24" i="42"/>
  <c r="F25" i="42"/>
  <c r="D32" i="42"/>
  <c r="K46" i="42"/>
  <c r="F83" i="42"/>
  <c r="D62" i="42"/>
  <c r="I48" i="42"/>
  <c r="K44" i="42"/>
  <c r="F58" i="42"/>
  <c r="J31" i="42"/>
  <c r="I28" i="42"/>
  <c r="H10" i="42"/>
  <c r="E36" i="42"/>
  <c r="I49" i="42"/>
  <c r="I16" i="42"/>
  <c r="F33" i="42"/>
  <c r="K32" i="42"/>
  <c r="J62" i="42"/>
  <c r="K53" i="42"/>
  <c r="H44" i="42"/>
  <c r="K63" i="42"/>
  <c r="I86" i="42"/>
  <c r="G91" i="42"/>
  <c r="K87" i="42"/>
  <c r="G90" i="42"/>
  <c r="D83" i="42"/>
  <c r="D67" i="42"/>
  <c r="I65" i="42"/>
  <c r="K55" i="42"/>
  <c r="G86" i="42"/>
  <c r="D93" i="42"/>
  <c r="D84" i="42"/>
  <c r="K82" i="42"/>
  <c r="K94" i="42"/>
  <c r="I83" i="42"/>
  <c r="E45" i="42"/>
  <c r="D73" i="42"/>
  <c r="J58" i="42"/>
  <c r="H87" i="42"/>
  <c r="F91" i="42"/>
  <c r="J95" i="42"/>
  <c r="I94" i="42"/>
  <c r="G62" i="42"/>
  <c r="F60" i="42"/>
  <c r="I55" i="42"/>
  <c r="E86" i="42"/>
  <c r="I84" i="42"/>
  <c r="F81" i="42"/>
  <c r="F85" i="42"/>
  <c r="G75" i="42"/>
  <c r="H40" i="42"/>
  <c r="D88" i="42"/>
  <c r="G64" i="42"/>
  <c r="F38" i="42"/>
  <c r="D23" i="42"/>
  <c r="K47" i="42"/>
  <c r="I26" i="42"/>
  <c r="F39" i="42"/>
  <c r="D22" i="42"/>
  <c r="K40" i="42"/>
  <c r="K61" i="42"/>
  <c r="F51" i="42"/>
  <c r="F18" i="42"/>
  <c r="E65" i="42"/>
  <c r="J87" i="42"/>
  <c r="D65" i="42"/>
  <c r="H63" i="42"/>
  <c r="K91" i="42"/>
  <c r="F89" i="42"/>
  <c r="H53" i="42"/>
  <c r="H43" i="42"/>
  <c r="I87" i="42"/>
  <c r="J81" i="42"/>
  <c r="I69" i="42"/>
  <c r="G58" i="42"/>
  <c r="F84" i="42"/>
  <c r="I85" i="42"/>
  <c r="K85" i="42"/>
  <c r="F88" i="42"/>
  <c r="G38" i="42"/>
  <c r="J23" i="42"/>
  <c r="E11" i="42"/>
  <c r="D54" i="42"/>
  <c r="E54" i="42"/>
  <c r="K76" i="42"/>
  <c r="K50" i="42"/>
  <c r="I88" i="42"/>
  <c r="I64" i="42"/>
  <c r="H38" i="42"/>
  <c r="K23" i="42"/>
  <c r="K11" i="42"/>
  <c r="H20" i="42"/>
  <c r="E67" i="42"/>
  <c r="I92" i="42"/>
  <c r="K67" i="42"/>
  <c r="H58" i="42"/>
  <c r="D79" i="42"/>
  <c r="G29" i="42"/>
  <c r="G37" i="42"/>
  <c r="E27" i="42"/>
  <c r="G54" i="42"/>
  <c r="I76" i="42"/>
  <c r="D75" i="42"/>
  <c r="H92" i="42"/>
  <c r="J88" i="42"/>
  <c r="H64" i="42"/>
  <c r="K38" i="42"/>
  <c r="I23" i="42"/>
  <c r="F11" i="42"/>
  <c r="K20" i="42"/>
  <c r="J15" i="42"/>
  <c r="E74" i="42"/>
  <c r="F70" i="42"/>
  <c r="D21" i="42"/>
  <c r="K56" i="42"/>
  <c r="J17" i="42"/>
  <c r="G20" i="42"/>
  <c r="K96" i="42"/>
  <c r="H80" i="42"/>
  <c r="E30" i="42"/>
  <c r="J13" i="42"/>
  <c r="D19" i="42"/>
  <c r="G12" i="42"/>
  <c r="F15" i="42"/>
  <c r="I74" i="42"/>
  <c r="E70" i="42"/>
  <c r="H21" i="42"/>
  <c r="G56" i="42"/>
  <c r="K39" i="42"/>
  <c r="E49" i="42"/>
  <c r="I22" i="42"/>
  <c r="G46" i="42"/>
  <c r="F10" i="42"/>
  <c r="J61" i="42"/>
  <c r="D10" i="42"/>
  <c r="H65" i="42"/>
  <c r="F47" i="42"/>
  <c r="E50" i="42"/>
  <c r="K16" i="42"/>
  <c r="I60" i="42"/>
  <c r="E84" i="42"/>
  <c r="G69" i="42"/>
  <c r="E63" i="42"/>
  <c r="G84" i="42"/>
  <c r="H90" i="42"/>
  <c r="I62" i="42"/>
  <c r="H51" i="42"/>
  <c r="I93" i="42"/>
  <c r="G82" i="42"/>
  <c r="K45" i="42"/>
  <c r="I63" i="42"/>
  <c r="G92" i="42"/>
  <c r="J75" i="42"/>
  <c r="E75" i="42"/>
  <c r="E79" i="42"/>
  <c r="I37" i="42"/>
  <c r="F27" i="42"/>
  <c r="J76" i="42"/>
  <c r="F50" i="42"/>
  <c r="E40" i="42"/>
  <c r="H88" i="42"/>
  <c r="K64" i="42"/>
  <c r="E38" i="42"/>
  <c r="H23" i="42"/>
  <c r="D11" i="42"/>
  <c r="E73" i="42"/>
  <c r="H67" i="42"/>
  <c r="E77" i="42"/>
  <c r="J54" i="42"/>
  <c r="G42" i="42"/>
  <c r="K79" i="42"/>
  <c r="D29" i="42"/>
  <c r="D37" i="42"/>
  <c r="D27" i="42"/>
  <c r="E92" i="42"/>
  <c r="H50" i="42"/>
  <c r="D92" i="42"/>
  <c r="E58" i="42"/>
  <c r="G88" i="42"/>
  <c r="F64" i="42"/>
  <c r="I38" i="42"/>
  <c r="E23" i="42"/>
  <c r="H11" i="42"/>
  <c r="F20" i="42"/>
  <c r="D96" i="42"/>
  <c r="D80" i="42"/>
  <c r="F30" i="42"/>
  <c r="F13" i="42"/>
  <c r="J19" i="42"/>
  <c r="F12" i="42"/>
  <c r="K15" i="42"/>
  <c r="K74" i="42"/>
  <c r="K70" i="42"/>
  <c r="I21" i="42"/>
  <c r="H56" i="42"/>
  <c r="I17" i="42"/>
  <c r="G83" i="42"/>
  <c r="H36" i="42"/>
  <c r="E24" i="42"/>
  <c r="G65" i="42"/>
  <c r="H31" i="42"/>
  <c r="D36" i="42"/>
  <c r="D33" i="42"/>
  <c r="J69" i="42"/>
  <c r="E39" i="42"/>
  <c r="D42" i="42"/>
  <c r="G52" i="42"/>
  <c r="K95" i="42"/>
  <c r="H73" i="42"/>
  <c r="D86" i="42"/>
  <c r="I91" i="42"/>
  <c r="G94" i="42"/>
  <c r="E48" i="42"/>
  <c r="D63" i="42"/>
  <c r="K84" i="42"/>
  <c r="F95" i="42"/>
  <c r="J73" i="42"/>
  <c r="D87" i="42"/>
  <c r="K90" i="42"/>
  <c r="I50" i="42"/>
  <c r="D58" i="42"/>
  <c r="D64" i="42"/>
  <c r="H37" i="42"/>
  <c r="J27" i="42"/>
  <c r="J85" i="42"/>
  <c r="F92" i="42"/>
  <c r="G77" i="42"/>
  <c r="K58" i="42"/>
  <c r="H79" i="42"/>
  <c r="K29" i="42"/>
  <c r="K37" i="42"/>
  <c r="I27" i="42"/>
  <c r="F77" i="42"/>
  <c r="F76" i="42"/>
  <c r="I75" i="42"/>
  <c r="J92" i="42"/>
  <c r="E88" i="42"/>
  <c r="E64" i="42"/>
  <c r="D38" i="42"/>
  <c r="G23" i="42"/>
  <c r="G11" i="42"/>
  <c r="D20" i="42"/>
  <c r="F54" i="42"/>
  <c r="H85" i="42"/>
  <c r="H77" i="42"/>
  <c r="I45" i="42"/>
  <c r="J79" i="42"/>
  <c r="F29" i="42"/>
  <c r="F37" i="42"/>
  <c r="H27" i="42"/>
  <c r="I20" i="42"/>
  <c r="F96" i="42"/>
  <c r="G80" i="42"/>
  <c r="G30" i="42"/>
  <c r="D13" i="42"/>
  <c r="E19" i="42"/>
  <c r="I12" i="42"/>
  <c r="H15" i="42"/>
  <c r="D74" i="42"/>
  <c r="H70" i="42"/>
  <c r="J21" i="42"/>
  <c r="J56" i="42"/>
  <c r="F17" i="42"/>
  <c r="E20" i="42"/>
  <c r="J96" i="42"/>
  <c r="K80" i="42"/>
  <c r="J30" i="42"/>
  <c r="H13" i="42"/>
  <c r="I19" i="42"/>
  <c r="I25" i="42"/>
  <c r="D16" i="42"/>
  <c r="F22" i="42"/>
  <c r="F43" i="42"/>
  <c r="K60" i="42"/>
  <c r="G44" i="42"/>
  <c r="F45" i="42"/>
  <c r="G67" i="42"/>
  <c r="I79" i="42"/>
  <c r="E37" i="42"/>
  <c r="D50" i="42"/>
  <c r="J38" i="42"/>
  <c r="F23" i="42"/>
  <c r="D77" i="42"/>
  <c r="J46" i="42"/>
  <c r="I80" i="42"/>
  <c r="G15" i="42"/>
  <c r="G74" i="42"/>
  <c r="E21" i="42"/>
  <c r="E17" i="42"/>
  <c r="E15" i="42"/>
  <c r="H74" i="42"/>
  <c r="J70" i="42"/>
  <c r="G21" i="42"/>
  <c r="E56" i="42"/>
  <c r="D17" i="42"/>
  <c r="H66" i="42"/>
  <c r="D78" i="42"/>
  <c r="D59" i="42"/>
  <c r="D35" i="42"/>
  <c r="H72" i="42"/>
  <c r="H57" i="42"/>
  <c r="K68" i="42"/>
  <c r="J41" i="42"/>
  <c r="H9" i="42"/>
  <c r="J66" i="42"/>
  <c r="E78" i="42"/>
  <c r="E59" i="42"/>
  <c r="F35" i="42"/>
  <c r="D66" i="42"/>
  <c r="I78" i="42"/>
  <c r="H59" i="42"/>
  <c r="G35" i="42"/>
  <c r="D53" i="42"/>
  <c r="I34" i="42"/>
  <c r="F40" i="42"/>
  <c r="E87" i="42"/>
  <c r="I71" i="42"/>
  <c r="E93" i="42"/>
  <c r="I29" i="42"/>
  <c r="F67" i="42"/>
  <c r="E29" i="42"/>
  <c r="G27" i="42"/>
  <c r="I77" i="42"/>
  <c r="F79" i="42"/>
  <c r="J37" i="42"/>
  <c r="J74" i="42"/>
  <c r="H30" i="42"/>
  <c r="K19" i="42"/>
  <c r="H12" i="42"/>
  <c r="E80" i="42"/>
  <c r="E13" i="42"/>
  <c r="K17" i="42"/>
  <c r="H96" i="42"/>
  <c r="J80" i="42"/>
  <c r="K30" i="42"/>
  <c r="K13" i="42"/>
  <c r="F19" i="42"/>
  <c r="K12" i="42"/>
  <c r="E72" i="42"/>
  <c r="E57" i="42"/>
  <c r="E68" i="42"/>
  <c r="D41" i="42"/>
  <c r="E9" i="42"/>
  <c r="D72" i="42"/>
  <c r="K57" i="42"/>
  <c r="G68" i="42"/>
  <c r="K41" i="42"/>
  <c r="D9" i="42"/>
  <c r="I66" i="42"/>
  <c r="F78" i="42"/>
  <c r="I59" i="42"/>
  <c r="J35" i="42"/>
  <c r="I72" i="42"/>
  <c r="I57" i="42"/>
  <c r="I68" i="42"/>
  <c r="H41" i="42"/>
  <c r="I9" i="42"/>
  <c r="D18" i="42"/>
  <c r="E28" i="42"/>
  <c r="D60" i="42"/>
  <c r="H71" i="42"/>
  <c r="G95" i="42"/>
  <c r="E91" i="42"/>
  <c r="E60" i="42"/>
  <c r="J11" i="42"/>
  <c r="K54" i="42"/>
  <c r="D76" i="42"/>
  <c r="K88" i="42"/>
  <c r="H76" i="42"/>
  <c r="J29" i="42"/>
  <c r="K27" i="42"/>
  <c r="D70" i="42"/>
  <c r="F56" i="42"/>
  <c r="G17" i="42"/>
  <c r="I13" i="42"/>
  <c r="G70" i="42"/>
  <c r="D56" i="42"/>
  <c r="D12" i="42"/>
  <c r="J20" i="42"/>
  <c r="G96" i="42"/>
  <c r="F80" i="42"/>
  <c r="I30" i="42"/>
  <c r="G13" i="42"/>
  <c r="H19" i="42"/>
  <c r="J12" i="42"/>
  <c r="F72" i="42"/>
  <c r="D57" i="42"/>
  <c r="H68" i="42"/>
  <c r="I41" i="42"/>
  <c r="K9" i="42"/>
  <c r="F66" i="42"/>
  <c r="J78" i="42"/>
  <c r="F59" i="42"/>
  <c r="H35" i="42"/>
  <c r="G72" i="42"/>
  <c r="J57" i="42"/>
  <c r="F68" i="42"/>
  <c r="E41" i="42"/>
  <c r="G9" i="42"/>
  <c r="K72" i="42"/>
  <c r="F57" i="42"/>
  <c r="J68" i="42"/>
  <c r="F41" i="42"/>
  <c r="F9" i="42"/>
  <c r="E47" i="42"/>
  <c r="I10" i="42"/>
  <c r="J94" i="42"/>
  <c r="I96" i="42"/>
  <c r="D30" i="42"/>
  <c r="I70" i="42"/>
  <c r="I56" i="42"/>
  <c r="H17" i="42"/>
  <c r="G66" i="42"/>
  <c r="E35" i="42"/>
  <c r="J59" i="42"/>
  <c r="D68" i="42"/>
  <c r="K66" i="42"/>
  <c r="I35" i="42"/>
  <c r="J34" i="42"/>
  <c r="J67" i="42"/>
  <c r="J64" i="42"/>
  <c r="D15" i="42"/>
  <c r="I15" i="42"/>
  <c r="K21" i="42"/>
  <c r="G78" i="42"/>
  <c r="G41" i="42"/>
  <c r="K78" i="42"/>
  <c r="F42" i="42"/>
  <c r="F61" i="42"/>
  <c r="K42" i="42"/>
  <c r="I11" i="42"/>
  <c r="F21" i="42"/>
  <c r="G19" i="42"/>
  <c r="E12" i="42"/>
  <c r="G59" i="42"/>
  <c r="E66" i="42"/>
  <c r="K35" i="42"/>
  <c r="J72" i="42"/>
  <c r="K59" i="42"/>
  <c r="E85" i="42"/>
  <c r="E96" i="42"/>
  <c r="G57" i="42"/>
  <c r="J9" i="42"/>
  <c r="F75" i="42"/>
  <c r="F74" i="42"/>
  <c r="H78" i="42"/>
  <c r="K8" i="42" l="1"/>
  <c r="G8" i="42"/>
  <c r="J8" i="42"/>
  <c r="F8" i="42"/>
  <c r="D8" i="42"/>
  <c r="I8" i="42"/>
  <c r="E8" i="42"/>
  <c r="H8" i="42"/>
  <c r="J7" i="42"/>
  <c r="F7" i="42"/>
  <c r="D7" i="42"/>
  <c r="K7" i="42"/>
  <c r="G7" i="42"/>
  <c r="I7" i="42"/>
  <c r="E7" i="42"/>
  <c r="H7" i="42"/>
  <c r="K83" i="45" l="1"/>
  <c r="K54" i="45"/>
  <c r="H43" i="45"/>
  <c r="E30" i="45"/>
  <c r="H19" i="45"/>
  <c r="J12" i="45"/>
  <c r="D92" i="44"/>
  <c r="H76" i="44"/>
  <c r="K71" i="44"/>
  <c r="J64" i="44"/>
  <c r="G52" i="44"/>
  <c r="E41" i="44"/>
  <c r="E25" i="44"/>
  <c r="G9" i="44"/>
  <c r="E80" i="43"/>
  <c r="I32" i="45"/>
  <c r="G4" i="45"/>
  <c r="I71" i="44"/>
  <c r="E34" i="44"/>
  <c r="E62" i="45"/>
  <c r="K30" i="45"/>
  <c r="J3" i="45"/>
  <c r="G67" i="44"/>
  <c r="E42" i="44"/>
  <c r="D88" i="45"/>
  <c r="G54" i="45"/>
  <c r="D46" i="45"/>
  <c r="I30" i="45"/>
  <c r="F12" i="45"/>
  <c r="H95" i="44"/>
  <c r="D76" i="44"/>
  <c r="F65" i="44"/>
  <c r="E52" i="44"/>
  <c r="D75" i="43"/>
  <c r="F48" i="45"/>
  <c r="E92" i="44"/>
  <c r="J34" i="44"/>
  <c r="I56" i="45"/>
  <c r="D14" i="45"/>
  <c r="D80" i="44"/>
  <c r="J26" i="44"/>
  <c r="D92" i="45"/>
  <c r="I18" i="45"/>
  <c r="I46" i="45"/>
  <c r="G16" i="43"/>
  <c r="E9" i="44"/>
  <c r="I40" i="45"/>
  <c r="H60" i="43"/>
  <c r="D58" i="45"/>
  <c r="K74" i="43"/>
  <c r="H57" i="45"/>
  <c r="K91" i="45"/>
  <c r="F51" i="45"/>
  <c r="K21" i="45"/>
  <c r="G91" i="45"/>
  <c r="E83" i="45"/>
  <c r="G5" i="45"/>
  <c r="I4" i="45"/>
  <c r="G34" i="45"/>
  <c r="I60" i="45"/>
  <c r="G8" i="45"/>
  <c r="G33" i="45"/>
  <c r="G12" i="45"/>
  <c r="E25" i="45"/>
  <c r="E65" i="44"/>
  <c r="J95" i="43"/>
  <c r="I93" i="45"/>
  <c r="F55" i="45"/>
  <c r="D4" i="45"/>
  <c r="E15" i="45"/>
  <c r="J39" i="45"/>
  <c r="E65" i="45"/>
  <c r="H2" i="45"/>
  <c r="E4" i="45"/>
  <c r="D34" i="45"/>
  <c r="K60" i="45"/>
  <c r="G9" i="45"/>
  <c r="F33" i="45"/>
  <c r="H12" i="45"/>
  <c r="H21" i="45"/>
  <c r="K36" i="45"/>
  <c r="F37" i="45"/>
  <c r="F42" i="45"/>
  <c r="J16" i="45"/>
  <c r="D48" i="45"/>
  <c r="G62" i="45"/>
  <c r="D54" i="45"/>
  <c r="F40" i="45"/>
  <c r="D27" i="45"/>
  <c r="H18" i="45"/>
  <c r="H6" i="45"/>
  <c r="I88" i="44"/>
  <c r="K75" i="44"/>
  <c r="D71" i="44"/>
  <c r="D64" i="44"/>
  <c r="H51" i="44"/>
  <c r="F34" i="44"/>
  <c r="F18" i="44"/>
  <c r="D95" i="43"/>
  <c r="E76" i="43"/>
  <c r="D30" i="45"/>
  <c r="I80" i="44"/>
  <c r="I64" i="44"/>
  <c r="E18" i="44"/>
  <c r="I54" i="45"/>
  <c r="K22" i="45"/>
  <c r="D83" i="44"/>
  <c r="G60" i="44"/>
  <c r="E26" i="44"/>
  <c r="K62" i="45"/>
  <c r="H51" i="45"/>
  <c r="F39" i="45"/>
  <c r="I23" i="45"/>
  <c r="J11" i="45"/>
  <c r="H92" i="44"/>
  <c r="J72" i="44"/>
  <c r="F64" i="44"/>
  <c r="H50" i="44"/>
  <c r="E27" i="43"/>
  <c r="F23" i="45"/>
  <c r="I72" i="44"/>
  <c r="K17" i="44"/>
  <c r="H34" i="45"/>
  <c r="G3" i="45"/>
  <c r="E60" i="44"/>
  <c r="K9" i="44"/>
  <c r="E38" i="45"/>
  <c r="E71" i="44"/>
  <c r="K82" i="44"/>
  <c r="I67" i="45"/>
  <c r="K78" i="43"/>
  <c r="D96" i="44"/>
  <c r="J12" i="43"/>
  <c r="E33" i="44"/>
  <c r="D83" i="43"/>
  <c r="I81" i="45"/>
  <c r="E39" i="45"/>
  <c r="D15" i="45"/>
  <c r="E11" i="45"/>
  <c r="D39" i="45"/>
  <c r="E81" i="45"/>
  <c r="G2" i="45"/>
  <c r="J18" i="45"/>
  <c r="D44" i="45"/>
  <c r="H8" i="45"/>
  <c r="G17" i="45"/>
  <c r="F2" i="45"/>
  <c r="D20" i="45"/>
  <c r="K41" i="44"/>
  <c r="F15" i="45"/>
  <c r="H9" i="45"/>
  <c r="H91" i="43"/>
  <c r="G56" i="43"/>
  <c r="I26" i="45"/>
  <c r="F27" i="45"/>
  <c r="D51" i="45"/>
  <c r="E89" i="45"/>
  <c r="J2" i="45"/>
  <c r="F18" i="45"/>
  <c r="J44" i="45"/>
  <c r="D8" i="45"/>
  <c r="F17" i="45"/>
  <c r="I3" i="45"/>
  <c r="K12" i="45"/>
  <c r="G25" i="45"/>
  <c r="D37" i="45"/>
  <c r="E52" i="45"/>
  <c r="I57" i="45"/>
  <c r="H59" i="45"/>
  <c r="D50" i="45"/>
  <c r="K38" i="45"/>
  <c r="F24" i="45"/>
  <c r="F16" i="45"/>
  <c r="F3" i="45"/>
  <c r="E85" i="44"/>
  <c r="E73" i="44"/>
  <c r="H67" i="44"/>
  <c r="K60" i="44"/>
  <c r="E50" i="44"/>
  <c r="G33" i="44"/>
  <c r="G17" i="44"/>
  <c r="J91" i="43"/>
  <c r="G64" i="43"/>
  <c r="D22" i="45"/>
  <c r="E76" i="44"/>
  <c r="H59" i="44"/>
  <c r="H88" i="45"/>
  <c r="E46" i="45"/>
  <c r="F19" i="45"/>
  <c r="K79" i="44"/>
  <c r="E58" i="44"/>
  <c r="E10" i="44"/>
  <c r="D62" i="45"/>
  <c r="I48" i="45"/>
  <c r="G38" i="45"/>
  <c r="I22" i="45"/>
  <c r="I8" i="45"/>
  <c r="E80" i="44"/>
  <c r="D72" i="44"/>
  <c r="H62" i="44"/>
  <c r="E96" i="43"/>
  <c r="J4" i="43"/>
  <c r="K14" i="45"/>
  <c r="H58" i="44"/>
  <c r="D71" i="43"/>
  <c r="G30" i="45"/>
  <c r="G95" i="44"/>
  <c r="K52" i="44"/>
  <c r="G58" i="43"/>
  <c r="I24" i="45"/>
  <c r="K33" i="44"/>
  <c r="J42" i="44"/>
  <c r="E64" i="44"/>
  <c r="J16" i="43"/>
  <c r="H66" i="44"/>
  <c r="K25" i="44"/>
  <c r="H4" i="45"/>
  <c r="K95" i="45"/>
  <c r="K46" i="43"/>
  <c r="G54" i="43"/>
  <c r="G20" i="45"/>
  <c r="J47" i="45"/>
  <c r="E47" i="45"/>
  <c r="G69" i="45"/>
  <c r="D28" i="45"/>
  <c r="G18" i="45"/>
  <c r="I44" i="45"/>
  <c r="J8" i="45"/>
  <c r="I29" i="45"/>
  <c r="D3" i="45"/>
  <c r="K20" i="45"/>
  <c r="I20" i="45"/>
  <c r="I63" i="45"/>
  <c r="K37" i="45"/>
  <c r="F43" i="45"/>
  <c r="E88" i="43"/>
  <c r="J31" i="45"/>
  <c r="I39" i="45"/>
  <c r="E67" i="45"/>
  <c r="G73" i="45"/>
  <c r="J28" i="45"/>
  <c r="D18" i="45"/>
  <c r="K44" i="45"/>
  <c r="E8" i="45"/>
  <c r="E29" i="45"/>
  <c r="K3" i="45"/>
  <c r="J20" i="45"/>
  <c r="I28" i="45"/>
  <c r="F26" i="45"/>
  <c r="G52" i="45"/>
  <c r="F10" i="45"/>
  <c r="J32" i="45"/>
  <c r="F56" i="45"/>
  <c r="G46" i="45"/>
  <c r="D38" i="45"/>
  <c r="E22" i="45"/>
  <c r="I14" i="45"/>
  <c r="H96" i="44"/>
  <c r="G83" i="44"/>
  <c r="F72" i="44"/>
  <c r="F66" i="44"/>
  <c r="G58" i="44"/>
  <c r="F42" i="44"/>
  <c r="F26" i="44"/>
  <c r="F10" i="44"/>
  <c r="E84" i="43"/>
  <c r="D16" i="43"/>
  <c r="G14" i="45"/>
  <c r="H75" i="44"/>
  <c r="H54" i="44"/>
  <c r="G71" i="45"/>
  <c r="I38" i="45"/>
  <c r="D6" i="45"/>
  <c r="E72" i="44"/>
  <c r="F52" i="44"/>
  <c r="H92" i="45"/>
  <c r="I55" i="45"/>
  <c r="K46" i="45"/>
  <c r="F32" i="45"/>
  <c r="E14" i="45"/>
  <c r="I6" i="45"/>
  <c r="H79" i="44"/>
  <c r="G71" i="44"/>
  <c r="F60" i="44"/>
  <c r="E92" i="43"/>
  <c r="E54" i="45"/>
  <c r="E12" i="45"/>
  <c r="G50" i="44"/>
  <c r="I62" i="45"/>
  <c r="I16" i="45"/>
  <c r="H83" i="44"/>
  <c r="G41" i="44"/>
  <c r="J15" i="43"/>
  <c r="G22" i="45"/>
  <c r="E72" i="43"/>
  <c r="J10" i="44"/>
  <c r="J18" i="44"/>
  <c r="E75" i="45"/>
  <c r="G25" i="44"/>
  <c r="K10" i="45"/>
  <c r="F47" i="45"/>
  <c r="H33" i="45"/>
  <c r="H27" i="45"/>
  <c r="J75" i="43"/>
  <c r="J15" i="45"/>
  <c r="J55" i="45"/>
  <c r="G63" i="45"/>
  <c r="E93" i="45"/>
  <c r="K28" i="45"/>
  <c r="J34" i="45"/>
  <c r="D60" i="45"/>
  <c r="K9" i="45"/>
  <c r="H29" i="45"/>
  <c r="F6" i="45"/>
  <c r="D21" i="45"/>
  <c r="E23" i="43"/>
  <c r="H87" i="43"/>
  <c r="I65" i="45"/>
  <c r="I2" i="45"/>
  <c r="G67" i="45"/>
  <c r="F21" i="45"/>
  <c r="I71" i="45"/>
  <c r="G87" i="45"/>
  <c r="I5" i="45"/>
  <c r="E2" i="45"/>
  <c r="F34" i="45"/>
  <c r="J60" i="45"/>
  <c r="F9" i="45"/>
  <c r="G29" i="45"/>
  <c r="G6" i="45"/>
  <c r="I21" i="45"/>
  <c r="D36" i="45"/>
  <c r="D26" i="45"/>
  <c r="H50" i="45"/>
  <c r="H11" i="45"/>
  <c r="J73" i="44"/>
  <c r="H17" i="45"/>
  <c r="G62" i="43"/>
  <c r="D55" i="45"/>
  <c r="G81" i="45"/>
  <c r="G28" i="45"/>
  <c r="E9" i="45"/>
  <c r="J6" i="45"/>
  <c r="D25" i="45"/>
  <c r="D52" i="45"/>
  <c r="H16" i="45"/>
  <c r="J48" i="45"/>
  <c r="J50" i="45"/>
  <c r="K16" i="45"/>
  <c r="G35" i="45"/>
  <c r="G50" i="45"/>
  <c r="J14" i="45"/>
  <c r="G31" i="45"/>
  <c r="H54" i="45"/>
  <c r="F91" i="45"/>
  <c r="D69" i="45"/>
  <c r="H75" i="45"/>
  <c r="F83" i="45"/>
  <c r="E88" i="45"/>
  <c r="D95" i="45"/>
  <c r="E31" i="43"/>
  <c r="D91" i="43"/>
  <c r="J11" i="44"/>
  <c r="J43" i="44"/>
  <c r="J19" i="44"/>
  <c r="H2" i="44"/>
  <c r="K87" i="44"/>
  <c r="F13" i="44"/>
  <c r="H30" i="44"/>
  <c r="F49" i="44"/>
  <c r="I21" i="44"/>
  <c r="K51" i="44"/>
  <c r="E91" i="44"/>
  <c r="F9" i="44"/>
  <c r="K21" i="44"/>
  <c r="K34" i="44"/>
  <c r="K46" i="44"/>
  <c r="G13" i="44"/>
  <c r="I36" i="45"/>
  <c r="F11" i="45"/>
  <c r="I47" i="45"/>
  <c r="G75" i="45"/>
  <c r="E5" i="45"/>
  <c r="K34" i="45"/>
  <c r="J9" i="45"/>
  <c r="K6" i="45"/>
  <c r="K29" i="45"/>
  <c r="I34" i="45"/>
  <c r="I42" i="45"/>
  <c r="H40" i="45"/>
  <c r="E41" i="45"/>
  <c r="E58" i="45"/>
  <c r="G27" i="45"/>
  <c r="G43" i="45"/>
  <c r="G58" i="45"/>
  <c r="K23" i="45"/>
  <c r="F46" i="45"/>
  <c r="H63" i="45"/>
  <c r="H65" i="45"/>
  <c r="F71" i="45"/>
  <c r="J79" i="45"/>
  <c r="F59" i="45"/>
  <c r="G65" i="45"/>
  <c r="F8" i="45"/>
  <c r="F25" i="45"/>
  <c r="H49" i="45"/>
  <c r="D56" i="45"/>
  <c r="G19" i="45"/>
  <c r="G51" i="45"/>
  <c r="J38" i="45"/>
  <c r="I87" i="45"/>
  <c r="J73" i="45"/>
  <c r="G84" i="45"/>
  <c r="E96" i="45"/>
  <c r="K50" i="43"/>
  <c r="G15" i="43"/>
  <c r="J24" i="45"/>
  <c r="J79" i="43"/>
  <c r="I69" i="45"/>
  <c r="G83" i="45"/>
  <c r="F31" i="45"/>
  <c r="K2" i="45"/>
  <c r="H44" i="45"/>
  <c r="E17" i="45"/>
  <c r="D12" i="45"/>
  <c r="J36" i="45"/>
  <c r="I52" i="45"/>
  <c r="D24" i="45"/>
  <c r="J56" i="45"/>
  <c r="I50" i="45"/>
  <c r="E19" i="45"/>
  <c r="E40" i="45"/>
  <c r="E51" i="45"/>
  <c r="G15" i="45"/>
  <c r="H38" i="45"/>
  <c r="J62" i="45"/>
  <c r="D91" i="45"/>
  <c r="J71" i="45"/>
  <c r="F77" i="45"/>
  <c r="K84" i="45"/>
  <c r="J92" i="45"/>
  <c r="K85" i="45"/>
  <c r="D5" i="43"/>
  <c r="D87" i="43"/>
  <c r="I27" i="44"/>
  <c r="D3" i="44"/>
  <c r="I35" i="44"/>
  <c r="H74" i="44"/>
  <c r="G59" i="44"/>
  <c r="H14" i="44"/>
  <c r="K38" i="44"/>
  <c r="K57" i="44"/>
  <c r="I29" i="44"/>
  <c r="J51" i="44"/>
  <c r="D91" i="44"/>
  <c r="H10" i="44"/>
  <c r="F25" i="44"/>
  <c r="K37" i="44"/>
  <c r="K54" i="44"/>
  <c r="I17" i="44"/>
  <c r="J71" i="43"/>
  <c r="E23" i="45"/>
  <c r="H89" i="45"/>
  <c r="F35" i="45"/>
  <c r="D5" i="45"/>
  <c r="E44" i="45"/>
  <c r="K17" i="45"/>
  <c r="I12" i="45"/>
  <c r="E36" i="45"/>
  <c r="J52" i="45"/>
  <c r="H10" i="45"/>
  <c r="D42" i="45"/>
  <c r="E49" i="45"/>
  <c r="D11" i="45"/>
  <c r="E32" i="45"/>
  <c r="E48" i="45"/>
  <c r="E59" i="45"/>
  <c r="F30" i="45"/>
  <c r="H47" i="45"/>
  <c r="J87" i="45"/>
  <c r="K65" i="45"/>
  <c r="H73" i="45"/>
  <c r="I31" i="45"/>
  <c r="D19" i="45"/>
  <c r="H28" i="45"/>
  <c r="D17" i="45"/>
  <c r="F36" i="45"/>
  <c r="E57" i="45"/>
  <c r="G41" i="45"/>
  <c r="J27" i="45"/>
  <c r="K59" i="45"/>
  <c r="H46" i="45"/>
  <c r="H91" i="45"/>
  <c r="J77" i="45"/>
  <c r="I88" i="45"/>
  <c r="H95" i="45"/>
  <c r="D79" i="43"/>
  <c r="J87" i="43"/>
  <c r="J40" i="45"/>
  <c r="H26" i="45"/>
  <c r="E29" i="43"/>
  <c r="D31" i="45"/>
  <c r="E55" i="45"/>
  <c r="F28" i="45"/>
  <c r="H60" i="45"/>
  <c r="D29" i="45"/>
  <c r="E20" i="45"/>
  <c r="E37" i="45"/>
  <c r="E42" i="45"/>
  <c r="G32" i="45"/>
  <c r="I41" i="45"/>
  <c r="K58" i="45"/>
  <c r="K27" i="45"/>
  <c r="K43" i="45"/>
  <c r="F57" i="45"/>
  <c r="H22" i="45"/>
  <c r="J46" i="45"/>
  <c r="F63" i="45"/>
  <c r="F65" i="45"/>
  <c r="K71" i="45"/>
  <c r="D79" i="45"/>
  <c r="I84" i="45"/>
  <c r="F96" i="45"/>
  <c r="K93" i="45"/>
  <c r="D13" i="43"/>
  <c r="F85" i="44"/>
  <c r="J27" i="44"/>
  <c r="J3" i="44"/>
  <c r="J35" i="44"/>
  <c r="J74" i="44"/>
  <c r="I62" i="44"/>
  <c r="K22" i="44"/>
  <c r="F45" i="44"/>
  <c r="I5" i="44"/>
  <c r="I37" i="44"/>
  <c r="F84" i="44"/>
  <c r="G54" i="44"/>
  <c r="J14" i="44"/>
  <c r="H26" i="44"/>
  <c r="F41" i="44"/>
  <c r="K62" i="44"/>
  <c r="J93" i="44"/>
  <c r="F29" i="45"/>
  <c r="E68" i="43"/>
  <c r="E31" i="45"/>
  <c r="D59" i="45"/>
  <c r="J4" i="45"/>
  <c r="E60" i="45"/>
  <c r="I33" i="45"/>
  <c r="F20" i="45"/>
  <c r="J37" i="45"/>
  <c r="H41" i="45"/>
  <c r="D16" i="45"/>
  <c r="D49" i="45"/>
  <c r="F50" i="45"/>
  <c r="K19" i="45"/>
  <c r="J35" i="45"/>
  <c r="K51" i="45"/>
  <c r="F14" i="45"/>
  <c r="H31" i="45"/>
  <c r="K55" i="45"/>
  <c r="H87" i="45"/>
  <c r="D67" i="45"/>
  <c r="K73" i="45"/>
  <c r="E15" i="43"/>
  <c r="J25" i="45"/>
  <c r="E18" i="45"/>
  <c r="H3" i="45"/>
  <c r="E26" i="45"/>
  <c r="G16" i="45"/>
  <c r="K50" i="45"/>
  <c r="E35" i="45"/>
  <c r="H14" i="45"/>
  <c r="G55" i="45"/>
  <c r="F67" i="45"/>
  <c r="H81" i="45"/>
  <c r="F92" i="45"/>
  <c r="G89" i="45"/>
  <c r="H5" i="43"/>
  <c r="I65" i="44"/>
  <c r="H43" i="44"/>
  <c r="F19" i="44"/>
  <c r="D74" i="44"/>
  <c r="H56" i="45"/>
  <c r="I31" i="43"/>
  <c r="G66" i="43"/>
  <c r="I89" i="45"/>
  <c r="E73" i="45"/>
  <c r="F5" i="45"/>
  <c r="K5" i="45"/>
  <c r="D33" i="45"/>
  <c r="G21" i="45"/>
  <c r="J26" i="45"/>
  <c r="J10" i="45"/>
  <c r="D41" i="45"/>
  <c r="I49" i="45"/>
  <c r="I10" i="45"/>
  <c r="I27" i="45"/>
  <c r="I43" i="45"/>
  <c r="J59" i="45"/>
  <c r="J30" i="45"/>
  <c r="G47" i="45"/>
  <c r="E87" i="45"/>
  <c r="H67" i="45"/>
  <c r="F73" i="45"/>
  <c r="J81" i="45"/>
  <c r="G88" i="45"/>
  <c r="F95" i="45"/>
  <c r="E34" i="43"/>
  <c r="H71" i="43"/>
  <c r="I11" i="44"/>
  <c r="I43" i="44"/>
  <c r="I19" i="44"/>
  <c r="J2" i="44"/>
  <c r="F87" i="44"/>
  <c r="K6" i="44"/>
  <c r="F29" i="44"/>
  <c r="H46" i="44"/>
  <c r="I13" i="44"/>
  <c r="I45" i="44"/>
  <c r="D84" i="44"/>
  <c r="K5" i="44"/>
  <c r="K18" i="44"/>
  <c r="J30" i="44"/>
  <c r="H42" i="44"/>
  <c r="D9" i="44"/>
  <c r="E17" i="44"/>
  <c r="I73" i="45"/>
  <c r="E10" i="45"/>
  <c r="D47" i="45"/>
  <c r="H93" i="45"/>
  <c r="K18" i="45"/>
  <c r="K8" i="45"/>
  <c r="E3" i="45"/>
  <c r="I25" i="45"/>
  <c r="K26" i="45"/>
  <c r="H58" i="45"/>
  <c r="G24" i="45"/>
  <c r="D57" i="45"/>
  <c r="J57" i="45"/>
  <c r="I19" i="45"/>
  <c r="K40" i="45"/>
  <c r="I51" i="45"/>
  <c r="H15" i="45"/>
  <c r="K39" i="45"/>
  <c r="F62" i="45"/>
  <c r="I91" i="45"/>
  <c r="J69" i="45"/>
  <c r="D75" i="45"/>
  <c r="K41" i="45"/>
  <c r="E63" i="45"/>
  <c r="F44" i="45"/>
  <c r="J17" i="45"/>
  <c r="H52" i="45"/>
  <c r="D40" i="45"/>
  <c r="I58" i="45"/>
  <c r="J43" i="45"/>
  <c r="G23" i="45"/>
  <c r="D63" i="45"/>
  <c r="K69" i="45"/>
  <c r="J83" i="45"/>
  <c r="K96" i="45"/>
  <c r="D89" i="45"/>
  <c r="I25" i="43"/>
  <c r="H11" i="44"/>
  <c r="F43" i="44"/>
  <c r="G35" i="44"/>
  <c r="H87" i="44"/>
  <c r="F11" i="44"/>
  <c r="K2" i="44"/>
  <c r="F5" i="44"/>
  <c r="G30" i="44"/>
  <c r="F57" i="44"/>
  <c r="I38" i="44"/>
  <c r="I91" i="44"/>
  <c r="F17" i="44"/>
  <c r="H33" i="44"/>
  <c r="G57" i="44"/>
  <c r="I26" i="44"/>
  <c r="J50" i="44"/>
  <c r="D58" i="44"/>
  <c r="G88" i="44"/>
  <c r="F79" i="44"/>
  <c r="D66" i="44"/>
  <c r="H88" i="44"/>
  <c r="H72" i="44"/>
  <c r="K92" i="44"/>
  <c r="K21" i="43"/>
  <c r="I10" i="43"/>
  <c r="J14" i="43"/>
  <c r="H52" i="43"/>
  <c r="F46" i="43"/>
  <c r="E56" i="43"/>
  <c r="E90" i="43"/>
  <c r="E13" i="43"/>
  <c r="F9" i="43"/>
  <c r="K52" i="43"/>
  <c r="F12" i="43"/>
  <c r="J25" i="43"/>
  <c r="D31" i="43"/>
  <c r="D42" i="43"/>
  <c r="J64" i="43"/>
  <c r="I86" i="43"/>
  <c r="D82" i="43"/>
  <c r="F94" i="43"/>
  <c r="G76" i="43"/>
  <c r="D84" i="43"/>
  <c r="F96" i="43"/>
  <c r="K79" i="43"/>
  <c r="I83" i="43"/>
  <c r="F86" i="41"/>
  <c r="F70" i="41"/>
  <c r="E42" i="41"/>
  <c r="E31" i="41"/>
  <c r="F94" i="41"/>
  <c r="F88" i="41"/>
  <c r="F72" i="41"/>
  <c r="F52" i="41"/>
  <c r="E41" i="41"/>
  <c r="F23" i="41"/>
  <c r="F82" i="41"/>
  <c r="K49" i="45"/>
  <c r="H25" i="45"/>
  <c r="E28" i="45"/>
  <c r="J5" i="45"/>
  <c r="G26" i="45"/>
  <c r="G40" i="45"/>
  <c r="D10" i="45"/>
  <c r="E43" i="45"/>
  <c r="H23" i="45"/>
  <c r="K63" i="45"/>
  <c r="H71" i="45"/>
  <c r="I83" i="45"/>
  <c r="G96" i="45"/>
  <c r="K89" i="45"/>
  <c r="E25" i="43"/>
  <c r="E11" i="44"/>
  <c r="K3" i="44"/>
  <c r="G2" i="44"/>
  <c r="G87" i="44"/>
  <c r="H13" i="44"/>
  <c r="H38" i="44"/>
  <c r="D13" i="44"/>
  <c r="G51" i="44"/>
  <c r="J54" i="44"/>
  <c r="H17" i="44"/>
  <c r="G34" i="44"/>
  <c r="E59" i="44"/>
  <c r="G29" i="44"/>
  <c r="F50" i="44"/>
  <c r="K58" i="44"/>
  <c r="I79" i="45"/>
  <c r="G27" i="44"/>
  <c r="E2" i="44"/>
  <c r="J13" i="44"/>
  <c r="G38" i="44"/>
  <c r="I6" i="44"/>
  <c r="D49" i="44"/>
  <c r="D57" i="44"/>
  <c r="E21" i="44"/>
  <c r="E38" i="44"/>
  <c r="I10" i="44"/>
  <c r="D33" i="44"/>
  <c r="K50" i="44"/>
  <c r="D60" i="44"/>
  <c r="J66" i="44"/>
  <c r="F82" i="44"/>
  <c r="D73" i="44"/>
  <c r="I95" i="44"/>
  <c r="F76" i="44"/>
  <c r="I92" i="44"/>
  <c r="K2" i="43"/>
  <c r="K6" i="43"/>
  <c r="G8" i="43"/>
  <c r="I52" i="43"/>
  <c r="G52" i="43"/>
  <c r="D58" i="43"/>
  <c r="F90" i="43"/>
  <c r="F16" i="43"/>
  <c r="F13" i="43"/>
  <c r="I70" i="43"/>
  <c r="I15" i="43"/>
  <c r="K25" i="43"/>
  <c r="J34" i="43"/>
  <c r="J50" i="43"/>
  <c r="I64" i="43"/>
  <c r="J86" i="43"/>
  <c r="G82" i="43"/>
  <c r="G68" i="43"/>
  <c r="D76" i="43"/>
  <c r="F88" i="43"/>
  <c r="I72" i="43"/>
  <c r="K87" i="43"/>
  <c r="I91" i="43"/>
  <c r="G86" i="41"/>
  <c r="G70" i="41"/>
  <c r="K42" i="41"/>
  <c r="J31" i="41"/>
  <c r="E94" i="41"/>
  <c r="E88" i="41"/>
  <c r="K72" i="41"/>
  <c r="H52" i="41"/>
  <c r="G41" i="41"/>
  <c r="E23" i="41"/>
  <c r="E82" i="41"/>
  <c r="I75" i="45"/>
  <c r="D35" i="45"/>
  <c r="G44" i="45"/>
  <c r="H20" i="45"/>
  <c r="F52" i="45"/>
  <c r="G56" i="45"/>
  <c r="J19" i="45"/>
  <c r="J51" i="45"/>
  <c r="F38" i="45"/>
  <c r="D87" i="45"/>
  <c r="J75" i="45"/>
  <c r="J84" i="45"/>
  <c r="J95" i="45"/>
  <c r="D93" i="45"/>
  <c r="H95" i="43"/>
  <c r="K27" i="44"/>
  <c r="D19" i="44"/>
  <c r="D2" i="44"/>
  <c r="D59" i="44"/>
  <c r="F21" i="44"/>
  <c r="G46" i="44"/>
  <c r="D22" i="44"/>
  <c r="G84" i="44"/>
  <c r="E5" i="44"/>
  <c r="E22" i="44"/>
  <c r="J38" i="44"/>
  <c r="F6" i="44"/>
  <c r="I33" i="44"/>
  <c r="F51" i="44"/>
  <c r="I60" i="44"/>
  <c r="J8" i="43"/>
  <c r="E79" i="45"/>
  <c r="G3" i="44"/>
  <c r="I59" i="44"/>
  <c r="J21" i="44"/>
  <c r="J46" i="44"/>
  <c r="D21" i="44"/>
  <c r="K84" i="44"/>
  <c r="J9" i="44"/>
  <c r="H25" i="44"/>
  <c r="K42" i="44"/>
  <c r="D18" i="44"/>
  <c r="G37" i="44"/>
  <c r="I52" i="44"/>
  <c r="J69" i="44"/>
  <c r="E67" i="44"/>
  <c r="K93" i="44"/>
  <c r="D75" i="44"/>
  <c r="K64" i="44"/>
  <c r="I83" i="44"/>
  <c r="J96" i="44"/>
  <c r="I2" i="43"/>
  <c r="I6" i="43"/>
  <c r="J17" i="43"/>
  <c r="G25" i="43"/>
  <c r="D54" i="43"/>
  <c r="F60" i="43"/>
  <c r="E5" i="43"/>
  <c r="D18" i="43"/>
  <c r="E18" i="43"/>
  <c r="J70" i="43"/>
  <c r="G17" i="43"/>
  <c r="F27" i="43"/>
  <c r="D34" i="43"/>
  <c r="D50" i="43"/>
  <c r="J66" i="43"/>
  <c r="H78" i="43"/>
  <c r="K66" i="43"/>
  <c r="D68" i="43"/>
  <c r="F80" i="43"/>
  <c r="G92" i="43"/>
  <c r="I88" i="43"/>
  <c r="K95" i="43"/>
  <c r="F75" i="43"/>
  <c r="F78" i="41"/>
  <c r="F60" i="41"/>
  <c r="E35" i="41"/>
  <c r="F17" i="41"/>
  <c r="F96" i="41"/>
  <c r="F80" i="41"/>
  <c r="F66" i="41"/>
  <c r="E45" i="41"/>
  <c r="K27" i="41"/>
  <c r="F90" i="41"/>
  <c r="H42" i="45"/>
  <c r="H35" i="45"/>
  <c r="D43" i="45"/>
  <c r="I9" i="45"/>
  <c r="K25" i="45"/>
  <c r="G57" i="45"/>
  <c r="J41" i="45"/>
  <c r="E27" i="45"/>
  <c r="G59" i="45"/>
  <c r="K47" i="45"/>
  <c r="D65" i="45"/>
  <c r="F79" i="45"/>
  <c r="K88" i="45"/>
  <c r="D96" i="45"/>
  <c r="H46" i="43"/>
  <c r="F69" i="44"/>
  <c r="D43" i="44"/>
  <c r="E19" i="44"/>
  <c r="F74" i="44"/>
  <c r="F62" i="44"/>
  <c r="J29" i="44"/>
  <c r="J49" i="44"/>
  <c r="I30" i="44"/>
  <c r="H84" i="44"/>
  <c r="H9" i="44"/>
  <c r="K26" i="44"/>
  <c r="G42" i="44"/>
  <c r="I18" i="44"/>
  <c r="H19" i="44"/>
  <c r="J62" i="44"/>
  <c r="H22" i="44"/>
  <c r="K49" i="44"/>
  <c r="D30" i="44"/>
  <c r="I84" i="44"/>
  <c r="E13" i="44"/>
  <c r="K29" i="44"/>
  <c r="E46" i="44"/>
  <c r="F22" i="44"/>
  <c r="I41" i="44"/>
  <c r="H57" i="44"/>
  <c r="H82" i="44"/>
  <c r="I75" i="44"/>
  <c r="H65" i="44"/>
  <c r="J80" i="44"/>
  <c r="F71" i="44"/>
  <c r="D85" i="44"/>
  <c r="G21" i="43"/>
  <c r="K10" i="43"/>
  <c r="I14" i="43"/>
  <c r="G18" i="43"/>
  <c r="I38" i="43"/>
  <c r="D56" i="43"/>
  <c r="K60" i="43"/>
  <c r="E9" i="43"/>
  <c r="F5" i="43"/>
  <c r="H21" i="43"/>
  <c r="F4" i="43"/>
  <c r="D23" i="43"/>
  <c r="H29" i="43"/>
  <c r="J42" i="43"/>
  <c r="J62" i="43"/>
  <c r="D74" i="43"/>
  <c r="G78" i="43"/>
  <c r="E94" i="43"/>
  <c r="F72" i="43"/>
  <c r="G84" i="43"/>
  <c r="D92" i="43"/>
  <c r="K71" i="43"/>
  <c r="I75" i="43"/>
  <c r="F91" i="43"/>
  <c r="H78" i="41"/>
  <c r="K60" i="41"/>
  <c r="G35" i="41"/>
  <c r="E17" i="41"/>
  <c r="G96" i="41"/>
  <c r="E80" i="41"/>
  <c r="K66" i="41"/>
  <c r="J45" i="41"/>
  <c r="D27" i="41"/>
  <c r="H90" i="41"/>
  <c r="E42" i="43"/>
  <c r="D84" i="45"/>
  <c r="G77" i="45"/>
  <c r="J29" i="45"/>
  <c r="I37" i="45"/>
  <c r="H24" i="45"/>
  <c r="E50" i="45"/>
  <c r="I35" i="45"/>
  <c r="K15" i="45"/>
  <c r="H55" i="45"/>
  <c r="K67" i="45"/>
  <c r="D81" i="45"/>
  <c r="I92" i="45"/>
  <c r="F93" i="45"/>
  <c r="H9" i="43"/>
  <c r="D11" i="44"/>
  <c r="E43" i="44"/>
  <c r="K35" i="44"/>
  <c r="J87" i="44"/>
  <c r="H5" i="44"/>
  <c r="J37" i="44"/>
  <c r="J57" i="44"/>
  <c r="D45" i="44"/>
  <c r="G91" i="44"/>
  <c r="K13" i="44"/>
  <c r="E30" i="44"/>
  <c r="G49" i="44"/>
  <c r="D25" i="44"/>
  <c r="F46" i="44"/>
  <c r="J58" i="44"/>
  <c r="G69" i="44"/>
  <c r="G10" i="45"/>
  <c r="D42" i="44"/>
  <c r="D23" i="45"/>
  <c r="F60" i="45"/>
  <c r="E21" i="45"/>
  <c r="J42" i="45"/>
  <c r="K57" i="45"/>
  <c r="E24" i="45"/>
  <c r="E56" i="45"/>
  <c r="G39" i="45"/>
  <c r="J65" i="45"/>
  <c r="H79" i="45"/>
  <c r="J88" i="45"/>
  <c r="I95" i="45"/>
  <c r="G93" i="45"/>
  <c r="H75" i="43"/>
  <c r="H27" i="44"/>
  <c r="F3" i="44"/>
  <c r="F2" i="44"/>
  <c r="D87" i="44"/>
  <c r="K14" i="44"/>
  <c r="J45" i="44"/>
  <c r="H84" i="45"/>
  <c r="J23" i="45"/>
  <c r="K4" i="45"/>
  <c r="J21" i="45"/>
  <c r="K42" i="45"/>
  <c r="J49" i="45"/>
  <c r="K35" i="45"/>
  <c r="F22" i="45"/>
  <c r="J63" i="45"/>
  <c r="F69" i="45"/>
  <c r="K81" i="45"/>
  <c r="G92" i="45"/>
  <c r="J89" i="45"/>
  <c r="H13" i="43"/>
  <c r="D35" i="44"/>
  <c r="D14" i="44"/>
  <c r="J6" i="44"/>
  <c r="H41" i="44"/>
  <c r="D26" i="44"/>
  <c r="D52" i="44"/>
  <c r="J82" i="44"/>
  <c r="G75" i="44"/>
  <c r="H73" i="44"/>
  <c r="G64" i="44"/>
  <c r="G85" i="44"/>
  <c r="D2" i="43"/>
  <c r="F52" i="43"/>
  <c r="H42" i="43"/>
  <c r="F56" i="43"/>
  <c r="I5" i="43"/>
  <c r="E8" i="43"/>
  <c r="K58" i="43"/>
  <c r="F23" i="43"/>
  <c r="K31" i="43"/>
  <c r="F66" i="43"/>
  <c r="D78" i="43"/>
  <c r="K68" i="43"/>
  <c r="H80" i="43"/>
  <c r="G96" i="43"/>
  <c r="G87" i="43"/>
  <c r="E35" i="44"/>
  <c r="I14" i="44"/>
  <c r="F54" i="44"/>
  <c r="H34" i="44"/>
  <c r="G21" i="44"/>
  <c r="F59" i="44"/>
  <c r="J67" i="44"/>
  <c r="F93" i="44"/>
  <c r="G82" i="44"/>
  <c r="I76" i="44"/>
  <c r="I96" i="44"/>
  <c r="F10" i="43"/>
  <c r="K8" i="43"/>
  <c r="J38" i="43"/>
  <c r="I56" i="43"/>
  <c r="K90" i="43"/>
  <c r="E4" i="43"/>
  <c r="J52" i="44"/>
  <c r="H5" i="45"/>
  <c r="D9" i="45"/>
  <c r="J33" i="45"/>
  <c r="K11" i="45"/>
  <c r="G49" i="45"/>
  <c r="K32" i="45"/>
  <c r="I59" i="45"/>
  <c r="J54" i="45"/>
  <c r="H69" i="45"/>
  <c r="F81" i="45"/>
  <c r="K92" i="45"/>
  <c r="G95" i="45"/>
  <c r="K34" i="43"/>
  <c r="I23" i="43"/>
  <c r="F27" i="44"/>
  <c r="G19" i="44"/>
  <c r="I74" i="44"/>
  <c r="J59" i="44"/>
  <c r="H21" i="44"/>
  <c r="I49" i="44"/>
  <c r="I27" i="43"/>
  <c r="G79" i="45"/>
  <c r="G60" i="45"/>
  <c r="H36" i="45"/>
  <c r="G11" i="45"/>
  <c r="F58" i="45"/>
  <c r="G42" i="45"/>
  <c r="K31" i="45"/>
  <c r="F87" i="45"/>
  <c r="D73" i="45"/>
  <c r="D83" i="45"/>
  <c r="I96" i="45"/>
  <c r="D85" i="45"/>
  <c r="H79" i="43"/>
  <c r="G74" i="44"/>
  <c r="D37" i="44"/>
  <c r="J17" i="44"/>
  <c r="D54" i="44"/>
  <c r="I34" i="44"/>
  <c r="I58" i="44"/>
  <c r="D88" i="44"/>
  <c r="D79" i="44"/>
  <c r="G79" i="44"/>
  <c r="K72" i="44"/>
  <c r="F92" i="44"/>
  <c r="E2" i="43"/>
  <c r="H14" i="43"/>
  <c r="G27" i="43"/>
  <c r="G46" i="43"/>
  <c r="H58" i="43"/>
  <c r="D12" i="43"/>
  <c r="I12" i="43"/>
  <c r="F70" i="43"/>
  <c r="D25" i="43"/>
  <c r="G42" i="43"/>
  <c r="I74" i="43"/>
  <c r="E82" i="43"/>
  <c r="K72" i="43"/>
  <c r="F84" i="43"/>
  <c r="I68" i="43"/>
  <c r="E71" i="43"/>
  <c r="J5" i="44"/>
  <c r="D38" i="44"/>
  <c r="K10" i="44"/>
  <c r="E45" i="44"/>
  <c r="G45" i="44"/>
  <c r="K69" i="44"/>
  <c r="J75" i="44"/>
  <c r="J65" i="44"/>
  <c r="E95" i="44"/>
  <c r="K83" i="44"/>
  <c r="K13" i="43"/>
  <c r="G6" i="43"/>
  <c r="H17" i="43"/>
  <c r="J46" i="43"/>
  <c r="I58" i="43"/>
  <c r="D8" i="43"/>
  <c r="I8" i="43"/>
  <c r="E70" i="43"/>
  <c r="F18" i="43"/>
  <c r="H31" i="43"/>
  <c r="H62" i="43"/>
  <c r="E74" i="43"/>
  <c r="H82" i="43"/>
  <c r="K76" i="43"/>
  <c r="E69" i="44"/>
  <c r="F4" i="45"/>
  <c r="E33" i="45"/>
  <c r="H37" i="45"/>
  <c r="H32" i="45"/>
  <c r="J58" i="45"/>
  <c r="F41" i="45"/>
  <c r="J22" i="45"/>
  <c r="H62" i="45"/>
  <c r="D71" i="45"/>
  <c r="H83" i="45"/>
  <c r="E92" i="45"/>
  <c r="F89" i="45"/>
  <c r="H83" i="43"/>
  <c r="F73" i="44"/>
  <c r="G43" i="44"/>
  <c r="H35" i="44"/>
  <c r="K74" i="44"/>
  <c r="G62" i="44"/>
  <c r="H29" i="44"/>
  <c r="I57" i="44"/>
  <c r="K87" i="45"/>
  <c r="E69" i="45"/>
  <c r="I17" i="45"/>
  <c r="G37" i="45"/>
  <c r="D32" i="45"/>
  <c r="E16" i="45"/>
  <c r="F49" i="45"/>
  <c r="H39" i="45"/>
  <c r="E91" i="45"/>
  <c r="K75" i="45"/>
  <c r="E84" i="45"/>
  <c r="E95" i="45"/>
  <c r="E50" i="43"/>
  <c r="K65" i="44"/>
  <c r="G22" i="44"/>
  <c r="I51" i="44"/>
  <c r="J25" i="44"/>
  <c r="I9" i="44"/>
  <c r="I42" i="44"/>
  <c r="E62" i="44"/>
  <c r="G66" i="44"/>
  <c r="G93" i="44"/>
  <c r="H80" i="44"/>
  <c r="J76" i="44"/>
  <c r="F96" i="44"/>
  <c r="J10" i="43"/>
  <c r="K4" i="43"/>
  <c r="H34" i="43"/>
  <c r="H50" i="43"/>
  <c r="I60" i="43"/>
  <c r="K15" i="43"/>
  <c r="J18" i="43"/>
  <c r="F8" i="43"/>
  <c r="K27" i="43"/>
  <c r="I62" i="43"/>
  <c r="F74" i="43"/>
  <c r="K82" i="43"/>
  <c r="D72" i="43"/>
  <c r="J88" i="43"/>
  <c r="I92" i="43"/>
  <c r="K11" i="44"/>
  <c r="K30" i="44"/>
  <c r="D51" i="44"/>
  <c r="G18" i="44"/>
  <c r="D62" i="44"/>
  <c r="I50" i="44"/>
  <c r="I82" i="44"/>
  <c r="J79" i="44"/>
  <c r="K73" i="44"/>
  <c r="H64" i="44"/>
  <c r="J85" i="44"/>
  <c r="G2" i="43"/>
  <c r="K14" i="43"/>
  <c r="E52" i="43"/>
  <c r="J54" i="43"/>
  <c r="D60" i="43"/>
  <c r="H12" i="43"/>
  <c r="E71" i="45"/>
  <c r="E34" i="45"/>
  <c r="E6" i="45"/>
  <c r="K52" i="45"/>
  <c r="H48" i="45"/>
  <c r="I11" i="45"/>
  <c r="K48" i="45"/>
  <c r="H30" i="45"/>
  <c r="J91" i="45"/>
  <c r="F75" i="45"/>
  <c r="F84" i="45"/>
  <c r="J96" i="45"/>
  <c r="J93" i="45"/>
  <c r="K9" i="43"/>
  <c r="G11" i="44"/>
  <c r="H3" i="44"/>
  <c r="F35" i="44"/>
  <c r="I87" i="44"/>
  <c r="G6" i="44"/>
  <c r="F37" i="44"/>
  <c r="I85" i="44"/>
  <c r="I15" i="45"/>
  <c r="D2" i="45"/>
  <c r="K33" i="45"/>
  <c r="G36" i="45"/>
  <c r="G48" i="45"/>
  <c r="K24" i="45"/>
  <c r="K56" i="45"/>
  <c r="F54" i="45"/>
  <c r="J67" i="45"/>
  <c r="K79" i="45"/>
  <c r="F88" i="45"/>
  <c r="H96" i="45"/>
  <c r="D21" i="43"/>
  <c r="K43" i="44"/>
  <c r="E49" i="44"/>
  <c r="J91" i="44"/>
  <c r="F33" i="44"/>
  <c r="D17" i="44"/>
  <c r="H49" i="44"/>
  <c r="D69" i="44"/>
  <c r="I67" i="44"/>
  <c r="G65" i="44"/>
  <c r="F95" i="44"/>
  <c r="E83" i="44"/>
  <c r="K5" i="43"/>
  <c r="F17" i="43"/>
  <c r="G38" i="43"/>
  <c r="I54" i="43"/>
  <c r="J90" i="43"/>
  <c r="I18" i="43"/>
  <c r="E38" i="43"/>
  <c r="D15" i="43"/>
  <c r="K29" i="43"/>
  <c r="D64" i="43"/>
  <c r="D86" i="43"/>
  <c r="D94" i="43"/>
  <c r="H76" i="43"/>
  <c r="J92" i="43"/>
  <c r="K75" i="43"/>
  <c r="I3" i="44"/>
  <c r="E57" i="44"/>
  <c r="F91" i="44"/>
  <c r="G26" i="44"/>
  <c r="D10" i="44"/>
  <c r="E54" i="44"/>
  <c r="K88" i="44"/>
  <c r="E88" i="44"/>
  <c r="K80" i="44"/>
  <c r="G72" i="44"/>
  <c r="D95" i="44"/>
  <c r="H10" i="43"/>
  <c r="F14" i="43"/>
  <c r="G29" i="43"/>
  <c r="E54" i="43"/>
  <c r="I90" i="43"/>
  <c r="K16" i="43"/>
  <c r="J21" i="43"/>
  <c r="G9" i="43"/>
  <c r="H27" i="43"/>
  <c r="I42" i="43"/>
  <c r="E64" i="43"/>
  <c r="F86" i="43"/>
  <c r="J68" i="43"/>
  <c r="J13" i="43"/>
  <c r="K23" i="43"/>
  <c r="E62" i="43"/>
  <c r="J94" i="43"/>
  <c r="H84" i="43"/>
  <c r="D27" i="44"/>
  <c r="H6" i="44"/>
  <c r="D46" i="44"/>
  <c r="G10" i="44"/>
  <c r="K45" i="44"/>
  <c r="D50" i="44"/>
  <c r="J88" i="44"/>
  <c r="I79" i="44"/>
  <c r="G73" i="44"/>
  <c r="J71" i="44"/>
  <c r="G92" i="44"/>
  <c r="J2" i="43"/>
  <c r="G14" i="43"/>
  <c r="D52" i="43"/>
  <c r="I46" i="43"/>
  <c r="E58" i="43"/>
  <c r="H8" i="43"/>
  <c r="J9" i="43"/>
  <c r="H70" i="43"/>
  <c r="H23" i="43"/>
  <c r="J31" i="43"/>
  <c r="F64" i="43"/>
  <c r="E86" i="43"/>
  <c r="J82" i="43"/>
  <c r="F68" i="43"/>
  <c r="K84" i="43"/>
  <c r="H96" i="43"/>
  <c r="J83" i="43"/>
  <c r="K59" i="44"/>
  <c r="D29" i="44"/>
  <c r="E6" i="44"/>
  <c r="J41" i="44"/>
  <c r="D34" i="44"/>
  <c r="J60" i="44"/>
  <c r="E66" i="44"/>
  <c r="D93" i="44"/>
  <c r="F80" i="44"/>
  <c r="G76" i="44"/>
  <c r="G96" i="44"/>
  <c r="G10" i="43"/>
  <c r="G4" i="43"/>
  <c r="G23" i="43"/>
  <c r="J56" i="43"/>
  <c r="D90" i="43"/>
  <c r="I17" i="43"/>
  <c r="I21" i="43"/>
  <c r="H15" i="43"/>
  <c r="J27" i="43"/>
  <c r="F42" i="43"/>
  <c r="I82" i="43"/>
  <c r="G75" i="43"/>
  <c r="F71" i="43"/>
  <c r="G78" i="41"/>
  <c r="J42" i="41"/>
  <c r="J17" i="41"/>
  <c r="E96" i="41"/>
  <c r="D72" i="41"/>
  <c r="I45" i="41"/>
  <c r="G27" i="41"/>
  <c r="D82" i="41"/>
  <c r="G58" i="41"/>
  <c r="D40" i="41"/>
  <c r="K19" i="41"/>
  <c r="E92" i="41"/>
  <c r="E76" i="41"/>
  <c r="G50" i="41"/>
  <c r="D39" i="41"/>
  <c r="E95" i="41"/>
  <c r="K79" i="41"/>
  <c r="H56" i="41"/>
  <c r="D32" i="41"/>
  <c r="D93" i="41"/>
  <c r="D75" i="41"/>
  <c r="H64" i="41"/>
  <c r="H61" i="41"/>
  <c r="D34" i="41"/>
  <c r="D18" i="41"/>
  <c r="I81" i="41"/>
  <c r="I51" i="41"/>
  <c r="D8" i="41"/>
  <c r="K55" i="41"/>
  <c r="K36" i="41"/>
  <c r="H20" i="41"/>
  <c r="K9" i="41"/>
  <c r="G13" i="41"/>
  <c r="K83" i="41"/>
  <c r="E71" i="41"/>
  <c r="D29" i="41"/>
  <c r="G12" i="41"/>
  <c r="D57" i="41"/>
  <c r="F82" i="43"/>
  <c r="G79" i="43"/>
  <c r="F79" i="43"/>
  <c r="K70" i="41"/>
  <c r="K35" i="41"/>
  <c r="D17" i="41"/>
  <c r="H88" i="41"/>
  <c r="I66" i="41"/>
  <c r="D45" i="41"/>
  <c r="G23" i="41"/>
  <c r="F74" i="41"/>
  <c r="E44" i="41"/>
  <c r="E33" i="41"/>
  <c r="F15" i="41"/>
  <c r="F84" i="41"/>
  <c r="F68" i="41"/>
  <c r="E43" i="41"/>
  <c r="F25" i="41"/>
  <c r="F87" i="41"/>
  <c r="F67" i="41"/>
  <c r="I48" i="41"/>
  <c r="F16" i="41"/>
  <c r="F85" i="41"/>
  <c r="F69" i="41"/>
  <c r="E37" i="41"/>
  <c r="F76" i="43"/>
  <c r="I71" i="43"/>
  <c r="J86" i="41"/>
  <c r="H70" i="41"/>
  <c r="F35" i="41"/>
  <c r="J94" i="41"/>
  <c r="K88" i="41"/>
  <c r="D66" i="41"/>
  <c r="I41" i="41"/>
  <c r="K23" i="41"/>
  <c r="I74" i="41"/>
  <c r="H44" i="41"/>
  <c r="K33" i="41"/>
  <c r="H15" i="41"/>
  <c r="I84" i="41"/>
  <c r="I68" i="41"/>
  <c r="K43" i="41"/>
  <c r="H25" i="41"/>
  <c r="G87" i="41"/>
  <c r="G67" i="41"/>
  <c r="E48" i="41"/>
  <c r="K16" i="41"/>
  <c r="G85" i="41"/>
  <c r="G69" i="41"/>
  <c r="K37" i="41"/>
  <c r="F53" i="41"/>
  <c r="F26" i="41"/>
  <c r="H89" i="41"/>
  <c r="H73" i="41"/>
  <c r="E24" i="41"/>
  <c r="F63" i="41"/>
  <c r="E47" i="41"/>
  <c r="E28" i="41"/>
  <c r="F7" i="41"/>
  <c r="F11" i="41"/>
  <c r="F91" i="41"/>
  <c r="F77" i="41"/>
  <c r="F59" i="41"/>
  <c r="F21" i="41"/>
  <c r="E46" i="43"/>
  <c r="J29" i="43"/>
  <c r="I66" i="43"/>
  <c r="G72" i="43"/>
  <c r="H88" i="43"/>
  <c r="E3" i="44"/>
  <c r="H37" i="44"/>
  <c r="J84" i="44"/>
  <c r="H18" i="44"/>
  <c r="G5" i="44"/>
  <c r="H60" i="44"/>
  <c r="I66" i="44"/>
  <c r="H93" i="44"/>
  <c r="G80" i="44"/>
  <c r="K76" i="44"/>
  <c r="K96" i="44"/>
  <c r="D10" i="43"/>
  <c r="E14" i="43"/>
  <c r="H4" i="43"/>
  <c r="F54" i="43"/>
  <c r="G60" i="43"/>
  <c r="I13" i="43"/>
  <c r="E17" i="43"/>
  <c r="K70" i="43"/>
  <c r="F25" i="43"/>
  <c r="G34" i="43"/>
  <c r="H66" i="43"/>
  <c r="K86" i="43"/>
  <c r="K62" i="43"/>
  <c r="J72" i="43"/>
  <c r="K88" i="43"/>
  <c r="I80" i="43"/>
  <c r="E27" i="44"/>
  <c r="G14" i="44"/>
  <c r="I46" i="44"/>
  <c r="E14" i="44"/>
  <c r="E51" i="44"/>
  <c r="D41" i="44"/>
  <c r="H69" i="44"/>
  <c r="K67" i="44"/>
  <c r="D65" i="44"/>
  <c r="J95" i="44"/>
  <c r="F83" i="44"/>
  <c r="I29" i="43"/>
  <c r="H6" i="43"/>
  <c r="K12" i="43"/>
  <c r="D38" i="43"/>
  <c r="F58" i="43"/>
  <c r="D4" i="43"/>
  <c r="J5" i="43"/>
  <c r="K56" i="43"/>
  <c r="H16" i="43"/>
  <c r="D29" i="43"/>
  <c r="I50" i="43"/>
  <c r="H68" i="43"/>
  <c r="K91" i="43"/>
  <c r="F95" i="43"/>
  <c r="D70" i="41"/>
  <c r="I35" i="41"/>
  <c r="K17" i="41"/>
  <c r="D88" i="41"/>
  <c r="J66" i="41"/>
  <c r="H45" i="41"/>
  <c r="I23" i="41"/>
  <c r="J74" i="41"/>
  <c r="I44" i="41"/>
  <c r="I33" i="41"/>
  <c r="J15" i="41"/>
  <c r="J84" i="41"/>
  <c r="J68" i="41"/>
  <c r="I43" i="41"/>
  <c r="J25" i="41"/>
  <c r="J87" i="41"/>
  <c r="J67" i="41"/>
  <c r="J48" i="41"/>
  <c r="J16" i="41"/>
  <c r="J85" i="41"/>
  <c r="J69" i="41"/>
  <c r="I37" i="41"/>
  <c r="K53" i="41"/>
  <c r="E26" i="41"/>
  <c r="F89" i="41"/>
  <c r="F73" i="41"/>
  <c r="F24" i="41"/>
  <c r="I63" i="41"/>
  <c r="F47" i="41"/>
  <c r="G28" i="41"/>
  <c r="I7" i="41"/>
  <c r="E11" i="41"/>
  <c r="E91" i="41"/>
  <c r="K77" i="41"/>
  <c r="E59" i="41"/>
  <c r="K21" i="41"/>
  <c r="J65" i="41"/>
  <c r="G49" i="41"/>
  <c r="H72" i="43"/>
  <c r="G95" i="43"/>
  <c r="K86" i="41"/>
  <c r="I60" i="41"/>
  <c r="J35" i="41"/>
  <c r="K94" i="41"/>
  <c r="I80" i="41"/>
  <c r="H66" i="41"/>
  <c r="J41" i="41"/>
  <c r="I90" i="41"/>
  <c r="H74" i="41"/>
  <c r="F44" i="41"/>
  <c r="D33" i="41"/>
  <c r="D15" i="41"/>
  <c r="H84" i="41"/>
  <c r="K68" i="41"/>
  <c r="J43" i="41"/>
  <c r="I25" i="41"/>
  <c r="K87" i="41"/>
  <c r="H67" i="41"/>
  <c r="G48" i="41"/>
  <c r="G16" i="41"/>
  <c r="I85" i="41"/>
  <c r="E69" i="41"/>
  <c r="F62" i="43"/>
  <c r="K92" i="43"/>
  <c r="E83" i="43"/>
  <c r="H86" i="41"/>
  <c r="D60" i="41"/>
  <c r="I31" i="41"/>
  <c r="G94" i="41"/>
  <c r="D80" i="41"/>
  <c r="J52" i="41"/>
  <c r="D41" i="41"/>
  <c r="D90" i="41"/>
  <c r="E74" i="41"/>
  <c r="D44" i="41"/>
  <c r="G33" i="41"/>
  <c r="G15" i="41"/>
  <c r="K84" i="41"/>
  <c r="G68" i="41"/>
  <c r="D43" i="41"/>
  <c r="D25" i="41"/>
  <c r="E87" i="41"/>
  <c r="I67" i="41"/>
  <c r="K48" i="41"/>
  <c r="D16" i="41"/>
  <c r="E85" i="41"/>
  <c r="I69" i="41"/>
  <c r="H37" i="41"/>
  <c r="I53" i="41"/>
  <c r="I26" i="41"/>
  <c r="K89" i="41"/>
  <c r="E73" i="41"/>
  <c r="D24" i="41"/>
  <c r="K63" i="41"/>
  <c r="G47" i="41"/>
  <c r="J28" i="41"/>
  <c r="K7" i="41"/>
  <c r="G11" i="41"/>
  <c r="D91" i="41"/>
  <c r="H77" i="41"/>
  <c r="H59" i="41"/>
  <c r="E21" i="41"/>
  <c r="E65" i="41"/>
  <c r="D49" i="41"/>
  <c r="K30" i="41"/>
  <c r="E78" i="43"/>
  <c r="K96" i="43"/>
  <c r="E87" i="43"/>
  <c r="E86" i="41"/>
  <c r="E60" i="41"/>
  <c r="K31" i="41"/>
  <c r="H94" i="41"/>
  <c r="H80" i="41"/>
  <c r="G70" i="43"/>
  <c r="F34" i="43"/>
  <c r="G74" i="43"/>
  <c r="K80" i="43"/>
  <c r="F92" i="43"/>
  <c r="I2" i="44"/>
  <c r="D5" i="44"/>
  <c r="K91" i="44"/>
  <c r="E29" i="44"/>
  <c r="F30" i="44"/>
  <c r="I69" i="44"/>
  <c r="F67" i="44"/>
  <c r="E93" i="44"/>
  <c r="I93" i="44"/>
  <c r="J83" i="44"/>
  <c r="D9" i="43"/>
  <c r="E10" i="43"/>
  <c r="G12" i="43"/>
  <c r="G31" i="43"/>
  <c r="H56" i="43"/>
  <c r="H90" i="43"/>
  <c r="D17" i="43"/>
  <c r="F21" i="43"/>
  <c r="G13" i="43"/>
  <c r="D27" i="43"/>
  <c r="G50" i="43"/>
  <c r="E66" i="43"/>
  <c r="I78" i="43"/>
  <c r="I94" i="43"/>
  <c r="J76" i="43"/>
  <c r="D88" i="43"/>
  <c r="G71" i="43"/>
  <c r="K19" i="44"/>
  <c r="H45" i="44"/>
  <c r="E84" i="44"/>
  <c r="J22" i="44"/>
  <c r="F14" i="44"/>
  <c r="H52" i="44"/>
  <c r="D82" i="44"/>
  <c r="E75" i="44"/>
  <c r="D67" i="44"/>
  <c r="E96" i="44"/>
  <c r="K85" i="44"/>
  <c r="H2" i="43"/>
  <c r="H18" i="43"/>
  <c r="D46" i="43"/>
  <c r="J60" i="43"/>
  <c r="I9" i="43"/>
  <c r="E12" i="43"/>
  <c r="D70" i="43"/>
  <c r="J23" i="43"/>
  <c r="F31" i="43"/>
  <c r="D66" i="43"/>
  <c r="J84" i="43"/>
  <c r="E79" i="43"/>
  <c r="D86" i="41"/>
  <c r="J60" i="41"/>
  <c r="D35" i="41"/>
  <c r="D94" i="41"/>
  <c r="J80" i="41"/>
  <c r="E66" i="41"/>
  <c r="F41" i="41"/>
  <c r="J90" i="41"/>
  <c r="G74" i="41"/>
  <c r="K44" i="41"/>
  <c r="J33" i="41"/>
  <c r="E15" i="41"/>
  <c r="E84" i="41"/>
  <c r="E68" i="41"/>
  <c r="H43" i="41"/>
  <c r="K25" i="41"/>
  <c r="D87" i="41"/>
  <c r="K67" i="41"/>
  <c r="D48" i="41"/>
  <c r="H16" i="41"/>
  <c r="D85" i="41"/>
  <c r="D69" i="41"/>
  <c r="G37" i="41"/>
  <c r="H53" i="41"/>
  <c r="H26" i="41"/>
  <c r="I89" i="41"/>
  <c r="I73" i="41"/>
  <c r="I24" i="41"/>
  <c r="D63" i="41"/>
  <c r="J47" i="41"/>
  <c r="K28" i="41"/>
  <c r="G7" i="41"/>
  <c r="D11" i="41"/>
  <c r="K91" i="41"/>
  <c r="I77" i="41"/>
  <c r="D59" i="41"/>
  <c r="I21" i="41"/>
  <c r="I65" i="41"/>
  <c r="E49" i="41"/>
  <c r="G88" i="43"/>
  <c r="I79" i="43"/>
  <c r="I78" i="41"/>
  <c r="H60" i="41"/>
  <c r="D31" i="41"/>
  <c r="I96" i="41"/>
  <c r="G80" i="41"/>
  <c r="E52" i="41"/>
  <c r="F27" i="41"/>
  <c r="E90" i="41"/>
  <c r="F58" i="41"/>
  <c r="E40" i="41"/>
  <c r="F19" i="41"/>
  <c r="F92" i="41"/>
  <c r="F76" i="41"/>
  <c r="F50" i="41"/>
  <c r="E39" i="41"/>
  <c r="F95" i="41"/>
  <c r="F79" i="41"/>
  <c r="F56" i="41"/>
  <c r="E32" i="41"/>
  <c r="F93" i="41"/>
  <c r="F75" i="41"/>
  <c r="F64" i="41"/>
  <c r="J74" i="43"/>
  <c r="I84" i="43"/>
  <c r="E95" i="43"/>
  <c r="D78" i="41"/>
  <c r="I42" i="41"/>
  <c r="H31" i="41"/>
  <c r="D96" i="41"/>
  <c r="J72" i="41"/>
  <c r="K52" i="41"/>
  <c r="H27" i="41"/>
  <c r="J82" i="41"/>
  <c r="I58" i="41"/>
  <c r="H40" i="41"/>
  <c r="H19" i="41"/>
  <c r="I92" i="41"/>
  <c r="I76" i="41"/>
  <c r="I50" i="41"/>
  <c r="K39" i="41"/>
  <c r="G95" i="41"/>
  <c r="G79" i="41"/>
  <c r="I56" i="41"/>
  <c r="H32" i="41"/>
  <c r="G93" i="41"/>
  <c r="G75" i="41"/>
  <c r="I64" i="41"/>
  <c r="F61" i="41"/>
  <c r="E34" i="41"/>
  <c r="F18" i="41"/>
  <c r="H81" i="41"/>
  <c r="E51" i="41"/>
  <c r="E8" i="41"/>
  <c r="F55" i="41"/>
  <c r="E36" i="41"/>
  <c r="F20" i="41"/>
  <c r="F9" i="41"/>
  <c r="F13" i="41"/>
  <c r="F83" i="41"/>
  <c r="F71" i="41"/>
  <c r="E29" i="41"/>
  <c r="I16" i="43"/>
  <c r="F50" i="43"/>
  <c r="J78" i="43"/>
  <c r="D80" i="43"/>
  <c r="J96" i="43"/>
  <c r="E87" i="44"/>
  <c r="I22" i="44"/>
  <c r="I54" i="44"/>
  <c r="E37" i="44"/>
  <c r="F38" i="44"/>
  <c r="E82" i="44"/>
  <c r="F75" i="44"/>
  <c r="K66" i="44"/>
  <c r="K95" i="44"/>
  <c r="H85" i="44"/>
  <c r="K42" i="43"/>
  <c r="J6" i="43"/>
  <c r="K18" i="43"/>
  <c r="F38" i="43"/>
  <c r="J58" i="43"/>
  <c r="G90" i="43"/>
  <c r="I4" i="43"/>
  <c r="K54" i="43"/>
  <c r="E16" i="43"/>
  <c r="F29" i="43"/>
  <c r="D62" i="43"/>
  <c r="H74" i="43"/>
  <c r="F78" i="43"/>
  <c r="K94" i="43"/>
  <c r="G80" i="43"/>
  <c r="H92" i="43"/>
  <c r="G83" i="43"/>
  <c r="E74" i="44"/>
  <c r="D6" i="44"/>
  <c r="H91" i="44"/>
  <c r="J33" i="44"/>
  <c r="I25" i="44"/>
  <c r="F58" i="44"/>
  <c r="F88" i="44"/>
  <c r="E79" i="44"/>
  <c r="I73" i="44"/>
  <c r="H71" i="44"/>
  <c r="J92" i="44"/>
  <c r="F2" i="43"/>
  <c r="D14" i="43"/>
  <c r="J52" i="43"/>
  <c r="H54" i="43"/>
  <c r="E60" i="43"/>
  <c r="F15" i="43"/>
  <c r="K17" i="43"/>
  <c r="G5" i="43"/>
  <c r="H25" i="43"/>
  <c r="I34" i="43"/>
  <c r="G86" i="43"/>
  <c r="D96" i="43"/>
  <c r="I87" i="43"/>
  <c r="J78" i="41"/>
  <c r="G60" i="41"/>
  <c r="F31" i="41"/>
  <c r="J96" i="41"/>
  <c r="K80" i="41"/>
  <c r="D52" i="41"/>
  <c r="I27" i="41"/>
  <c r="K90" i="41"/>
  <c r="J58" i="41"/>
  <c r="I40" i="41"/>
  <c r="J19" i="41"/>
  <c r="J92" i="41"/>
  <c r="J76" i="41"/>
  <c r="J50" i="41"/>
  <c r="I39" i="41"/>
  <c r="J95" i="41"/>
  <c r="J79" i="41"/>
  <c r="J56" i="41"/>
  <c r="I32" i="41"/>
  <c r="J93" i="41"/>
  <c r="J75" i="41"/>
  <c r="J64" i="41"/>
  <c r="K61" i="41"/>
  <c r="J34" i="41"/>
  <c r="E18" i="41"/>
  <c r="F81" i="41"/>
  <c r="F51" i="41"/>
  <c r="F8" i="41"/>
  <c r="I55" i="41"/>
  <c r="G36" i="41"/>
  <c r="E20" i="41"/>
  <c r="G9" i="41"/>
  <c r="K13" i="41"/>
  <c r="E83" i="41"/>
  <c r="I71" i="41"/>
  <c r="F29" i="41"/>
  <c r="E12" i="41"/>
  <c r="H57" i="41"/>
  <c r="E38" i="41"/>
  <c r="I76" i="43"/>
  <c r="E91" i="43"/>
  <c r="E78" i="41"/>
  <c r="G42" i="41"/>
  <c r="H17" i="41"/>
  <c r="K96" i="41"/>
  <c r="H72" i="41"/>
  <c r="K45" i="41"/>
  <c r="J27" i="41"/>
  <c r="G82" i="41"/>
  <c r="H58" i="41"/>
  <c r="F40" i="41"/>
  <c r="I19" i="41"/>
  <c r="K92" i="41"/>
  <c r="G76" i="41"/>
  <c r="E50" i="41"/>
  <c r="H39" i="41"/>
  <c r="K95" i="41"/>
  <c r="D79" i="41"/>
  <c r="E56" i="41"/>
  <c r="J32" i="41"/>
  <c r="H93" i="41"/>
  <c r="H75" i="41"/>
  <c r="G64" i="41"/>
  <c r="H94" i="43"/>
  <c r="K83" i="43"/>
  <c r="F83" i="43"/>
  <c r="J70" i="41"/>
  <c r="F42" i="41"/>
  <c r="G17" i="41"/>
  <c r="J88" i="41"/>
  <c r="E72" i="41"/>
  <c r="F45" i="41"/>
  <c r="J23" i="41"/>
  <c r="K82" i="41"/>
  <c r="E58" i="41"/>
  <c r="J40" i="41"/>
  <c r="D19" i="41"/>
  <c r="H92" i="41"/>
  <c r="K76" i="41"/>
  <c r="K50" i="41"/>
  <c r="G39" i="41"/>
  <c r="H95" i="41"/>
  <c r="E79" i="41"/>
  <c r="G56" i="41"/>
  <c r="F32" i="41"/>
  <c r="E93" i="41"/>
  <c r="K75" i="41"/>
  <c r="E64" i="41"/>
  <c r="E61" i="41"/>
  <c r="K34" i="41"/>
  <c r="I18" i="41"/>
  <c r="K81" i="41"/>
  <c r="K51" i="41"/>
  <c r="I8" i="41"/>
  <c r="H55" i="41"/>
  <c r="F36" i="41"/>
  <c r="I20" i="41"/>
  <c r="D9" i="41"/>
  <c r="I13" i="41"/>
  <c r="D83" i="41"/>
  <c r="K71" i="41"/>
  <c r="H29" i="41"/>
  <c r="I12" i="41"/>
  <c r="K57" i="41"/>
  <c r="J38" i="41"/>
  <c r="H64" i="43"/>
  <c r="G94" i="43"/>
  <c r="G91" i="43"/>
  <c r="F87" i="43"/>
  <c r="I70" i="41"/>
  <c r="D42" i="41"/>
  <c r="I17" i="41"/>
  <c r="I88" i="41"/>
  <c r="F12" i="41"/>
  <c r="F38" i="41"/>
  <c r="K64" i="43"/>
  <c r="I95" i="43"/>
  <c r="H42" i="41"/>
  <c r="H96" i="41"/>
  <c r="G66" i="41"/>
  <c r="K41" i="41"/>
  <c r="D23" i="41"/>
  <c r="D74" i="41"/>
  <c r="G44" i="41"/>
  <c r="F33" i="41"/>
  <c r="I15" i="41"/>
  <c r="D84" i="41"/>
  <c r="D68" i="41"/>
  <c r="F43" i="41"/>
  <c r="G25" i="41"/>
  <c r="I87" i="41"/>
  <c r="E67" i="41"/>
  <c r="H48" i="41"/>
  <c r="E16" i="41"/>
  <c r="K85" i="41"/>
  <c r="K69" i="41"/>
  <c r="F37" i="41"/>
  <c r="G53" i="41"/>
  <c r="K26" i="41"/>
  <c r="J89" i="41"/>
  <c r="J73" i="41"/>
  <c r="J24" i="41"/>
  <c r="G63" i="41"/>
  <c r="K47" i="41"/>
  <c r="H28" i="41"/>
  <c r="H7" i="41"/>
  <c r="H11" i="41"/>
  <c r="J37" i="41"/>
  <c r="G51" i="41"/>
  <c r="I28" i="41"/>
  <c r="J83" i="41"/>
  <c r="I29" i="41"/>
  <c r="J57" i="41"/>
  <c r="G30" i="41"/>
  <c r="E10" i="41"/>
  <c r="G18" i="41"/>
  <c r="J29" i="41"/>
  <c r="D53" i="41"/>
  <c r="G8" i="41"/>
  <c r="D7" i="41"/>
  <c r="G77" i="41"/>
  <c r="H21" i="41"/>
  <c r="F49" i="41"/>
  <c r="G22" i="41"/>
  <c r="G10" i="41"/>
  <c r="D73" i="41"/>
  <c r="K59" i="41"/>
  <c r="D30" i="41"/>
  <c r="J61" i="41"/>
  <c r="G73" i="41"/>
  <c r="J20" i="41"/>
  <c r="H83" i="41"/>
  <c r="G29" i="41"/>
  <c r="E57" i="41"/>
  <c r="J30" i="41"/>
  <c r="D6" i="41"/>
  <c r="I14" i="41"/>
  <c r="D20" i="41"/>
  <c r="K49" i="41"/>
  <c r="D10" i="41"/>
  <c r="K76" i="45"/>
  <c r="I78" i="45"/>
  <c r="K7" i="45"/>
  <c r="I74" i="45"/>
  <c r="K72" i="45"/>
  <c r="I82" i="45"/>
  <c r="I94" i="45"/>
  <c r="I86" i="45"/>
  <c r="I53" i="45"/>
  <c r="H38" i="43"/>
  <c r="E89" i="44"/>
  <c r="E63" i="44"/>
  <c r="J44" i="44"/>
  <c r="J28" i="44"/>
  <c r="J12" i="44"/>
  <c r="H32" i="44"/>
  <c r="I81" i="44"/>
  <c r="I7" i="44"/>
  <c r="I77" i="44"/>
  <c r="I31" i="44"/>
  <c r="G78" i="44"/>
  <c r="K70" i="44"/>
  <c r="J55" i="44"/>
  <c r="J53" i="44"/>
  <c r="H24" i="44"/>
  <c r="J61" i="44"/>
  <c r="H53" i="43"/>
  <c r="D24" i="43"/>
  <c r="E35" i="43"/>
  <c r="E48" i="43"/>
  <c r="D26" i="43"/>
  <c r="F73" i="43"/>
  <c r="D65" i="43"/>
  <c r="F77" i="43"/>
  <c r="E43" i="43"/>
  <c r="I19" i="43"/>
  <c r="D49" i="43"/>
  <c r="D33" i="43"/>
  <c r="J3" i="43"/>
  <c r="H67" i="43"/>
  <c r="J89" i="43"/>
  <c r="D59" i="43"/>
  <c r="G76" i="45"/>
  <c r="E78" i="45"/>
  <c r="G7" i="45"/>
  <c r="E74" i="45"/>
  <c r="G72" i="45"/>
  <c r="E82" i="45"/>
  <c r="E94" i="45"/>
  <c r="E86" i="45"/>
  <c r="E53" i="45"/>
  <c r="K38" i="43"/>
  <c r="J89" i="44"/>
  <c r="D63" i="44"/>
  <c r="D44" i="44"/>
  <c r="D28" i="44"/>
  <c r="D12" i="44"/>
  <c r="G32" i="44"/>
  <c r="F81" i="44"/>
  <c r="G7" i="44"/>
  <c r="E77" i="44"/>
  <c r="G31" i="44"/>
  <c r="F78" i="44"/>
  <c r="H70" i="44"/>
  <c r="D55" i="44"/>
  <c r="G53" i="44"/>
  <c r="G24" i="44"/>
  <c r="G61" i="44"/>
  <c r="D53" i="43"/>
  <c r="J24" i="43"/>
  <c r="H35" i="43"/>
  <c r="J48" i="43"/>
  <c r="J26" i="43"/>
  <c r="J73" i="43"/>
  <c r="H65" i="43"/>
  <c r="J77" i="43"/>
  <c r="H43" i="43"/>
  <c r="G19" i="43"/>
  <c r="J49" i="43"/>
  <c r="J33" i="43"/>
  <c r="F3" i="43"/>
  <c r="D67" i="43"/>
  <c r="F89" i="43"/>
  <c r="H59" i="43"/>
  <c r="H85" i="45"/>
  <c r="I68" i="45"/>
  <c r="G65" i="41"/>
  <c r="F30" i="41"/>
  <c r="J80" i="43"/>
  <c r="I86" i="41"/>
  <c r="H35" i="41"/>
  <c r="G88" i="41"/>
  <c r="I52" i="41"/>
  <c r="H41" i="41"/>
  <c r="G90" i="41"/>
  <c r="K74" i="41"/>
  <c r="J44" i="41"/>
  <c r="H33" i="41"/>
  <c r="K15" i="41"/>
  <c r="G84" i="41"/>
  <c r="H68" i="41"/>
  <c r="G43" i="41"/>
  <c r="E25" i="41"/>
  <c r="H87" i="41"/>
  <c r="D67" i="41"/>
  <c r="F48" i="41"/>
  <c r="I16" i="41"/>
  <c r="H85" i="41"/>
  <c r="H69" i="41"/>
  <c r="D37" i="41"/>
  <c r="E53" i="41"/>
  <c r="D26" i="41"/>
  <c r="E89" i="41"/>
  <c r="K73" i="41"/>
  <c r="H24" i="41"/>
  <c r="H63" i="41"/>
  <c r="H47" i="41"/>
  <c r="D28" i="41"/>
  <c r="E7" i="41"/>
  <c r="K11" i="41"/>
  <c r="J53" i="41"/>
  <c r="K8" i="41"/>
  <c r="J7" i="41"/>
  <c r="J77" i="41"/>
  <c r="J21" i="41"/>
  <c r="I49" i="41"/>
  <c r="I22" i="41"/>
  <c r="I10" i="41"/>
  <c r="J36" i="41"/>
  <c r="F65" i="41"/>
  <c r="G26" i="41"/>
  <c r="E63" i="41"/>
  <c r="I11" i="41"/>
  <c r="G71" i="41"/>
  <c r="K12" i="41"/>
  <c r="D38" i="41"/>
  <c r="F6" i="41"/>
  <c r="E14" i="41"/>
  <c r="D55" i="41"/>
  <c r="H12" i="41"/>
  <c r="E6" i="41"/>
  <c r="I34" i="41"/>
  <c r="K24" i="41"/>
  <c r="J9" i="41"/>
  <c r="D77" i="41"/>
  <c r="D21" i="41"/>
  <c r="H49" i="41"/>
  <c r="F22" i="41"/>
  <c r="F10" i="41"/>
  <c r="F34" i="41"/>
  <c r="H91" i="41"/>
  <c r="I30" i="41"/>
  <c r="E21" i="43"/>
  <c r="H76" i="45"/>
  <c r="H78" i="45"/>
  <c r="E7" i="45"/>
  <c r="H74" i="45"/>
  <c r="H72" i="45"/>
  <c r="H82" i="45"/>
  <c r="K94" i="45"/>
  <c r="K86" i="45"/>
  <c r="H53" i="45"/>
  <c r="H90" i="44"/>
  <c r="K23" i="44"/>
  <c r="F47" i="44"/>
  <c r="H36" i="44"/>
  <c r="H20" i="44"/>
  <c r="H4" i="44"/>
  <c r="K16" i="44"/>
  <c r="K39" i="44"/>
  <c r="H86" i="44"/>
  <c r="K56" i="44"/>
  <c r="K15" i="44"/>
  <c r="H94" i="44"/>
  <c r="J68" i="44"/>
  <c r="K48" i="44"/>
  <c r="K40" i="44"/>
  <c r="K8" i="44"/>
  <c r="K57" i="43"/>
  <c r="K37" i="43"/>
  <c r="K45" i="43"/>
  <c r="K20" i="43"/>
  <c r="I40" i="43"/>
  <c r="K85" i="43"/>
  <c r="H7" i="43"/>
  <c r="I61" i="43"/>
  <c r="K93" i="43"/>
  <c r="K36" i="43"/>
  <c r="K81" i="43"/>
  <c r="H41" i="43"/>
  <c r="K28" i="43"/>
  <c r="K32" i="43"/>
  <c r="K63" i="43"/>
  <c r="K69" i="43"/>
  <c r="I77" i="45"/>
  <c r="J76" i="45"/>
  <c r="J78" i="45"/>
  <c r="D7" i="45"/>
  <c r="F74" i="45"/>
  <c r="J72" i="45"/>
  <c r="J82" i="45"/>
  <c r="G94" i="45"/>
  <c r="G86" i="45"/>
  <c r="F53" i="45"/>
  <c r="D90" i="44"/>
  <c r="F23" i="44"/>
  <c r="I47" i="44"/>
  <c r="G36" i="44"/>
  <c r="G20" i="44"/>
  <c r="G4" i="44"/>
  <c r="F16" i="44"/>
  <c r="F39" i="44"/>
  <c r="D86" i="44"/>
  <c r="F56" i="44"/>
  <c r="F15" i="44"/>
  <c r="D94" i="44"/>
  <c r="E68" i="44"/>
  <c r="F48" i="44"/>
  <c r="F40" i="44"/>
  <c r="F8" i="44"/>
  <c r="G57" i="43"/>
  <c r="F37" i="43"/>
  <c r="F45" i="43"/>
  <c r="F20" i="43"/>
  <c r="K40" i="43"/>
  <c r="G85" i="43"/>
  <c r="D7" i="43"/>
  <c r="E61" i="43"/>
  <c r="G93" i="43"/>
  <c r="F36" i="43"/>
  <c r="G81" i="43"/>
  <c r="K41" i="43"/>
  <c r="G28" i="43"/>
  <c r="G32" i="43"/>
  <c r="G63" i="43"/>
  <c r="G69" i="43"/>
  <c r="E55" i="43"/>
  <c r="F85" i="45"/>
  <c r="D68" i="45"/>
  <c r="G61" i="45"/>
  <c r="F13" i="45"/>
  <c r="J80" i="45"/>
  <c r="J64" i="45"/>
  <c r="J66" i="45"/>
  <c r="F90" i="45"/>
  <c r="J70" i="45"/>
  <c r="F45" i="45"/>
  <c r="I89" i="44"/>
  <c r="K63" i="44"/>
  <c r="K44" i="44"/>
  <c r="K28" i="44"/>
  <c r="F57" i="41"/>
  <c r="E22" i="41"/>
  <c r="I96" i="43"/>
  <c r="K78" i="41"/>
  <c r="G31" i="41"/>
  <c r="I72" i="41"/>
  <c r="G52" i="41"/>
  <c r="E27" i="41"/>
  <c r="I82" i="41"/>
  <c r="D58" i="41"/>
  <c r="K40" i="41"/>
  <c r="E19" i="41"/>
  <c r="D92" i="41"/>
  <c r="D76" i="41"/>
  <c r="D50" i="41"/>
  <c r="F39" i="41"/>
  <c r="I95" i="41"/>
  <c r="I79" i="41"/>
  <c r="D56" i="41"/>
  <c r="K32" i="41"/>
  <c r="K93" i="41"/>
  <c r="E75" i="41"/>
  <c r="D64" i="41"/>
  <c r="G61" i="41"/>
  <c r="H34" i="41"/>
  <c r="K18" i="41"/>
  <c r="J81" i="41"/>
  <c r="J51" i="41"/>
  <c r="J8" i="41"/>
  <c r="G55" i="41"/>
  <c r="H36" i="41"/>
  <c r="K20" i="41"/>
  <c r="H9" i="41"/>
  <c r="H13" i="41"/>
  <c r="J26" i="41"/>
  <c r="J63" i="41"/>
  <c r="J11" i="41"/>
  <c r="J71" i="41"/>
  <c r="J12" i="41"/>
  <c r="K38" i="41"/>
  <c r="J6" i="41"/>
  <c r="K14" i="41"/>
  <c r="D13" i="41"/>
  <c r="H22" i="41"/>
  <c r="E81" i="41"/>
  <c r="D47" i="41"/>
  <c r="G91" i="41"/>
  <c r="G59" i="41"/>
  <c r="K65" i="41"/>
  <c r="H30" i="41"/>
  <c r="H6" i="41"/>
  <c r="H14" i="41"/>
  <c r="E9" i="41"/>
  <c r="I57" i="41"/>
  <c r="K10" i="41"/>
  <c r="J18" i="41"/>
  <c r="J55" i="41"/>
  <c r="J13" i="41"/>
  <c r="H71" i="41"/>
  <c r="D12" i="41"/>
  <c r="I38" i="41"/>
  <c r="D22" i="41"/>
  <c r="H10" i="41"/>
  <c r="D89" i="41"/>
  <c r="D71" i="41"/>
  <c r="K22" i="41"/>
  <c r="H77" i="45"/>
  <c r="K68" i="45"/>
  <c r="I61" i="45"/>
  <c r="I13" i="45"/>
  <c r="K80" i="45"/>
  <c r="K64" i="45"/>
  <c r="I66" i="45"/>
  <c r="I90" i="45"/>
  <c r="I70" i="45"/>
  <c r="I45" i="45"/>
  <c r="K90" i="44"/>
  <c r="I23" i="44"/>
  <c r="J47" i="44"/>
  <c r="J36" i="44"/>
  <c r="J20" i="44"/>
  <c r="J4" i="44"/>
  <c r="H16" i="44"/>
  <c r="I39" i="44"/>
  <c r="K86" i="44"/>
  <c r="I56" i="44"/>
  <c r="I15" i="44"/>
  <c r="G94" i="44"/>
  <c r="I68" i="44"/>
  <c r="I48" i="44"/>
  <c r="H40" i="44"/>
  <c r="H8" i="44"/>
  <c r="H57" i="43"/>
  <c r="D37" i="43"/>
  <c r="D45" i="43"/>
  <c r="H20" i="43"/>
  <c r="E40" i="43"/>
  <c r="J85" i="43"/>
  <c r="J7" i="43"/>
  <c r="D61" i="43"/>
  <c r="J93" i="43"/>
  <c r="E36" i="43"/>
  <c r="J81" i="43"/>
  <c r="D41" i="43"/>
  <c r="D28" i="43"/>
  <c r="D32" i="43"/>
  <c r="D63" i="43"/>
  <c r="F69" i="43"/>
  <c r="E77" i="45"/>
  <c r="G68" i="45"/>
  <c r="E61" i="45"/>
  <c r="E13" i="45"/>
  <c r="G80" i="45"/>
  <c r="G64" i="45"/>
  <c r="E66" i="45"/>
  <c r="E90" i="45"/>
  <c r="E70" i="45"/>
  <c r="E45" i="45"/>
  <c r="J90" i="44"/>
  <c r="G23" i="44"/>
  <c r="D47" i="44"/>
  <c r="D36" i="44"/>
  <c r="D20" i="44"/>
  <c r="D4" i="44"/>
  <c r="G16" i="44"/>
  <c r="G39" i="44"/>
  <c r="J86" i="44"/>
  <c r="G56" i="44"/>
  <c r="G15" i="44"/>
  <c r="F94" i="44"/>
  <c r="D68" i="44"/>
  <c r="G48" i="44"/>
  <c r="G40" i="44"/>
  <c r="G8" i="44"/>
  <c r="D57" i="43"/>
  <c r="G37" i="43"/>
  <c r="G45" i="43"/>
  <c r="G20" i="43"/>
  <c r="J40" i="43"/>
  <c r="F85" i="43"/>
  <c r="F7" i="43"/>
  <c r="H61" i="43"/>
  <c r="F93" i="43"/>
  <c r="G36" i="43"/>
  <c r="F81" i="43"/>
  <c r="J41" i="43"/>
  <c r="J28" i="43"/>
  <c r="J32" i="43"/>
  <c r="H63" i="43"/>
  <c r="J69" i="43"/>
  <c r="D55" i="43"/>
  <c r="I76" i="45"/>
  <c r="J49" i="41"/>
  <c r="H86" i="43"/>
  <c r="E75" i="43"/>
  <c r="E70" i="41"/>
  <c r="I94" i="41"/>
  <c r="G72" i="41"/>
  <c r="G45" i="41"/>
  <c r="H23" i="41"/>
  <c r="H82" i="41"/>
  <c r="K58" i="41"/>
  <c r="G40" i="41"/>
  <c r="G19" i="41"/>
  <c r="G92" i="41"/>
  <c r="H76" i="41"/>
  <c r="H50" i="41"/>
  <c r="J39" i="41"/>
  <c r="D95" i="41"/>
  <c r="H79" i="41"/>
  <c r="K56" i="41"/>
  <c r="G32" i="41"/>
  <c r="I93" i="41"/>
  <c r="I75" i="41"/>
  <c r="K64" i="41"/>
  <c r="I61" i="41"/>
  <c r="G34" i="41"/>
  <c r="H18" i="41"/>
  <c r="D81" i="41"/>
  <c r="H51" i="41"/>
  <c r="H8" i="41"/>
  <c r="E55" i="41"/>
  <c r="D36" i="41"/>
  <c r="G20" i="41"/>
  <c r="I9" i="41"/>
  <c r="E13" i="41"/>
  <c r="G81" i="41"/>
  <c r="I47" i="41"/>
  <c r="J91" i="41"/>
  <c r="J59" i="41"/>
  <c r="H65" i="41"/>
  <c r="E30" i="41"/>
  <c r="I6" i="41"/>
  <c r="G14" i="41"/>
  <c r="E77" i="41"/>
  <c r="F14" i="41"/>
  <c r="D51" i="41"/>
  <c r="F28" i="41"/>
  <c r="G83" i="41"/>
  <c r="K29" i="41"/>
  <c r="G57" i="41"/>
  <c r="J22" i="41"/>
  <c r="J10" i="41"/>
  <c r="D61" i="41"/>
  <c r="I83" i="41"/>
  <c r="H38" i="41"/>
  <c r="D14" i="41"/>
  <c r="G89" i="41"/>
  <c r="I36" i="41"/>
  <c r="I91" i="41"/>
  <c r="I59" i="41"/>
  <c r="D65" i="41"/>
  <c r="G38" i="41"/>
  <c r="K6" i="41"/>
  <c r="J14" i="41"/>
  <c r="G24" i="41"/>
  <c r="G21" i="41"/>
  <c r="G6" i="41"/>
  <c r="J85" i="45"/>
  <c r="H68" i="45"/>
  <c r="H61" i="45"/>
  <c r="G13" i="45"/>
  <c r="H80" i="45"/>
  <c r="H64" i="45"/>
  <c r="H66" i="45"/>
  <c r="K90" i="45"/>
  <c r="H70" i="45"/>
  <c r="H45" i="45"/>
  <c r="K89" i="44"/>
  <c r="H63" i="44"/>
  <c r="H44" i="44"/>
  <c r="H28" i="44"/>
  <c r="H12" i="44"/>
  <c r="K32" i="44"/>
  <c r="K81" i="44"/>
  <c r="K7" i="44"/>
  <c r="K77" i="44"/>
  <c r="K31" i="44"/>
  <c r="H78" i="44"/>
  <c r="J70" i="44"/>
  <c r="F55" i="44"/>
  <c r="H53" i="44"/>
  <c r="K24" i="44"/>
  <c r="H61" i="44"/>
  <c r="K53" i="43"/>
  <c r="K24" i="43"/>
  <c r="F35" i="43"/>
  <c r="I48" i="43"/>
  <c r="I26" i="43"/>
  <c r="K73" i="43"/>
  <c r="I65" i="43"/>
  <c r="K77" i="43"/>
  <c r="F43" i="43"/>
  <c r="K19" i="43"/>
  <c r="H49" i="43"/>
  <c r="H33" i="43"/>
  <c r="H3" i="43"/>
  <c r="I67" i="43"/>
  <c r="K89" i="43"/>
  <c r="I59" i="43"/>
  <c r="G85" i="45"/>
  <c r="F68" i="45"/>
  <c r="F61" i="45"/>
  <c r="K13" i="45"/>
  <c r="D80" i="45"/>
  <c r="D64" i="45"/>
  <c r="F66" i="45"/>
  <c r="G90" i="45"/>
  <c r="F70" i="45"/>
  <c r="G45" i="45"/>
  <c r="G89" i="44"/>
  <c r="G63" i="44"/>
  <c r="G44" i="44"/>
  <c r="G28" i="44"/>
  <c r="G12" i="44"/>
  <c r="F32" i="44"/>
  <c r="G81" i="44"/>
  <c r="F7" i="44"/>
  <c r="G77" i="44"/>
  <c r="F31" i="44"/>
  <c r="D78" i="44"/>
  <c r="D70" i="44"/>
  <c r="I55" i="44"/>
  <c r="F53" i="44"/>
  <c r="F24" i="44"/>
  <c r="F61" i="44"/>
  <c r="G53" i="43"/>
  <c r="G24" i="43"/>
  <c r="I35" i="43"/>
  <c r="K48" i="43"/>
  <c r="E26" i="43"/>
  <c r="G73" i="43"/>
  <c r="E65" i="43"/>
  <c r="G77" i="43"/>
  <c r="I43" i="43"/>
  <c r="F19" i="43"/>
  <c r="K49" i="43"/>
  <c r="K33" i="43"/>
  <c r="D3" i="43"/>
  <c r="E67" i="43"/>
  <c r="G89" i="43"/>
  <c r="E59" i="43"/>
  <c r="D77" i="45"/>
  <c r="F76" i="45"/>
  <c r="F78" i="45"/>
  <c r="I7" i="45"/>
  <c r="D74" i="45"/>
  <c r="F72" i="45"/>
  <c r="F82" i="45"/>
  <c r="J94" i="45"/>
  <c r="F86" i="45"/>
  <c r="G53" i="45"/>
  <c r="F90" i="44"/>
  <c r="J23" i="44"/>
  <c r="H47" i="44"/>
  <c r="K36" i="44"/>
  <c r="K20" i="44"/>
  <c r="K4" i="44"/>
  <c r="J16" i="44"/>
  <c r="J39" i="44"/>
  <c r="G86" i="44"/>
  <c r="E56" i="44"/>
  <c r="K78" i="45"/>
  <c r="K74" i="45"/>
  <c r="K82" i="45"/>
  <c r="H86" i="45"/>
  <c r="I90" i="44"/>
  <c r="K47" i="44"/>
  <c r="I20" i="44"/>
  <c r="I32" i="44"/>
  <c r="E81" i="44"/>
  <c r="I86" i="44"/>
  <c r="H31" i="44"/>
  <c r="I78" i="44"/>
  <c r="I70" i="44"/>
  <c r="K55" i="44"/>
  <c r="I53" i="44"/>
  <c r="I24" i="44"/>
  <c r="I61" i="44"/>
  <c r="I53" i="43"/>
  <c r="I24" i="43"/>
  <c r="K35" i="43"/>
  <c r="H48" i="43"/>
  <c r="K26" i="43"/>
  <c r="H73" i="43"/>
  <c r="K65" i="43"/>
  <c r="H77" i="43"/>
  <c r="K43" i="43"/>
  <c r="H19" i="43"/>
  <c r="I49" i="43"/>
  <c r="I33" i="43"/>
  <c r="I3" i="43"/>
  <c r="J67" i="43"/>
  <c r="H89" i="43"/>
  <c r="K59" i="43"/>
  <c r="K51" i="43"/>
  <c r="H7" i="45"/>
  <c r="F94" i="45"/>
  <c r="E23" i="44"/>
  <c r="F4" i="44"/>
  <c r="J56" i="44"/>
  <c r="J48" i="44"/>
  <c r="J37" i="43"/>
  <c r="E85" i="43"/>
  <c r="J36" i="43"/>
  <c r="F32" i="43"/>
  <c r="I51" i="43"/>
  <c r="H11" i="43"/>
  <c r="I39" i="43"/>
  <c r="I22" i="43"/>
  <c r="F22" i="35"/>
  <c r="E46" i="41"/>
  <c r="F13" i="35"/>
  <c r="F4" i="35"/>
  <c r="D13" i="45"/>
  <c r="F28" i="44"/>
  <c r="F24" i="43"/>
  <c r="I44" i="43"/>
  <c r="D62" i="41"/>
  <c r="E76" i="45"/>
  <c r="E4" i="44"/>
  <c r="D85" i="43"/>
  <c r="G51" i="43"/>
  <c r="J22" i="35"/>
  <c r="E85" i="45"/>
  <c r="E80" i="45"/>
  <c r="G70" i="45"/>
  <c r="E44" i="44"/>
  <c r="D81" i="44"/>
  <c r="E78" i="44"/>
  <c r="E24" i="44"/>
  <c r="G35" i="43"/>
  <c r="G65" i="43"/>
  <c r="E49" i="43"/>
  <c r="D89" i="43"/>
  <c r="H51" i="43"/>
  <c r="F11" i="43"/>
  <c r="J39" i="43"/>
  <c r="J22" i="43"/>
  <c r="G22" i="35"/>
  <c r="G46" i="41"/>
  <c r="G13" i="35"/>
  <c r="K4" i="35"/>
  <c r="K45" i="45"/>
  <c r="F70" i="44"/>
  <c r="F26" i="43"/>
  <c r="H55" i="43"/>
  <c r="K30" i="43"/>
  <c r="G62" i="41"/>
  <c r="G78" i="45"/>
  <c r="E36" i="44"/>
  <c r="E40" i="44"/>
  <c r="D36" i="43"/>
  <c r="E11" i="43"/>
  <c r="J10" i="35"/>
  <c r="J54" i="41"/>
  <c r="F12" i="44"/>
  <c r="D61" i="44"/>
  <c r="G49" i="43"/>
  <c r="I11" i="43"/>
  <c r="E10" i="35"/>
  <c r="D54" i="41"/>
  <c r="D94" i="45"/>
  <c r="D15" i="44"/>
  <c r="E20" i="43"/>
  <c r="G55" i="43"/>
  <c r="G39" i="43"/>
  <c r="D46" i="41"/>
  <c r="H51" i="35"/>
  <c r="F11" i="37"/>
  <c r="F19" i="37"/>
  <c r="F27" i="37"/>
  <c r="F35" i="37"/>
  <c r="F43" i="37"/>
  <c r="F51" i="37"/>
  <c r="F59" i="37"/>
  <c r="F67" i="37"/>
  <c r="F75" i="37"/>
  <c r="F83" i="37"/>
  <c r="F91" i="37"/>
  <c r="G2" i="42"/>
  <c r="E3" i="40"/>
  <c r="F8" i="39"/>
  <c r="F16" i="39"/>
  <c r="F24" i="39"/>
  <c r="F32" i="39"/>
  <c r="F40" i="39"/>
  <c r="F48" i="39"/>
  <c r="F56" i="39"/>
  <c r="F64" i="39"/>
  <c r="F72" i="39"/>
  <c r="F80" i="39"/>
  <c r="F88" i="39"/>
  <c r="F96" i="39"/>
  <c r="F94" i="35"/>
  <c r="F53" i="35"/>
  <c r="F86" i="35"/>
  <c r="F24" i="35"/>
  <c r="F56" i="35"/>
  <c r="F16" i="35"/>
  <c r="F38" i="35"/>
  <c r="F87" i="35"/>
  <c r="F61" i="35"/>
  <c r="F96" i="35"/>
  <c r="F71" i="35"/>
  <c r="F4" i="37"/>
  <c r="F12" i="37"/>
  <c r="F20" i="37"/>
  <c r="F28" i="37"/>
  <c r="F36" i="37"/>
  <c r="F44" i="37"/>
  <c r="F52" i="37"/>
  <c r="F64" i="37"/>
  <c r="F72" i="37"/>
  <c r="F80" i="37"/>
  <c r="F88" i="37"/>
  <c r="F96" i="37"/>
  <c r="G3" i="42"/>
  <c r="F9" i="39"/>
  <c r="F17" i="39"/>
  <c r="F25" i="39"/>
  <c r="F33" i="39"/>
  <c r="F41" i="39"/>
  <c r="F49" i="39"/>
  <c r="F57" i="39"/>
  <c r="F65" i="39"/>
  <c r="F73" i="39"/>
  <c r="F81" i="39"/>
  <c r="F89" i="39"/>
  <c r="F2" i="38"/>
  <c r="E93" i="35"/>
  <c r="E65" i="35"/>
  <c r="J61" i="45"/>
  <c r="I80" i="45"/>
  <c r="K66" i="45"/>
  <c r="K70" i="45"/>
  <c r="H89" i="44"/>
  <c r="I44" i="44"/>
  <c r="I12" i="44"/>
  <c r="J32" i="44"/>
  <c r="H39" i="44"/>
  <c r="H77" i="44"/>
  <c r="J31" i="44"/>
  <c r="K78" i="44"/>
  <c r="G70" i="44"/>
  <c r="H55" i="44"/>
  <c r="K53" i="44"/>
  <c r="J24" i="44"/>
  <c r="K61" i="44"/>
  <c r="F53" i="43"/>
  <c r="H24" i="43"/>
  <c r="D35" i="43"/>
  <c r="F48" i="43"/>
  <c r="H26" i="43"/>
  <c r="I73" i="43"/>
  <c r="F65" i="43"/>
  <c r="I77" i="43"/>
  <c r="D43" i="43"/>
  <c r="J19" i="43"/>
  <c r="F49" i="43"/>
  <c r="F33" i="43"/>
  <c r="K3" i="43"/>
  <c r="K67" i="43"/>
  <c r="I89" i="43"/>
  <c r="F59" i="43"/>
  <c r="K77" i="45"/>
  <c r="J74" i="45"/>
  <c r="J86" i="45"/>
  <c r="E47" i="44"/>
  <c r="D16" i="44"/>
  <c r="E15" i="44"/>
  <c r="D40" i="44"/>
  <c r="J45" i="43"/>
  <c r="G7" i="43"/>
  <c r="E81" i="43"/>
  <c r="J63" i="43"/>
  <c r="E51" i="43"/>
  <c r="J11" i="43"/>
  <c r="E39" i="43"/>
  <c r="D22" i="43"/>
  <c r="D22" i="35"/>
  <c r="K46" i="41"/>
  <c r="D13" i="35"/>
  <c r="D4" i="35"/>
  <c r="F80" i="45"/>
  <c r="J81" i="44"/>
  <c r="J65" i="43"/>
  <c r="K39" i="43"/>
  <c r="J46" i="41"/>
  <c r="G82" i="45"/>
  <c r="E86" i="44"/>
  <c r="D93" i="43"/>
  <c r="G11" i="43"/>
  <c r="K62" i="41"/>
  <c r="E68" i="45"/>
  <c r="E64" i="45"/>
  <c r="D45" i="45"/>
  <c r="E28" i="44"/>
  <c r="D7" i="44"/>
  <c r="E70" i="44"/>
  <c r="E61" i="44"/>
  <c r="D48" i="43"/>
  <c r="D77" i="43"/>
  <c r="E33" i="43"/>
  <c r="G59" i="43"/>
  <c r="F44" i="43"/>
  <c r="D47" i="43"/>
  <c r="E30" i="43"/>
  <c r="H10" i="35"/>
  <c r="I62" i="41"/>
  <c r="K9" i="35"/>
  <c r="I54" i="41"/>
  <c r="I85" i="45"/>
  <c r="F44" i="44"/>
  <c r="D53" i="44"/>
  <c r="E77" i="43"/>
  <c r="H44" i="43"/>
  <c r="K22" i="43"/>
  <c r="E9" i="35"/>
  <c r="G74" i="45"/>
  <c r="E16" i="44"/>
  <c r="E37" i="43"/>
  <c r="E28" i="43"/>
  <c r="H47" i="43"/>
  <c r="K22" i="35"/>
  <c r="I4" i="35"/>
  <c r="E7" i="44"/>
  <c r="J35" i="43"/>
  <c r="G67" i="43"/>
  <c r="K47" i="43"/>
  <c r="E22" i="35"/>
  <c r="E4" i="35"/>
  <c r="E90" i="44"/>
  <c r="G68" i="44"/>
  <c r="E7" i="43"/>
  <c r="D44" i="43"/>
  <c r="F30" i="43"/>
  <c r="J13" i="35"/>
  <c r="K51" i="35"/>
  <c r="D11" i="37"/>
  <c r="D19" i="37"/>
  <c r="D27" i="37"/>
  <c r="D35" i="37"/>
  <c r="D43" i="37"/>
  <c r="D51" i="37"/>
  <c r="D59" i="37"/>
  <c r="D67" i="37"/>
  <c r="D75" i="37"/>
  <c r="D83" i="37"/>
  <c r="D91" i="37"/>
  <c r="H2" i="42"/>
  <c r="K3" i="40"/>
  <c r="K8" i="39"/>
  <c r="K16" i="39"/>
  <c r="K24" i="39"/>
  <c r="K32" i="39"/>
  <c r="K40" i="39"/>
  <c r="K48" i="39"/>
  <c r="K56" i="39"/>
  <c r="K64" i="39"/>
  <c r="K72" i="39"/>
  <c r="D80" i="39"/>
  <c r="D88" i="39"/>
  <c r="D96" i="39"/>
  <c r="G94" i="35"/>
  <c r="G53" i="35"/>
  <c r="E86" i="35"/>
  <c r="I24" i="35"/>
  <c r="I56" i="35"/>
  <c r="I16" i="35"/>
  <c r="K38" i="35"/>
  <c r="I87" i="35"/>
  <c r="H61" i="35"/>
  <c r="K96" i="35"/>
  <c r="D71" i="35"/>
  <c r="D4" i="37"/>
  <c r="D12" i="37"/>
  <c r="D20" i="37"/>
  <c r="D28" i="37"/>
  <c r="D36" i="37"/>
  <c r="D44" i="37"/>
  <c r="D52" i="37"/>
  <c r="D64" i="37"/>
  <c r="D72" i="37"/>
  <c r="D80" i="37"/>
  <c r="D88" i="37"/>
  <c r="D96" i="37"/>
  <c r="H3" i="42"/>
  <c r="K9" i="39"/>
  <c r="K17" i="39"/>
  <c r="K25" i="39"/>
  <c r="K33" i="39"/>
  <c r="K41" i="39"/>
  <c r="K49" i="39"/>
  <c r="K57" i="39"/>
  <c r="K65" i="39"/>
  <c r="K73" i="39"/>
  <c r="D81" i="39"/>
  <c r="D89" i="39"/>
  <c r="D2" i="38"/>
  <c r="D93" i="35"/>
  <c r="I65" i="35"/>
  <c r="F7" i="45"/>
  <c r="I72" i="45"/>
  <c r="H94" i="45"/>
  <c r="J53" i="45"/>
  <c r="H23" i="44"/>
  <c r="I36" i="44"/>
  <c r="K12" i="44"/>
  <c r="I16" i="44"/>
  <c r="H7" i="44"/>
  <c r="F77" i="44"/>
  <c r="H15" i="44"/>
  <c r="I94" i="44"/>
  <c r="K68" i="44"/>
  <c r="H48" i="44"/>
  <c r="I40" i="44"/>
  <c r="I8" i="44"/>
  <c r="I57" i="43"/>
  <c r="I37" i="43"/>
  <c r="I45" i="43"/>
  <c r="I20" i="43"/>
  <c r="H40" i="43"/>
  <c r="H85" i="43"/>
  <c r="I7" i="43"/>
  <c r="K61" i="43"/>
  <c r="H93" i="43"/>
  <c r="H36" i="43"/>
  <c r="H81" i="43"/>
  <c r="I41" i="43"/>
  <c r="I28" i="43"/>
  <c r="I32" i="43"/>
  <c r="I63" i="43"/>
  <c r="H69" i="43"/>
  <c r="K55" i="43"/>
  <c r="D76" i="45"/>
  <c r="D72" i="45"/>
  <c r="K53" i="45"/>
  <c r="F36" i="44"/>
  <c r="E39" i="44"/>
  <c r="J94" i="44"/>
  <c r="D8" i="44"/>
  <c r="D20" i="43"/>
  <c r="J61" i="43"/>
  <c r="G41" i="43"/>
  <c r="E69" i="43"/>
  <c r="K44" i="43"/>
  <c r="I47" i="43"/>
  <c r="I30" i="43"/>
  <c r="F10" i="35"/>
  <c r="F62" i="41"/>
  <c r="F9" i="35"/>
  <c r="F54" i="41"/>
  <c r="J68" i="45"/>
  <c r="J90" i="45"/>
  <c r="E31" i="44"/>
  <c r="G33" i="43"/>
  <c r="H30" i="43"/>
  <c r="E13" i="35"/>
  <c r="D53" i="45"/>
  <c r="D48" i="44"/>
  <c r="E41" i="43"/>
  <c r="G30" i="43"/>
  <c r="I9" i="35"/>
  <c r="D61" i="45"/>
  <c r="G66" i="45"/>
  <c r="D89" i="44"/>
  <c r="E12" i="44"/>
  <c r="D77" i="44"/>
  <c r="G55" i="44"/>
  <c r="E53" i="43"/>
  <c r="G26" i="43"/>
  <c r="G43" i="43"/>
  <c r="E3" i="43"/>
  <c r="J55" i="43"/>
  <c r="G44" i="43"/>
  <c r="J47" i="43"/>
  <c r="J30" i="43"/>
  <c r="K10" i="35"/>
  <c r="H62" i="41"/>
  <c r="G9" i="35"/>
  <c r="E54" i="41"/>
  <c r="F64" i="45"/>
  <c r="D32" i="44"/>
  <c r="J53" i="43"/>
  <c r="E19" i="43"/>
  <c r="K11" i="43"/>
  <c r="G10" i="35"/>
  <c r="H13" i="35"/>
  <c r="D86" i="45"/>
  <c r="D56" i="44"/>
  <c r="D40" i="43"/>
  <c r="D69" i="43"/>
  <c r="H39" i="43"/>
  <c r="I46" i="41"/>
  <c r="D66" i="45"/>
  <c r="J78" i="44"/>
  <c r="E73" i="43"/>
  <c r="J59" i="43"/>
  <c r="F39" i="43"/>
  <c r="F46" i="41"/>
  <c r="J7" i="45"/>
  <c r="E20" i="44"/>
  <c r="E8" i="44"/>
  <c r="D81" i="43"/>
  <c r="J44" i="43"/>
  <c r="I10" i="35"/>
  <c r="I13" i="35"/>
  <c r="F7" i="37"/>
  <c r="F15" i="37"/>
  <c r="F23" i="37"/>
  <c r="F31" i="37"/>
  <c r="F39" i="37"/>
  <c r="F47" i="37"/>
  <c r="F55" i="37"/>
  <c r="F63" i="37"/>
  <c r="F71" i="37"/>
  <c r="F79" i="37"/>
  <c r="F87" i="37"/>
  <c r="F95" i="37"/>
  <c r="F6" i="42"/>
  <c r="F4" i="39"/>
  <c r="F12" i="39"/>
  <c r="F20" i="39"/>
  <c r="F28" i="39"/>
  <c r="F36" i="39"/>
  <c r="F44" i="39"/>
  <c r="F52" i="39"/>
  <c r="F60" i="39"/>
  <c r="F68" i="39"/>
  <c r="F76" i="39"/>
  <c r="F84" i="39"/>
  <c r="F92" i="39"/>
  <c r="F5" i="38"/>
  <c r="F43" i="35"/>
  <c r="F11" i="35"/>
  <c r="F92" i="35"/>
  <c r="F76" i="35"/>
  <c r="F69" i="35"/>
  <c r="F82" i="35"/>
  <c r="F37" i="35"/>
  <c r="F80" i="35"/>
  <c r="F28" i="35"/>
  <c r="F6" i="35"/>
  <c r="F3" i="37"/>
  <c r="F8" i="37"/>
  <c r="F16" i="37"/>
  <c r="F24" i="37"/>
  <c r="F32" i="37"/>
  <c r="F40" i="37"/>
  <c r="F48" i="37"/>
  <c r="F56" i="37"/>
  <c r="F68" i="37"/>
  <c r="F76" i="37"/>
  <c r="F84" i="37"/>
  <c r="F92" i="37"/>
  <c r="F2" i="41"/>
  <c r="F5" i="39"/>
  <c r="F13" i="39"/>
  <c r="F21" i="39"/>
  <c r="F29" i="39"/>
  <c r="F37" i="39"/>
  <c r="F45" i="39"/>
  <c r="F53" i="39"/>
  <c r="F61" i="39"/>
  <c r="F69" i="39"/>
  <c r="F77" i="39"/>
  <c r="F85" i="39"/>
  <c r="F93" i="39"/>
  <c r="F6" i="38"/>
  <c r="E47" i="35"/>
  <c r="E23" i="35"/>
  <c r="J13" i="45"/>
  <c r="I64" i="45"/>
  <c r="H90" i="45"/>
  <c r="J45" i="45"/>
  <c r="J63" i="44"/>
  <c r="I28" i="44"/>
  <c r="I4" i="44"/>
  <c r="H81" i="44"/>
  <c r="J7" i="44"/>
  <c r="H56" i="44"/>
  <c r="J15" i="44"/>
  <c r="K94" i="44"/>
  <c r="H68" i="44"/>
  <c r="E48" i="44"/>
  <c r="J40" i="44"/>
  <c r="J8" i="44"/>
  <c r="F57" i="43"/>
  <c r="H37" i="43"/>
  <c r="H45" i="43"/>
  <c r="J20" i="43"/>
  <c r="F40" i="43"/>
  <c r="I85" i="43"/>
  <c r="K7" i="43"/>
  <c r="F61" i="43"/>
  <c r="I93" i="43"/>
  <c r="I36" i="43"/>
  <c r="I81" i="43"/>
  <c r="F41" i="43"/>
  <c r="H28" i="43"/>
  <c r="H32" i="43"/>
  <c r="F63" i="43"/>
  <c r="I69" i="43"/>
  <c r="F55" i="43"/>
  <c r="D78" i="45"/>
  <c r="D82" i="45"/>
  <c r="G90" i="44"/>
  <c r="F20" i="44"/>
  <c r="F86" i="44"/>
  <c r="F68" i="44"/>
  <c r="J57" i="43"/>
  <c r="G40" i="43"/>
  <c r="E93" i="43"/>
  <c r="F28" i="43"/>
  <c r="I55" i="43"/>
  <c r="E44" i="43"/>
  <c r="E47" i="43"/>
  <c r="D30" i="43"/>
  <c r="D10" i="35"/>
  <c r="E62" i="41"/>
  <c r="D9" i="35"/>
  <c r="H54" i="41"/>
  <c r="K61" i="45"/>
  <c r="F89" i="44"/>
  <c r="D24" i="44"/>
  <c r="E89" i="43"/>
  <c r="J51" i="35"/>
  <c r="G54" i="41"/>
  <c r="G47" i="44"/>
  <c r="E45" i="43"/>
  <c r="E63" i="43"/>
  <c r="F22" i="43"/>
  <c r="K54" i="41"/>
  <c r="H13" i="45"/>
  <c r="D90" i="45"/>
  <c r="F63" i="44"/>
  <c r="E32" i="44"/>
  <c r="D31" i="44"/>
  <c r="E53" i="44"/>
  <c r="E24" i="43"/>
  <c r="D73" i="43"/>
  <c r="D19" i="43"/>
  <c r="F67" i="43"/>
  <c r="F51" i="43"/>
  <c r="D11" i="43"/>
  <c r="D39" i="43"/>
  <c r="E22" i="43"/>
  <c r="H22" i="35"/>
  <c r="H46" i="41"/>
  <c r="K13" i="35"/>
  <c r="H4" i="35"/>
  <c r="D70" i="45"/>
  <c r="J77" i="44"/>
  <c r="G48" i="43"/>
  <c r="G3" i="43"/>
  <c r="F47" i="43"/>
  <c r="I22" i="35"/>
  <c r="G4" i="35"/>
  <c r="D23" i="44"/>
  <c r="E94" i="44"/>
  <c r="G61" i="43"/>
  <c r="D51" i="43"/>
  <c r="G22" i="43"/>
  <c r="J9" i="35"/>
  <c r="I63" i="44"/>
  <c r="E55" i="44"/>
  <c r="J43" i="43"/>
  <c r="J51" i="43"/>
  <c r="H22" i="43"/>
  <c r="H9" i="35"/>
  <c r="E72" i="45"/>
  <c r="D39" i="44"/>
  <c r="E57" i="43"/>
  <c r="E32" i="43"/>
  <c r="G47" i="43"/>
  <c r="J62" i="41"/>
  <c r="J4" i="35"/>
  <c r="D7" i="37"/>
  <c r="D15" i="37"/>
  <c r="D23" i="37"/>
  <c r="D31" i="37"/>
  <c r="D39" i="37"/>
  <c r="D47" i="37"/>
  <c r="D55" i="37"/>
  <c r="D63" i="37"/>
  <c r="D71" i="37"/>
  <c r="D79" i="37"/>
  <c r="D87" i="37"/>
  <c r="D95" i="37"/>
  <c r="D6" i="42"/>
  <c r="K4" i="39"/>
  <c r="K12" i="39"/>
  <c r="K20" i="39"/>
  <c r="K28" i="39"/>
  <c r="K36" i="39"/>
  <c r="K44" i="39"/>
  <c r="K52" i="39"/>
  <c r="K60" i="39"/>
  <c r="K68" i="39"/>
  <c r="K76" i="39"/>
  <c r="D84" i="39"/>
  <c r="D92" i="39"/>
  <c r="D5" i="38"/>
  <c r="I43" i="35"/>
  <c r="D11" i="35"/>
  <c r="G92" i="35"/>
  <c r="I76" i="35"/>
  <c r="H69" i="35"/>
  <c r="I82" i="35"/>
  <c r="H37" i="35"/>
  <c r="E80" i="35"/>
  <c r="I28" i="35"/>
  <c r="D6" i="35"/>
  <c r="D3" i="37"/>
  <c r="D8" i="37"/>
  <c r="D16" i="37"/>
  <c r="D24" i="37"/>
  <c r="D32" i="37"/>
  <c r="D40" i="37"/>
  <c r="D48" i="37"/>
  <c r="D56" i="37"/>
  <c r="D68" i="37"/>
  <c r="D76" i="37"/>
  <c r="D84" i="37"/>
  <c r="D92" i="37"/>
  <c r="D2" i="41"/>
  <c r="K5" i="39"/>
  <c r="K13" i="39"/>
  <c r="K21" i="39"/>
  <c r="K29" i="39"/>
  <c r="K37" i="39"/>
  <c r="K45" i="39"/>
  <c r="K53" i="39"/>
  <c r="K61" i="39"/>
  <c r="K69" i="39"/>
  <c r="K77" i="39"/>
  <c r="D85" i="39"/>
  <c r="D93" i="39"/>
  <c r="D6" i="38"/>
  <c r="I47" i="35"/>
  <c r="H23" i="35"/>
  <c r="E74" i="35"/>
  <c r="E5" i="35"/>
  <c r="K36" i="35"/>
  <c r="I62" i="35"/>
  <c r="E33" i="35"/>
  <c r="E85" i="35"/>
  <c r="E41" i="35"/>
  <c r="E89" i="35"/>
  <c r="E67" i="35"/>
  <c r="E30" i="35"/>
  <c r="E60" i="37"/>
  <c r="E9" i="37"/>
  <c r="E17" i="37"/>
  <c r="E25" i="37"/>
  <c r="E33" i="37"/>
  <c r="E41" i="37"/>
  <c r="E49" i="37"/>
  <c r="E57" i="37"/>
  <c r="E65" i="37"/>
  <c r="E73" i="37"/>
  <c r="E81" i="37"/>
  <c r="E89" i="37"/>
  <c r="K7" i="37"/>
  <c r="K15" i="37"/>
  <c r="K23" i="37"/>
  <c r="K31" i="37"/>
  <c r="K39" i="37"/>
  <c r="K47" i="37"/>
  <c r="K55" i="37"/>
  <c r="K63" i="37"/>
  <c r="K71" i="37"/>
  <c r="K79" i="37"/>
  <c r="K87" i="37"/>
  <c r="K95" i="37"/>
  <c r="I6" i="42"/>
  <c r="I4" i="39"/>
  <c r="I12" i="39"/>
  <c r="I20" i="39"/>
  <c r="I28" i="39"/>
  <c r="I36" i="39"/>
  <c r="I44" i="39"/>
  <c r="I52" i="39"/>
  <c r="I60" i="39"/>
  <c r="I68" i="39"/>
  <c r="I76" i="39"/>
  <c r="K84" i="39"/>
  <c r="K92" i="39"/>
  <c r="K5" i="38"/>
  <c r="H43" i="35"/>
  <c r="G11" i="35"/>
  <c r="E92" i="35"/>
  <c r="E76" i="35"/>
  <c r="D69" i="35"/>
  <c r="D82" i="35"/>
  <c r="D37" i="35"/>
  <c r="K80" i="35"/>
  <c r="K28" i="35"/>
  <c r="K6" i="35"/>
  <c r="K3" i="37"/>
  <c r="K8" i="37"/>
  <c r="K16" i="37"/>
  <c r="K24" i="37"/>
  <c r="K32" i="37"/>
  <c r="K40" i="37"/>
  <c r="K48" i="37"/>
  <c r="K56" i="37"/>
  <c r="K68" i="37"/>
  <c r="K76" i="37"/>
  <c r="K84" i="37"/>
  <c r="K92" i="37"/>
  <c r="H2" i="41"/>
  <c r="I5" i="39"/>
  <c r="I13" i="39"/>
  <c r="I21" i="39"/>
  <c r="I29" i="39"/>
  <c r="I37" i="39"/>
  <c r="I45" i="39"/>
  <c r="I53" i="39"/>
  <c r="I61" i="39"/>
  <c r="I69" i="39"/>
  <c r="I77" i="39"/>
  <c r="G85" i="39"/>
  <c r="G93" i="39"/>
  <c r="K6" i="38"/>
  <c r="H47" i="35"/>
  <c r="D23" i="35"/>
  <c r="D83" i="35"/>
  <c r="H39" i="35"/>
  <c r="K88" i="35"/>
  <c r="H63" i="35"/>
  <c r="H27" i="35"/>
  <c r="I77" i="35"/>
  <c r="I25" i="35"/>
  <c r="I42" i="35"/>
  <c r="D60" i="35"/>
  <c r="H2" i="37"/>
  <c r="H5" i="37"/>
  <c r="H13" i="37"/>
  <c r="G7" i="37"/>
  <c r="G15" i="37"/>
  <c r="G23" i="37"/>
  <c r="G31" i="37"/>
  <c r="G39" i="37"/>
  <c r="G47" i="37"/>
  <c r="G55" i="37"/>
  <c r="G63" i="37"/>
  <c r="G71" i="37"/>
  <c r="G51" i="35"/>
  <c r="H35" i="37"/>
  <c r="H67" i="37"/>
  <c r="J91" i="37"/>
  <c r="D3" i="40"/>
  <c r="J16" i="39"/>
  <c r="J32" i="39"/>
  <c r="J48" i="39"/>
  <c r="J64" i="39"/>
  <c r="J80" i="39"/>
  <c r="J96" i="39"/>
  <c r="J53" i="35"/>
  <c r="J24" i="35"/>
  <c r="J16" i="35"/>
  <c r="J87" i="35"/>
  <c r="J96" i="35"/>
  <c r="J4" i="37"/>
  <c r="J20" i="37"/>
  <c r="J36" i="37"/>
  <c r="J52" i="37"/>
  <c r="J72" i="37"/>
  <c r="J88" i="37"/>
  <c r="K3" i="42"/>
  <c r="J17" i="39"/>
  <c r="J33" i="39"/>
  <c r="J49" i="39"/>
  <c r="J65" i="39"/>
  <c r="J81" i="39"/>
  <c r="J2" i="38"/>
  <c r="D65" i="35"/>
  <c r="D5" i="35"/>
  <c r="G62" i="35"/>
  <c r="G85" i="35"/>
  <c r="I89" i="35"/>
  <c r="D30" i="35"/>
  <c r="D9" i="37"/>
  <c r="D21" i="37"/>
  <c r="I33" i="37"/>
  <c r="J45" i="37"/>
  <c r="D53" i="37"/>
  <c r="I65" i="37"/>
  <c r="J77" i="37"/>
  <c r="D85" i="37"/>
  <c r="G93" i="37"/>
  <c r="E4" i="42"/>
  <c r="K6" i="39"/>
  <c r="K14" i="39"/>
  <c r="K22" i="39"/>
  <c r="K30" i="39"/>
  <c r="K38" i="39"/>
  <c r="K46" i="39"/>
  <c r="K54" i="39"/>
  <c r="K62" i="39"/>
  <c r="K70" i="39"/>
  <c r="K78" i="39"/>
  <c r="D86" i="39"/>
  <c r="D94" i="39"/>
  <c r="J23" i="37"/>
  <c r="J55" i="37"/>
  <c r="E83" i="37"/>
  <c r="F2" i="42"/>
  <c r="D8" i="39"/>
  <c r="D24" i="39"/>
  <c r="D40" i="39"/>
  <c r="D74" i="35"/>
  <c r="H5" i="35"/>
  <c r="E36" i="35"/>
  <c r="E62" i="35"/>
  <c r="G33" i="35"/>
  <c r="H85" i="35"/>
  <c r="I41" i="35"/>
  <c r="H89" i="35"/>
  <c r="I67" i="35"/>
  <c r="I30" i="35"/>
  <c r="G60" i="37"/>
  <c r="G9" i="37"/>
  <c r="G17" i="37"/>
  <c r="G25" i="37"/>
  <c r="G33" i="37"/>
  <c r="G41" i="37"/>
  <c r="G49" i="37"/>
  <c r="G57" i="37"/>
  <c r="G65" i="37"/>
  <c r="G73" i="37"/>
  <c r="G81" i="37"/>
  <c r="I51" i="35"/>
  <c r="I11" i="37"/>
  <c r="I19" i="37"/>
  <c r="I27" i="37"/>
  <c r="I35" i="37"/>
  <c r="I43" i="37"/>
  <c r="I51" i="37"/>
  <c r="I59" i="37"/>
  <c r="I67" i="37"/>
  <c r="I75" i="37"/>
  <c r="I83" i="37"/>
  <c r="I91" i="37"/>
  <c r="J2" i="42"/>
  <c r="J3" i="40"/>
  <c r="H8" i="39"/>
  <c r="H16" i="39"/>
  <c r="H24" i="39"/>
  <c r="H32" i="39"/>
  <c r="H40" i="39"/>
  <c r="H48" i="39"/>
  <c r="H56" i="39"/>
  <c r="H64" i="39"/>
  <c r="H72" i="39"/>
  <c r="I80" i="39"/>
  <c r="I88" i="39"/>
  <c r="I96" i="39"/>
  <c r="H94" i="35"/>
  <c r="K53" i="35"/>
  <c r="H86" i="35"/>
  <c r="H24" i="35"/>
  <c r="H56" i="35"/>
  <c r="H16" i="35"/>
  <c r="H38" i="35"/>
  <c r="K87" i="35"/>
  <c r="K61" i="35"/>
  <c r="H96" i="35"/>
  <c r="K71" i="35"/>
  <c r="I4" i="37"/>
  <c r="I12" i="37"/>
  <c r="I20" i="37"/>
  <c r="I28" i="37"/>
  <c r="I36" i="37"/>
  <c r="I44" i="37"/>
  <c r="I52" i="37"/>
  <c r="I64" i="37"/>
  <c r="I72" i="37"/>
  <c r="I80" i="37"/>
  <c r="I88" i="37"/>
  <c r="I96" i="37"/>
  <c r="J3" i="42"/>
  <c r="H9" i="39"/>
  <c r="H17" i="39"/>
  <c r="H25" i="39"/>
  <c r="H33" i="39"/>
  <c r="H41" i="39"/>
  <c r="H49" i="39"/>
  <c r="H57" i="39"/>
  <c r="H65" i="39"/>
  <c r="H73" i="39"/>
  <c r="I81" i="39"/>
  <c r="I89" i="39"/>
  <c r="I2" i="38"/>
  <c r="J93" i="35"/>
  <c r="J65" i="35"/>
  <c r="J74" i="35"/>
  <c r="J5" i="35"/>
  <c r="J36" i="35"/>
  <c r="J62" i="35"/>
  <c r="J33" i="35"/>
  <c r="J85" i="35"/>
  <c r="J41" i="35"/>
  <c r="J89" i="35"/>
  <c r="J67" i="35"/>
  <c r="J30" i="35"/>
  <c r="J60" i="37"/>
  <c r="J9" i="37"/>
  <c r="E51" i="35"/>
  <c r="E11" i="37"/>
  <c r="E19" i="37"/>
  <c r="E27" i="37"/>
  <c r="E35" i="37"/>
  <c r="E43" i="37"/>
  <c r="E51" i="37"/>
  <c r="E59" i="37"/>
  <c r="E67" i="37"/>
  <c r="E75" i="37"/>
  <c r="H11" i="37"/>
  <c r="H43" i="37"/>
  <c r="H75" i="37"/>
  <c r="J95" i="37"/>
  <c r="J4" i="39"/>
  <c r="J20" i="39"/>
  <c r="J36" i="39"/>
  <c r="J52" i="39"/>
  <c r="J68" i="39"/>
  <c r="J84" i="39"/>
  <c r="J5" i="38"/>
  <c r="J11" i="35"/>
  <c r="J76" i="35"/>
  <c r="J82" i="35"/>
  <c r="J80" i="35"/>
  <c r="J6" i="35"/>
  <c r="J8" i="37"/>
  <c r="J24" i="37"/>
  <c r="J40" i="37"/>
  <c r="J56" i="37"/>
  <c r="J76" i="37"/>
  <c r="J92" i="37"/>
  <c r="J5" i="39"/>
  <c r="J21" i="39"/>
  <c r="J37" i="39"/>
  <c r="J53" i="39"/>
  <c r="J69" i="39"/>
  <c r="J85" i="39"/>
  <c r="J6" i="38"/>
  <c r="I23" i="35"/>
  <c r="D39" i="35"/>
  <c r="I63" i="35"/>
  <c r="D77" i="35"/>
  <c r="G42" i="35"/>
  <c r="D2" i="37"/>
  <c r="D13" i="37"/>
  <c r="I25" i="37"/>
  <c r="J37" i="37"/>
  <c r="D45" i="37"/>
  <c r="I57" i="37"/>
  <c r="J69" i="37"/>
  <c r="D77" i="37"/>
  <c r="I89" i="37"/>
  <c r="E3" i="41"/>
  <c r="F2" i="39"/>
  <c r="F10" i="39"/>
  <c r="F18" i="39"/>
  <c r="F26" i="39"/>
  <c r="F34" i="39"/>
  <c r="F42" i="39"/>
  <c r="F50" i="39"/>
  <c r="F58" i="39"/>
  <c r="F66" i="39"/>
  <c r="F74" i="39"/>
  <c r="F82" i="39"/>
  <c r="F90" i="39"/>
  <c r="F3" i="38"/>
  <c r="J31" i="37"/>
  <c r="J63" i="37"/>
  <c r="E87" i="37"/>
  <c r="E6" i="42"/>
  <c r="D12" i="39"/>
  <c r="D28" i="39"/>
  <c r="D44" i="39"/>
  <c r="D60" i="39"/>
  <c r="D76" i="39"/>
  <c r="E92" i="39"/>
  <c r="E43" i="35"/>
  <c r="K92" i="35"/>
  <c r="E69" i="35"/>
  <c r="E37" i="35"/>
  <c r="G28" i="35"/>
  <c r="E83" i="35"/>
  <c r="E39" i="35"/>
  <c r="G88" i="35"/>
  <c r="E63" i="35"/>
  <c r="E27" i="35"/>
  <c r="E77" i="35"/>
  <c r="E25" i="35"/>
  <c r="E42" i="35"/>
  <c r="K60" i="35"/>
  <c r="E2" i="37"/>
  <c r="E5" i="37"/>
  <c r="E13" i="37"/>
  <c r="E21" i="37"/>
  <c r="E29" i="37"/>
  <c r="E37" i="37"/>
  <c r="E45" i="37"/>
  <c r="E53" i="37"/>
  <c r="E61" i="37"/>
  <c r="E69" i="37"/>
  <c r="E77" i="37"/>
  <c r="E85" i="37"/>
  <c r="F51" i="35"/>
  <c r="K11" i="37"/>
  <c r="K19" i="37"/>
  <c r="K27" i="37"/>
  <c r="K35" i="37"/>
  <c r="K43" i="37"/>
  <c r="K51" i="37"/>
  <c r="K59" i="37"/>
  <c r="K67" i="37"/>
  <c r="K75" i="37"/>
  <c r="K83" i="37"/>
  <c r="K91" i="37"/>
  <c r="E2" i="42"/>
  <c r="H3" i="40"/>
  <c r="I8" i="39"/>
  <c r="I16" i="39"/>
  <c r="I24" i="39"/>
  <c r="I32" i="39"/>
  <c r="I40" i="39"/>
  <c r="I48" i="39"/>
  <c r="I56" i="39"/>
  <c r="I64" i="39"/>
  <c r="I72" i="39"/>
  <c r="K80" i="39"/>
  <c r="K88" i="39"/>
  <c r="K96" i="39"/>
  <c r="D94" i="35"/>
  <c r="D53" i="35"/>
  <c r="K86" i="35"/>
  <c r="E24" i="35"/>
  <c r="D56" i="35"/>
  <c r="E16" i="35"/>
  <c r="E38" i="35"/>
  <c r="G87" i="35"/>
  <c r="G61" i="35"/>
  <c r="E96" i="35"/>
  <c r="G71" i="35"/>
  <c r="K4" i="37"/>
  <c r="K12" i="37"/>
  <c r="K20" i="37"/>
  <c r="K28" i="37"/>
  <c r="K36" i="37"/>
  <c r="K44" i="37"/>
  <c r="K52" i="37"/>
  <c r="K64" i="37"/>
  <c r="K72" i="37"/>
  <c r="K80" i="37"/>
  <c r="K88" i="37"/>
  <c r="K96" i="37"/>
  <c r="D3" i="42"/>
  <c r="I9" i="39"/>
  <c r="I17" i="39"/>
  <c r="I25" i="39"/>
  <c r="I33" i="39"/>
  <c r="I41" i="39"/>
  <c r="I49" i="39"/>
  <c r="I57" i="39"/>
  <c r="I65" i="39"/>
  <c r="I73" i="39"/>
  <c r="G81" i="39"/>
  <c r="G89" i="39"/>
  <c r="K2" i="38"/>
  <c r="I93" i="35"/>
  <c r="G65" i="35"/>
  <c r="I74" i="35"/>
  <c r="I5" i="35"/>
  <c r="D36" i="35"/>
  <c r="K62" i="35"/>
  <c r="I33" i="35"/>
  <c r="I85" i="35"/>
  <c r="G41" i="35"/>
  <c r="G89" i="35"/>
  <c r="D67" i="35"/>
  <c r="K30" i="35"/>
  <c r="H60" i="37"/>
  <c r="H9" i="37"/>
  <c r="D51" i="35"/>
  <c r="G11" i="37"/>
  <c r="G19" i="37"/>
  <c r="G27" i="37"/>
  <c r="G35" i="37"/>
  <c r="G43" i="37"/>
  <c r="G51" i="37"/>
  <c r="G59" i="37"/>
  <c r="G67" i="37"/>
  <c r="G75" i="37"/>
  <c r="H19" i="37"/>
  <c r="H51" i="37"/>
  <c r="J83" i="37"/>
  <c r="K2" i="42"/>
  <c r="J8" i="39"/>
  <c r="J24" i="39"/>
  <c r="J40" i="39"/>
  <c r="J56" i="39"/>
  <c r="J72" i="39"/>
  <c r="J88" i="39"/>
  <c r="J94" i="35"/>
  <c r="J86" i="35"/>
  <c r="J56" i="35"/>
  <c r="J38" i="35"/>
  <c r="J61" i="35"/>
  <c r="J71" i="35"/>
  <c r="J12" i="37"/>
  <c r="J28" i="37"/>
  <c r="J44" i="37"/>
  <c r="J64" i="37"/>
  <c r="J80" i="37"/>
  <c r="J96" i="37"/>
  <c r="J9" i="39"/>
  <c r="J25" i="39"/>
  <c r="J41" i="39"/>
  <c r="J57" i="39"/>
  <c r="J73" i="39"/>
  <c r="J89" i="39"/>
  <c r="H93" i="35"/>
  <c r="G74" i="35"/>
  <c r="I36" i="35"/>
  <c r="H33" i="35"/>
  <c r="H41" i="35"/>
  <c r="H67" i="35"/>
  <c r="D60" i="37"/>
  <c r="I17" i="37"/>
  <c r="J29" i="37"/>
  <c r="D37" i="37"/>
  <c r="I49" i="37"/>
  <c r="J61" i="37"/>
  <c r="D69" i="37"/>
  <c r="I81" i="37"/>
  <c r="G89" i="37"/>
  <c r="K3" i="41"/>
  <c r="K2" i="39"/>
  <c r="K10" i="39"/>
  <c r="K18" i="39"/>
  <c r="K26" i="39"/>
  <c r="K34" i="39"/>
  <c r="K42" i="39"/>
  <c r="K50" i="39"/>
  <c r="K58" i="39"/>
  <c r="K66" i="39"/>
  <c r="K74" i="39"/>
  <c r="D82" i="39"/>
  <c r="D90" i="39"/>
  <c r="J7" i="37"/>
  <c r="J39" i="37"/>
  <c r="J71" i="37"/>
  <c r="E91" i="37"/>
  <c r="G3" i="40"/>
  <c r="D16" i="39"/>
  <c r="D32" i="39"/>
  <c r="H83" i="35"/>
  <c r="I39" i="35"/>
  <c r="E88" i="35"/>
  <c r="G63" i="35"/>
  <c r="D27" i="35"/>
  <c r="H77" i="35"/>
  <c r="G25" i="35"/>
  <c r="D42" i="35"/>
  <c r="I60" i="35"/>
  <c r="G2" i="37"/>
  <c r="G5" i="37"/>
  <c r="G13" i="37"/>
  <c r="G21" i="37"/>
  <c r="G29" i="37"/>
  <c r="G37" i="37"/>
  <c r="G45" i="37"/>
  <c r="G53" i="37"/>
  <c r="G61" i="37"/>
  <c r="G69" i="37"/>
  <c r="G77" i="37"/>
  <c r="G85" i="37"/>
  <c r="I7" i="37"/>
  <c r="I15" i="37"/>
  <c r="I23" i="37"/>
  <c r="I31" i="37"/>
  <c r="I39" i="37"/>
  <c r="I47" i="37"/>
  <c r="I55" i="37"/>
  <c r="I63" i="37"/>
  <c r="I71" i="37"/>
  <c r="I79" i="37"/>
  <c r="I87" i="37"/>
  <c r="I95" i="37"/>
  <c r="K6" i="42"/>
  <c r="H4" i="39"/>
  <c r="H12" i="39"/>
  <c r="H20" i="39"/>
  <c r="H28" i="39"/>
  <c r="H36" i="39"/>
  <c r="H44" i="39"/>
  <c r="H52" i="39"/>
  <c r="H60" i="39"/>
  <c r="H68" i="39"/>
  <c r="H76" i="39"/>
  <c r="I84" i="39"/>
  <c r="I92" i="39"/>
  <c r="I5" i="38"/>
  <c r="K43" i="35"/>
  <c r="K11" i="35"/>
  <c r="H92" i="35"/>
  <c r="H76" i="35"/>
  <c r="K69" i="35"/>
  <c r="H82" i="35"/>
  <c r="K37" i="35"/>
  <c r="H80" i="35"/>
  <c r="H28" i="35"/>
  <c r="H6" i="35"/>
  <c r="I3" i="37"/>
  <c r="I8" i="37"/>
  <c r="I16" i="37"/>
  <c r="I24" i="37"/>
  <c r="I32" i="37"/>
  <c r="I40" i="37"/>
  <c r="I48" i="37"/>
  <c r="I56" i="37"/>
  <c r="I68" i="37"/>
  <c r="I76" i="37"/>
  <c r="I84" i="37"/>
  <c r="I92" i="37"/>
  <c r="K2" i="41"/>
  <c r="H5" i="39"/>
  <c r="H13" i="39"/>
  <c r="H21" i="39"/>
  <c r="H29" i="39"/>
  <c r="H37" i="39"/>
  <c r="H45" i="39"/>
  <c r="H53" i="39"/>
  <c r="H61" i="39"/>
  <c r="H69" i="39"/>
  <c r="H77" i="39"/>
  <c r="I85" i="39"/>
  <c r="I93" i="39"/>
  <c r="I6" i="38"/>
  <c r="J47" i="35"/>
  <c r="J23" i="35"/>
  <c r="J83" i="35"/>
  <c r="J39" i="35"/>
  <c r="J88" i="35"/>
  <c r="J63" i="35"/>
  <c r="J27" i="35"/>
  <c r="J77" i="35"/>
  <c r="J25" i="35"/>
  <c r="J42" i="35"/>
  <c r="J60" i="35"/>
  <c r="J2" i="37"/>
  <c r="J5" i="37"/>
  <c r="J13" i="37"/>
  <c r="E7" i="37"/>
  <c r="E15" i="37"/>
  <c r="E23" i="37"/>
  <c r="E31" i="37"/>
  <c r="E39" i="37"/>
  <c r="E47" i="37"/>
  <c r="E55" i="37"/>
  <c r="E63" i="37"/>
  <c r="E71" i="37"/>
  <c r="E79" i="37"/>
  <c r="H27" i="37"/>
  <c r="H59" i="37"/>
  <c r="J87" i="37"/>
  <c r="H6" i="42"/>
  <c r="J12" i="39"/>
  <c r="J28" i="39"/>
  <c r="J44" i="39"/>
  <c r="J60" i="39"/>
  <c r="J76" i="39"/>
  <c r="J92" i="39"/>
  <c r="J43" i="35"/>
  <c r="J92" i="35"/>
  <c r="J69" i="35"/>
  <c r="J37" i="35"/>
  <c r="J28" i="35"/>
  <c r="J3" i="37"/>
  <c r="J16" i="37"/>
  <c r="J32" i="37"/>
  <c r="J48" i="37"/>
  <c r="J68" i="37"/>
  <c r="J84" i="37"/>
  <c r="J2" i="41"/>
  <c r="J13" i="39"/>
  <c r="J29" i="39"/>
  <c r="J45" i="39"/>
  <c r="J61" i="39"/>
  <c r="J77" i="39"/>
  <c r="J93" i="39"/>
  <c r="G47" i="35"/>
  <c r="I83" i="35"/>
  <c r="I88" i="35"/>
  <c r="G27" i="35"/>
  <c r="H25" i="35"/>
  <c r="G60" i="35"/>
  <c r="D5" i="37"/>
  <c r="J21" i="37"/>
  <c r="D29" i="37"/>
  <c r="I41" i="37"/>
  <c r="J53" i="37"/>
  <c r="D61" i="37"/>
  <c r="I73" i="37"/>
  <c r="J85" i="37"/>
  <c r="E93" i="37"/>
  <c r="F4" i="42"/>
  <c r="F6" i="39"/>
  <c r="F14" i="39"/>
  <c r="F22" i="39"/>
  <c r="F30" i="39"/>
  <c r="F38" i="39"/>
  <c r="F46" i="39"/>
  <c r="F54" i="39"/>
  <c r="F62" i="39"/>
  <c r="F70" i="39"/>
  <c r="F78" i="39"/>
  <c r="F86" i="39"/>
  <c r="F94" i="39"/>
  <c r="J15" i="37"/>
  <c r="J47" i="37"/>
  <c r="J79" i="37"/>
  <c r="E95" i="37"/>
  <c r="D4" i="39"/>
  <c r="D20" i="39"/>
  <c r="D36" i="39"/>
  <c r="D52" i="39"/>
  <c r="D68" i="39"/>
  <c r="E84" i="39"/>
  <c r="E5" i="38"/>
  <c r="E11" i="35"/>
  <c r="K76" i="35"/>
  <c r="E82" i="35"/>
  <c r="G80" i="35"/>
  <c r="D48" i="39"/>
  <c r="E80" i="39"/>
  <c r="E53" i="35"/>
  <c r="K16" i="35"/>
  <c r="G96" i="35"/>
  <c r="E4" i="37"/>
  <c r="E20" i="37"/>
  <c r="E36" i="37"/>
  <c r="E52" i="37"/>
  <c r="E72" i="37"/>
  <c r="E88" i="37"/>
  <c r="F3" i="42"/>
  <c r="D17" i="39"/>
  <c r="D33" i="39"/>
  <c r="D49" i="39"/>
  <c r="D65" i="39"/>
  <c r="E81" i="39"/>
  <c r="E2" i="38"/>
  <c r="H65" i="35"/>
  <c r="G5" i="35"/>
  <c r="D62" i="35"/>
  <c r="D85" i="35"/>
  <c r="D89" i="35"/>
  <c r="G30" i="35"/>
  <c r="K9" i="37"/>
  <c r="K21" i="37"/>
  <c r="H33" i="37"/>
  <c r="F45" i="37"/>
  <c r="K53" i="37"/>
  <c r="H65" i="37"/>
  <c r="F77" i="37"/>
  <c r="K85" i="37"/>
  <c r="J3" i="41"/>
  <c r="H2" i="39"/>
  <c r="H10" i="39"/>
  <c r="H18" i="39"/>
  <c r="H26" i="39"/>
  <c r="H34" i="39"/>
  <c r="H42" i="39"/>
  <c r="H50" i="39"/>
  <c r="H58" i="39"/>
  <c r="H66" i="39"/>
  <c r="H74" i="39"/>
  <c r="I82" i="39"/>
  <c r="I90" i="39"/>
  <c r="I3" i="38"/>
  <c r="J31" i="35"/>
  <c r="J54" i="35"/>
  <c r="J44" i="35"/>
  <c r="J14" i="35"/>
  <c r="J66" i="35"/>
  <c r="J58" i="35"/>
  <c r="J40" i="35"/>
  <c r="J68" i="35"/>
  <c r="J20" i="35"/>
  <c r="J75" i="35"/>
  <c r="J6" i="37"/>
  <c r="J14" i="37"/>
  <c r="J22" i="37"/>
  <c r="J30" i="37"/>
  <c r="J38" i="37"/>
  <c r="J46" i="37"/>
  <c r="J54" i="37"/>
  <c r="J62" i="37"/>
  <c r="J70" i="37"/>
  <c r="J78" i="37"/>
  <c r="J86" i="37"/>
  <c r="J94" i="37"/>
  <c r="K5" i="42"/>
  <c r="H3" i="39"/>
  <c r="H11" i="39"/>
  <c r="H19" i="39"/>
  <c r="H27" i="39"/>
  <c r="H35" i="39"/>
  <c r="H43" i="39"/>
  <c r="H31" i="37"/>
  <c r="H63" i="37"/>
  <c r="H87" i="37"/>
  <c r="G6" i="42"/>
  <c r="E12" i="39"/>
  <c r="E28" i="39"/>
  <c r="E44" i="39"/>
  <c r="E60" i="39"/>
  <c r="E76" i="39"/>
  <c r="H92" i="39"/>
  <c r="D43" i="35"/>
  <c r="D92" i="35"/>
  <c r="I69" i="35"/>
  <c r="I37" i="35"/>
  <c r="E28" i="35"/>
  <c r="H3" i="37"/>
  <c r="H16" i="37"/>
  <c r="H32" i="37"/>
  <c r="H48" i="37"/>
  <c r="H68" i="37"/>
  <c r="H84" i="37"/>
  <c r="G2" i="41"/>
  <c r="E13" i="39"/>
  <c r="E29" i="39"/>
  <c r="E45" i="39"/>
  <c r="E61" i="39"/>
  <c r="E77" i="39"/>
  <c r="H93" i="39"/>
  <c r="F47" i="35"/>
  <c r="F83" i="35"/>
  <c r="F88" i="35"/>
  <c r="F27" i="35"/>
  <c r="F25" i="35"/>
  <c r="F60" i="35"/>
  <c r="F5" i="37"/>
  <c r="D17" i="37"/>
  <c r="I29" i="37"/>
  <c r="J41" i="37"/>
  <c r="D49" i="37"/>
  <c r="I61" i="37"/>
  <c r="J73" i="37"/>
  <c r="D81" i="37"/>
  <c r="F93" i="37"/>
  <c r="G4" i="42"/>
  <c r="D6" i="39"/>
  <c r="D14" i="39"/>
  <c r="D22" i="39"/>
  <c r="D30" i="39"/>
  <c r="D38" i="39"/>
  <c r="D46" i="39"/>
  <c r="D54" i="39"/>
  <c r="D62" i="39"/>
  <c r="D70" i="39"/>
  <c r="D78" i="39"/>
  <c r="E86" i="39"/>
  <c r="E94" i="39"/>
  <c r="F78" i="35"/>
  <c r="F35" i="35"/>
  <c r="F70" i="35"/>
  <c r="F21" i="35"/>
  <c r="F79" i="35"/>
  <c r="F59" i="35"/>
  <c r="F19" i="35"/>
  <c r="F84" i="35"/>
  <c r="F57" i="35"/>
  <c r="F26" i="35"/>
  <c r="F52" i="35"/>
  <c r="F10" i="37"/>
  <c r="F18" i="37"/>
  <c r="G79" i="37"/>
  <c r="G20" i="39"/>
  <c r="G84" i="39"/>
  <c r="G82" i="35"/>
  <c r="G24" i="37"/>
  <c r="G92" i="37"/>
  <c r="G53" i="39"/>
  <c r="K47" i="35"/>
  <c r="K25" i="35"/>
  <c r="H29" i="37"/>
  <c r="F73" i="37"/>
  <c r="J2" i="39"/>
  <c r="J34" i="39"/>
  <c r="J66" i="39"/>
  <c r="J3" i="38"/>
  <c r="D54" i="35"/>
  <c r="E14" i="35"/>
  <c r="I58" i="35"/>
  <c r="E68" i="35"/>
  <c r="G75" i="35"/>
  <c r="G14" i="37"/>
  <c r="K26" i="37"/>
  <c r="E38" i="37"/>
  <c r="F50" i="37"/>
  <c r="K58" i="37"/>
  <c r="E70" i="37"/>
  <c r="F82" i="37"/>
  <c r="K90" i="37"/>
  <c r="F5" i="42"/>
  <c r="K3" i="39"/>
  <c r="D15" i="39"/>
  <c r="J27" i="39"/>
  <c r="K35" i="39"/>
  <c r="F47" i="39"/>
  <c r="F55" i="39"/>
  <c r="F63" i="39"/>
  <c r="F71" i="39"/>
  <c r="F79" i="39"/>
  <c r="F87" i="39"/>
  <c r="F95" i="39"/>
  <c r="E73" i="35"/>
  <c r="I34" i="35"/>
  <c r="E15" i="35"/>
  <c r="E95" i="35"/>
  <c r="G72" i="35"/>
  <c r="G12" i="35"/>
  <c r="E91" i="35"/>
  <c r="E49" i="35"/>
  <c r="E17" i="35"/>
  <c r="E90" i="35"/>
  <c r="E50" i="35"/>
  <c r="K33" i="35"/>
  <c r="G52" i="35"/>
  <c r="D50" i="37"/>
  <c r="D90" i="37"/>
  <c r="E27" i="39"/>
  <c r="E63" i="39"/>
  <c r="J4" i="38"/>
  <c r="E8" i="35"/>
  <c r="H29" i="35"/>
  <c r="J27" i="37"/>
  <c r="I3" i="40"/>
  <c r="G56" i="39"/>
  <c r="D86" i="35"/>
  <c r="I71" i="35"/>
  <c r="G64" i="37"/>
  <c r="G25" i="39"/>
  <c r="K89" i="39"/>
  <c r="K85" i="35"/>
  <c r="H21" i="37"/>
  <c r="F65" i="37"/>
  <c r="D4" i="42"/>
  <c r="E26" i="39"/>
  <c r="E58" i="39"/>
  <c r="H90" i="39"/>
  <c r="K35" i="35"/>
  <c r="K21" i="35"/>
  <c r="K59" i="35"/>
  <c r="H84" i="35"/>
  <c r="H26" i="35"/>
  <c r="I10" i="37"/>
  <c r="D22" i="37"/>
  <c r="I34" i="37"/>
  <c r="G42" i="37"/>
  <c r="D54" i="37"/>
  <c r="I66" i="37"/>
  <c r="G74" i="37"/>
  <c r="D86" i="37"/>
  <c r="K4" i="41"/>
  <c r="G2" i="40"/>
  <c r="F11" i="39"/>
  <c r="G19" i="39"/>
  <c r="E31" i="39"/>
  <c r="F43" i="39"/>
  <c r="H51" i="39"/>
  <c r="H59" i="39"/>
  <c r="H67" i="39"/>
  <c r="H75" i="39"/>
  <c r="I83" i="39"/>
  <c r="I91" i="39"/>
  <c r="I4" i="38"/>
  <c r="J55" i="35"/>
  <c r="J7" i="35"/>
  <c r="J32" i="35"/>
  <c r="J8" i="35"/>
  <c r="J48" i="35"/>
  <c r="J45" i="35"/>
  <c r="J81" i="35"/>
  <c r="J29" i="35"/>
  <c r="J46" i="35"/>
  <c r="J64" i="35"/>
  <c r="J18" i="35"/>
  <c r="G32" i="39"/>
  <c r="D87" i="35"/>
  <c r="E3" i="42"/>
  <c r="H36" i="35"/>
  <c r="K57" i="37"/>
  <c r="E30" i="39"/>
  <c r="G78" i="35"/>
  <c r="I19" i="35"/>
  <c r="G22" i="37"/>
  <c r="G62" i="37"/>
  <c r="D2" i="40"/>
  <c r="G39" i="39"/>
  <c r="J75" i="39"/>
  <c r="D73" i="35"/>
  <c r="H48" i="35"/>
  <c r="K17" i="35"/>
  <c r="J67" i="37"/>
  <c r="G44" i="39"/>
  <c r="G43" i="35"/>
  <c r="D28" i="35"/>
  <c r="G48" i="37"/>
  <c r="G13" i="39"/>
  <c r="G77" i="39"/>
  <c r="K63" i="35"/>
  <c r="I13" i="37"/>
  <c r="F57" i="37"/>
  <c r="D56" i="39"/>
  <c r="E88" i="39"/>
  <c r="I86" i="35"/>
  <c r="I38" i="35"/>
  <c r="G6" i="35"/>
  <c r="E8" i="37"/>
  <c r="E24" i="37"/>
  <c r="E40" i="37"/>
  <c r="E56" i="37"/>
  <c r="E76" i="37"/>
  <c r="E92" i="37"/>
  <c r="D5" i="39"/>
  <c r="D21" i="39"/>
  <c r="D37" i="39"/>
  <c r="D53" i="39"/>
  <c r="D69" i="39"/>
  <c r="E85" i="39"/>
  <c r="E6" i="38"/>
  <c r="G23" i="35"/>
  <c r="G39" i="35"/>
  <c r="D63" i="35"/>
  <c r="G77" i="35"/>
  <c r="K42" i="35"/>
  <c r="K2" i="37"/>
  <c r="K13" i="37"/>
  <c r="H25" i="37"/>
  <c r="F37" i="37"/>
  <c r="K45" i="37"/>
  <c r="H57" i="37"/>
  <c r="F69" i="37"/>
  <c r="K77" i="37"/>
  <c r="H89" i="37"/>
  <c r="G3" i="41"/>
  <c r="I2" i="39"/>
  <c r="I10" i="39"/>
  <c r="I18" i="39"/>
  <c r="I26" i="39"/>
  <c r="I34" i="39"/>
  <c r="I42" i="39"/>
  <c r="I50" i="39"/>
  <c r="I58" i="39"/>
  <c r="I66" i="39"/>
  <c r="I74" i="39"/>
  <c r="K82" i="39"/>
  <c r="K90" i="39"/>
  <c r="K3" i="38"/>
  <c r="D31" i="35"/>
  <c r="G54" i="35"/>
  <c r="D44" i="35"/>
  <c r="I14" i="35"/>
  <c r="G66" i="35"/>
  <c r="D58" i="35"/>
  <c r="E40" i="35"/>
  <c r="D68" i="35"/>
  <c r="E20" i="35"/>
  <c r="D75" i="35"/>
  <c r="H6" i="37"/>
  <c r="H14" i="37"/>
  <c r="H22" i="37"/>
  <c r="H30" i="37"/>
  <c r="H38" i="37"/>
  <c r="H46" i="37"/>
  <c r="H54" i="37"/>
  <c r="H62" i="37"/>
  <c r="H70" i="37"/>
  <c r="H78" i="37"/>
  <c r="H86" i="37"/>
  <c r="H94" i="37"/>
  <c r="I5" i="42"/>
  <c r="I3" i="39"/>
  <c r="I11" i="39"/>
  <c r="I19" i="39"/>
  <c r="I27" i="39"/>
  <c r="I35" i="39"/>
  <c r="H7" i="37"/>
  <c r="H39" i="37"/>
  <c r="H71" i="37"/>
  <c r="H91" i="37"/>
  <c r="F3" i="40"/>
  <c r="E16" i="39"/>
  <c r="E32" i="39"/>
  <c r="E48" i="39"/>
  <c r="E64" i="39"/>
  <c r="H80" i="39"/>
  <c r="H96" i="39"/>
  <c r="I53" i="35"/>
  <c r="D24" i="35"/>
  <c r="D16" i="35"/>
  <c r="H87" i="35"/>
  <c r="D96" i="35"/>
  <c r="H4" i="37"/>
  <c r="H20" i="37"/>
  <c r="H36" i="37"/>
  <c r="H52" i="37"/>
  <c r="H72" i="37"/>
  <c r="H88" i="37"/>
  <c r="I3" i="42"/>
  <c r="E17" i="39"/>
  <c r="E33" i="39"/>
  <c r="E49" i="39"/>
  <c r="E65" i="39"/>
  <c r="H81" i="39"/>
  <c r="H2" i="38"/>
  <c r="F65" i="35"/>
  <c r="F5" i="35"/>
  <c r="F62" i="35"/>
  <c r="F85" i="35"/>
  <c r="F89" i="35"/>
  <c r="F30" i="35"/>
  <c r="F9" i="37"/>
  <c r="I21" i="37"/>
  <c r="J33" i="37"/>
  <c r="D41" i="37"/>
  <c r="I53" i="37"/>
  <c r="J65" i="37"/>
  <c r="D73" i="37"/>
  <c r="I85" i="37"/>
  <c r="D93" i="37"/>
  <c r="H4" i="42"/>
  <c r="G6" i="39"/>
  <c r="G14" i="39"/>
  <c r="G22" i="39"/>
  <c r="G30" i="39"/>
  <c r="G38" i="39"/>
  <c r="G46" i="39"/>
  <c r="G54" i="39"/>
  <c r="G62" i="39"/>
  <c r="G70" i="39"/>
  <c r="G78" i="39"/>
  <c r="G86" i="39"/>
  <c r="G94" i="39"/>
  <c r="D78" i="35"/>
  <c r="G35" i="35"/>
  <c r="K70" i="35"/>
  <c r="D21" i="35"/>
  <c r="G79" i="35"/>
  <c r="G59" i="35"/>
  <c r="G19" i="35"/>
  <c r="E84" i="35"/>
  <c r="I57" i="35"/>
  <c r="K26" i="35"/>
  <c r="E52" i="35"/>
  <c r="D10" i="37"/>
  <c r="J11" i="37"/>
  <c r="G95" i="37"/>
  <c r="G36" i="39"/>
  <c r="G5" i="38"/>
  <c r="D80" i="35"/>
  <c r="G40" i="37"/>
  <c r="G5" i="39"/>
  <c r="G69" i="39"/>
  <c r="K83" i="35"/>
  <c r="H60" i="35"/>
  <c r="F41" i="37"/>
  <c r="K81" i="37"/>
  <c r="J10" i="39"/>
  <c r="J42" i="39"/>
  <c r="J74" i="39"/>
  <c r="K78" i="35"/>
  <c r="G70" i="35"/>
  <c r="I79" i="35"/>
  <c r="D19" i="35"/>
  <c r="H57" i="35"/>
  <c r="I52" i="35"/>
  <c r="K18" i="37"/>
  <c r="E30" i="37"/>
  <c r="F42" i="37"/>
  <c r="K50" i="37"/>
  <c r="E62" i="37"/>
  <c r="F74" i="37"/>
  <c r="K82" i="37"/>
  <c r="E94" i="37"/>
  <c r="F2" i="40"/>
  <c r="D7" i="39"/>
  <c r="J19" i="39"/>
  <c r="K27" i="39"/>
  <c r="D39" i="39"/>
  <c r="K47" i="39"/>
  <c r="K55" i="39"/>
  <c r="K63" i="39"/>
  <c r="K71" i="39"/>
  <c r="D79" i="39"/>
  <c r="D87" i="39"/>
  <c r="D95" i="39"/>
  <c r="I73" i="35"/>
  <c r="E34" i="35"/>
  <c r="H15" i="35"/>
  <c r="G95" i="35"/>
  <c r="K72" i="35"/>
  <c r="E12" i="35"/>
  <c r="I91" i="35"/>
  <c r="D49" i="35"/>
  <c r="G17" i="35"/>
  <c r="I90" i="35"/>
  <c r="G50" i="35"/>
  <c r="E70" i="35"/>
  <c r="D18" i="37"/>
  <c r="I62" i="37"/>
  <c r="J5" i="42"/>
  <c r="F39" i="39"/>
  <c r="E71" i="39"/>
  <c r="G55" i="35"/>
  <c r="K48" i="35"/>
  <c r="G46" i="35"/>
  <c r="J59" i="37"/>
  <c r="G8" i="39"/>
  <c r="G72" i="39"/>
  <c r="E56" i="35"/>
  <c r="G12" i="37"/>
  <c r="G80" i="37"/>
  <c r="G41" i="39"/>
  <c r="K65" i="35"/>
  <c r="K89" i="35"/>
  <c r="F33" i="37"/>
  <c r="K73" i="37"/>
  <c r="E2" i="39"/>
  <c r="E34" i="39"/>
  <c r="E66" i="39"/>
  <c r="H3" i="38"/>
  <c r="H54" i="35"/>
  <c r="H14" i="35"/>
  <c r="H58" i="35"/>
  <c r="H68" i="35"/>
  <c r="K75" i="35"/>
  <c r="I14" i="37"/>
  <c r="I26" i="37"/>
  <c r="G34" i="37"/>
  <c r="D46" i="37"/>
  <c r="I58" i="37"/>
  <c r="G66" i="37"/>
  <c r="D78" i="37"/>
  <c r="I90" i="37"/>
  <c r="I4" i="41"/>
  <c r="F3" i="39"/>
  <c r="G11" i="39"/>
  <c r="E23" i="39"/>
  <c r="F35" i="39"/>
  <c r="I43" i="39"/>
  <c r="I51" i="39"/>
  <c r="I59" i="39"/>
  <c r="I67" i="39"/>
  <c r="I75" i="39"/>
  <c r="G83" i="39"/>
  <c r="G91" i="39"/>
  <c r="K4" i="38"/>
  <c r="H55" i="35"/>
  <c r="I7" i="35"/>
  <c r="D32" i="35"/>
  <c r="I8" i="35"/>
  <c r="I48" i="35"/>
  <c r="I45" i="35"/>
  <c r="G81" i="35"/>
  <c r="G29" i="35"/>
  <c r="E46" i="35"/>
  <c r="D64" i="35"/>
  <c r="G18" i="35"/>
  <c r="G64" i="39"/>
  <c r="G4" i="37"/>
  <c r="G33" i="39"/>
  <c r="K67" i="35"/>
  <c r="F81" i="37"/>
  <c r="E46" i="39"/>
  <c r="I35" i="35"/>
  <c r="G68" i="35"/>
  <c r="G30" i="37"/>
  <c r="D74" i="37"/>
  <c r="E11" i="39"/>
  <c r="J51" i="39"/>
  <c r="J83" i="39"/>
  <c r="D34" i="35"/>
  <c r="K12" i="35"/>
  <c r="H90" i="35"/>
  <c r="G87" i="37"/>
  <c r="G60" i="39"/>
  <c r="I92" i="35"/>
  <c r="G3" i="37"/>
  <c r="G68" i="37"/>
  <c r="G29" i="39"/>
  <c r="K93" i="39"/>
  <c r="K77" i="35"/>
  <c r="F25" i="37"/>
  <c r="K65" i="37"/>
  <c r="J6" i="39"/>
  <c r="J38" i="39"/>
  <c r="J70" i="39"/>
  <c r="D3" i="38"/>
  <c r="I54" i="35"/>
  <c r="G14" i="35"/>
  <c r="E58" i="35"/>
  <c r="K68" i="35"/>
  <c r="E75" i="35"/>
  <c r="E14" i="37"/>
  <c r="E26" i="37"/>
  <c r="F38" i="37"/>
  <c r="K46" i="37"/>
  <c r="E58" i="37"/>
  <c r="F70" i="37"/>
  <c r="K78" i="37"/>
  <c r="E90" i="37"/>
  <c r="G5" i="42"/>
  <c r="J7" i="39"/>
  <c r="K15" i="39"/>
  <c r="D27" i="39"/>
  <c r="J39" i="39"/>
  <c r="D47" i="39"/>
  <c r="D55" i="39"/>
  <c r="D63" i="39"/>
  <c r="D71" i="39"/>
  <c r="E79" i="39"/>
  <c r="E87" i="39"/>
  <c r="E95" i="39"/>
  <c r="F73" i="35"/>
  <c r="F34" i="35"/>
  <c r="K15" i="35"/>
  <c r="F95" i="35"/>
  <c r="F72" i="35"/>
  <c r="F12" i="35"/>
  <c r="F91" i="35"/>
  <c r="F49" i="35"/>
  <c r="F17" i="35"/>
  <c r="F90" i="35"/>
  <c r="F50" i="35"/>
  <c r="J43" i="37"/>
  <c r="H53" i="35"/>
  <c r="G52" i="37"/>
  <c r="K81" i="39"/>
  <c r="I60" i="37"/>
  <c r="E6" i="39"/>
  <c r="E70" i="39"/>
  <c r="H21" i="35"/>
  <c r="D26" i="35"/>
  <c r="I46" i="37"/>
  <c r="G86" i="37"/>
  <c r="G23" i="39"/>
  <c r="J63" i="39"/>
  <c r="J95" i="39"/>
  <c r="H32" i="35"/>
  <c r="K81" i="35"/>
  <c r="D18" i="35"/>
  <c r="I40" i="35"/>
  <c r="I38" i="37"/>
  <c r="D64" i="39"/>
  <c r="E96" i="39"/>
  <c r="K24" i="35"/>
  <c r="E87" i="35"/>
  <c r="E71" i="35"/>
  <c r="E12" i="37"/>
  <c r="E28" i="37"/>
  <c r="E44" i="37"/>
  <c r="E64" i="37"/>
  <c r="E80" i="37"/>
  <c r="E96" i="37"/>
  <c r="D9" i="39"/>
  <c r="D25" i="39"/>
  <c r="D41" i="39"/>
  <c r="D57" i="39"/>
  <c r="D73" i="39"/>
  <c r="E89" i="39"/>
  <c r="G93" i="35"/>
  <c r="K74" i="35"/>
  <c r="G36" i="35"/>
  <c r="D33" i="35"/>
  <c r="D41" i="35"/>
  <c r="G67" i="35"/>
  <c r="K60" i="37"/>
  <c r="H17" i="37"/>
  <c r="F29" i="37"/>
  <c r="K37" i="37"/>
  <c r="H49" i="37"/>
  <c r="F61" i="37"/>
  <c r="K69" i="37"/>
  <c r="H81" i="37"/>
  <c r="J93" i="37"/>
  <c r="K4" i="42"/>
  <c r="H6" i="39"/>
  <c r="H14" i="39"/>
  <c r="H22" i="39"/>
  <c r="H30" i="39"/>
  <c r="H38" i="39"/>
  <c r="H46" i="39"/>
  <c r="H54" i="39"/>
  <c r="H62" i="39"/>
  <c r="H70" i="39"/>
  <c r="H78" i="39"/>
  <c r="I86" i="39"/>
  <c r="I94" i="39"/>
  <c r="J78" i="35"/>
  <c r="J35" i="35"/>
  <c r="J70" i="35"/>
  <c r="J21" i="35"/>
  <c r="J79" i="35"/>
  <c r="J59" i="35"/>
  <c r="J19" i="35"/>
  <c r="J84" i="35"/>
  <c r="J57" i="35"/>
  <c r="J26" i="35"/>
  <c r="J52" i="35"/>
  <c r="J10" i="37"/>
  <c r="J18" i="37"/>
  <c r="J26" i="37"/>
  <c r="J34" i="37"/>
  <c r="J42" i="37"/>
  <c r="J50" i="37"/>
  <c r="J58" i="37"/>
  <c r="J66" i="37"/>
  <c r="J74" i="37"/>
  <c r="J82" i="37"/>
  <c r="J90" i="37"/>
  <c r="J4" i="41"/>
  <c r="J2" i="40"/>
  <c r="H7" i="39"/>
  <c r="H15" i="39"/>
  <c r="H23" i="39"/>
  <c r="H31" i="39"/>
  <c r="H39" i="39"/>
  <c r="H15" i="37"/>
  <c r="H47" i="37"/>
  <c r="H79" i="37"/>
  <c r="H95" i="37"/>
  <c r="E4" i="39"/>
  <c r="E20" i="39"/>
  <c r="E36" i="39"/>
  <c r="E52" i="39"/>
  <c r="E68" i="39"/>
  <c r="H84" i="39"/>
  <c r="H5" i="38"/>
  <c r="I11" i="35"/>
  <c r="D76" i="35"/>
  <c r="K82" i="35"/>
  <c r="I80" i="35"/>
  <c r="I6" i="35"/>
  <c r="H8" i="37"/>
  <c r="H24" i="37"/>
  <c r="H40" i="37"/>
  <c r="H56" i="37"/>
  <c r="H76" i="37"/>
  <c r="H92" i="37"/>
  <c r="E5" i="39"/>
  <c r="E21" i="39"/>
  <c r="E37" i="39"/>
  <c r="E53" i="39"/>
  <c r="E69" i="39"/>
  <c r="H85" i="39"/>
  <c r="H6" i="38"/>
  <c r="F23" i="35"/>
  <c r="F39" i="35"/>
  <c r="F63" i="35"/>
  <c r="F77" i="35"/>
  <c r="F42" i="35"/>
  <c r="F2" i="37"/>
  <c r="F13" i="37"/>
  <c r="J25" i="37"/>
  <c r="D33" i="37"/>
  <c r="I45" i="37"/>
  <c r="J57" i="37"/>
  <c r="D65" i="37"/>
  <c r="I77" i="37"/>
  <c r="J89" i="37"/>
  <c r="F3" i="41"/>
  <c r="D2" i="39"/>
  <c r="D10" i="39"/>
  <c r="D18" i="39"/>
  <c r="D26" i="39"/>
  <c r="D34" i="39"/>
  <c r="D42" i="39"/>
  <c r="D50" i="39"/>
  <c r="D58" i="39"/>
  <c r="D66" i="39"/>
  <c r="D74" i="39"/>
  <c r="E82" i="39"/>
  <c r="E90" i="39"/>
  <c r="E3" i="38"/>
  <c r="F31" i="35"/>
  <c r="F54" i="35"/>
  <c r="F44" i="35"/>
  <c r="F14" i="35"/>
  <c r="F66" i="35"/>
  <c r="F58" i="35"/>
  <c r="F40" i="35"/>
  <c r="F68" i="35"/>
  <c r="F20" i="35"/>
  <c r="F75" i="35"/>
  <c r="F6" i="37"/>
  <c r="F14" i="37"/>
  <c r="J19" i="37"/>
  <c r="J6" i="42"/>
  <c r="G52" i="39"/>
  <c r="H11" i="35"/>
  <c r="E6" i="35"/>
  <c r="G56" i="37"/>
  <c r="G21" i="39"/>
  <c r="K85" i="39"/>
  <c r="H88" i="35"/>
  <c r="I5" i="37"/>
  <c r="K49" i="37"/>
  <c r="I93" i="37"/>
  <c r="J18" i="39"/>
  <c r="J50" i="39"/>
  <c r="J82" i="39"/>
  <c r="H31" i="35"/>
  <c r="G44" i="35"/>
  <c r="K66" i="35"/>
  <c r="K40" i="35"/>
  <c r="K20" i="35"/>
  <c r="G6" i="37"/>
  <c r="E22" i="37"/>
  <c r="F34" i="37"/>
  <c r="K42" i="37"/>
  <c r="E54" i="37"/>
  <c r="F66" i="37"/>
  <c r="K74" i="37"/>
  <c r="E86" i="37"/>
  <c r="F4" i="41"/>
  <c r="K2" i="40"/>
  <c r="J11" i="39"/>
  <c r="K19" i="39"/>
  <c r="D31" i="39"/>
  <c r="J43" i="39"/>
  <c r="F51" i="39"/>
  <c r="F59" i="39"/>
  <c r="F67" i="39"/>
  <c r="F75" i="39"/>
  <c r="F83" i="39"/>
  <c r="F91" i="39"/>
  <c r="F4" i="38"/>
  <c r="E55" i="35"/>
  <c r="E7" i="35"/>
  <c r="K32" i="35"/>
  <c r="G8" i="35"/>
  <c r="G48" i="35"/>
  <c r="E45" i="35"/>
  <c r="E81" i="35"/>
  <c r="E29" i="35"/>
  <c r="I46" i="35"/>
  <c r="G64" i="35"/>
  <c r="I18" i="35"/>
  <c r="H59" i="35"/>
  <c r="I30" i="37"/>
  <c r="G70" i="37"/>
  <c r="F7" i="39"/>
  <c r="E47" i="39"/>
  <c r="H79" i="39"/>
  <c r="G7" i="35"/>
  <c r="G45" i="35"/>
  <c r="E64" i="35"/>
  <c r="G83" i="37"/>
  <c r="G24" i="39"/>
  <c r="G88" i="39"/>
  <c r="G38" i="35"/>
  <c r="G28" i="37"/>
  <c r="G96" i="37"/>
  <c r="G57" i="39"/>
  <c r="K5" i="35"/>
  <c r="H30" i="35"/>
  <c r="K41" i="37"/>
  <c r="H85" i="37"/>
  <c r="E10" i="39"/>
  <c r="E42" i="39"/>
  <c r="D72" i="39"/>
  <c r="I94" i="35"/>
  <c r="G56" i="35"/>
  <c r="E61" i="35"/>
  <c r="E3" i="37"/>
  <c r="E16" i="37"/>
  <c r="E32" i="37"/>
  <c r="E48" i="37"/>
  <c r="E68" i="37"/>
  <c r="E84" i="37"/>
  <c r="E2" i="41"/>
  <c r="D13" i="39"/>
  <c r="D29" i="39"/>
  <c r="D45" i="39"/>
  <c r="D61" i="39"/>
  <c r="D77" i="39"/>
  <c r="E93" i="39"/>
  <c r="D47" i="35"/>
  <c r="G83" i="35"/>
  <c r="D88" i="35"/>
  <c r="I27" i="35"/>
  <c r="D25" i="35"/>
  <c r="E60" i="35"/>
  <c r="K5" i="37"/>
  <c r="F21" i="37"/>
  <c r="K29" i="37"/>
  <c r="H41" i="37"/>
  <c r="F53" i="37"/>
  <c r="K61" i="37"/>
  <c r="H73" i="37"/>
  <c r="F85" i="37"/>
  <c r="H93" i="37"/>
  <c r="I4" i="42"/>
  <c r="I6" i="39"/>
  <c r="I14" i="39"/>
  <c r="I22" i="39"/>
  <c r="I30" i="39"/>
  <c r="I38" i="39"/>
  <c r="I46" i="39"/>
  <c r="I54" i="39"/>
  <c r="I62" i="39"/>
  <c r="I70" i="39"/>
  <c r="I78" i="39"/>
  <c r="K86" i="39"/>
  <c r="K94" i="39"/>
  <c r="E78" i="35"/>
  <c r="H35" i="35"/>
  <c r="D70" i="35"/>
  <c r="G21" i="35"/>
  <c r="H79" i="35"/>
  <c r="D59" i="35"/>
  <c r="H19" i="35"/>
  <c r="D84" i="35"/>
  <c r="G57" i="35"/>
  <c r="G26" i="35"/>
  <c r="D52" i="35"/>
  <c r="H10" i="37"/>
  <c r="H18" i="37"/>
  <c r="H26" i="37"/>
  <c r="H34" i="37"/>
  <c r="H42" i="37"/>
  <c r="H50" i="37"/>
  <c r="H58" i="37"/>
  <c r="H66" i="37"/>
  <c r="H74" i="37"/>
  <c r="H82" i="37"/>
  <c r="H90" i="37"/>
  <c r="D4" i="41"/>
  <c r="H2" i="40"/>
  <c r="I7" i="39"/>
  <c r="I15" i="39"/>
  <c r="I23" i="39"/>
  <c r="I31" i="39"/>
  <c r="I39" i="39"/>
  <c r="H23" i="37"/>
  <c r="H55" i="37"/>
  <c r="H83" i="37"/>
  <c r="I2" i="42"/>
  <c r="E8" i="39"/>
  <c r="E24" i="39"/>
  <c r="E40" i="39"/>
  <c r="E56" i="39"/>
  <c r="E72" i="39"/>
  <c r="H88" i="39"/>
  <c r="K94" i="35"/>
  <c r="G86" i="35"/>
  <c r="K56" i="35"/>
  <c r="D38" i="35"/>
  <c r="I61" i="35"/>
  <c r="H71" i="35"/>
  <c r="H12" i="37"/>
  <c r="H28" i="37"/>
  <c r="H44" i="37"/>
  <c r="H64" i="37"/>
  <c r="H80" i="37"/>
  <c r="H96" i="37"/>
  <c r="E9" i="39"/>
  <c r="E25" i="39"/>
  <c r="E41" i="39"/>
  <c r="E57" i="39"/>
  <c r="E73" i="39"/>
  <c r="H89" i="39"/>
  <c r="F93" i="35"/>
  <c r="F74" i="35"/>
  <c r="F36" i="35"/>
  <c r="F33" i="35"/>
  <c r="F41" i="35"/>
  <c r="F67" i="35"/>
  <c r="F60" i="37"/>
  <c r="J17" i="37"/>
  <c r="D25" i="37"/>
  <c r="I37" i="37"/>
  <c r="J49" i="37"/>
  <c r="D57" i="37"/>
  <c r="I69" i="37"/>
  <c r="J81" i="37"/>
  <c r="D89" i="37"/>
  <c r="D3" i="41"/>
  <c r="G2" i="39"/>
  <c r="G10" i="39"/>
  <c r="G18" i="39"/>
  <c r="G26" i="39"/>
  <c r="G34" i="39"/>
  <c r="G42" i="39"/>
  <c r="G50" i="39"/>
  <c r="G58" i="39"/>
  <c r="G66" i="39"/>
  <c r="G74" i="39"/>
  <c r="G82" i="39"/>
  <c r="G90" i="39"/>
  <c r="G3" i="38"/>
  <c r="I31" i="35"/>
  <c r="E54" i="35"/>
  <c r="I44" i="35"/>
  <c r="D14" i="35"/>
  <c r="D66" i="35"/>
  <c r="K58" i="35"/>
  <c r="D40" i="35"/>
  <c r="I68" i="35"/>
  <c r="I20" i="35"/>
  <c r="I75" i="35"/>
  <c r="D6" i="37"/>
  <c r="D14" i="37"/>
  <c r="G76" i="35"/>
  <c r="G6" i="38"/>
  <c r="J4" i="42"/>
  <c r="D35" i="35"/>
  <c r="E26" i="35"/>
  <c r="E46" i="37"/>
  <c r="F90" i="37"/>
  <c r="D23" i="39"/>
  <c r="K59" i="39"/>
  <c r="D91" i="39"/>
  <c r="G32" i="35"/>
  <c r="D81" i="35"/>
  <c r="E18" i="35"/>
  <c r="G15" i="39"/>
  <c r="H81" i="35"/>
  <c r="E94" i="35"/>
  <c r="G73" i="39"/>
  <c r="K93" i="37"/>
  <c r="H82" i="39"/>
  <c r="H44" i="35"/>
  <c r="H40" i="35"/>
  <c r="I6" i="37"/>
  <c r="D30" i="37"/>
  <c r="G50" i="37"/>
  <c r="I74" i="37"/>
  <c r="D94" i="37"/>
  <c r="E7" i="39"/>
  <c r="G27" i="39"/>
  <c r="I47" i="39"/>
  <c r="I63" i="39"/>
  <c r="G79" i="39"/>
  <c r="G95" i="39"/>
  <c r="G34" i="35"/>
  <c r="H95" i="35"/>
  <c r="I12" i="35"/>
  <c r="G49" i="35"/>
  <c r="D90" i="35"/>
  <c r="G91" i="37"/>
  <c r="G72" i="37"/>
  <c r="F49" i="37"/>
  <c r="E78" i="39"/>
  <c r="K14" i="37"/>
  <c r="G94" i="37"/>
  <c r="J67" i="39"/>
  <c r="D95" i="35"/>
  <c r="J35" i="37"/>
  <c r="G92" i="39"/>
  <c r="G32" i="37"/>
  <c r="G61" i="39"/>
  <c r="I2" i="37"/>
  <c r="F89" i="37"/>
  <c r="J30" i="39"/>
  <c r="J78" i="39"/>
  <c r="E31" i="35"/>
  <c r="E21" i="35"/>
  <c r="E19" i="35"/>
  <c r="G20" i="35"/>
  <c r="E10" i="37"/>
  <c r="F30" i="37"/>
  <c r="E42" i="37"/>
  <c r="K54" i="37"/>
  <c r="K70" i="37"/>
  <c r="F86" i="37"/>
  <c r="E4" i="41"/>
  <c r="K7" i="39"/>
  <c r="J23" i="39"/>
  <c r="D35" i="39"/>
  <c r="G47" i="39"/>
  <c r="D59" i="39"/>
  <c r="G67" i="39"/>
  <c r="K79" i="39"/>
  <c r="E91" i="39"/>
  <c r="G4" i="38"/>
  <c r="K34" i="35"/>
  <c r="F32" i="35"/>
  <c r="D8" i="35"/>
  <c r="D12" i="35"/>
  <c r="F81" i="35"/>
  <c r="D29" i="35"/>
  <c r="K90" i="35"/>
  <c r="F18" i="35"/>
  <c r="G80" i="39"/>
  <c r="G88" i="37"/>
  <c r="H74" i="35"/>
  <c r="K89" i="37"/>
  <c r="H86" i="39"/>
  <c r="G58" i="35"/>
  <c r="D34" i="37"/>
  <c r="H4" i="41"/>
  <c r="J47" i="39"/>
  <c r="J87" i="39"/>
  <c r="H8" i="35"/>
  <c r="D17" i="35"/>
  <c r="K14" i="35"/>
  <c r="G46" i="37"/>
  <c r="I94" i="37"/>
  <c r="F31" i="39"/>
  <c r="E67" i="39"/>
  <c r="K73" i="35"/>
  <c r="H72" i="35"/>
  <c r="H46" i="35"/>
  <c r="H10" i="38"/>
  <c r="J84" i="38"/>
  <c r="J68" i="38"/>
  <c r="J52" i="38"/>
  <c r="J36" i="38"/>
  <c r="H20" i="38"/>
  <c r="J94" i="40"/>
  <c r="H78" i="40"/>
  <c r="H62" i="40"/>
  <c r="H46" i="40"/>
  <c r="H30" i="40"/>
  <c r="H14" i="40"/>
  <c r="J91" i="38"/>
  <c r="J75" i="38"/>
  <c r="J59" i="38"/>
  <c r="J43" i="38"/>
  <c r="H27" i="38"/>
  <c r="H11" i="38"/>
  <c r="J85" i="40"/>
  <c r="H69" i="40"/>
  <c r="H53" i="40"/>
  <c r="H37" i="40"/>
  <c r="H21" i="40"/>
  <c r="H5" i="40"/>
  <c r="J82" i="38"/>
  <c r="J66" i="38"/>
  <c r="J50" i="38"/>
  <c r="J34" i="38"/>
  <c r="H18" i="38"/>
  <c r="J88" i="40"/>
  <c r="H72" i="40"/>
  <c r="H56" i="40"/>
  <c r="H40" i="40"/>
  <c r="H24" i="40"/>
  <c r="H8" i="40"/>
  <c r="J85" i="38"/>
  <c r="J69" i="38"/>
  <c r="J53" i="38"/>
  <c r="J37" i="38"/>
  <c r="H21" i="38"/>
  <c r="J95" i="40"/>
  <c r="H79" i="40"/>
  <c r="H63" i="40"/>
  <c r="H47" i="40"/>
  <c r="H31" i="40"/>
  <c r="H15" i="40"/>
  <c r="J96" i="38"/>
  <c r="J80" i="38"/>
  <c r="J64" i="38"/>
  <c r="J48" i="38"/>
  <c r="J32" i="38"/>
  <c r="H16" i="38"/>
  <c r="J90" i="40"/>
  <c r="H74" i="40"/>
  <c r="H58" i="40"/>
  <c r="H42" i="40"/>
  <c r="H26" i="40"/>
  <c r="H10" i="40"/>
  <c r="J87" i="38"/>
  <c r="J71" i="38"/>
  <c r="J55" i="38"/>
  <c r="J39" i="38"/>
  <c r="H23" i="38"/>
  <c r="D92" i="38"/>
  <c r="D76" i="38"/>
  <c r="D60" i="38"/>
  <c r="D44" i="38"/>
  <c r="F28" i="38"/>
  <c r="F12" i="38"/>
  <c r="D86" i="40"/>
  <c r="F70" i="40"/>
  <c r="F54" i="40"/>
  <c r="F38" i="40"/>
  <c r="F22" i="40"/>
  <c r="F6" i="40"/>
  <c r="D83" i="38"/>
  <c r="D67" i="38"/>
  <c r="D51" i="38"/>
  <c r="D35" i="38"/>
  <c r="F19" i="38"/>
  <c r="D93" i="40"/>
  <c r="F77" i="40"/>
  <c r="F61" i="40"/>
  <c r="F45" i="40"/>
  <c r="F29" i="40"/>
  <c r="F13" i="40"/>
  <c r="D90" i="38"/>
  <c r="D74" i="38"/>
  <c r="D58" i="38"/>
  <c r="D42" i="38"/>
  <c r="F26" i="38"/>
  <c r="D96" i="40"/>
  <c r="F80" i="40"/>
  <c r="F64" i="40"/>
  <c r="F48" i="40"/>
  <c r="F32" i="40"/>
  <c r="F16" i="40"/>
  <c r="D93" i="38"/>
  <c r="D77" i="38"/>
  <c r="D61" i="38"/>
  <c r="D45" i="38"/>
  <c r="D29" i="38"/>
  <c r="F13" i="38"/>
  <c r="D87" i="40"/>
  <c r="F71" i="40"/>
  <c r="F55" i="40"/>
  <c r="F39" i="40"/>
  <c r="F23" i="40"/>
  <c r="F7" i="40"/>
  <c r="D88" i="38"/>
  <c r="D72" i="38"/>
  <c r="D56" i="38"/>
  <c r="D40" i="38"/>
  <c r="F24" i="38"/>
  <c r="F8" i="38"/>
  <c r="D82" i="40"/>
  <c r="F66" i="40"/>
  <c r="F50" i="40"/>
  <c r="F34" i="40"/>
  <c r="F18" i="40"/>
  <c r="D95" i="38"/>
  <c r="D79" i="38"/>
  <c r="D63" i="38"/>
  <c r="D47" i="38"/>
  <c r="D31" i="38"/>
  <c r="F15" i="38"/>
  <c r="I92" i="38"/>
  <c r="I76" i="38"/>
  <c r="I60" i="38"/>
  <c r="I44" i="38"/>
  <c r="K28" i="38"/>
  <c r="K12" i="38"/>
  <c r="I86" i="40"/>
  <c r="K70" i="40"/>
  <c r="K54" i="40"/>
  <c r="K38" i="40"/>
  <c r="K22" i="40"/>
  <c r="K6" i="40"/>
  <c r="E83" i="38"/>
  <c r="E67" i="38"/>
  <c r="E51" i="38"/>
  <c r="E35" i="38"/>
  <c r="K19" i="38"/>
  <c r="E93" i="40"/>
  <c r="G77" i="40"/>
  <c r="G61" i="40"/>
  <c r="G45" i="40"/>
  <c r="G29" i="40"/>
  <c r="G13" i="40"/>
  <c r="I90" i="38"/>
  <c r="I74" i="38"/>
  <c r="I58" i="38"/>
  <c r="I42" i="38"/>
  <c r="K26" i="38"/>
  <c r="I96" i="40"/>
  <c r="K80" i="40"/>
  <c r="K64" i="40"/>
  <c r="K48" i="40"/>
  <c r="K32" i="40"/>
  <c r="K16" i="40"/>
  <c r="E93" i="38"/>
  <c r="E77" i="38"/>
  <c r="E61" i="38"/>
  <c r="E45" i="38"/>
  <c r="E29" i="38"/>
  <c r="K13" i="38"/>
  <c r="E87" i="40"/>
  <c r="G71" i="40"/>
  <c r="G55" i="40"/>
  <c r="G39" i="40"/>
  <c r="G23" i="40"/>
  <c r="G7" i="40"/>
  <c r="I88" i="38"/>
  <c r="I72" i="38"/>
  <c r="I56" i="38"/>
  <c r="I40" i="38"/>
  <c r="K24" i="38"/>
  <c r="K8" i="38"/>
  <c r="I82" i="40"/>
  <c r="K66" i="40"/>
  <c r="K50" i="40"/>
  <c r="K34" i="40"/>
  <c r="K18" i="40"/>
  <c r="E95" i="38"/>
  <c r="E79" i="38"/>
  <c r="G10" i="38"/>
  <c r="E84" i="38"/>
  <c r="E68" i="38"/>
  <c r="E52" i="38"/>
  <c r="E36" i="38"/>
  <c r="G20" i="38"/>
  <c r="E94" i="40"/>
  <c r="G78" i="40"/>
  <c r="G62" i="40"/>
  <c r="G46" i="40"/>
  <c r="G30" i="40"/>
  <c r="G14" i="40"/>
  <c r="I91" i="38"/>
  <c r="I75" i="38"/>
  <c r="I59" i="38"/>
  <c r="I43" i="38"/>
  <c r="G27" i="38"/>
  <c r="G11" i="38"/>
  <c r="I85" i="40"/>
  <c r="K69" i="40"/>
  <c r="K53" i="40"/>
  <c r="K37" i="40"/>
  <c r="K21" i="40"/>
  <c r="K5" i="40"/>
  <c r="E82" i="38"/>
  <c r="E66" i="38"/>
  <c r="E50" i="38"/>
  <c r="E34" i="38"/>
  <c r="G18" i="38"/>
  <c r="E88" i="40"/>
  <c r="G72" i="40"/>
  <c r="G56" i="40"/>
  <c r="G40" i="40"/>
  <c r="G24" i="40"/>
  <c r="G8" i="40"/>
  <c r="I85" i="38"/>
  <c r="I69" i="38"/>
  <c r="I53" i="38"/>
  <c r="I37" i="38"/>
  <c r="G21" i="38"/>
  <c r="I95" i="40"/>
  <c r="K79" i="40"/>
  <c r="K63" i="40"/>
  <c r="E7" i="40"/>
  <c r="G40" i="38"/>
  <c r="E66" i="40"/>
  <c r="G95" i="38"/>
  <c r="K47" i="38"/>
  <c r="I15" i="38"/>
  <c r="K89" i="40"/>
  <c r="I73" i="40"/>
  <c r="I57" i="40"/>
  <c r="I41" i="40"/>
  <c r="I25" i="40"/>
  <c r="J51" i="37"/>
  <c r="G8" i="37"/>
  <c r="K27" i="35"/>
  <c r="J26" i="39"/>
  <c r="I21" i="35"/>
  <c r="G10" i="37"/>
  <c r="F58" i="37"/>
  <c r="G4" i="41"/>
  <c r="J35" i="39"/>
  <c r="K67" i="39"/>
  <c r="D4" i="38"/>
  <c r="K8" i="35"/>
  <c r="I29" i="35"/>
  <c r="D57" i="35"/>
  <c r="E55" i="39"/>
  <c r="H18" i="35"/>
  <c r="D61" i="35"/>
  <c r="H62" i="35"/>
  <c r="E18" i="39"/>
  <c r="H78" i="35"/>
  <c r="K79" i="35"/>
  <c r="K57" i="35"/>
  <c r="I18" i="37"/>
  <c r="D38" i="37"/>
  <c r="G58" i="37"/>
  <c r="I82" i="37"/>
  <c r="H5" i="42"/>
  <c r="E15" i="39"/>
  <c r="G35" i="39"/>
  <c r="H55" i="39"/>
  <c r="H71" i="39"/>
  <c r="I87" i="39"/>
  <c r="J73" i="35"/>
  <c r="J15" i="35"/>
  <c r="J72" i="35"/>
  <c r="J91" i="35"/>
  <c r="J17" i="35"/>
  <c r="J50" i="35"/>
  <c r="G96" i="39"/>
  <c r="G65" i="39"/>
  <c r="I3" i="41"/>
  <c r="E44" i="35"/>
  <c r="D42" i="37"/>
  <c r="F23" i="39"/>
  <c r="J91" i="39"/>
  <c r="H91" i="35"/>
  <c r="G12" i="39"/>
  <c r="G69" i="35"/>
  <c r="G84" i="37"/>
  <c r="K23" i="35"/>
  <c r="K33" i="37"/>
  <c r="H3" i="41"/>
  <c r="J46" i="39"/>
  <c r="J86" i="39"/>
  <c r="E35" i="35"/>
  <c r="E79" i="35"/>
  <c r="G40" i="35"/>
  <c r="I26" i="35"/>
  <c r="E18" i="37"/>
  <c r="K30" i="37"/>
  <c r="F46" i="37"/>
  <c r="F62" i="37"/>
  <c r="E74" i="37"/>
  <c r="K86" i="37"/>
  <c r="D5" i="42"/>
  <c r="D11" i="39"/>
  <c r="K23" i="39"/>
  <c r="K39" i="39"/>
  <c r="D51" i="39"/>
  <c r="G59" i="39"/>
  <c r="G71" i="39"/>
  <c r="E83" i="39"/>
  <c r="K91" i="39"/>
  <c r="H73" i="35"/>
  <c r="F7" i="35"/>
  <c r="I32" i="35"/>
  <c r="D72" i="35"/>
  <c r="F45" i="35"/>
  <c r="I81" i="35"/>
  <c r="H17" i="35"/>
  <c r="F64" i="35"/>
  <c r="K18" i="35"/>
  <c r="G16" i="35"/>
  <c r="G17" i="39"/>
  <c r="K41" i="35"/>
  <c r="E22" i="39"/>
  <c r="G31" i="35"/>
  <c r="G84" i="35"/>
  <c r="D58" i="37"/>
  <c r="E3" i="39"/>
  <c r="J55" i="39"/>
  <c r="H4" i="38"/>
  <c r="I72" i="35"/>
  <c r="H64" i="35"/>
  <c r="D20" i="35"/>
  <c r="G54" i="37"/>
  <c r="E5" i="42"/>
  <c r="E43" i="39"/>
  <c r="E75" i="39"/>
  <c r="H34" i="35"/>
  <c r="H12" i="35"/>
  <c r="G90" i="35"/>
  <c r="H92" i="38"/>
  <c r="H76" i="38"/>
  <c r="H60" i="38"/>
  <c r="H44" i="38"/>
  <c r="J28" i="38"/>
  <c r="J12" i="38"/>
  <c r="H86" i="40"/>
  <c r="J70" i="40"/>
  <c r="J54" i="40"/>
  <c r="J38" i="40"/>
  <c r="J22" i="40"/>
  <c r="J6" i="40"/>
  <c r="H83" i="38"/>
  <c r="H67" i="38"/>
  <c r="H51" i="38"/>
  <c r="H35" i="38"/>
  <c r="J19" i="38"/>
  <c r="H93" i="40"/>
  <c r="J77" i="40"/>
  <c r="J61" i="40"/>
  <c r="J45" i="40"/>
  <c r="J29" i="40"/>
  <c r="J13" i="40"/>
  <c r="H90" i="38"/>
  <c r="H74" i="38"/>
  <c r="H58" i="38"/>
  <c r="H42" i="38"/>
  <c r="J26" i="38"/>
  <c r="H96" i="40"/>
  <c r="J80" i="40"/>
  <c r="J64" i="40"/>
  <c r="J48" i="40"/>
  <c r="J32" i="40"/>
  <c r="J16" i="40"/>
  <c r="H93" i="38"/>
  <c r="H77" i="38"/>
  <c r="H61" i="38"/>
  <c r="H45" i="38"/>
  <c r="H29" i="38"/>
  <c r="J13" i="38"/>
  <c r="H87" i="40"/>
  <c r="J71" i="40"/>
  <c r="J55" i="40"/>
  <c r="J39" i="40"/>
  <c r="J23" i="40"/>
  <c r="J7" i="40"/>
  <c r="H88" i="38"/>
  <c r="H72" i="38"/>
  <c r="H56" i="38"/>
  <c r="H40" i="38"/>
  <c r="J24" i="38"/>
  <c r="J8" i="38"/>
  <c r="H82" i="40"/>
  <c r="J66" i="40"/>
  <c r="J50" i="40"/>
  <c r="J34" i="40"/>
  <c r="J18" i="40"/>
  <c r="H95" i="38"/>
  <c r="H79" i="38"/>
  <c r="H63" i="38"/>
  <c r="H47" i="38"/>
  <c r="H31" i="38"/>
  <c r="J15" i="38"/>
  <c r="F92" i="38"/>
  <c r="F76" i="38"/>
  <c r="F60" i="38"/>
  <c r="F44" i="38"/>
  <c r="D28" i="38"/>
  <c r="D12" i="38"/>
  <c r="F86" i="40"/>
  <c r="D70" i="40"/>
  <c r="D54" i="40"/>
  <c r="D38" i="40"/>
  <c r="D22" i="40"/>
  <c r="D6" i="40"/>
  <c r="F83" i="38"/>
  <c r="F67" i="38"/>
  <c r="F51" i="38"/>
  <c r="F35" i="38"/>
  <c r="D19" i="38"/>
  <c r="F93" i="40"/>
  <c r="D77" i="40"/>
  <c r="D61" i="40"/>
  <c r="D45" i="40"/>
  <c r="D29" i="40"/>
  <c r="D13" i="40"/>
  <c r="F90" i="38"/>
  <c r="F74" i="38"/>
  <c r="F58" i="38"/>
  <c r="F42" i="38"/>
  <c r="D26" i="38"/>
  <c r="F96" i="40"/>
  <c r="D80" i="40"/>
  <c r="D64" i="40"/>
  <c r="D48" i="40"/>
  <c r="D32" i="40"/>
  <c r="D16" i="40"/>
  <c r="F93" i="38"/>
  <c r="F77" i="38"/>
  <c r="F61" i="38"/>
  <c r="F45" i="38"/>
  <c r="G29" i="38"/>
  <c r="D13" i="38"/>
  <c r="F87" i="40"/>
  <c r="D71" i="40"/>
  <c r="D55" i="40"/>
  <c r="D39" i="40"/>
  <c r="D23" i="40"/>
  <c r="D7" i="40"/>
  <c r="F88" i="38"/>
  <c r="F72" i="38"/>
  <c r="F56" i="38"/>
  <c r="F40" i="38"/>
  <c r="D24" i="38"/>
  <c r="D8" i="38"/>
  <c r="F82" i="40"/>
  <c r="D66" i="40"/>
  <c r="D50" i="40"/>
  <c r="D34" i="40"/>
  <c r="D18" i="40"/>
  <c r="F95" i="38"/>
  <c r="F79" i="38"/>
  <c r="F63" i="38"/>
  <c r="F47" i="38"/>
  <c r="F31" i="38"/>
  <c r="I10" i="38"/>
  <c r="K84" i="38"/>
  <c r="K68" i="38"/>
  <c r="K52" i="38"/>
  <c r="K36" i="38"/>
  <c r="I20" i="38"/>
  <c r="K94" i="40"/>
  <c r="I78" i="40"/>
  <c r="I62" i="40"/>
  <c r="I46" i="40"/>
  <c r="I30" i="40"/>
  <c r="I14" i="40"/>
  <c r="K91" i="38"/>
  <c r="K75" i="38"/>
  <c r="K59" i="38"/>
  <c r="K43" i="38"/>
  <c r="I27" i="38"/>
  <c r="I11" i="38"/>
  <c r="K85" i="40"/>
  <c r="I69" i="40"/>
  <c r="I53" i="40"/>
  <c r="I37" i="40"/>
  <c r="I21" i="40"/>
  <c r="I5" i="40"/>
  <c r="K82" i="38"/>
  <c r="K66" i="38"/>
  <c r="K50" i="38"/>
  <c r="K34" i="38"/>
  <c r="I18" i="38"/>
  <c r="K88" i="40"/>
  <c r="I72" i="40"/>
  <c r="I56" i="40"/>
  <c r="I40" i="40"/>
  <c r="I24" i="40"/>
  <c r="I8" i="40"/>
  <c r="K85" i="38"/>
  <c r="K69" i="38"/>
  <c r="K53" i="38"/>
  <c r="K37" i="38"/>
  <c r="I21" i="38"/>
  <c r="K95" i="40"/>
  <c r="I79" i="40"/>
  <c r="I63" i="40"/>
  <c r="I47" i="40"/>
  <c r="I31" i="40"/>
  <c r="I15" i="40"/>
  <c r="K96" i="38"/>
  <c r="K80" i="38"/>
  <c r="K64" i="38"/>
  <c r="K48" i="38"/>
  <c r="K32" i="38"/>
  <c r="I16" i="38"/>
  <c r="K90" i="40"/>
  <c r="I74" i="40"/>
  <c r="I58" i="40"/>
  <c r="I42" i="40"/>
  <c r="I26" i="40"/>
  <c r="I10" i="40"/>
  <c r="K87" i="38"/>
  <c r="K71" i="38"/>
  <c r="G92" i="38"/>
  <c r="G76" i="38"/>
  <c r="G60" i="38"/>
  <c r="G44" i="38"/>
  <c r="E28" i="38"/>
  <c r="E12" i="38"/>
  <c r="G86" i="40"/>
  <c r="E70" i="40"/>
  <c r="E54" i="40"/>
  <c r="E38" i="40"/>
  <c r="E22" i="40"/>
  <c r="E6" i="40"/>
  <c r="G83" i="38"/>
  <c r="G67" i="38"/>
  <c r="G51" i="38"/>
  <c r="G35" i="38"/>
  <c r="E19" i="38"/>
  <c r="G93" i="40"/>
  <c r="E77" i="40"/>
  <c r="E61" i="40"/>
  <c r="E45" i="40"/>
  <c r="E29" i="40"/>
  <c r="E13" i="40"/>
  <c r="G90" i="38"/>
  <c r="G74" i="38"/>
  <c r="G58" i="38"/>
  <c r="G42" i="38"/>
  <c r="E26" i="38"/>
  <c r="G96" i="40"/>
  <c r="E80" i="40"/>
  <c r="E64" i="40"/>
  <c r="E48" i="40"/>
  <c r="E32" i="40"/>
  <c r="E16" i="40"/>
  <c r="G93" i="38"/>
  <c r="G77" i="38"/>
  <c r="G61" i="38"/>
  <c r="G45" i="38"/>
  <c r="F29" i="38"/>
  <c r="E13" i="38"/>
  <c r="G87" i="40"/>
  <c r="E71" i="40"/>
  <c r="E55" i="40"/>
  <c r="G88" i="38"/>
  <c r="E24" i="38"/>
  <c r="E50" i="40"/>
  <c r="G79" i="38"/>
  <c r="K39" i="38"/>
  <c r="K15" i="38"/>
  <c r="E89" i="40"/>
  <c r="G73" i="40"/>
  <c r="G57" i="40"/>
  <c r="G41" i="40"/>
  <c r="G25" i="40"/>
  <c r="G4" i="39"/>
  <c r="G76" i="37"/>
  <c r="K17" i="37"/>
  <c r="J58" i="39"/>
  <c r="I59" i="35"/>
  <c r="F26" i="37"/>
  <c r="K66" i="37"/>
  <c r="J3" i="39"/>
  <c r="K43" i="39"/>
  <c r="K75" i="39"/>
  <c r="D55" i="35"/>
  <c r="D48" i="35"/>
  <c r="K46" i="35"/>
  <c r="G38" i="37"/>
  <c r="H87" i="39"/>
  <c r="D2" i="42"/>
  <c r="G44" i="37"/>
  <c r="I9" i="37"/>
  <c r="E50" i="39"/>
  <c r="K31" i="35"/>
  <c r="H66" i="35"/>
  <c r="H20" i="35"/>
  <c r="G18" i="37"/>
  <c r="I42" i="37"/>
  <c r="D62" i="37"/>
  <c r="G82" i="37"/>
  <c r="I2" i="40"/>
  <c r="F19" i="39"/>
  <c r="E39" i="39"/>
  <c r="I55" i="39"/>
  <c r="I71" i="39"/>
  <c r="G87" i="39"/>
  <c r="G73" i="35"/>
  <c r="I15" i="35"/>
  <c r="E72" i="35"/>
  <c r="D91" i="35"/>
  <c r="I17" i="35"/>
  <c r="K50" i="35"/>
  <c r="G24" i="35"/>
  <c r="K93" i="35"/>
  <c r="E14" i="39"/>
  <c r="I66" i="35"/>
  <c r="I54" i="37"/>
  <c r="G31" i="39"/>
  <c r="H95" i="39"/>
  <c r="K49" i="35"/>
  <c r="G28" i="39"/>
  <c r="G37" i="35"/>
  <c r="I2" i="41"/>
  <c r="K39" i="35"/>
  <c r="H45" i="37"/>
  <c r="J14" i="39"/>
  <c r="J54" i="39"/>
  <c r="J94" i="39"/>
  <c r="I70" i="35"/>
  <c r="E66" i="35"/>
  <c r="K84" i="35"/>
  <c r="K52" i="35"/>
  <c r="F22" i="37"/>
  <c r="E34" i="37"/>
  <c r="E50" i="37"/>
  <c r="K62" i="37"/>
  <c r="F78" i="37"/>
  <c r="F94" i="37"/>
  <c r="E2" i="40"/>
  <c r="J15" i="39"/>
  <c r="J31" i="39"/>
  <c r="D43" i="39"/>
  <c r="G51" i="39"/>
  <c r="G63" i="39"/>
  <c r="D75" i="39"/>
  <c r="K83" i="39"/>
  <c r="K95" i="39"/>
  <c r="F55" i="35"/>
  <c r="D7" i="35"/>
  <c r="I95" i="35"/>
  <c r="F48" i="35"/>
  <c r="D45" i="35"/>
  <c r="I49" i="35"/>
  <c r="F46" i="35"/>
  <c r="K64" i="35"/>
  <c r="G16" i="39"/>
  <c r="I96" i="35"/>
  <c r="G49" i="39"/>
  <c r="H37" i="37"/>
  <c r="E38" i="39"/>
  <c r="K54" i="35"/>
  <c r="K10" i="37"/>
  <c r="D66" i="37"/>
  <c r="F15" i="39"/>
  <c r="J71" i="39"/>
  <c r="K55" i="35"/>
  <c r="K45" i="35"/>
  <c r="K25" i="37"/>
  <c r="K6" i="37"/>
  <c r="I70" i="37"/>
  <c r="G7" i="39"/>
  <c r="E51" i="39"/>
  <c r="H83" i="39"/>
  <c r="F15" i="35"/>
  <c r="K91" i="35"/>
  <c r="H50" i="35"/>
  <c r="J92" i="38"/>
  <c r="J76" i="38"/>
  <c r="J60" i="38"/>
  <c r="J44" i="38"/>
  <c r="H28" i="38"/>
  <c r="H12" i="38"/>
  <c r="J86" i="40"/>
  <c r="H70" i="40"/>
  <c r="H54" i="40"/>
  <c r="H38" i="40"/>
  <c r="H22" i="40"/>
  <c r="H6" i="40"/>
  <c r="J83" i="38"/>
  <c r="J67" i="38"/>
  <c r="J51" i="38"/>
  <c r="J35" i="38"/>
  <c r="H19" i="38"/>
  <c r="J93" i="40"/>
  <c r="H77" i="40"/>
  <c r="H61" i="40"/>
  <c r="H45" i="40"/>
  <c r="H29" i="40"/>
  <c r="H13" i="40"/>
  <c r="J90" i="38"/>
  <c r="J74" i="38"/>
  <c r="J58" i="38"/>
  <c r="J42" i="38"/>
  <c r="H26" i="38"/>
  <c r="J96" i="40"/>
  <c r="H80" i="40"/>
  <c r="H64" i="40"/>
  <c r="H48" i="40"/>
  <c r="H32" i="40"/>
  <c r="H16" i="40"/>
  <c r="J93" i="38"/>
  <c r="J77" i="38"/>
  <c r="J61" i="38"/>
  <c r="J45" i="38"/>
  <c r="I29" i="38"/>
  <c r="H13" i="38"/>
  <c r="J87" i="40"/>
  <c r="H71" i="40"/>
  <c r="H55" i="40"/>
  <c r="H39" i="40"/>
  <c r="H23" i="40"/>
  <c r="H7" i="40"/>
  <c r="J88" i="38"/>
  <c r="J72" i="38"/>
  <c r="J56" i="38"/>
  <c r="J40" i="38"/>
  <c r="H24" i="38"/>
  <c r="H8" i="38"/>
  <c r="J82" i="40"/>
  <c r="H66" i="40"/>
  <c r="H50" i="40"/>
  <c r="H34" i="40"/>
  <c r="H18" i="40"/>
  <c r="J95" i="38"/>
  <c r="J79" i="38"/>
  <c r="J63" i="38"/>
  <c r="J47" i="38"/>
  <c r="J31" i="38"/>
  <c r="F10" i="38"/>
  <c r="D84" i="38"/>
  <c r="D68" i="38"/>
  <c r="D52" i="38"/>
  <c r="D36" i="38"/>
  <c r="F20" i="38"/>
  <c r="D94" i="40"/>
  <c r="F78" i="40"/>
  <c r="F62" i="40"/>
  <c r="F46" i="40"/>
  <c r="F30" i="40"/>
  <c r="F14" i="40"/>
  <c r="D91" i="38"/>
  <c r="D75" i="38"/>
  <c r="D59" i="38"/>
  <c r="D43" i="38"/>
  <c r="F27" i="38"/>
  <c r="F11" i="38"/>
  <c r="D85" i="40"/>
  <c r="F69" i="40"/>
  <c r="F53" i="40"/>
  <c r="F37" i="40"/>
  <c r="F21" i="40"/>
  <c r="F5" i="40"/>
  <c r="D82" i="38"/>
  <c r="D66" i="38"/>
  <c r="D50" i="38"/>
  <c r="D34" i="38"/>
  <c r="F18" i="38"/>
  <c r="D88" i="40"/>
  <c r="F72" i="40"/>
  <c r="F56" i="40"/>
  <c r="F40" i="40"/>
  <c r="F24" i="40"/>
  <c r="F8" i="40"/>
  <c r="D85" i="38"/>
  <c r="D69" i="38"/>
  <c r="D53" i="38"/>
  <c r="D37" i="38"/>
  <c r="F21" i="38"/>
  <c r="D95" i="40"/>
  <c r="F79" i="40"/>
  <c r="F63" i="40"/>
  <c r="F47" i="40"/>
  <c r="F31" i="40"/>
  <c r="F15" i="40"/>
  <c r="D96" i="38"/>
  <c r="D80" i="38"/>
  <c r="D64" i="38"/>
  <c r="D48" i="38"/>
  <c r="D32" i="38"/>
  <c r="F16" i="38"/>
  <c r="D90" i="40"/>
  <c r="F74" i="40"/>
  <c r="F58" i="40"/>
  <c r="F42" i="40"/>
  <c r="F26" i="40"/>
  <c r="F10" i="40"/>
  <c r="D87" i="38"/>
  <c r="D71" i="38"/>
  <c r="D55" i="38"/>
  <c r="D39" i="38"/>
  <c r="F23" i="38"/>
  <c r="K10" i="38"/>
  <c r="I84" i="38"/>
  <c r="I68" i="38"/>
  <c r="I52" i="38"/>
  <c r="I36" i="38"/>
  <c r="K20" i="38"/>
  <c r="I94" i="40"/>
  <c r="K78" i="40"/>
  <c r="K62" i="40"/>
  <c r="K46" i="40"/>
  <c r="K30" i="40"/>
  <c r="K14" i="40"/>
  <c r="E91" i="38"/>
  <c r="E75" i="38"/>
  <c r="E59" i="38"/>
  <c r="E43" i="38"/>
  <c r="K27" i="38"/>
  <c r="K11" i="38"/>
  <c r="E85" i="40"/>
  <c r="G69" i="40"/>
  <c r="G53" i="40"/>
  <c r="G37" i="40"/>
  <c r="G21" i="40"/>
  <c r="G5" i="40"/>
  <c r="I82" i="38"/>
  <c r="I66" i="38"/>
  <c r="I50" i="38"/>
  <c r="I34" i="38"/>
  <c r="K18" i="38"/>
  <c r="I88" i="40"/>
  <c r="K72" i="40"/>
  <c r="K56" i="40"/>
  <c r="K40" i="40"/>
  <c r="K24" i="40"/>
  <c r="K8" i="40"/>
  <c r="E85" i="38"/>
  <c r="E69" i="38"/>
  <c r="E53" i="38"/>
  <c r="E37" i="38"/>
  <c r="K21" i="38"/>
  <c r="E95" i="40"/>
  <c r="G79" i="40"/>
  <c r="G63" i="40"/>
  <c r="G47" i="40"/>
  <c r="G31" i="40"/>
  <c r="G15" i="40"/>
  <c r="I96" i="38"/>
  <c r="I80" i="38"/>
  <c r="I64" i="38"/>
  <c r="I48" i="38"/>
  <c r="I32" i="38"/>
  <c r="K16" i="38"/>
  <c r="I90" i="40"/>
  <c r="K74" i="40"/>
  <c r="K58" i="40"/>
  <c r="K42" i="40"/>
  <c r="K26" i="40"/>
  <c r="K10" i="40"/>
  <c r="E87" i="38"/>
  <c r="E71" i="38"/>
  <c r="E92" i="38"/>
  <c r="E76" i="38"/>
  <c r="E60" i="38"/>
  <c r="E44" i="38"/>
  <c r="G28" i="38"/>
  <c r="G12" i="38"/>
  <c r="E86" i="40"/>
  <c r="G70" i="40"/>
  <c r="G54" i="40"/>
  <c r="G38" i="40"/>
  <c r="G22" i="40"/>
  <c r="G6" i="40"/>
  <c r="I83" i="38"/>
  <c r="I67" i="38"/>
  <c r="I51" i="38"/>
  <c r="I35" i="38"/>
  <c r="G19" i="38"/>
  <c r="I93" i="40"/>
  <c r="K77" i="40"/>
  <c r="K61" i="40"/>
  <c r="K45" i="40"/>
  <c r="K29" i="40"/>
  <c r="K13" i="40"/>
  <c r="E90" i="38"/>
  <c r="E74" i="38"/>
  <c r="E58" i="38"/>
  <c r="E42" i="38"/>
  <c r="G26" i="38"/>
  <c r="E96" i="40"/>
  <c r="G80" i="40"/>
  <c r="G64" i="40"/>
  <c r="G48" i="40"/>
  <c r="G32" i="40"/>
  <c r="G16" i="40"/>
  <c r="I93" i="38"/>
  <c r="I77" i="38"/>
  <c r="I61" i="38"/>
  <c r="I45" i="38"/>
  <c r="K29" i="38"/>
  <c r="G13" i="38"/>
  <c r="I87" i="40"/>
  <c r="K71" i="40"/>
  <c r="E39" i="40"/>
  <c r="G72" i="38"/>
  <c r="E8" i="38"/>
  <c r="E34" i="40"/>
  <c r="K63" i="38"/>
  <c r="K31" i="38"/>
  <c r="I7" i="38"/>
  <c r="G81" i="40"/>
  <c r="I65" i="40"/>
  <c r="I49" i="40"/>
  <c r="I33" i="40"/>
  <c r="I17" i="40"/>
  <c r="G68" i="39"/>
  <c r="G37" i="39"/>
  <c r="H61" i="37"/>
  <c r="J90" i="39"/>
  <c r="I84" i="35"/>
  <c r="K34" i="37"/>
  <c r="E78" i="37"/>
  <c r="K11" i="39"/>
  <c r="K51" i="39"/>
  <c r="D83" i="39"/>
  <c r="H7" i="35"/>
  <c r="H45" i="35"/>
  <c r="I64" i="35"/>
  <c r="D82" i="37"/>
  <c r="E32" i="35"/>
  <c r="G40" i="39"/>
  <c r="G9" i="39"/>
  <c r="H53" i="37"/>
  <c r="E74" i="39"/>
  <c r="H70" i="35"/>
  <c r="K19" i="35"/>
  <c r="H52" i="35"/>
  <c r="G26" i="37"/>
  <c r="I50" i="37"/>
  <c r="D70" i="37"/>
  <c r="G90" i="37"/>
  <c r="G3" i="39"/>
  <c r="F27" i="39"/>
  <c r="H47" i="39"/>
  <c r="H63" i="39"/>
  <c r="I79" i="39"/>
  <c r="I95" i="39"/>
  <c r="J34" i="35"/>
  <c r="J95" i="35"/>
  <c r="J12" i="35"/>
  <c r="J49" i="35"/>
  <c r="J90" i="35"/>
  <c r="J75" i="37"/>
  <c r="G36" i="37"/>
  <c r="F17" i="37"/>
  <c r="E62" i="39"/>
  <c r="H75" i="35"/>
  <c r="I86" i="37"/>
  <c r="J59" i="39"/>
  <c r="G15" i="35"/>
  <c r="D50" i="35"/>
  <c r="G76" i="39"/>
  <c r="G16" i="37"/>
  <c r="G45" i="39"/>
  <c r="H42" i="35"/>
  <c r="H77" i="37"/>
  <c r="J22" i="39"/>
  <c r="J62" i="39"/>
  <c r="I78" i="35"/>
  <c r="K44" i="35"/>
  <c r="E59" i="35"/>
  <c r="E57" i="35"/>
  <c r="E6" i="37"/>
  <c r="K22" i="37"/>
  <c r="K38" i="37"/>
  <c r="F54" i="37"/>
  <c r="E66" i="37"/>
  <c r="E82" i="37"/>
  <c r="K94" i="37"/>
  <c r="D3" i="39"/>
  <c r="D19" i="39"/>
  <c r="K31" i="39"/>
  <c r="G43" i="39"/>
  <c r="G55" i="39"/>
  <c r="D67" i="39"/>
  <c r="G75" i="39"/>
  <c r="K87" i="39"/>
  <c r="E4" i="38"/>
  <c r="I55" i="35"/>
  <c r="D15" i="35"/>
  <c r="F8" i="35"/>
  <c r="E48" i="35"/>
  <c r="G91" i="35"/>
  <c r="F29" i="35"/>
  <c r="D46" i="35"/>
  <c r="I50" i="35"/>
  <c r="G48" i="39"/>
  <c r="G20" i="37"/>
  <c r="G2" i="38"/>
  <c r="H69" i="37"/>
  <c r="E54" i="39"/>
  <c r="D79" i="35"/>
  <c r="D26" i="37"/>
  <c r="I78" i="37"/>
  <c r="E35" i="39"/>
  <c r="J79" i="39"/>
  <c r="K7" i="35"/>
  <c r="K29" i="35"/>
  <c r="H94" i="39"/>
  <c r="I22" i="37"/>
  <c r="G78" i="37"/>
  <c r="E19" i="39"/>
  <c r="E59" i="39"/>
  <c r="H91" i="39"/>
  <c r="K95" i="35"/>
  <c r="H49" i="35"/>
  <c r="J10" i="38"/>
  <c r="H84" i="38"/>
  <c r="H68" i="38"/>
  <c r="H52" i="38"/>
  <c r="H36" i="38"/>
  <c r="J20" i="38"/>
  <c r="H94" i="40"/>
  <c r="J78" i="40"/>
  <c r="J62" i="40"/>
  <c r="J46" i="40"/>
  <c r="J30" i="40"/>
  <c r="J14" i="40"/>
  <c r="H91" i="38"/>
  <c r="H75" i="38"/>
  <c r="H59" i="38"/>
  <c r="H43" i="38"/>
  <c r="J27" i="38"/>
  <c r="J11" i="38"/>
  <c r="H85" i="40"/>
  <c r="J69" i="40"/>
  <c r="J53" i="40"/>
  <c r="J37" i="40"/>
  <c r="J21" i="40"/>
  <c r="J5" i="40"/>
  <c r="H82" i="38"/>
  <c r="H66" i="38"/>
  <c r="H50" i="38"/>
  <c r="H34" i="38"/>
  <c r="J18" i="38"/>
  <c r="H88" i="40"/>
  <c r="J72" i="40"/>
  <c r="J56" i="40"/>
  <c r="J40" i="40"/>
  <c r="J24" i="40"/>
  <c r="J8" i="40"/>
  <c r="H85" i="38"/>
  <c r="H69" i="38"/>
  <c r="H53" i="38"/>
  <c r="H37" i="38"/>
  <c r="J21" i="38"/>
  <c r="H95" i="40"/>
  <c r="J79" i="40"/>
  <c r="J63" i="40"/>
  <c r="J47" i="40"/>
  <c r="J31" i="40"/>
  <c r="J15" i="40"/>
  <c r="H96" i="38"/>
  <c r="H80" i="38"/>
  <c r="H64" i="38"/>
  <c r="H48" i="38"/>
  <c r="H32" i="38"/>
  <c r="J16" i="38"/>
  <c r="H90" i="40"/>
  <c r="J74" i="40"/>
  <c r="J58" i="40"/>
  <c r="J42" i="40"/>
  <c r="J26" i="40"/>
  <c r="J10" i="40"/>
  <c r="H87" i="38"/>
  <c r="H71" i="38"/>
  <c r="H55" i="38"/>
  <c r="H39" i="38"/>
  <c r="J23" i="38"/>
  <c r="D10" i="38"/>
  <c r="F84" i="38"/>
  <c r="F68" i="38"/>
  <c r="F52" i="38"/>
  <c r="F36" i="38"/>
  <c r="D20" i="38"/>
  <c r="F94" i="40"/>
  <c r="D78" i="40"/>
  <c r="D62" i="40"/>
  <c r="D46" i="40"/>
  <c r="D30" i="40"/>
  <c r="D14" i="40"/>
  <c r="F91" i="38"/>
  <c r="F75" i="38"/>
  <c r="F59" i="38"/>
  <c r="F43" i="38"/>
  <c r="D27" i="38"/>
  <c r="D11" i="38"/>
  <c r="F85" i="40"/>
  <c r="D69" i="40"/>
  <c r="D53" i="40"/>
  <c r="D37" i="40"/>
  <c r="D21" i="40"/>
  <c r="D5" i="40"/>
  <c r="F82" i="38"/>
  <c r="F66" i="38"/>
  <c r="F50" i="38"/>
  <c r="F34" i="38"/>
  <c r="D18" i="38"/>
  <c r="F88" i="40"/>
  <c r="D72" i="40"/>
  <c r="D56" i="40"/>
  <c r="D40" i="40"/>
  <c r="D24" i="40"/>
  <c r="D8" i="40"/>
  <c r="F85" i="38"/>
  <c r="F69" i="38"/>
  <c r="F53" i="38"/>
  <c r="F37" i="38"/>
  <c r="D21" i="38"/>
  <c r="F95" i="40"/>
  <c r="D79" i="40"/>
  <c r="D63" i="40"/>
  <c r="D47" i="40"/>
  <c r="D31" i="40"/>
  <c r="D15" i="40"/>
  <c r="F96" i="38"/>
  <c r="F80" i="38"/>
  <c r="F64" i="38"/>
  <c r="F48" i="38"/>
  <c r="F32" i="38"/>
  <c r="D16" i="38"/>
  <c r="F90" i="40"/>
  <c r="D74" i="40"/>
  <c r="D58" i="40"/>
  <c r="D42" i="40"/>
  <c r="D26" i="40"/>
  <c r="D10" i="40"/>
  <c r="F87" i="38"/>
  <c r="F71" i="38"/>
  <c r="F55" i="38"/>
  <c r="F39" i="38"/>
  <c r="D23" i="38"/>
  <c r="K92" i="38"/>
  <c r="K76" i="38"/>
  <c r="K60" i="38"/>
  <c r="K44" i="38"/>
  <c r="I28" i="38"/>
  <c r="I12" i="38"/>
  <c r="K86" i="40"/>
  <c r="I70" i="40"/>
  <c r="I54" i="40"/>
  <c r="I38" i="40"/>
  <c r="I22" i="40"/>
  <c r="I6" i="40"/>
  <c r="K83" i="38"/>
  <c r="K67" i="38"/>
  <c r="K51" i="38"/>
  <c r="K35" i="38"/>
  <c r="I19" i="38"/>
  <c r="K93" i="40"/>
  <c r="I77" i="40"/>
  <c r="I61" i="40"/>
  <c r="I45" i="40"/>
  <c r="I29" i="40"/>
  <c r="I13" i="40"/>
  <c r="K90" i="38"/>
  <c r="K74" i="38"/>
  <c r="K58" i="38"/>
  <c r="K42" i="38"/>
  <c r="I26" i="38"/>
  <c r="K96" i="40"/>
  <c r="I80" i="40"/>
  <c r="I64" i="40"/>
  <c r="I48" i="40"/>
  <c r="I32" i="40"/>
  <c r="I16" i="40"/>
  <c r="K93" i="38"/>
  <c r="K77" i="38"/>
  <c r="K61" i="38"/>
  <c r="K45" i="38"/>
  <c r="J29" i="38"/>
  <c r="I13" i="38"/>
  <c r="K87" i="40"/>
  <c r="I71" i="40"/>
  <c r="I55" i="40"/>
  <c r="I39" i="40"/>
  <c r="I23" i="40"/>
  <c r="I7" i="40"/>
  <c r="K88" i="38"/>
  <c r="K72" i="38"/>
  <c r="K56" i="38"/>
  <c r="K40" i="38"/>
  <c r="I24" i="38"/>
  <c r="I8" i="38"/>
  <c r="K82" i="40"/>
  <c r="I66" i="40"/>
  <c r="I50" i="40"/>
  <c r="I34" i="40"/>
  <c r="I18" i="40"/>
  <c r="K95" i="38"/>
  <c r="K79" i="38"/>
  <c r="E10" i="38"/>
  <c r="G84" i="38"/>
  <c r="G68" i="38"/>
  <c r="G52" i="38"/>
  <c r="G36" i="38"/>
  <c r="E20" i="38"/>
  <c r="G94" i="40"/>
  <c r="E78" i="40"/>
  <c r="E62" i="40"/>
  <c r="E46" i="40"/>
  <c r="E30" i="40"/>
  <c r="E14" i="40"/>
  <c r="G91" i="38"/>
  <c r="G75" i="38"/>
  <c r="G59" i="38"/>
  <c r="G43" i="38"/>
  <c r="E27" i="38"/>
  <c r="E11" i="38"/>
  <c r="G85" i="40"/>
  <c r="E69" i="40"/>
  <c r="E53" i="40"/>
  <c r="E37" i="40"/>
  <c r="E21" i="40"/>
  <c r="E5" i="40"/>
  <c r="G82" i="38"/>
  <c r="G66" i="38"/>
  <c r="G50" i="38"/>
  <c r="G34" i="38"/>
  <c r="E18" i="38"/>
  <c r="G88" i="40"/>
  <c r="E72" i="40"/>
  <c r="E56" i="40"/>
  <c r="E40" i="40"/>
  <c r="E24" i="40"/>
  <c r="E8" i="40"/>
  <c r="G85" i="38"/>
  <c r="G69" i="38"/>
  <c r="G53" i="38"/>
  <c r="G37" i="38"/>
  <c r="E21" i="38"/>
  <c r="G95" i="40"/>
  <c r="E79" i="40"/>
  <c r="E63" i="40"/>
  <c r="E23" i="40"/>
  <c r="G56" i="38"/>
  <c r="G82" i="40"/>
  <c r="E18" i="40"/>
  <c r="K55" i="38"/>
  <c r="I23" i="38"/>
  <c r="K7" i="38"/>
  <c r="D81" i="40"/>
  <c r="G65" i="40"/>
  <c r="G49" i="40"/>
  <c r="G33" i="40"/>
  <c r="G17" i="40"/>
  <c r="I94" i="38"/>
  <c r="I78" i="38"/>
  <c r="I62" i="38"/>
  <c r="I46" i="38"/>
  <c r="I30" i="38"/>
  <c r="I84" i="40"/>
  <c r="K68" i="40"/>
  <c r="K52" i="40"/>
  <c r="K36" i="40"/>
  <c r="K20" i="40"/>
  <c r="K4" i="40"/>
  <c r="E81" i="38"/>
  <c r="E65" i="38"/>
  <c r="E49" i="38"/>
  <c r="E33" i="38"/>
  <c r="K17" i="38"/>
  <c r="E91" i="40"/>
  <c r="G75" i="40"/>
  <c r="G59" i="40"/>
  <c r="G43" i="40"/>
  <c r="G27" i="40"/>
  <c r="G11" i="40"/>
  <c r="G49" i="38"/>
  <c r="G25" i="38"/>
  <c r="I83" i="40"/>
  <c r="K59" i="40"/>
  <c r="K27" i="40"/>
  <c r="I47" i="38"/>
  <c r="D73" i="40"/>
  <c r="F33" i="40"/>
  <c r="F86" i="38"/>
  <c r="F38" i="38"/>
  <c r="F76" i="40"/>
  <c r="F28" i="40"/>
  <c r="F81" i="38"/>
  <c r="F41" i="38"/>
  <c r="D83" i="40"/>
  <c r="F43" i="40"/>
  <c r="K55" i="40"/>
  <c r="E88" i="38"/>
  <c r="G24" i="38"/>
  <c r="G50" i="40"/>
  <c r="I79" i="38"/>
  <c r="G39" i="38"/>
  <c r="G15" i="38"/>
  <c r="I89" i="40"/>
  <c r="K73" i="40"/>
  <c r="K57" i="40"/>
  <c r="K41" i="40"/>
  <c r="K25" i="40"/>
  <c r="K9" i="40"/>
  <c r="E86" i="38"/>
  <c r="E70" i="38"/>
  <c r="E54" i="38"/>
  <c r="E38" i="38"/>
  <c r="G22" i="38"/>
  <c r="E92" i="40"/>
  <c r="G76" i="40"/>
  <c r="G60" i="40"/>
  <c r="G44" i="40"/>
  <c r="G28" i="40"/>
  <c r="G12" i="40"/>
  <c r="I89" i="38"/>
  <c r="I73" i="38"/>
  <c r="I49" i="38"/>
  <c r="E9" i="38"/>
  <c r="K67" i="40"/>
  <c r="E27" i="40"/>
  <c r="D15" i="38"/>
  <c r="D94" i="38"/>
  <c r="F46" i="38"/>
  <c r="F68" i="40"/>
  <c r="F4" i="40"/>
  <c r="D33" i="38"/>
  <c r="F67" i="40"/>
  <c r="F5" i="41"/>
  <c r="G96" i="38"/>
  <c r="G32" i="38"/>
  <c r="E58" i="40"/>
  <c r="G87" i="38"/>
  <c r="E47" i="38"/>
  <c r="H15" i="38"/>
  <c r="J89" i="40"/>
  <c r="H73" i="40"/>
  <c r="H57" i="40"/>
  <c r="H41" i="40"/>
  <c r="H25" i="40"/>
  <c r="H9" i="40"/>
  <c r="J86" i="38"/>
  <c r="J70" i="38"/>
  <c r="J54" i="38"/>
  <c r="J38" i="38"/>
  <c r="H22" i="38"/>
  <c r="J92" i="40"/>
  <c r="H76" i="40"/>
  <c r="H60" i="40"/>
  <c r="H44" i="40"/>
  <c r="H28" i="40"/>
  <c r="H12" i="40"/>
  <c r="J89" i="38"/>
  <c r="J73" i="38"/>
  <c r="J57" i="38"/>
  <c r="J41" i="38"/>
  <c r="H25" i="38"/>
  <c r="H9" i="38"/>
  <c r="J83" i="40"/>
  <c r="H67" i="40"/>
  <c r="H51" i="40"/>
  <c r="H35" i="40"/>
  <c r="H19" i="40"/>
  <c r="D5" i="41"/>
  <c r="E96" i="38"/>
  <c r="E32" i="38"/>
  <c r="G58" i="40"/>
  <c r="I87" i="38"/>
  <c r="I39" i="38"/>
  <c r="D89" i="40"/>
  <c r="F57" i="40"/>
  <c r="D17" i="40"/>
  <c r="D62" i="38"/>
  <c r="D22" i="38"/>
  <c r="F60" i="40"/>
  <c r="F20" i="40"/>
  <c r="D73" i="38"/>
  <c r="F33" i="38"/>
  <c r="F75" i="40"/>
  <c r="F27" i="40"/>
  <c r="J3" i="35"/>
  <c r="F3" i="35"/>
  <c r="D3" i="33"/>
  <c r="F6" i="34"/>
  <c r="F14" i="34"/>
  <c r="F34" i="34"/>
  <c r="F42" i="34"/>
  <c r="F50" i="34"/>
  <c r="F66" i="34"/>
  <c r="F74" i="34"/>
  <c r="F82" i="34"/>
  <c r="F90" i="34"/>
  <c r="F3" i="34"/>
  <c r="F11" i="34"/>
  <c r="F19" i="34"/>
  <c r="F27" i="34"/>
  <c r="F35" i="34"/>
  <c r="F43" i="34"/>
  <c r="F59" i="34"/>
  <c r="F71" i="34"/>
  <c r="F79" i="34"/>
  <c r="F95" i="34"/>
  <c r="D2" i="32"/>
  <c r="F12" i="34"/>
  <c r="F20" i="34"/>
  <c r="F28" i="34"/>
  <c r="F44" i="34"/>
  <c r="F56" i="34"/>
  <c r="F64" i="34"/>
  <c r="F3" i="36"/>
  <c r="F9" i="34"/>
  <c r="F21" i="34"/>
  <c r="F41" i="34"/>
  <c r="F57" i="34"/>
  <c r="F73" i="34"/>
  <c r="F85" i="34"/>
  <c r="F93" i="34"/>
  <c r="J2" i="32"/>
  <c r="I60" i="34"/>
  <c r="J41" i="34"/>
  <c r="J93" i="34"/>
  <c r="H2" i="34"/>
  <c r="H10" i="34"/>
  <c r="H26" i="34"/>
  <c r="H38" i="34"/>
  <c r="H46" i="34"/>
  <c r="H58" i="34"/>
  <c r="H70" i="34"/>
  <c r="H78" i="34"/>
  <c r="H86" i="34"/>
  <c r="H94" i="34"/>
  <c r="D7" i="34"/>
  <c r="D15" i="34"/>
  <c r="D23" i="34"/>
  <c r="D31" i="34"/>
  <c r="D39" i="34"/>
  <c r="I51" i="34"/>
  <c r="I67" i="34"/>
  <c r="G75" i="34"/>
  <c r="G91" i="34"/>
  <c r="K2" i="36"/>
  <c r="I3" i="32"/>
  <c r="H16" i="34"/>
  <c r="H24" i="34"/>
  <c r="H36" i="34"/>
  <c r="H52" i="34"/>
  <c r="H60" i="34"/>
  <c r="I68" i="34"/>
  <c r="I5" i="34"/>
  <c r="I13" i="34"/>
  <c r="I29" i="34"/>
  <c r="I49" i="34"/>
  <c r="I61" i="34"/>
  <c r="E81" i="34"/>
  <c r="E89" i="34"/>
  <c r="K2" i="35"/>
  <c r="I52" i="34"/>
  <c r="K13" i="34"/>
  <c r="J85" i="34"/>
  <c r="I3" i="33"/>
  <c r="G6" i="34"/>
  <c r="G14" i="34"/>
  <c r="G34" i="34"/>
  <c r="G42" i="34"/>
  <c r="G50" i="34"/>
  <c r="G66" i="34"/>
  <c r="D74" i="34"/>
  <c r="D82" i="34"/>
  <c r="D90" i="34"/>
  <c r="D3" i="34"/>
  <c r="D11" i="34"/>
  <c r="D19" i="34"/>
  <c r="D27" i="34"/>
  <c r="D35" i="34"/>
  <c r="D43" i="34"/>
  <c r="D59" i="34"/>
  <c r="E71" i="34"/>
  <c r="E79" i="34"/>
  <c r="E95" i="34"/>
  <c r="I2" i="32"/>
  <c r="G12" i="34"/>
  <c r="G20" i="34"/>
  <c r="G28" i="34"/>
  <c r="G44" i="34"/>
  <c r="G56" i="34"/>
  <c r="G64" i="34"/>
  <c r="H3" i="36"/>
  <c r="D9" i="34"/>
  <c r="D21" i="34"/>
  <c r="D41" i="34"/>
  <c r="D57" i="34"/>
  <c r="K73" i="34"/>
  <c r="K85" i="34"/>
  <c r="K93" i="34"/>
  <c r="I12" i="34"/>
  <c r="I44" i="34"/>
  <c r="K9" i="34"/>
  <c r="D73" i="34"/>
  <c r="J3" i="33"/>
  <c r="I6" i="34"/>
  <c r="I14" i="34"/>
  <c r="I34" i="34"/>
  <c r="I42" i="34"/>
  <c r="I50" i="34"/>
  <c r="I66" i="34"/>
  <c r="G74" i="34"/>
  <c r="G82" i="34"/>
  <c r="G90" i="34"/>
  <c r="K3" i="34"/>
  <c r="K11" i="34"/>
  <c r="K19" i="34"/>
  <c r="K27" i="34"/>
  <c r="K35" i="34"/>
  <c r="K43" i="34"/>
  <c r="K59" i="34"/>
  <c r="D71" i="34"/>
  <c r="D79" i="34"/>
  <c r="D95" i="34"/>
  <c r="J12" i="34"/>
  <c r="J36" i="34"/>
  <c r="J5" i="34"/>
  <c r="J61" i="34"/>
  <c r="H52" i="32"/>
  <c r="K73" i="33"/>
  <c r="K57" i="33"/>
  <c r="K16" i="33"/>
  <c r="J94" i="33"/>
  <c r="K84" i="36"/>
  <c r="H72" i="32"/>
  <c r="H19" i="36"/>
  <c r="H77" i="32"/>
  <c r="H54" i="32"/>
  <c r="H15" i="36"/>
  <c r="J55" i="34"/>
  <c r="K13" i="33"/>
  <c r="J4" i="33"/>
  <c r="K34" i="33"/>
  <c r="H88" i="32"/>
  <c r="J43" i="36"/>
  <c r="H90" i="32"/>
  <c r="H46" i="32"/>
  <c r="H48" i="32"/>
  <c r="J4" i="34"/>
  <c r="K68" i="36"/>
  <c r="H4" i="32"/>
  <c r="J89" i="33"/>
  <c r="K71" i="36"/>
  <c r="H8" i="36"/>
  <c r="J72" i="34"/>
  <c r="H91" i="32"/>
  <c r="H10" i="32"/>
  <c r="J77" i="34"/>
  <c r="J47" i="34"/>
  <c r="K53" i="33"/>
  <c r="K9" i="33"/>
  <c r="J96" i="33"/>
  <c r="K64" i="33"/>
  <c r="K32" i="33"/>
  <c r="J95" i="33"/>
  <c r="K39" i="33"/>
  <c r="K62" i="33"/>
  <c r="K43" i="33"/>
  <c r="K22" i="33"/>
  <c r="H9" i="32"/>
  <c r="J4" i="36"/>
  <c r="H84" i="32"/>
  <c r="H24" i="32"/>
  <c r="H59" i="32"/>
  <c r="H27" i="32"/>
  <c r="K82" i="36"/>
  <c r="K66" i="36"/>
  <c r="J42" i="36"/>
  <c r="H26" i="36"/>
  <c r="H82" i="32"/>
  <c r="H30" i="32"/>
  <c r="K85" i="36"/>
  <c r="K69" i="36"/>
  <c r="J49" i="36"/>
  <c r="H33" i="36"/>
  <c r="H89" i="32"/>
  <c r="H57" i="32"/>
  <c r="H25" i="32"/>
  <c r="H8" i="32"/>
  <c r="K87" i="36"/>
  <c r="K41" i="33"/>
  <c r="K36" i="33"/>
  <c r="H7" i="36"/>
  <c r="H28" i="36"/>
  <c r="K67" i="36"/>
  <c r="H34" i="32"/>
  <c r="H45" i="32"/>
  <c r="H64" i="32"/>
  <c r="K88" i="36"/>
  <c r="I9" i="40"/>
  <c r="K86" i="38"/>
  <c r="K70" i="38"/>
  <c r="K54" i="38"/>
  <c r="K38" i="38"/>
  <c r="I22" i="38"/>
  <c r="K92" i="40"/>
  <c r="I76" i="40"/>
  <c r="I60" i="40"/>
  <c r="I44" i="40"/>
  <c r="I28" i="40"/>
  <c r="I12" i="40"/>
  <c r="K89" i="38"/>
  <c r="K73" i="38"/>
  <c r="K57" i="38"/>
  <c r="K41" i="38"/>
  <c r="I25" i="38"/>
  <c r="I9" i="38"/>
  <c r="K83" i="40"/>
  <c r="I67" i="40"/>
  <c r="I51" i="40"/>
  <c r="I35" i="40"/>
  <c r="I19" i="40"/>
  <c r="H5" i="41"/>
  <c r="G41" i="38"/>
  <c r="G17" i="38"/>
  <c r="E75" i="40"/>
  <c r="K51" i="40"/>
  <c r="K19" i="40"/>
  <c r="D7" i="38"/>
  <c r="D65" i="40"/>
  <c r="D25" i="40"/>
  <c r="D70" i="38"/>
  <c r="F22" i="38"/>
  <c r="D68" i="40"/>
  <c r="D20" i="40"/>
  <c r="F73" i="38"/>
  <c r="F25" i="38"/>
  <c r="D75" i="40"/>
  <c r="D35" i="40"/>
  <c r="K39" i="40"/>
  <c r="E72" i="38"/>
  <c r="G8" i="38"/>
  <c r="G34" i="40"/>
  <c r="G63" i="38"/>
  <c r="G31" i="38"/>
  <c r="E7" i="38"/>
  <c r="J81" i="40"/>
  <c r="E65" i="40"/>
  <c r="E49" i="40"/>
  <c r="E33" i="40"/>
  <c r="E17" i="40"/>
  <c r="G94" i="38"/>
  <c r="G78" i="38"/>
  <c r="G62" i="38"/>
  <c r="G46" i="38"/>
  <c r="G30" i="38"/>
  <c r="G84" i="40"/>
  <c r="E68" i="40"/>
  <c r="E52" i="40"/>
  <c r="E36" i="40"/>
  <c r="E20" i="40"/>
  <c r="E4" i="40"/>
  <c r="G81" i="38"/>
  <c r="I65" i="38"/>
  <c r="G33" i="38"/>
  <c r="G91" i="40"/>
  <c r="E51" i="40"/>
  <c r="E19" i="40"/>
  <c r="F49" i="40"/>
  <c r="D78" i="38"/>
  <c r="F30" i="38"/>
  <c r="D60" i="40"/>
  <c r="F89" i="38"/>
  <c r="D25" i="38"/>
  <c r="D59" i="40"/>
  <c r="E47" i="40"/>
  <c r="G80" i="38"/>
  <c r="E16" i="38"/>
  <c r="E42" i="40"/>
  <c r="G71" i="38"/>
  <c r="E39" i="38"/>
  <c r="J7" i="38"/>
  <c r="H81" i="40"/>
  <c r="J65" i="40"/>
  <c r="J49" i="40"/>
  <c r="J33" i="40"/>
  <c r="J17" i="40"/>
  <c r="H94" i="38"/>
  <c r="H78" i="38"/>
  <c r="H62" i="38"/>
  <c r="H46" i="38"/>
  <c r="H30" i="38"/>
  <c r="H84" i="40"/>
  <c r="J68" i="40"/>
  <c r="J52" i="40"/>
  <c r="J36" i="40"/>
  <c r="J20" i="40"/>
  <c r="J4" i="40"/>
  <c r="H81" i="38"/>
  <c r="H65" i="38"/>
  <c r="H49" i="38"/>
  <c r="H33" i="38"/>
  <c r="J17" i="38"/>
  <c r="H91" i="40"/>
  <c r="J75" i="40"/>
  <c r="J59" i="40"/>
  <c r="J43" i="40"/>
  <c r="J27" i="40"/>
  <c r="J11" i="40"/>
  <c r="K47" i="40"/>
  <c r="E80" i="38"/>
  <c r="G16" i="38"/>
  <c r="G42" i="40"/>
  <c r="I71" i="38"/>
  <c r="I31" i="38"/>
  <c r="K81" i="40"/>
  <c r="D49" i="40"/>
  <c r="D9" i="40"/>
  <c r="F54" i="38"/>
  <c r="D92" i="40"/>
  <c r="F52" i="40"/>
  <c r="F12" i="40"/>
  <c r="F65" i="38"/>
  <c r="F17" i="38"/>
  <c r="D67" i="40"/>
  <c r="F19" i="40"/>
  <c r="I3" i="35"/>
  <c r="D3" i="35"/>
  <c r="F3" i="33"/>
  <c r="D6" i="34"/>
  <c r="D14" i="34"/>
  <c r="D34" i="34"/>
  <c r="D42" i="34"/>
  <c r="D50" i="34"/>
  <c r="D66" i="34"/>
  <c r="I74" i="34"/>
  <c r="I82" i="34"/>
  <c r="I90" i="34"/>
  <c r="E3" i="34"/>
  <c r="E11" i="34"/>
  <c r="E19" i="34"/>
  <c r="E27" i="34"/>
  <c r="E35" i="34"/>
  <c r="E43" i="34"/>
  <c r="E59" i="34"/>
  <c r="K71" i="34"/>
  <c r="K79" i="34"/>
  <c r="K95" i="34"/>
  <c r="F2" i="32"/>
  <c r="D12" i="34"/>
  <c r="D20" i="34"/>
  <c r="D28" i="34"/>
  <c r="D44" i="34"/>
  <c r="D56" i="34"/>
  <c r="D64" i="34"/>
  <c r="K3" i="36"/>
  <c r="E9" i="34"/>
  <c r="E21" i="34"/>
  <c r="E41" i="34"/>
  <c r="E57" i="34"/>
  <c r="G73" i="34"/>
  <c r="G85" i="34"/>
  <c r="G93" i="34"/>
  <c r="I24" i="34"/>
  <c r="J3" i="36"/>
  <c r="K49" i="34"/>
  <c r="K3" i="33"/>
  <c r="K6" i="34"/>
  <c r="K14" i="34"/>
  <c r="K34" i="34"/>
  <c r="K42" i="34"/>
  <c r="K50" i="34"/>
  <c r="K66" i="34"/>
  <c r="K74" i="34"/>
  <c r="K82" i="34"/>
  <c r="K90" i="34"/>
  <c r="H3" i="34"/>
  <c r="H11" i="34"/>
  <c r="H19" i="34"/>
  <c r="H27" i="34"/>
  <c r="H35" i="34"/>
  <c r="H43" i="34"/>
  <c r="H59" i="34"/>
  <c r="H71" i="34"/>
  <c r="H79" i="34"/>
  <c r="H95" i="34"/>
  <c r="K2" i="32"/>
  <c r="K12" i="34"/>
  <c r="K20" i="34"/>
  <c r="K28" i="34"/>
  <c r="K44" i="34"/>
  <c r="K56" i="34"/>
  <c r="K64" i="34"/>
  <c r="I3" i="36"/>
  <c r="H9" i="34"/>
  <c r="H21" i="34"/>
  <c r="H41" i="34"/>
  <c r="H57" i="34"/>
  <c r="H73" i="34"/>
  <c r="H85" i="34"/>
  <c r="H93" i="34"/>
  <c r="H3" i="32"/>
  <c r="J64" i="34"/>
  <c r="K29" i="34"/>
  <c r="D89" i="34"/>
  <c r="E2" i="34"/>
  <c r="E10" i="34"/>
  <c r="E26" i="34"/>
  <c r="E38" i="34"/>
  <c r="E46" i="34"/>
  <c r="E58" i="34"/>
  <c r="K70" i="34"/>
  <c r="E78" i="34"/>
  <c r="E86" i="34"/>
  <c r="E94" i="34"/>
  <c r="G7" i="34"/>
  <c r="G15" i="34"/>
  <c r="G23" i="34"/>
  <c r="G31" i="34"/>
  <c r="G39" i="34"/>
  <c r="G51" i="34"/>
  <c r="G67" i="34"/>
  <c r="I75" i="34"/>
  <c r="I91" i="34"/>
  <c r="H2" i="36"/>
  <c r="G3" i="32"/>
  <c r="E16" i="34"/>
  <c r="E24" i="34"/>
  <c r="E36" i="34"/>
  <c r="E52" i="34"/>
  <c r="E60" i="34"/>
  <c r="E68" i="34"/>
  <c r="G5" i="34"/>
  <c r="G13" i="34"/>
  <c r="G29" i="34"/>
  <c r="G49" i="34"/>
  <c r="G61" i="34"/>
  <c r="I81" i="34"/>
  <c r="I89" i="34"/>
  <c r="G2" i="35"/>
  <c r="I16" i="34"/>
  <c r="I56" i="34"/>
  <c r="K21" i="34"/>
  <c r="D85" i="34"/>
  <c r="J2" i="34"/>
  <c r="J10" i="34"/>
  <c r="J26" i="34"/>
  <c r="J38" i="34"/>
  <c r="J46" i="34"/>
  <c r="J58" i="34"/>
  <c r="J70" i="34"/>
  <c r="J78" i="34"/>
  <c r="J86" i="34"/>
  <c r="J94" i="34"/>
  <c r="J7" i="34"/>
  <c r="J15" i="34"/>
  <c r="J23" i="34"/>
  <c r="J31" i="34"/>
  <c r="J39" i="34"/>
  <c r="J51" i="34"/>
  <c r="J67" i="34"/>
  <c r="J75" i="34"/>
  <c r="J91" i="34"/>
  <c r="I2" i="36"/>
  <c r="J16" i="34"/>
  <c r="J52" i="34"/>
  <c r="J13" i="34"/>
  <c r="J81" i="34"/>
  <c r="J52" i="32"/>
  <c r="I73" i="33"/>
  <c r="H57" i="33"/>
  <c r="H16" i="33"/>
  <c r="K94" i="33"/>
  <c r="I84" i="36"/>
  <c r="J72" i="32"/>
  <c r="E19" i="36"/>
  <c r="J77" i="32"/>
  <c r="J54" i="32"/>
  <c r="E15" i="36"/>
  <c r="K55" i="34"/>
  <c r="H13" i="33"/>
  <c r="H4" i="33"/>
  <c r="H34" i="33"/>
  <c r="J88" i="32"/>
  <c r="K43" i="36"/>
  <c r="J90" i="32"/>
  <c r="J46" i="32"/>
  <c r="J48" i="32"/>
  <c r="I4" i="34"/>
  <c r="I68" i="36"/>
  <c r="J4" i="32"/>
  <c r="I89" i="33"/>
  <c r="I71" i="36"/>
  <c r="K8" i="36"/>
  <c r="G72" i="34"/>
  <c r="J91" i="32"/>
  <c r="J10" i="32"/>
  <c r="D77" i="34"/>
  <c r="K47" i="34"/>
  <c r="H53" i="33"/>
  <c r="H9" i="33"/>
  <c r="K96" i="33"/>
  <c r="I64" i="33"/>
  <c r="H32" i="33"/>
  <c r="I95" i="33"/>
  <c r="H39" i="33"/>
  <c r="I62" i="33"/>
  <c r="H43" i="33"/>
  <c r="H22" i="33"/>
  <c r="J9" i="32"/>
  <c r="K4" i="36"/>
  <c r="J84" i="32"/>
  <c r="J24" i="32"/>
  <c r="J59" i="32"/>
  <c r="J27" i="32"/>
  <c r="I82" i="36"/>
  <c r="I66" i="36"/>
  <c r="K42" i="36"/>
  <c r="G26" i="36"/>
  <c r="J82" i="32"/>
  <c r="J30" i="32"/>
  <c r="I85" i="36"/>
  <c r="I69" i="36"/>
  <c r="K49" i="36"/>
  <c r="F33" i="36"/>
  <c r="J89" i="32"/>
  <c r="J57" i="32"/>
  <c r="J25" i="32"/>
  <c r="J8" i="32"/>
  <c r="I87" i="36"/>
  <c r="H41" i="33"/>
  <c r="H36" i="33"/>
  <c r="E7" i="36"/>
  <c r="E28" i="36"/>
  <c r="I67" i="36"/>
  <c r="J34" i="32"/>
  <c r="J45" i="32"/>
  <c r="J64" i="32"/>
  <c r="I88" i="36"/>
  <c r="G9" i="40"/>
  <c r="I86" i="38"/>
  <c r="I70" i="38"/>
  <c r="I54" i="38"/>
  <c r="I38" i="38"/>
  <c r="K22" i="38"/>
  <c r="I92" i="40"/>
  <c r="K76" i="40"/>
  <c r="K60" i="40"/>
  <c r="K44" i="40"/>
  <c r="K28" i="40"/>
  <c r="K12" i="40"/>
  <c r="E89" i="38"/>
  <c r="E73" i="38"/>
  <c r="E57" i="38"/>
  <c r="E41" i="38"/>
  <c r="K25" i="38"/>
  <c r="K9" i="38"/>
  <c r="E83" i="40"/>
  <c r="G67" i="40"/>
  <c r="G51" i="40"/>
  <c r="G35" i="40"/>
  <c r="G19" i="40"/>
  <c r="G5" i="41"/>
  <c r="I41" i="38"/>
  <c r="G9" i="38"/>
  <c r="E67" i="40"/>
  <c r="K43" i="40"/>
  <c r="K11" i="40"/>
  <c r="F89" i="40"/>
  <c r="D57" i="40"/>
  <c r="F9" i="40"/>
  <c r="F62" i="38"/>
  <c r="D52" i="40"/>
  <c r="D12" i="40"/>
  <c r="D57" i="38"/>
  <c r="D17" i="38"/>
  <c r="F59" i="40"/>
  <c r="D27" i="40"/>
  <c r="K23" i="40"/>
  <c r="E56" i="38"/>
  <c r="E82" i="40"/>
  <c r="G18" i="40"/>
  <c r="G55" i="38"/>
  <c r="E23" i="38"/>
  <c r="G7" i="38"/>
  <c r="I81" i="40"/>
  <c r="K65" i="40"/>
  <c r="K49" i="40"/>
  <c r="K33" i="40"/>
  <c r="K17" i="40"/>
  <c r="E94" i="38"/>
  <c r="E78" i="38"/>
  <c r="E62" i="38"/>
  <c r="E46" i="38"/>
  <c r="E30" i="38"/>
  <c r="E84" i="40"/>
  <c r="G68" i="40"/>
  <c r="G52" i="40"/>
  <c r="G36" i="40"/>
  <c r="G20" i="40"/>
  <c r="G4" i="40"/>
  <c r="I81" i="38"/>
  <c r="G57" i="38"/>
  <c r="E25" i="38"/>
  <c r="G83" i="40"/>
  <c r="E43" i="40"/>
  <c r="E11" i="40"/>
  <c r="D33" i="40"/>
  <c r="F70" i="38"/>
  <c r="F44" i="40"/>
  <c r="D65" i="38"/>
  <c r="F9" i="38"/>
  <c r="F35" i="40"/>
  <c r="E31" i="40"/>
  <c r="G64" i="38"/>
  <c r="G90" i="40"/>
  <c r="E26" i="40"/>
  <c r="E63" i="38"/>
  <c r="E31" i="38"/>
  <c r="H7" i="38"/>
  <c r="F81" i="40"/>
  <c r="H65" i="40"/>
  <c r="H49" i="40"/>
  <c r="H33" i="40"/>
  <c r="H17" i="40"/>
  <c r="J94" i="38"/>
  <c r="J78" i="38"/>
  <c r="J62" i="38"/>
  <c r="J46" i="38"/>
  <c r="J30" i="38"/>
  <c r="H14" i="38"/>
  <c r="J84" i="40"/>
  <c r="H68" i="40"/>
  <c r="H52" i="40"/>
  <c r="H36" i="40"/>
  <c r="H20" i="40"/>
  <c r="H4" i="40"/>
  <c r="J81" i="38"/>
  <c r="J65" i="38"/>
  <c r="J49" i="38"/>
  <c r="J33" i="38"/>
  <c r="H17" i="38"/>
  <c r="J91" i="40"/>
  <c r="H75" i="40"/>
  <c r="H59" i="40"/>
  <c r="H43" i="40"/>
  <c r="H27" i="40"/>
  <c r="H11" i="40"/>
  <c r="K31" i="40"/>
  <c r="E64" i="38"/>
  <c r="E90" i="40"/>
  <c r="G26" i="40"/>
  <c r="I63" i="38"/>
  <c r="G23" i="38"/>
  <c r="F73" i="40"/>
  <c r="D41" i="40"/>
  <c r="D86" i="38"/>
  <c r="D38" i="38"/>
  <c r="F84" i="40"/>
  <c r="D44" i="40"/>
  <c r="D4" i="40"/>
  <c r="F57" i="38"/>
  <c r="D91" i="40"/>
  <c r="D51" i="40"/>
  <c r="D11" i="40"/>
  <c r="G3" i="35"/>
  <c r="K3" i="35"/>
  <c r="F2" i="34"/>
  <c r="F10" i="34"/>
  <c r="F26" i="34"/>
  <c r="F38" i="34"/>
  <c r="F46" i="34"/>
  <c r="F58" i="34"/>
  <c r="F70" i="34"/>
  <c r="F78" i="34"/>
  <c r="F86" i="34"/>
  <c r="F94" i="34"/>
  <c r="F7" i="34"/>
  <c r="F15" i="34"/>
  <c r="F23" i="34"/>
  <c r="F31" i="34"/>
  <c r="F39" i="34"/>
  <c r="F51" i="34"/>
  <c r="F67" i="34"/>
  <c r="F75" i="34"/>
  <c r="F91" i="34"/>
  <c r="F2" i="36"/>
  <c r="D3" i="32"/>
  <c r="F16" i="34"/>
  <c r="F24" i="34"/>
  <c r="F36" i="34"/>
  <c r="F52" i="34"/>
  <c r="F60" i="34"/>
  <c r="F68" i="34"/>
  <c r="F5" i="34"/>
  <c r="F13" i="34"/>
  <c r="F29" i="34"/>
  <c r="F49" i="34"/>
  <c r="F61" i="34"/>
  <c r="F81" i="34"/>
  <c r="F89" i="34"/>
  <c r="F2" i="35"/>
  <c r="J44" i="34"/>
  <c r="J9" i="34"/>
  <c r="K61" i="34"/>
  <c r="E3" i="33"/>
  <c r="H6" i="34"/>
  <c r="H14" i="34"/>
  <c r="H34" i="34"/>
  <c r="H42" i="34"/>
  <c r="H50" i="34"/>
  <c r="H66" i="34"/>
  <c r="H74" i="34"/>
  <c r="H82" i="34"/>
  <c r="H90" i="34"/>
  <c r="I3" i="34"/>
  <c r="I11" i="34"/>
  <c r="I19" i="34"/>
  <c r="I27" i="34"/>
  <c r="I35" i="34"/>
  <c r="I43" i="34"/>
  <c r="I59" i="34"/>
  <c r="G71" i="34"/>
  <c r="G79" i="34"/>
  <c r="G95" i="34"/>
  <c r="E2" i="32"/>
  <c r="H12" i="34"/>
  <c r="H20" i="34"/>
  <c r="H28" i="34"/>
  <c r="H44" i="34"/>
  <c r="H56" i="34"/>
  <c r="H64" i="34"/>
  <c r="E3" i="36"/>
  <c r="I9" i="34"/>
  <c r="I21" i="34"/>
  <c r="I41" i="34"/>
  <c r="I57" i="34"/>
  <c r="E73" i="34"/>
  <c r="E85" i="34"/>
  <c r="E93" i="34"/>
  <c r="J24" i="34"/>
  <c r="K68" i="34"/>
  <c r="J57" i="34"/>
  <c r="I2" i="35"/>
  <c r="G2" i="34"/>
  <c r="G10" i="34"/>
  <c r="G26" i="34"/>
  <c r="G38" i="34"/>
  <c r="G46" i="34"/>
  <c r="G58" i="34"/>
  <c r="E70" i="34"/>
  <c r="D78" i="34"/>
  <c r="D86" i="34"/>
  <c r="D94" i="34"/>
  <c r="I7" i="34"/>
  <c r="I15" i="34"/>
  <c r="I23" i="34"/>
  <c r="I31" i="34"/>
  <c r="I39" i="34"/>
  <c r="D51" i="34"/>
  <c r="D67" i="34"/>
  <c r="E75" i="34"/>
  <c r="E91" i="34"/>
  <c r="D2" i="36"/>
  <c r="E3" i="32"/>
  <c r="G16" i="34"/>
  <c r="G24" i="34"/>
  <c r="G36" i="34"/>
  <c r="G52" i="34"/>
  <c r="G60" i="34"/>
  <c r="H68" i="34"/>
  <c r="D5" i="34"/>
  <c r="D13" i="34"/>
  <c r="D29" i="34"/>
  <c r="D49" i="34"/>
  <c r="D61" i="34"/>
  <c r="K81" i="34"/>
  <c r="K89" i="34"/>
  <c r="E2" i="35"/>
  <c r="I20" i="34"/>
  <c r="I64" i="34"/>
  <c r="J49" i="34"/>
  <c r="J2" i="35"/>
  <c r="I2" i="34"/>
  <c r="I10" i="34"/>
  <c r="I26" i="34"/>
  <c r="I38" i="34"/>
  <c r="I46" i="34"/>
  <c r="I58" i="34"/>
  <c r="D70" i="34"/>
  <c r="G78" i="34"/>
  <c r="G86" i="34"/>
  <c r="G94" i="34"/>
  <c r="K7" i="34"/>
  <c r="K15" i="34"/>
  <c r="K23" i="34"/>
  <c r="K31" i="34"/>
  <c r="K39" i="34"/>
  <c r="K51" i="34"/>
  <c r="K67" i="34"/>
  <c r="D75" i="34"/>
  <c r="D91" i="34"/>
  <c r="H2" i="32"/>
  <c r="J20" i="34"/>
  <c r="J60" i="34"/>
  <c r="J29" i="34"/>
  <c r="J89" i="34"/>
  <c r="K92" i="36"/>
  <c r="J76" i="34"/>
  <c r="J84" i="33"/>
  <c r="K15" i="33"/>
  <c r="H7" i="32"/>
  <c r="H36" i="36"/>
  <c r="J59" i="36"/>
  <c r="H58" i="32"/>
  <c r="H29" i="32"/>
  <c r="J93" i="33"/>
  <c r="H75" i="32"/>
  <c r="K18" i="33"/>
  <c r="K52" i="33"/>
  <c r="J91" i="33"/>
  <c r="J52" i="36"/>
  <c r="K83" i="36"/>
  <c r="H63" i="32"/>
  <c r="H78" i="32"/>
  <c r="H68" i="32"/>
  <c r="J32" i="34"/>
  <c r="J48" i="36"/>
  <c r="K60" i="36"/>
  <c r="K26" i="33"/>
  <c r="K69" i="33"/>
  <c r="K79" i="36"/>
  <c r="J88" i="34"/>
  <c r="J40" i="34"/>
  <c r="H67" i="32"/>
  <c r="J37" i="34"/>
  <c r="K19" i="33"/>
  <c r="J81" i="33"/>
  <c r="K33" i="33"/>
  <c r="K46" i="33"/>
  <c r="J80" i="33"/>
  <c r="K48" i="33"/>
  <c r="K12" i="33"/>
  <c r="K67" i="33"/>
  <c r="K11" i="33"/>
  <c r="J79" i="33"/>
  <c r="J82" i="33"/>
  <c r="J53" i="34"/>
  <c r="H13" i="32"/>
  <c r="H9" i="36"/>
  <c r="H56" i="32"/>
  <c r="H95" i="32"/>
  <c r="H43" i="32"/>
  <c r="K94" i="36"/>
  <c r="K74" i="36"/>
  <c r="J50" i="36"/>
  <c r="H34" i="36"/>
  <c r="H18" i="36"/>
  <c r="H50" i="32"/>
  <c r="K93" i="36"/>
  <c r="K77" i="36"/>
  <c r="J57" i="36"/>
  <c r="J41" i="36"/>
  <c r="H21" i="36"/>
  <c r="H73" i="32"/>
  <c r="H41" i="32"/>
  <c r="H86" i="32"/>
  <c r="K64" i="36"/>
  <c r="J63" i="34"/>
  <c r="J6" i="33"/>
  <c r="K47" i="33"/>
  <c r="K76" i="36"/>
  <c r="H28" i="32"/>
  <c r="H47" i="32"/>
  <c r="H61" i="32"/>
  <c r="H70" i="32"/>
  <c r="J30" i="34"/>
  <c r="K94" i="38"/>
  <c r="K78" i="38"/>
  <c r="K62" i="38"/>
  <c r="K46" i="38"/>
  <c r="K30" i="38"/>
  <c r="K84" i="40"/>
  <c r="I68" i="40"/>
  <c r="I52" i="40"/>
  <c r="I36" i="40"/>
  <c r="I20" i="40"/>
  <c r="I4" i="40"/>
  <c r="K81" i="38"/>
  <c r="K65" i="38"/>
  <c r="K49" i="38"/>
  <c r="K33" i="38"/>
  <c r="I17" i="38"/>
  <c r="K91" i="40"/>
  <c r="I75" i="40"/>
  <c r="I59" i="40"/>
  <c r="I43" i="40"/>
  <c r="I27" i="40"/>
  <c r="I11" i="40"/>
  <c r="G65" i="38"/>
  <c r="I33" i="38"/>
  <c r="I91" i="40"/>
  <c r="E59" i="40"/>
  <c r="K35" i="40"/>
  <c r="K5" i="41"/>
  <c r="E81" i="40"/>
  <c r="F41" i="40"/>
  <c r="F94" i="38"/>
  <c r="D46" i="38"/>
  <c r="D84" i="40"/>
  <c r="F36" i="40"/>
  <c r="D89" i="38"/>
  <c r="D49" i="38"/>
  <c r="D9" i="38"/>
  <c r="F51" i="40"/>
  <c r="F11" i="40"/>
  <c r="K7" i="40"/>
  <c r="E40" i="38"/>
  <c r="G66" i="40"/>
  <c r="I95" i="38"/>
  <c r="G47" i="38"/>
  <c r="E15" i="38"/>
  <c r="G89" i="40"/>
  <c r="E73" i="40"/>
  <c r="E57" i="40"/>
  <c r="E41" i="40"/>
  <c r="E25" i="40"/>
  <c r="E9" i="40"/>
  <c r="G86" i="38"/>
  <c r="G70" i="38"/>
  <c r="G54" i="38"/>
  <c r="G38" i="38"/>
  <c r="E22" i="38"/>
  <c r="G92" i="40"/>
  <c r="E76" i="40"/>
  <c r="E60" i="40"/>
  <c r="E44" i="40"/>
  <c r="E28" i="40"/>
  <c r="E12" i="40"/>
  <c r="G89" i="38"/>
  <c r="G73" i="38"/>
  <c r="I57" i="38"/>
  <c r="E17" i="38"/>
  <c r="K75" i="40"/>
  <c r="E35" i="40"/>
  <c r="E5" i="41"/>
  <c r="F17" i="40"/>
  <c r="D54" i="38"/>
  <c r="F92" i="40"/>
  <c r="D28" i="40"/>
  <c r="F49" i="38"/>
  <c r="F91" i="40"/>
  <c r="D19" i="40"/>
  <c r="E15" i="40"/>
  <c r="G48" i="38"/>
  <c r="E74" i="40"/>
  <c r="E10" i="40"/>
  <c r="E55" i="38"/>
  <c r="K23" i="38"/>
  <c r="H89" i="40"/>
  <c r="J73" i="40"/>
  <c r="J57" i="40"/>
  <c r="J41" i="40"/>
  <c r="J25" i="40"/>
  <c r="J9" i="40"/>
  <c r="H86" i="38"/>
  <c r="H70" i="38"/>
  <c r="H54" i="38"/>
  <c r="H38" i="38"/>
  <c r="J22" i="38"/>
  <c r="H92" i="40"/>
  <c r="J76" i="40"/>
  <c r="J60" i="40"/>
  <c r="J44" i="40"/>
  <c r="J28" i="40"/>
  <c r="J12" i="40"/>
  <c r="H89" i="38"/>
  <c r="H73" i="38"/>
  <c r="H57" i="38"/>
  <c r="H41" i="38"/>
  <c r="J25" i="38"/>
  <c r="J9" i="38"/>
  <c r="H83" i="40"/>
  <c r="J67" i="40"/>
  <c r="J51" i="40"/>
  <c r="J35" i="40"/>
  <c r="J19" i="40"/>
  <c r="J5" i="41"/>
  <c r="K15" i="40"/>
  <c r="E48" i="38"/>
  <c r="G74" i="40"/>
  <c r="G10" i="40"/>
  <c r="I55" i="38"/>
  <c r="F7" i="38"/>
  <c r="F65" i="40"/>
  <c r="F25" i="40"/>
  <c r="F78" i="38"/>
  <c r="D30" i="38"/>
  <c r="D76" i="40"/>
  <c r="D36" i="40"/>
  <c r="D81" i="38"/>
  <c r="D41" i="38"/>
  <c r="F83" i="40"/>
  <c r="D43" i="40"/>
  <c r="I5" i="41"/>
  <c r="H3" i="35"/>
  <c r="E3" i="35"/>
  <c r="D2" i="34"/>
  <c r="D10" i="34"/>
  <c r="D26" i="34"/>
  <c r="D38" i="34"/>
  <c r="D46" i="34"/>
  <c r="D58" i="34"/>
  <c r="I70" i="34"/>
  <c r="I78" i="34"/>
  <c r="I86" i="34"/>
  <c r="I94" i="34"/>
  <c r="E7" i="34"/>
  <c r="E15" i="34"/>
  <c r="E23" i="34"/>
  <c r="E31" i="34"/>
  <c r="E39" i="34"/>
  <c r="E51" i="34"/>
  <c r="E67" i="34"/>
  <c r="K75" i="34"/>
  <c r="K91" i="34"/>
  <c r="E2" i="36"/>
  <c r="F3" i="32"/>
  <c r="D16" i="34"/>
  <c r="D24" i="34"/>
  <c r="D36" i="34"/>
  <c r="D52" i="34"/>
  <c r="D60" i="34"/>
  <c r="D68" i="34"/>
  <c r="E5" i="34"/>
  <c r="E13" i="34"/>
  <c r="E29" i="34"/>
  <c r="E49" i="34"/>
  <c r="E61" i="34"/>
  <c r="G81" i="34"/>
  <c r="G89" i="34"/>
  <c r="D2" i="35"/>
  <c r="J56" i="34"/>
  <c r="J21" i="34"/>
  <c r="D81" i="34"/>
  <c r="K2" i="34"/>
  <c r="K10" i="34"/>
  <c r="K26" i="34"/>
  <c r="K38" i="34"/>
  <c r="K46" i="34"/>
  <c r="K58" i="34"/>
  <c r="G70" i="34"/>
  <c r="K78" i="34"/>
  <c r="K86" i="34"/>
  <c r="K94" i="34"/>
  <c r="H7" i="34"/>
  <c r="H15" i="34"/>
  <c r="H23" i="34"/>
  <c r="H31" i="34"/>
  <c r="H39" i="34"/>
  <c r="H51" i="34"/>
  <c r="H67" i="34"/>
  <c r="H75" i="34"/>
  <c r="H91" i="34"/>
  <c r="G2" i="36"/>
  <c r="K3" i="32"/>
  <c r="K16" i="34"/>
  <c r="K24" i="34"/>
  <c r="K36" i="34"/>
  <c r="K52" i="34"/>
  <c r="K60" i="34"/>
  <c r="G68" i="34"/>
  <c r="H5" i="34"/>
  <c r="H13" i="34"/>
  <c r="H29" i="34"/>
  <c r="H49" i="34"/>
  <c r="H61" i="34"/>
  <c r="H81" i="34"/>
  <c r="H89" i="34"/>
  <c r="H2" i="35"/>
  <c r="I36" i="34"/>
  <c r="K5" i="34"/>
  <c r="J73" i="34"/>
  <c r="G3" i="33"/>
  <c r="E6" i="34"/>
  <c r="E14" i="34"/>
  <c r="E34" i="34"/>
  <c r="E42" i="34"/>
  <c r="E50" i="34"/>
  <c r="E66" i="34"/>
  <c r="E74" i="34"/>
  <c r="E82" i="34"/>
  <c r="E90" i="34"/>
  <c r="G3" i="34"/>
  <c r="G11" i="34"/>
  <c r="G19" i="34"/>
  <c r="G27" i="34"/>
  <c r="G35" i="34"/>
  <c r="G43" i="34"/>
  <c r="G59" i="34"/>
  <c r="I71" i="34"/>
  <c r="I79" i="34"/>
  <c r="I95" i="34"/>
  <c r="G2" i="32"/>
  <c r="E12" i="34"/>
  <c r="E20" i="34"/>
  <c r="E28" i="34"/>
  <c r="E44" i="34"/>
  <c r="E56" i="34"/>
  <c r="E64" i="34"/>
  <c r="D3" i="36"/>
  <c r="G9" i="34"/>
  <c r="G21" i="34"/>
  <c r="G41" i="34"/>
  <c r="G57" i="34"/>
  <c r="I73" i="34"/>
  <c r="I85" i="34"/>
  <c r="I93" i="34"/>
  <c r="J2" i="36"/>
  <c r="I28" i="34"/>
  <c r="G3" i="36"/>
  <c r="K57" i="34"/>
  <c r="H3" i="33"/>
  <c r="J6" i="34"/>
  <c r="J14" i="34"/>
  <c r="J34" i="34"/>
  <c r="J42" i="34"/>
  <c r="J50" i="34"/>
  <c r="J66" i="34"/>
  <c r="J74" i="34"/>
  <c r="J82" i="34"/>
  <c r="J90" i="34"/>
  <c r="J3" i="34"/>
  <c r="J11" i="34"/>
  <c r="J19" i="34"/>
  <c r="J27" i="34"/>
  <c r="J35" i="34"/>
  <c r="J43" i="34"/>
  <c r="J59" i="34"/>
  <c r="J71" i="34"/>
  <c r="J79" i="34"/>
  <c r="J95" i="34"/>
  <c r="J3" i="32"/>
  <c r="J28" i="34"/>
  <c r="J68" i="34"/>
  <c r="K41" i="34"/>
  <c r="D93" i="34"/>
  <c r="I92" i="36"/>
  <c r="G76" i="34"/>
  <c r="K84" i="33"/>
  <c r="H15" i="33"/>
  <c r="J7" i="32"/>
  <c r="E36" i="36"/>
  <c r="E59" i="36"/>
  <c r="J58" i="32"/>
  <c r="J29" i="32"/>
  <c r="I93" i="33"/>
  <c r="J75" i="32"/>
  <c r="H18" i="33"/>
  <c r="H52" i="33"/>
  <c r="I91" i="33"/>
  <c r="K52" i="36"/>
  <c r="I83" i="36"/>
  <c r="J63" i="32"/>
  <c r="J78" i="32"/>
  <c r="J68" i="32"/>
  <c r="I32" i="34"/>
  <c r="K48" i="36"/>
  <c r="I60" i="36"/>
  <c r="H26" i="33"/>
  <c r="I69" i="33"/>
  <c r="I79" i="36"/>
  <c r="G88" i="34"/>
  <c r="I40" i="34"/>
  <c r="J67" i="32"/>
  <c r="K37" i="34"/>
  <c r="H19" i="33"/>
  <c r="I81" i="33"/>
  <c r="H33" i="33"/>
  <c r="H46" i="33"/>
  <c r="K80" i="33"/>
  <c r="H48" i="33"/>
  <c r="H12" i="33"/>
  <c r="I67" i="33"/>
  <c r="H11" i="33"/>
  <c r="I79" i="33"/>
  <c r="K82" i="33"/>
  <c r="K53" i="34"/>
  <c r="J13" i="32"/>
  <c r="F9" i="36"/>
  <c r="J56" i="32"/>
  <c r="J95" i="32"/>
  <c r="J43" i="32"/>
  <c r="I94" i="36"/>
  <c r="I74" i="36"/>
  <c r="K50" i="36"/>
  <c r="G34" i="36"/>
  <c r="G18" i="36"/>
  <c r="J50" i="32"/>
  <c r="I93" i="36"/>
  <c r="I77" i="36"/>
  <c r="K57" i="36"/>
  <c r="K41" i="36"/>
  <c r="E21" i="36"/>
  <c r="J73" i="32"/>
  <c r="J41" i="32"/>
  <c r="J86" i="32"/>
  <c r="I64" i="36"/>
  <c r="K63" i="34"/>
  <c r="H6" i="33"/>
  <c r="H47" i="33"/>
  <c r="I76" i="36"/>
  <c r="J28" i="32"/>
  <c r="J47" i="32"/>
  <c r="J61" i="32"/>
  <c r="J70" i="32"/>
  <c r="I30" i="34"/>
  <c r="J40" i="36"/>
  <c r="H25" i="36"/>
  <c r="J90" i="33"/>
  <c r="K21" i="33"/>
  <c r="J84" i="34"/>
  <c r="J48" i="34"/>
  <c r="H87" i="32"/>
  <c r="J55" i="36"/>
  <c r="J65" i="34"/>
  <c r="K65" i="33"/>
  <c r="K29" i="33"/>
  <c r="K42" i="33"/>
  <c r="K76" i="33"/>
  <c r="K44" i="33"/>
  <c r="K8" i="33"/>
  <c r="D52" i="32"/>
  <c r="G73" i="33"/>
  <c r="G57" i="33"/>
  <c r="G16" i="33"/>
  <c r="F94" i="33"/>
  <c r="G84" i="36"/>
  <c r="D72" i="32"/>
  <c r="D19" i="36"/>
  <c r="D77" i="32"/>
  <c r="D54" i="32"/>
  <c r="D15" i="36"/>
  <c r="F55" i="34"/>
  <c r="G13" i="33"/>
  <c r="F4" i="33"/>
  <c r="G34" i="33"/>
  <c r="D88" i="32"/>
  <c r="F43" i="36"/>
  <c r="D90" i="32"/>
  <c r="D46" i="32"/>
  <c r="D48" i="32"/>
  <c r="F4" i="34"/>
  <c r="G68" i="36"/>
  <c r="D4" i="32"/>
  <c r="F89" i="33"/>
  <c r="G71" i="36"/>
  <c r="D8" i="36"/>
  <c r="F72" i="34"/>
  <c r="D91" i="32"/>
  <c r="D10" i="32"/>
  <c r="F77" i="34"/>
  <c r="F47" i="34"/>
  <c r="G53" i="33"/>
  <c r="G9" i="33"/>
  <c r="F96" i="33"/>
  <c r="G64" i="33"/>
  <c r="G32" i="33"/>
  <c r="F95" i="33"/>
  <c r="G39" i="33"/>
  <c r="G62" i="33"/>
  <c r="G43" i="33"/>
  <c r="G22" i="33"/>
  <c r="D9" i="32"/>
  <c r="F4" i="36"/>
  <c r="D84" i="32"/>
  <c r="D24" i="32"/>
  <c r="D59" i="32"/>
  <c r="D27" i="32"/>
  <c r="G82" i="36"/>
  <c r="G66" i="36"/>
  <c r="F42" i="36"/>
  <c r="D26" i="36"/>
  <c r="D82" i="32"/>
  <c r="D30" i="32"/>
  <c r="G85" i="36"/>
  <c r="G69" i="36"/>
  <c r="F49" i="36"/>
  <c r="D33" i="36"/>
  <c r="D89" i="32"/>
  <c r="D57" i="32"/>
  <c r="D25" i="32"/>
  <c r="D8" i="32"/>
  <c r="G87" i="36"/>
  <c r="G41" i="33"/>
  <c r="G36" i="33"/>
  <c r="D7" i="36"/>
  <c r="D28" i="36"/>
  <c r="G67" i="36"/>
  <c r="D34" i="32"/>
  <c r="D45" i="32"/>
  <c r="D64" i="32"/>
  <c r="G88" i="36"/>
  <c r="G86" i="36"/>
  <c r="F54" i="34"/>
  <c r="F85" i="33"/>
  <c r="F39" i="36"/>
  <c r="F47" i="36"/>
  <c r="F25" i="34"/>
  <c r="G37" i="33"/>
  <c r="F17" i="34"/>
  <c r="G20" i="33"/>
  <c r="G49" i="33"/>
  <c r="F5" i="33"/>
  <c r="F92" i="33"/>
  <c r="G60" i="33"/>
  <c r="G28" i="33"/>
  <c r="F87" i="33"/>
  <c r="J92" i="36"/>
  <c r="K76" i="34"/>
  <c r="H84" i="33"/>
  <c r="J15" i="33"/>
  <c r="K7" i="32"/>
  <c r="K36" i="36"/>
  <c r="F59" i="36"/>
  <c r="K58" i="32"/>
  <c r="K29" i="32"/>
  <c r="K93" i="33"/>
  <c r="K75" i="32"/>
  <c r="J18" i="33"/>
  <c r="J52" i="33"/>
  <c r="K91" i="33"/>
  <c r="I52" i="36"/>
  <c r="J83" i="36"/>
  <c r="K63" i="32"/>
  <c r="K78" i="32"/>
  <c r="K68" i="32"/>
  <c r="K32" i="34"/>
  <c r="I48" i="36"/>
  <c r="J60" i="36"/>
  <c r="J26" i="33"/>
  <c r="J69" i="33"/>
  <c r="J79" i="36"/>
  <c r="K88" i="34"/>
  <c r="K40" i="34"/>
  <c r="K67" i="32"/>
  <c r="H37" i="34"/>
  <c r="J19" i="33"/>
  <c r="K81" i="33"/>
  <c r="J33" i="33"/>
  <c r="J46" i="33"/>
  <c r="H80" i="33"/>
  <c r="J48" i="33"/>
  <c r="J12" i="33"/>
  <c r="J67" i="33"/>
  <c r="J11" i="33"/>
  <c r="K79" i="33"/>
  <c r="H82" i="33"/>
  <c r="H53" i="34"/>
  <c r="K13" i="32"/>
  <c r="G9" i="36"/>
  <c r="K56" i="32"/>
  <c r="K95" i="32"/>
  <c r="K43" i="32"/>
  <c r="J94" i="36"/>
  <c r="J74" i="36"/>
  <c r="I50" i="36"/>
  <c r="K34" i="36"/>
  <c r="K18" i="36"/>
  <c r="K50" i="32"/>
  <c r="J93" i="36"/>
  <c r="J77" i="36"/>
  <c r="I57" i="36"/>
  <c r="I41" i="36"/>
  <c r="I21" i="36"/>
  <c r="K73" i="32"/>
  <c r="K41" i="32"/>
  <c r="K86" i="32"/>
  <c r="J64" i="36"/>
  <c r="H63" i="34"/>
  <c r="I6" i="33"/>
  <c r="J47" i="33"/>
  <c r="J76" i="36"/>
  <c r="K28" i="32"/>
  <c r="K47" i="32"/>
  <c r="K61" i="32"/>
  <c r="K70" i="32"/>
  <c r="K30" i="34"/>
  <c r="I40" i="36"/>
  <c r="I25" i="36"/>
  <c r="H90" i="33"/>
  <c r="J21" i="33"/>
  <c r="K84" i="34"/>
  <c r="K48" i="34"/>
  <c r="K87" i="32"/>
  <c r="I55" i="36"/>
  <c r="H65" i="34"/>
  <c r="J65" i="33"/>
  <c r="J29" i="33"/>
  <c r="J42" i="33"/>
  <c r="J76" i="33"/>
  <c r="J44" i="33"/>
  <c r="J8" i="33"/>
  <c r="I52" i="32"/>
  <c r="D73" i="33"/>
  <c r="I57" i="33"/>
  <c r="I16" i="33"/>
  <c r="I94" i="33"/>
  <c r="E84" i="36"/>
  <c r="I72" i="32"/>
  <c r="K19" i="36"/>
  <c r="E77" i="32"/>
  <c r="I54" i="32"/>
  <c r="J15" i="36"/>
  <c r="I55" i="34"/>
  <c r="I13" i="33"/>
  <c r="E4" i="33"/>
  <c r="I34" i="33"/>
  <c r="I88" i="32"/>
  <c r="D43" i="36"/>
  <c r="I90" i="32"/>
  <c r="I46" i="32"/>
  <c r="I48" i="32"/>
  <c r="G4" i="34"/>
  <c r="E68" i="36"/>
  <c r="I4" i="32"/>
  <c r="G89" i="33"/>
  <c r="E71" i="36"/>
  <c r="G8" i="36"/>
  <c r="H72" i="34"/>
  <c r="E91" i="32"/>
  <c r="I10" i="32"/>
  <c r="K77" i="34"/>
  <c r="I47" i="34"/>
  <c r="I53" i="33"/>
  <c r="I9" i="33"/>
  <c r="D96" i="33"/>
  <c r="H64" i="33"/>
  <c r="I32" i="33"/>
  <c r="G95" i="33"/>
  <c r="I39" i="33"/>
  <c r="H62" i="33"/>
  <c r="I43" i="33"/>
  <c r="I22" i="33"/>
  <c r="E9" i="32"/>
  <c r="H4" i="36"/>
  <c r="I84" i="32"/>
  <c r="I24" i="32"/>
  <c r="E59" i="32"/>
  <c r="E27" i="32"/>
  <c r="E82" i="36"/>
  <c r="E66" i="36"/>
  <c r="G42" i="36"/>
  <c r="J26" i="36"/>
  <c r="I82" i="32"/>
  <c r="I30" i="32"/>
  <c r="E85" i="36"/>
  <c r="E69" i="36"/>
  <c r="H49" i="36"/>
  <c r="E33" i="36"/>
  <c r="E89" i="32"/>
  <c r="E57" i="32"/>
  <c r="E25" i="32"/>
  <c r="I8" i="32"/>
  <c r="E87" i="36"/>
  <c r="I41" i="33"/>
  <c r="I36" i="33"/>
  <c r="J7" i="36"/>
  <c r="G28" i="36"/>
  <c r="E67" i="36"/>
  <c r="I34" i="32"/>
  <c r="E45" i="32"/>
  <c r="I64" i="32"/>
  <c r="E88" i="36"/>
  <c r="E86" i="36"/>
  <c r="G54" i="34"/>
  <c r="G85" i="33"/>
  <c r="G39" i="36"/>
  <c r="H47" i="36"/>
  <c r="D25" i="34"/>
  <c r="I37" i="33"/>
  <c r="D17" i="34"/>
  <c r="I20" i="33"/>
  <c r="I49" i="33"/>
  <c r="H5" i="33"/>
  <c r="D92" i="33"/>
  <c r="I60" i="33"/>
  <c r="I28" i="33"/>
  <c r="H87" i="33"/>
  <c r="D31" i="33"/>
  <c r="D30" i="33"/>
  <c r="D35" i="33"/>
  <c r="D14" i="33"/>
  <c r="I15" i="32"/>
  <c r="D96" i="36"/>
  <c r="G56" i="36"/>
  <c r="G32" i="36"/>
  <c r="F12" i="36"/>
  <c r="E40" i="32"/>
  <c r="E91" i="36"/>
  <c r="D63" i="36"/>
  <c r="K35" i="36"/>
  <c r="I83" i="32"/>
  <c r="I39" i="32"/>
  <c r="E74" i="32"/>
  <c r="E26" i="32"/>
  <c r="I69" i="32"/>
  <c r="I37" i="32"/>
  <c r="E92" i="32"/>
  <c r="D50" i="33"/>
  <c r="E17" i="36"/>
  <c r="D58" i="33"/>
  <c r="H75" i="33"/>
  <c r="D55" i="33"/>
  <c r="K11" i="36"/>
  <c r="D95" i="36"/>
  <c r="I31" i="32"/>
  <c r="E22" i="32"/>
  <c r="E94" i="32"/>
  <c r="E14" i="32"/>
  <c r="E32" i="32"/>
  <c r="D72" i="36"/>
  <c r="G54" i="36"/>
  <c r="D54" i="33"/>
  <c r="H77" i="33"/>
  <c r="G31" i="36"/>
  <c r="I80" i="34"/>
  <c r="I79" i="32"/>
  <c r="G83" i="34"/>
  <c r="H69" i="34"/>
  <c r="D17" i="33"/>
  <c r="D45" i="33"/>
  <c r="D70" i="33"/>
  <c r="I88" i="33"/>
  <c r="D56" i="33"/>
  <c r="D24" i="33"/>
  <c r="D51" i="33"/>
  <c r="D86" i="33"/>
  <c r="D27" i="33"/>
  <c r="D10" i="33"/>
  <c r="I11" i="32"/>
  <c r="G5" i="36"/>
  <c r="E96" i="32"/>
  <c r="E36" i="32"/>
  <c r="I51" i="32"/>
  <c r="I19" i="32"/>
  <c r="D78" i="36"/>
  <c r="D62" i="36"/>
  <c r="G38" i="36"/>
  <c r="G22" i="36"/>
  <c r="E62" i="32"/>
  <c r="E18" i="32"/>
  <c r="E81" i="36"/>
  <c r="E61" i="36"/>
  <c r="H45" i="36"/>
  <c r="G29" i="36"/>
  <c r="I81" i="32"/>
  <c r="I49" i="32"/>
  <c r="I17" i="32"/>
  <c r="K40" i="36"/>
  <c r="E25" i="36"/>
  <c r="K90" i="33"/>
  <c r="H21" i="33"/>
  <c r="G84" i="34"/>
  <c r="I48" i="34"/>
  <c r="J87" i="32"/>
  <c r="K55" i="36"/>
  <c r="K65" i="34"/>
  <c r="I65" i="33"/>
  <c r="H29" i="33"/>
  <c r="H42" i="33"/>
  <c r="I76" i="33"/>
  <c r="H44" i="33"/>
  <c r="H8" i="33"/>
  <c r="F52" i="32"/>
  <c r="E73" i="33"/>
  <c r="E57" i="33"/>
  <c r="E16" i="33"/>
  <c r="E94" i="33"/>
  <c r="H84" i="36"/>
  <c r="F72" i="32"/>
  <c r="G19" i="36"/>
  <c r="F77" i="32"/>
  <c r="F54" i="32"/>
  <c r="F15" i="36"/>
  <c r="E55" i="34"/>
  <c r="E13" i="33"/>
  <c r="G4" i="33"/>
  <c r="E34" i="33"/>
  <c r="F88" i="32"/>
  <c r="H43" i="36"/>
  <c r="F90" i="32"/>
  <c r="F46" i="32"/>
  <c r="F48" i="32"/>
  <c r="D4" i="34"/>
  <c r="H68" i="36"/>
  <c r="F4" i="32"/>
  <c r="D89" i="33"/>
  <c r="H71" i="36"/>
  <c r="F8" i="36"/>
  <c r="D72" i="34"/>
  <c r="F91" i="32"/>
  <c r="F10" i="32"/>
  <c r="G77" i="34"/>
  <c r="E47" i="34"/>
  <c r="E53" i="33"/>
  <c r="E9" i="33"/>
  <c r="E96" i="33"/>
  <c r="E64" i="33"/>
  <c r="E32" i="33"/>
  <c r="D95" i="33"/>
  <c r="E39" i="33"/>
  <c r="E62" i="33"/>
  <c r="E43" i="33"/>
  <c r="E22" i="33"/>
  <c r="F9" i="32"/>
  <c r="D4" i="36"/>
  <c r="F84" i="32"/>
  <c r="F24" i="32"/>
  <c r="F59" i="32"/>
  <c r="F27" i="32"/>
  <c r="H82" i="36"/>
  <c r="H66" i="36"/>
  <c r="H42" i="36"/>
  <c r="E26" i="36"/>
  <c r="F82" i="32"/>
  <c r="F30" i="32"/>
  <c r="H85" i="36"/>
  <c r="H69" i="36"/>
  <c r="G49" i="36"/>
  <c r="J33" i="36"/>
  <c r="F89" i="32"/>
  <c r="F57" i="32"/>
  <c r="F25" i="32"/>
  <c r="F8" i="32"/>
  <c r="H87" i="36"/>
  <c r="E41" i="33"/>
  <c r="E36" i="33"/>
  <c r="I7" i="36"/>
  <c r="I28" i="36"/>
  <c r="H67" i="36"/>
  <c r="F34" i="32"/>
  <c r="F45" i="32"/>
  <c r="F64" i="32"/>
  <c r="H88" i="36"/>
  <c r="H86" i="36"/>
  <c r="D54" i="34"/>
  <c r="D85" i="33"/>
  <c r="H39" i="36"/>
  <c r="G47" i="36"/>
  <c r="E25" i="34"/>
  <c r="E37" i="33"/>
  <c r="E17" i="34"/>
  <c r="E20" i="33"/>
  <c r="E49" i="33"/>
  <c r="I5" i="33"/>
  <c r="E92" i="33"/>
  <c r="E60" i="33"/>
  <c r="E28" i="33"/>
  <c r="D87" i="33"/>
  <c r="D92" i="36"/>
  <c r="I76" i="34"/>
  <c r="I84" i="33"/>
  <c r="D15" i="33"/>
  <c r="I7" i="32"/>
  <c r="I36" i="36"/>
  <c r="G59" i="36"/>
  <c r="E58" i="32"/>
  <c r="I29" i="32"/>
  <c r="H93" i="33"/>
  <c r="I75" i="32"/>
  <c r="D18" i="33"/>
  <c r="D52" i="33"/>
  <c r="H91" i="33"/>
  <c r="H52" i="36"/>
  <c r="E83" i="36"/>
  <c r="I63" i="32"/>
  <c r="E78" i="32"/>
  <c r="E68" i="32"/>
  <c r="H32" i="34"/>
  <c r="H48" i="36"/>
  <c r="D60" i="36"/>
  <c r="D26" i="33"/>
  <c r="H69" i="33"/>
  <c r="D79" i="36"/>
  <c r="I88" i="34"/>
  <c r="H40" i="34"/>
  <c r="I67" i="32"/>
  <c r="I37" i="34"/>
  <c r="D19" i="33"/>
  <c r="H81" i="33"/>
  <c r="D33" i="33"/>
  <c r="D46" i="33"/>
  <c r="I80" i="33"/>
  <c r="D48" i="33"/>
  <c r="D12" i="33"/>
  <c r="H67" i="33"/>
  <c r="D11" i="33"/>
  <c r="H79" i="33"/>
  <c r="I82" i="33"/>
  <c r="I53" i="34"/>
  <c r="I13" i="32"/>
  <c r="I9" i="36"/>
  <c r="E56" i="32"/>
  <c r="I95" i="32"/>
  <c r="I43" i="32"/>
  <c r="D94" i="36"/>
  <c r="D74" i="36"/>
  <c r="D50" i="36"/>
  <c r="J34" i="36"/>
  <c r="E18" i="36"/>
  <c r="E50" i="32"/>
  <c r="D93" i="36"/>
  <c r="E77" i="36"/>
  <c r="H57" i="36"/>
  <c r="H41" i="36"/>
  <c r="F21" i="36"/>
  <c r="I73" i="32"/>
  <c r="I41" i="32"/>
  <c r="E86" i="32"/>
  <c r="D64" i="36"/>
  <c r="D63" i="34"/>
  <c r="K6" i="33"/>
  <c r="D47" i="33"/>
  <c r="D76" i="36"/>
  <c r="E28" i="32"/>
  <c r="I47" i="32"/>
  <c r="I61" i="32"/>
  <c r="E70" i="32"/>
  <c r="H30" i="34"/>
  <c r="G40" i="36"/>
  <c r="F25" i="36"/>
  <c r="I90" i="33"/>
  <c r="D21" i="33"/>
  <c r="I84" i="34"/>
  <c r="H48" i="34"/>
  <c r="I87" i="32"/>
  <c r="G55" i="36"/>
  <c r="I65" i="34"/>
  <c r="H65" i="33"/>
  <c r="D29" i="33"/>
  <c r="D42" i="33"/>
  <c r="D76" i="33"/>
  <c r="D44" i="33"/>
  <c r="D8" i="33"/>
  <c r="F92" i="36"/>
  <c r="E76" i="34"/>
  <c r="G84" i="33"/>
  <c r="F15" i="33"/>
  <c r="G7" i="32"/>
  <c r="F36" i="36"/>
  <c r="I59" i="36"/>
  <c r="G58" i="32"/>
  <c r="G29" i="32"/>
  <c r="E93" i="33"/>
  <c r="G75" i="32"/>
  <c r="F18" i="33"/>
  <c r="F52" i="33"/>
  <c r="E91" i="33"/>
  <c r="E52" i="36"/>
  <c r="F83" i="36"/>
  <c r="G63" i="32"/>
  <c r="G78" i="32"/>
  <c r="G68" i="32"/>
  <c r="E32" i="34"/>
  <c r="E48" i="36"/>
  <c r="F60" i="36"/>
  <c r="F26" i="33"/>
  <c r="F69" i="33"/>
  <c r="F79" i="36"/>
  <c r="E88" i="34"/>
  <c r="E40" i="34"/>
  <c r="G67" i="32"/>
  <c r="G37" i="34"/>
  <c r="F19" i="33"/>
  <c r="E81" i="33"/>
  <c r="F33" i="33"/>
  <c r="F46" i="33"/>
  <c r="G80" i="33"/>
  <c r="F48" i="33"/>
  <c r="F12" i="33"/>
  <c r="F67" i="33"/>
  <c r="F11" i="33"/>
  <c r="E79" i="33"/>
  <c r="G82" i="33"/>
  <c r="G53" i="34"/>
  <c r="G13" i="32"/>
  <c r="J9" i="36"/>
  <c r="G56" i="32"/>
  <c r="G95" i="32"/>
  <c r="G43" i="32"/>
  <c r="F94" i="36"/>
  <c r="F74" i="36"/>
  <c r="E50" i="36"/>
  <c r="F34" i="36"/>
  <c r="F18" i="36"/>
  <c r="G50" i="32"/>
  <c r="F93" i="36"/>
  <c r="F77" i="36"/>
  <c r="E57" i="36"/>
  <c r="E41" i="36"/>
  <c r="K21" i="36"/>
  <c r="G73" i="32"/>
  <c r="G41" i="32"/>
  <c r="G86" i="32"/>
  <c r="F64" i="36"/>
  <c r="G63" i="34"/>
  <c r="D6" i="33"/>
  <c r="F47" i="33"/>
  <c r="F76" i="36"/>
  <c r="G28" i="32"/>
  <c r="G47" i="32"/>
  <c r="G61" i="32"/>
  <c r="G70" i="32"/>
  <c r="E30" i="34"/>
  <c r="E40" i="36"/>
  <c r="G25" i="36"/>
  <c r="G90" i="33"/>
  <c r="F21" i="33"/>
  <c r="E84" i="34"/>
  <c r="E48" i="34"/>
  <c r="G87" i="32"/>
  <c r="E55" i="36"/>
  <c r="G65" i="34"/>
  <c r="F65" i="33"/>
  <c r="F29" i="33"/>
  <c r="F42" i="33"/>
  <c r="F76" i="33"/>
  <c r="F44" i="33"/>
  <c r="F8" i="33"/>
  <c r="J59" i="33"/>
  <c r="J7" i="33"/>
  <c r="J71" i="33"/>
  <c r="H78" i="33"/>
  <c r="K16" i="32"/>
  <c r="J10" i="36"/>
  <c r="J80" i="36"/>
  <c r="I44" i="36"/>
  <c r="K24" i="36"/>
  <c r="K80" i="32"/>
  <c r="K20" i="32"/>
  <c r="J75" i="36"/>
  <c r="I51" i="36"/>
  <c r="I23" i="36"/>
  <c r="K55" i="32"/>
  <c r="K23" i="32"/>
  <c r="K42" i="32"/>
  <c r="K85" i="32"/>
  <c r="K53" i="32"/>
  <c r="K21" i="32"/>
  <c r="K18" i="34"/>
  <c r="K92" i="34"/>
  <c r="H33" i="34"/>
  <c r="J68" i="33"/>
  <c r="J74" i="33"/>
  <c r="K6" i="32"/>
  <c r="J16" i="36"/>
  <c r="I27" i="36"/>
  <c r="K93" i="32"/>
  <c r="K44" i="32"/>
  <c r="K66" i="32"/>
  <c r="K60" i="32"/>
  <c r="K22" i="34"/>
  <c r="I58" i="36"/>
  <c r="K62" i="34"/>
  <c r="K2" i="33"/>
  <c r="J65" i="36"/>
  <c r="K96" i="34"/>
  <c r="K8" i="34"/>
  <c r="K20" i="36"/>
  <c r="H87" i="34"/>
  <c r="H45" i="34"/>
  <c r="J61" i="33"/>
  <c r="J25" i="33"/>
  <c r="J38" i="33"/>
  <c r="J72" i="33"/>
  <c r="J40" i="33"/>
  <c r="K83" i="33"/>
  <c r="J23" i="33"/>
  <c r="J63" i="33"/>
  <c r="J66" i="33"/>
  <c r="K12" i="32"/>
  <c r="K5" i="32"/>
  <c r="G6" i="36"/>
  <c r="K76" i="32"/>
  <c r="K71" i="32"/>
  <c r="K35" i="32"/>
  <c r="J90" i="36"/>
  <c r="J70" i="36"/>
  <c r="I46" i="36"/>
  <c r="K30" i="36"/>
  <c r="J14" i="36"/>
  <c r="K38" i="32"/>
  <c r="J89" i="36"/>
  <c r="J73" i="36"/>
  <c r="I53" i="36"/>
  <c r="I37" i="36"/>
  <c r="G13" i="36"/>
  <c r="K65" i="32"/>
  <c r="K33" i="32"/>
  <c r="G87" i="33"/>
  <c r="I31" i="33"/>
  <c r="K86" i="36"/>
  <c r="J54" i="34"/>
  <c r="J85" i="33"/>
  <c r="J39" i="36"/>
  <c r="J47" i="36"/>
  <c r="J25" i="34"/>
  <c r="K37" i="33"/>
  <c r="J17" i="34"/>
  <c r="K20" i="33"/>
  <c r="K49" i="33"/>
  <c r="J5" i="33"/>
  <c r="J92" i="33"/>
  <c r="K60" i="33"/>
  <c r="K28" i="33"/>
  <c r="J87" i="33"/>
  <c r="G92" i="36"/>
  <c r="F76" i="34"/>
  <c r="F84" i="33"/>
  <c r="G15" i="33"/>
  <c r="D7" i="32"/>
  <c r="D36" i="36"/>
  <c r="K59" i="36"/>
  <c r="D58" i="32"/>
  <c r="D29" i="32"/>
  <c r="F93" i="33"/>
  <c r="D75" i="32"/>
  <c r="G18" i="33"/>
  <c r="G52" i="33"/>
  <c r="F91" i="33"/>
  <c r="F52" i="36"/>
  <c r="G83" i="36"/>
  <c r="D63" i="32"/>
  <c r="D78" i="32"/>
  <c r="D68" i="32"/>
  <c r="F32" i="34"/>
  <c r="F48" i="36"/>
  <c r="G60" i="36"/>
  <c r="G26" i="33"/>
  <c r="G69" i="33"/>
  <c r="G79" i="36"/>
  <c r="F88" i="34"/>
  <c r="F40" i="34"/>
  <c r="D67" i="32"/>
  <c r="F37" i="34"/>
  <c r="G19" i="33"/>
  <c r="F81" i="33"/>
  <c r="G33" i="33"/>
  <c r="G46" i="33"/>
  <c r="F80" i="33"/>
  <c r="G48" i="33"/>
  <c r="G12" i="33"/>
  <c r="G67" i="33"/>
  <c r="G11" i="33"/>
  <c r="F79" i="33"/>
  <c r="F82" i="33"/>
  <c r="F53" i="34"/>
  <c r="D13" i="32"/>
  <c r="D9" i="36"/>
  <c r="D56" i="32"/>
  <c r="D95" i="32"/>
  <c r="D43" i="32"/>
  <c r="G94" i="36"/>
  <c r="G74" i="36"/>
  <c r="F50" i="36"/>
  <c r="D34" i="36"/>
  <c r="D18" i="36"/>
  <c r="D50" i="32"/>
  <c r="G93" i="36"/>
  <c r="G77" i="36"/>
  <c r="F57" i="36"/>
  <c r="F41" i="36"/>
  <c r="D21" i="36"/>
  <c r="D73" i="32"/>
  <c r="D41" i="32"/>
  <c r="D86" i="32"/>
  <c r="G64" i="36"/>
  <c r="F63" i="34"/>
  <c r="F6" i="33"/>
  <c r="G47" i="33"/>
  <c r="G76" i="36"/>
  <c r="D28" i="32"/>
  <c r="D47" i="32"/>
  <c r="D61" i="32"/>
  <c r="D70" i="32"/>
  <c r="F30" i="34"/>
  <c r="F40" i="36"/>
  <c r="D25" i="36"/>
  <c r="F90" i="33"/>
  <c r="G21" i="33"/>
  <c r="F84" i="34"/>
  <c r="F48" i="34"/>
  <c r="D87" i="32"/>
  <c r="F55" i="36"/>
  <c r="F65" i="34"/>
  <c r="G65" i="33"/>
  <c r="G29" i="33"/>
  <c r="G42" i="33"/>
  <c r="G76" i="33"/>
  <c r="G44" i="33"/>
  <c r="G8" i="33"/>
  <c r="K52" i="32"/>
  <c r="J73" i="33"/>
  <c r="J57" i="33"/>
  <c r="J16" i="33"/>
  <c r="H94" i="33"/>
  <c r="J84" i="36"/>
  <c r="K72" i="32"/>
  <c r="I19" i="36"/>
  <c r="K77" i="32"/>
  <c r="K54" i="32"/>
  <c r="G15" i="36"/>
  <c r="H55" i="34"/>
  <c r="J13" i="33"/>
  <c r="I4" i="33"/>
  <c r="J34" i="33"/>
  <c r="K88" i="32"/>
  <c r="I43" i="36"/>
  <c r="K90" i="32"/>
  <c r="K46" i="32"/>
  <c r="K48" i="32"/>
  <c r="K4" i="34"/>
  <c r="J68" i="36"/>
  <c r="K4" i="32"/>
  <c r="K89" i="33"/>
  <c r="J71" i="36"/>
  <c r="J8" i="36"/>
  <c r="K72" i="34"/>
  <c r="K91" i="32"/>
  <c r="K10" i="32"/>
  <c r="H77" i="34"/>
  <c r="H47" i="34"/>
  <c r="J53" i="33"/>
  <c r="J9" i="33"/>
  <c r="H96" i="33"/>
  <c r="J64" i="33"/>
  <c r="J32" i="33"/>
  <c r="K95" i="33"/>
  <c r="J39" i="33"/>
  <c r="J62" i="33"/>
  <c r="J43" i="33"/>
  <c r="J22" i="33"/>
  <c r="K9" i="32"/>
  <c r="G4" i="36"/>
  <c r="K84" i="32"/>
  <c r="K24" i="32"/>
  <c r="K59" i="32"/>
  <c r="K27" i="32"/>
  <c r="J82" i="36"/>
  <c r="J66" i="36"/>
  <c r="I42" i="36"/>
  <c r="K26" i="36"/>
  <c r="K82" i="32"/>
  <c r="K30" i="32"/>
  <c r="J85" i="36"/>
  <c r="J69" i="36"/>
  <c r="I49" i="36"/>
  <c r="I33" i="36"/>
  <c r="K89" i="32"/>
  <c r="K57" i="32"/>
  <c r="K25" i="32"/>
  <c r="K8" i="32"/>
  <c r="J87" i="36"/>
  <c r="J41" i="33"/>
  <c r="J36" i="33"/>
  <c r="G7" i="36"/>
  <c r="K28" i="36"/>
  <c r="J67" i="36"/>
  <c r="K34" i="32"/>
  <c r="K45" i="32"/>
  <c r="K64" i="32"/>
  <c r="J88" i="36"/>
  <c r="J86" i="36"/>
  <c r="K54" i="34"/>
  <c r="K85" i="33"/>
  <c r="K39" i="36"/>
  <c r="I47" i="36"/>
  <c r="H25" i="34"/>
  <c r="J37" i="33"/>
  <c r="H17" i="34"/>
  <c r="J20" i="33"/>
  <c r="J49" i="33"/>
  <c r="G5" i="33"/>
  <c r="H92" i="33"/>
  <c r="J60" i="33"/>
  <c r="J28" i="33"/>
  <c r="K87" i="33"/>
  <c r="E92" i="36"/>
  <c r="H76" i="34"/>
  <c r="D84" i="33"/>
  <c r="I15" i="33"/>
  <c r="E7" i="32"/>
  <c r="G36" i="36"/>
  <c r="D59" i="36"/>
  <c r="I58" i="32"/>
  <c r="E29" i="32"/>
  <c r="G93" i="33"/>
  <c r="E75" i="32"/>
  <c r="I18" i="33"/>
  <c r="I52" i="33"/>
  <c r="G91" i="33"/>
  <c r="G52" i="36"/>
  <c r="D83" i="36"/>
  <c r="E63" i="32"/>
  <c r="I78" i="32"/>
  <c r="I68" i="32"/>
  <c r="G32" i="34"/>
  <c r="G48" i="36"/>
  <c r="E60" i="36"/>
  <c r="I26" i="33"/>
  <c r="D69" i="33"/>
  <c r="E79" i="36"/>
  <c r="H88" i="34"/>
  <c r="G40" i="34"/>
  <c r="E67" i="32"/>
  <c r="D37" i="34"/>
  <c r="I19" i="33"/>
  <c r="G81" i="33"/>
  <c r="I33" i="33"/>
  <c r="I46" i="33"/>
  <c r="D80" i="33"/>
  <c r="I48" i="33"/>
  <c r="I12" i="33"/>
  <c r="D67" i="33"/>
  <c r="I11" i="33"/>
  <c r="G79" i="33"/>
  <c r="D82" i="33"/>
  <c r="D53" i="34"/>
  <c r="E13" i="32"/>
  <c r="K9" i="36"/>
  <c r="I56" i="32"/>
  <c r="E95" i="32"/>
  <c r="E43" i="32"/>
  <c r="E94" i="36"/>
  <c r="E74" i="36"/>
  <c r="G50" i="36"/>
  <c r="E34" i="36"/>
  <c r="I18" i="36"/>
  <c r="I50" i="32"/>
  <c r="E93" i="36"/>
  <c r="D77" i="36"/>
  <c r="D57" i="36"/>
  <c r="D41" i="36"/>
  <c r="J21" i="36"/>
  <c r="E73" i="32"/>
  <c r="E41" i="32"/>
  <c r="I86" i="32"/>
  <c r="E64" i="36"/>
  <c r="I63" i="34"/>
  <c r="E6" i="33"/>
  <c r="I47" i="33"/>
  <c r="E76" i="36"/>
  <c r="I28" i="32"/>
  <c r="E47" i="32"/>
  <c r="E61" i="32"/>
  <c r="I70" i="32"/>
  <c r="G30" i="34"/>
  <c r="H40" i="36"/>
  <c r="K25" i="36"/>
  <c r="D90" i="33"/>
  <c r="I21" i="33"/>
  <c r="H84" i="34"/>
  <c r="G48" i="34"/>
  <c r="E87" i="32"/>
  <c r="D55" i="36"/>
  <c r="D65" i="34"/>
  <c r="D65" i="33"/>
  <c r="I29" i="33"/>
  <c r="I42" i="33"/>
  <c r="H76" i="33"/>
  <c r="I44" i="33"/>
  <c r="I8" i="33"/>
  <c r="D59" i="33"/>
  <c r="D7" i="33"/>
  <c r="H71" i="33"/>
  <c r="D78" i="33"/>
  <c r="E16" i="32"/>
  <c r="K10" i="36"/>
  <c r="D80" i="36"/>
  <c r="G44" i="36"/>
  <c r="J24" i="36"/>
  <c r="E80" i="32"/>
  <c r="E20" i="32"/>
  <c r="E75" i="36"/>
  <c r="G51" i="36"/>
  <c r="G23" i="36"/>
  <c r="I55" i="32"/>
  <c r="I23" i="32"/>
  <c r="E42" i="32"/>
  <c r="I85" i="32"/>
  <c r="I53" i="32"/>
  <c r="I21" i="32"/>
  <c r="H18" i="34"/>
  <c r="I92" i="34"/>
  <c r="I33" i="34"/>
  <c r="D68" i="33"/>
  <c r="D74" i="33"/>
  <c r="E6" i="32"/>
  <c r="F16" i="36"/>
  <c r="J27" i="36"/>
  <c r="I93" i="32"/>
  <c r="E44" i="32"/>
  <c r="E66" i="32"/>
  <c r="E60" i="32"/>
  <c r="H22" i="34"/>
  <c r="D58" i="36"/>
  <c r="H62" i="34"/>
  <c r="I2" i="33"/>
  <c r="E65" i="36"/>
  <c r="I96" i="34"/>
  <c r="H8" i="34"/>
  <c r="J20" i="36"/>
  <c r="G87" i="34"/>
  <c r="I45" i="34"/>
  <c r="H61" i="33"/>
  <c r="D25" i="33"/>
  <c r="D38" i="33"/>
  <c r="D72" i="33"/>
  <c r="D40" i="33"/>
  <c r="H83" i="33"/>
  <c r="D23" i="33"/>
  <c r="H63" i="33"/>
  <c r="D66" i="33"/>
  <c r="E12" i="32"/>
  <c r="I5" i="32"/>
  <c r="I6" i="36"/>
  <c r="E76" i="32"/>
  <c r="I71" i="32"/>
  <c r="I35" i="32"/>
  <c r="D90" i="36"/>
  <c r="D70" i="36"/>
  <c r="G46" i="36"/>
  <c r="E30" i="36"/>
  <c r="I14" i="36"/>
  <c r="E38" i="32"/>
  <c r="E89" i="36"/>
  <c r="E73" i="36"/>
  <c r="H53" i="36"/>
  <c r="G37" i="36"/>
  <c r="I13" i="36"/>
  <c r="I65" i="32"/>
  <c r="I33" i="32"/>
  <c r="F59" i="33"/>
  <c r="I86" i="36"/>
  <c r="I54" i="34"/>
  <c r="I85" i="33"/>
  <c r="D39" i="36"/>
  <c r="K47" i="36"/>
  <c r="K25" i="34"/>
  <c r="H37" i="33"/>
  <c r="K17" i="34"/>
  <c r="H20" i="33"/>
  <c r="H49" i="33"/>
  <c r="E5" i="33"/>
  <c r="K92" i="33"/>
  <c r="H60" i="33"/>
  <c r="H28" i="33"/>
  <c r="I87" i="33"/>
  <c r="H92" i="36"/>
  <c r="D76" i="34"/>
  <c r="E84" i="33"/>
  <c r="E15" i="33"/>
  <c r="F7" i="32"/>
  <c r="J36" i="36"/>
  <c r="H59" i="36"/>
  <c r="F58" i="32"/>
  <c r="F29" i="32"/>
  <c r="D93" i="33"/>
  <c r="F75" i="32"/>
  <c r="E18" i="33"/>
  <c r="E52" i="33"/>
  <c r="D91" i="33"/>
  <c r="D52" i="36"/>
  <c r="H83" i="36"/>
  <c r="F63" i="32"/>
  <c r="F78" i="32"/>
  <c r="F68" i="32"/>
  <c r="D32" i="34"/>
  <c r="D48" i="36"/>
  <c r="H60" i="36"/>
  <c r="E26" i="33"/>
  <c r="E69" i="33"/>
  <c r="H79" i="36"/>
  <c r="D88" i="34"/>
  <c r="D40" i="34"/>
  <c r="F67" i="32"/>
  <c r="E37" i="34"/>
  <c r="E19" i="33"/>
  <c r="D81" i="33"/>
  <c r="E33" i="33"/>
  <c r="E46" i="33"/>
  <c r="E80" i="33"/>
  <c r="E48" i="33"/>
  <c r="E12" i="33"/>
  <c r="E67" i="33"/>
  <c r="E11" i="33"/>
  <c r="D79" i="33"/>
  <c r="E82" i="33"/>
  <c r="E53" i="34"/>
  <c r="F13" i="32"/>
  <c r="E9" i="36"/>
  <c r="F56" i="32"/>
  <c r="F95" i="32"/>
  <c r="F43" i="32"/>
  <c r="H94" i="36"/>
  <c r="H74" i="36"/>
  <c r="H50" i="36"/>
  <c r="I34" i="36"/>
  <c r="J18" i="36"/>
  <c r="F50" i="32"/>
  <c r="H93" i="36"/>
  <c r="H77" i="36"/>
  <c r="G57" i="36"/>
  <c r="G41" i="36"/>
  <c r="G21" i="36"/>
  <c r="F73" i="32"/>
  <c r="F41" i="32"/>
  <c r="F86" i="32"/>
  <c r="H64" i="36"/>
  <c r="E63" i="34"/>
  <c r="G6" i="33"/>
  <c r="E47" i="33"/>
  <c r="H76" i="36"/>
  <c r="F28" i="32"/>
  <c r="F47" i="32"/>
  <c r="F61" i="32"/>
  <c r="F70" i="32"/>
  <c r="D30" i="34"/>
  <c r="D40" i="36"/>
  <c r="J25" i="36"/>
  <c r="E90" i="33"/>
  <c r="E21" i="33"/>
  <c r="D84" i="34"/>
  <c r="D48" i="34"/>
  <c r="F87" i="32"/>
  <c r="H55" i="36"/>
  <c r="E65" i="34"/>
  <c r="E65" i="33"/>
  <c r="E29" i="33"/>
  <c r="E42" i="33"/>
  <c r="E76" i="33"/>
  <c r="E44" i="33"/>
  <c r="E8" i="33"/>
  <c r="E52" i="32"/>
  <c r="H73" i="33"/>
  <c r="D57" i="33"/>
  <c r="D16" i="33"/>
  <c r="D94" i="33"/>
  <c r="D84" i="36"/>
  <c r="E72" i="32"/>
  <c r="J19" i="36"/>
  <c r="I77" i="32"/>
  <c r="E54" i="32"/>
  <c r="I15" i="36"/>
  <c r="D55" i="34"/>
  <c r="D13" i="33"/>
  <c r="K4" i="33"/>
  <c r="D34" i="33"/>
  <c r="E88" i="32"/>
  <c r="G43" i="36"/>
  <c r="E90" i="32"/>
  <c r="E46" i="32"/>
  <c r="E48" i="32"/>
  <c r="H4" i="34"/>
  <c r="D68" i="36"/>
  <c r="E4" i="32"/>
  <c r="H89" i="33"/>
  <c r="D71" i="36"/>
  <c r="I8" i="36"/>
  <c r="I72" i="34"/>
  <c r="I91" i="32"/>
  <c r="E10" i="32"/>
  <c r="E77" i="34"/>
  <c r="D47" i="34"/>
  <c r="D53" i="33"/>
  <c r="D9" i="33"/>
  <c r="I96" i="33"/>
  <c r="D64" i="33"/>
  <c r="D32" i="33"/>
  <c r="H95" i="33"/>
  <c r="D39" i="33"/>
  <c r="D62" i="33"/>
  <c r="D43" i="33"/>
  <c r="D22" i="33"/>
  <c r="I9" i="32"/>
  <c r="I4" i="36"/>
  <c r="E84" i="32"/>
  <c r="E24" i="32"/>
  <c r="I59" i="32"/>
  <c r="I27" i="32"/>
  <c r="D82" i="36"/>
  <c r="D66" i="36"/>
  <c r="D42" i="36"/>
  <c r="I26" i="36"/>
  <c r="E82" i="32"/>
  <c r="E30" i="32"/>
  <c r="D85" i="36"/>
  <c r="D69" i="36"/>
  <c r="D49" i="36"/>
  <c r="K33" i="36"/>
  <c r="I89" i="32"/>
  <c r="I57" i="32"/>
  <c r="I25" i="32"/>
  <c r="E8" i="32"/>
  <c r="D87" i="36"/>
  <c r="D41" i="33"/>
  <c r="D36" i="33"/>
  <c r="F7" i="36"/>
  <c r="J28" i="36"/>
  <c r="D67" i="36"/>
  <c r="E34" i="32"/>
  <c r="I45" i="32"/>
  <c r="E64" i="32"/>
  <c r="D88" i="36"/>
  <c r="D86" i="36"/>
  <c r="H54" i="34"/>
  <c r="H85" i="33"/>
  <c r="I39" i="36"/>
  <c r="D47" i="36"/>
  <c r="I25" i="34"/>
  <c r="D37" i="33"/>
  <c r="I17" i="34"/>
  <c r="D20" i="33"/>
  <c r="D49" i="33"/>
  <c r="D5" i="33"/>
  <c r="I92" i="33"/>
  <c r="D60" i="33"/>
  <c r="D28" i="33"/>
  <c r="G52" i="32"/>
  <c r="F73" i="33"/>
  <c r="F57" i="33"/>
  <c r="F16" i="33"/>
  <c r="G94" i="33"/>
  <c r="F84" i="36"/>
  <c r="G72" i="32"/>
  <c r="F19" i="36"/>
  <c r="G77" i="32"/>
  <c r="G54" i="32"/>
  <c r="K15" i="36"/>
  <c r="G55" i="34"/>
  <c r="F13" i="33"/>
  <c r="D4" i="33"/>
  <c r="F34" i="33"/>
  <c r="G88" i="32"/>
  <c r="E43" i="36"/>
  <c r="G90" i="32"/>
  <c r="G46" i="32"/>
  <c r="G48" i="32"/>
  <c r="E4" i="34"/>
  <c r="F68" i="36"/>
  <c r="G4" i="32"/>
  <c r="E89" i="33"/>
  <c r="F71" i="36"/>
  <c r="E8" i="36"/>
  <c r="E72" i="34"/>
  <c r="G91" i="32"/>
  <c r="G10" i="32"/>
  <c r="I77" i="34"/>
  <c r="G47" i="34"/>
  <c r="F53" i="33"/>
  <c r="F9" i="33"/>
  <c r="G96" i="33"/>
  <c r="F64" i="33"/>
  <c r="F32" i="33"/>
  <c r="E95" i="33"/>
  <c r="F39" i="33"/>
  <c r="F62" i="33"/>
  <c r="F43" i="33"/>
  <c r="F22" i="33"/>
  <c r="G9" i="32"/>
  <c r="E4" i="36"/>
  <c r="G84" i="32"/>
  <c r="G24" i="32"/>
  <c r="G59" i="32"/>
  <c r="G27" i="32"/>
  <c r="F82" i="36"/>
  <c r="F66" i="36"/>
  <c r="E42" i="36"/>
  <c r="F26" i="36"/>
  <c r="G82" i="32"/>
  <c r="G30" i="32"/>
  <c r="F85" i="36"/>
  <c r="F69" i="36"/>
  <c r="E49" i="36"/>
  <c r="G33" i="36"/>
  <c r="G89" i="32"/>
  <c r="G57" i="32"/>
  <c r="G25" i="32"/>
  <c r="G8" i="32"/>
  <c r="F87" i="36"/>
  <c r="F41" i="33"/>
  <c r="F36" i="33"/>
  <c r="K7" i="36"/>
  <c r="F28" i="36"/>
  <c r="F67" i="36"/>
  <c r="G34" i="32"/>
  <c r="G45" i="32"/>
  <c r="G64" i="32"/>
  <c r="F88" i="36"/>
  <c r="F86" i="36"/>
  <c r="E54" i="34"/>
  <c r="E85" i="33"/>
  <c r="E39" i="36"/>
  <c r="E47" i="36"/>
  <c r="G25" i="34"/>
  <c r="F37" i="33"/>
  <c r="G17" i="34"/>
  <c r="F20" i="33"/>
  <c r="F49" i="33"/>
  <c r="K5" i="33"/>
  <c r="G92" i="33"/>
  <c r="F60" i="33"/>
  <c r="F28" i="33"/>
  <c r="E87" i="33"/>
  <c r="J31" i="33"/>
  <c r="J30" i="33"/>
  <c r="J35" i="33"/>
  <c r="J14" i="33"/>
  <c r="K15" i="32"/>
  <c r="J96" i="36"/>
  <c r="I56" i="36"/>
  <c r="K32" i="36"/>
  <c r="J12" i="36"/>
  <c r="K40" i="32"/>
  <c r="J91" i="36"/>
  <c r="J63" i="36"/>
  <c r="I35" i="36"/>
  <c r="K83" i="32"/>
  <c r="K39" i="32"/>
  <c r="K74" i="32"/>
  <c r="K26" i="32"/>
  <c r="K69" i="32"/>
  <c r="K37" i="32"/>
  <c r="K92" i="32"/>
  <c r="J50" i="33"/>
  <c r="D17" i="36"/>
  <c r="J58" i="33"/>
  <c r="J75" i="33"/>
  <c r="J55" i="33"/>
  <c r="G11" i="36"/>
  <c r="J95" i="36"/>
  <c r="K31" i="32"/>
  <c r="K22" i="32"/>
  <c r="K94" i="32"/>
  <c r="K14" i="32"/>
  <c r="K32" i="32"/>
  <c r="J72" i="36"/>
  <c r="I54" i="36"/>
  <c r="J54" i="33"/>
  <c r="J77" i="33"/>
  <c r="I31" i="36"/>
  <c r="K80" i="34"/>
  <c r="K79" i="32"/>
  <c r="H83" i="34"/>
  <c r="I69" i="34"/>
  <c r="J17" i="33"/>
  <c r="J45" i="33"/>
  <c r="J70" i="33"/>
  <c r="H88" i="33"/>
  <c r="J56" i="33"/>
  <c r="J24" i="33"/>
  <c r="J51" i="33"/>
  <c r="H86" i="33"/>
  <c r="J27" i="33"/>
  <c r="J10" i="33"/>
  <c r="K11" i="32"/>
  <c r="I5" i="36"/>
  <c r="K96" i="32"/>
  <c r="K36" i="32"/>
  <c r="K51" i="32"/>
  <c r="K19" i="32"/>
  <c r="J78" i="36"/>
  <c r="J62" i="36"/>
  <c r="D38" i="36"/>
  <c r="K22" i="36"/>
  <c r="K62" i="32"/>
  <c r="K18" i="32"/>
  <c r="J81" i="36"/>
  <c r="J61" i="36"/>
  <c r="I45" i="36"/>
  <c r="I29" i="36"/>
  <c r="K81" i="32"/>
  <c r="K49" i="32"/>
  <c r="K17" i="32"/>
  <c r="I59" i="33"/>
  <c r="F30" i="33"/>
  <c r="F35" i="33"/>
  <c r="F14" i="33"/>
  <c r="G15" i="32"/>
  <c r="F96" i="36"/>
  <c r="E56" i="36"/>
  <c r="F32" i="36"/>
  <c r="E12" i="36"/>
  <c r="G40" i="32"/>
  <c r="F91" i="36"/>
  <c r="F63" i="36"/>
  <c r="F35" i="36"/>
  <c r="G83" i="32"/>
  <c r="G39" i="32"/>
  <c r="G74" i="32"/>
  <c r="G26" i="32"/>
  <c r="G69" i="32"/>
  <c r="G37" i="32"/>
  <c r="G92" i="32"/>
  <c r="F50" i="33"/>
  <c r="G17" i="36"/>
  <c r="F58" i="33"/>
  <c r="F75" i="33"/>
  <c r="F55" i="33"/>
  <c r="I11" i="36"/>
  <c r="F95" i="36"/>
  <c r="G31" i="32"/>
  <c r="G22" i="32"/>
  <c r="G94" i="32"/>
  <c r="G14" i="32"/>
  <c r="G32" i="32"/>
  <c r="F72" i="36"/>
  <c r="E54" i="36"/>
  <c r="F54" i="33"/>
  <c r="F77" i="33"/>
  <c r="J31" i="36"/>
  <c r="E80" i="34"/>
  <c r="G79" i="32"/>
  <c r="I83" i="34"/>
  <c r="D69" i="34"/>
  <c r="F17" i="33"/>
  <c r="F45" i="33"/>
  <c r="F70" i="33"/>
  <c r="G88" i="33"/>
  <c r="F56" i="33"/>
  <c r="F24" i="33"/>
  <c r="F51" i="33"/>
  <c r="G86" i="33"/>
  <c r="F27" i="33"/>
  <c r="F10" i="33"/>
  <c r="G11" i="32"/>
  <c r="D5" i="36"/>
  <c r="G96" i="32"/>
  <c r="G36" i="32"/>
  <c r="G51" i="32"/>
  <c r="G19" i="32"/>
  <c r="F78" i="36"/>
  <c r="F62" i="36"/>
  <c r="F38" i="36"/>
  <c r="F22" i="36"/>
  <c r="G62" i="32"/>
  <c r="G18" i="32"/>
  <c r="F81" i="36"/>
  <c r="F61" i="36"/>
  <c r="E45" i="36"/>
  <c r="K29" i="36"/>
  <c r="G81" i="32"/>
  <c r="G49" i="32"/>
  <c r="G17" i="32"/>
  <c r="K31" i="33"/>
  <c r="K30" i="33"/>
  <c r="K35" i="33"/>
  <c r="K14" i="33"/>
  <c r="H15" i="32"/>
  <c r="K96" i="36"/>
  <c r="J56" i="36"/>
  <c r="H32" i="36"/>
  <c r="H12" i="36"/>
  <c r="H40" i="32"/>
  <c r="K91" i="36"/>
  <c r="K63" i="36"/>
  <c r="H35" i="36"/>
  <c r="H83" i="32"/>
  <c r="H39" i="32"/>
  <c r="H74" i="32"/>
  <c r="H26" i="32"/>
  <c r="H69" i="32"/>
  <c r="H37" i="32"/>
  <c r="H92" i="32"/>
  <c r="K50" i="33"/>
  <c r="H17" i="36"/>
  <c r="K58" i="33"/>
  <c r="K75" i="33"/>
  <c r="K55" i="33"/>
  <c r="H11" i="36"/>
  <c r="K95" i="36"/>
  <c r="H31" i="32"/>
  <c r="H22" i="32"/>
  <c r="H94" i="32"/>
  <c r="H14" i="32"/>
  <c r="H32" i="32"/>
  <c r="K72" i="36"/>
  <c r="J54" i="36"/>
  <c r="K54" i="33"/>
  <c r="K77" i="33"/>
  <c r="H31" i="36"/>
  <c r="J80" i="34"/>
  <c r="H79" i="32"/>
  <c r="J83" i="34"/>
  <c r="J69" i="34"/>
  <c r="K17" i="33"/>
  <c r="K45" i="33"/>
  <c r="K70" i="33"/>
  <c r="J88" i="33"/>
  <c r="K56" i="33"/>
  <c r="K24" i="33"/>
  <c r="K51" i="33"/>
  <c r="J86" i="33"/>
  <c r="K27" i="33"/>
  <c r="K10" i="33"/>
  <c r="H11" i="32"/>
  <c r="J5" i="36"/>
  <c r="H96" i="32"/>
  <c r="H36" i="32"/>
  <c r="H51" i="32"/>
  <c r="H19" i="32"/>
  <c r="K78" i="36"/>
  <c r="K62" i="36"/>
  <c r="J38" i="36"/>
  <c r="H22" i="36"/>
  <c r="H62" i="32"/>
  <c r="H18" i="32"/>
  <c r="K81" i="36"/>
  <c r="K61" i="36"/>
  <c r="J45" i="36"/>
  <c r="H29" i="36"/>
  <c r="H81" i="32"/>
  <c r="H49" i="32"/>
  <c r="H17" i="32"/>
  <c r="G31" i="33"/>
  <c r="G30" i="33"/>
  <c r="G35" i="33"/>
  <c r="G14" i="33"/>
  <c r="D15" i="32"/>
  <c r="G96" i="36"/>
  <c r="F56" i="36"/>
  <c r="D32" i="36"/>
  <c r="D12" i="36"/>
  <c r="D40" i="32"/>
  <c r="G91" i="36"/>
  <c r="G63" i="36"/>
  <c r="D35" i="36"/>
  <c r="D83" i="32"/>
  <c r="D39" i="32"/>
  <c r="D74" i="32"/>
  <c r="D26" i="32"/>
  <c r="D69" i="32"/>
  <c r="D37" i="32"/>
  <c r="D92" i="32"/>
  <c r="G50" i="33"/>
  <c r="I17" i="36"/>
  <c r="G58" i="33"/>
  <c r="G75" i="33"/>
  <c r="G55" i="33"/>
  <c r="D11" i="36"/>
  <c r="G95" i="36"/>
  <c r="D31" i="32"/>
  <c r="D22" i="32"/>
  <c r="D94" i="32"/>
  <c r="D14" i="32"/>
  <c r="D32" i="32"/>
  <c r="G72" i="36"/>
  <c r="F54" i="36"/>
  <c r="G54" i="33"/>
  <c r="G77" i="33"/>
  <c r="D31" i="36"/>
  <c r="F80" i="34"/>
  <c r="D79" i="32"/>
  <c r="F83" i="34"/>
  <c r="F69" i="34"/>
  <c r="G17" i="33"/>
  <c r="G45" i="33"/>
  <c r="G70" i="33"/>
  <c r="F88" i="33"/>
  <c r="G56" i="33"/>
  <c r="G24" i="33"/>
  <c r="G51" i="33"/>
  <c r="F86" i="33"/>
  <c r="G27" i="33"/>
  <c r="G10" i="33"/>
  <c r="D11" i="32"/>
  <c r="F5" i="36"/>
  <c r="D96" i="32"/>
  <c r="D36" i="32"/>
  <c r="D51" i="32"/>
  <c r="D19" i="32"/>
  <c r="G78" i="36"/>
  <c r="G62" i="36"/>
  <c r="H38" i="36"/>
  <c r="D22" i="36"/>
  <c r="D62" i="32"/>
  <c r="D18" i="32"/>
  <c r="G81" i="36"/>
  <c r="G61" i="36"/>
  <c r="F45" i="36"/>
  <c r="D29" i="36"/>
  <c r="D81" i="32"/>
  <c r="D49" i="32"/>
  <c r="D17" i="32"/>
  <c r="G19" i="30"/>
  <c r="G51" i="30"/>
  <c r="D75" i="30"/>
  <c r="D91" i="30"/>
  <c r="D8" i="30"/>
  <c r="D16" i="30"/>
  <c r="D28" i="30"/>
  <c r="D36" i="30"/>
  <c r="D44" i="30"/>
  <c r="D52" i="30"/>
  <c r="F68" i="30"/>
  <c r="F80" i="30"/>
  <c r="F92" i="30"/>
  <c r="D27" i="30"/>
  <c r="D63" i="30"/>
  <c r="D21" i="30"/>
  <c r="D49" i="30"/>
  <c r="D65" i="30"/>
  <c r="F89" i="30"/>
  <c r="D31" i="30"/>
  <c r="D55" i="30"/>
  <c r="D29" i="30"/>
  <c r="D45" i="30"/>
  <c r="D61" i="30"/>
  <c r="F73" i="30"/>
  <c r="F85" i="30"/>
  <c r="H2" i="30"/>
  <c r="H10" i="30"/>
  <c r="H22" i="30"/>
  <c r="H34" i="30"/>
  <c r="J78" i="30"/>
  <c r="H7" i="30"/>
  <c r="H43" i="30"/>
  <c r="J71" i="30"/>
  <c r="J87" i="30"/>
  <c r="H3" i="30"/>
  <c r="H35" i="30"/>
  <c r="H67" i="30"/>
  <c r="J83" i="30"/>
  <c r="J4" i="31"/>
  <c r="K12" i="30"/>
  <c r="K24" i="30"/>
  <c r="K32" i="30"/>
  <c r="K40" i="30"/>
  <c r="K48" i="30"/>
  <c r="K60" i="30"/>
  <c r="H76" i="30"/>
  <c r="H88" i="30"/>
  <c r="K11" i="30"/>
  <c r="K47" i="30"/>
  <c r="K13" i="30"/>
  <c r="K33" i="30"/>
  <c r="K57" i="30"/>
  <c r="H77" i="30"/>
  <c r="K15" i="30"/>
  <c r="K39" i="30"/>
  <c r="K17" i="30"/>
  <c r="K37" i="30"/>
  <c r="K53" i="30"/>
  <c r="H69" i="30"/>
  <c r="H81" i="30"/>
  <c r="H93" i="30"/>
  <c r="D6" i="30"/>
  <c r="D18" i="30"/>
  <c r="D26" i="30"/>
  <c r="D38" i="30"/>
  <c r="F3" i="31"/>
  <c r="D23" i="30"/>
  <c r="D59" i="30"/>
  <c r="F79" i="30"/>
  <c r="F95" i="30"/>
  <c r="D19" i="30"/>
  <c r="D51" i="30"/>
  <c r="F75" i="30"/>
  <c r="F91" i="30"/>
  <c r="G8" i="30"/>
  <c r="G16" i="30"/>
  <c r="G28" i="30"/>
  <c r="G36" i="30"/>
  <c r="G44" i="30"/>
  <c r="G52" i="30"/>
  <c r="D68" i="30"/>
  <c r="D80" i="30"/>
  <c r="D92" i="30"/>
  <c r="G27" i="30"/>
  <c r="G63" i="30"/>
  <c r="G21" i="30"/>
  <c r="G49" i="30"/>
  <c r="G65" i="30"/>
  <c r="D89" i="30"/>
  <c r="G31" i="30"/>
  <c r="G55" i="30"/>
  <c r="G29" i="30"/>
  <c r="G45" i="30"/>
  <c r="G61" i="30"/>
  <c r="D73" i="30"/>
  <c r="D85" i="30"/>
  <c r="K2" i="30"/>
  <c r="K10" i="30"/>
  <c r="K22" i="30"/>
  <c r="K34" i="30"/>
  <c r="H78" i="30"/>
  <c r="K7" i="30"/>
  <c r="K43" i="30"/>
  <c r="H71" i="30"/>
  <c r="H87" i="30"/>
  <c r="K3" i="30"/>
  <c r="K35" i="30"/>
  <c r="K67" i="30"/>
  <c r="H83" i="30"/>
  <c r="I4" i="31"/>
  <c r="H12" i="30"/>
  <c r="H24" i="30"/>
  <c r="H32" i="30"/>
  <c r="H40" i="30"/>
  <c r="H48" i="30"/>
  <c r="H60" i="30"/>
  <c r="J76" i="30"/>
  <c r="J88" i="30"/>
  <c r="H11" i="30"/>
  <c r="H47" i="30"/>
  <c r="H13" i="30"/>
  <c r="H33" i="30"/>
  <c r="H57" i="30"/>
  <c r="J77" i="30"/>
  <c r="H15" i="30"/>
  <c r="H39" i="30"/>
  <c r="H17" i="30"/>
  <c r="H37" i="30"/>
  <c r="H53" i="30"/>
  <c r="J69" i="30"/>
  <c r="J81" i="30"/>
  <c r="J93" i="30"/>
  <c r="G6" i="30"/>
  <c r="G18" i="30"/>
  <c r="G26" i="30"/>
  <c r="G38" i="30"/>
  <c r="E3" i="31"/>
  <c r="G23" i="30"/>
  <c r="G59" i="30"/>
  <c r="D79" i="30"/>
  <c r="D95" i="30"/>
  <c r="H46" i="30"/>
  <c r="J88" i="31"/>
  <c r="J72" i="31"/>
  <c r="J56" i="31"/>
  <c r="J40" i="31"/>
  <c r="J24" i="31"/>
  <c r="J8" i="31"/>
  <c r="J29" i="31"/>
  <c r="J91" i="31"/>
  <c r="J75" i="31"/>
  <c r="J39" i="31"/>
  <c r="J23" i="31"/>
  <c r="J11" i="31"/>
  <c r="H9" i="30"/>
  <c r="J93" i="31"/>
  <c r="J45" i="31"/>
  <c r="J84" i="30"/>
  <c r="H20" i="30"/>
  <c r="H42" i="30"/>
  <c r="J90" i="31"/>
  <c r="H14" i="30"/>
  <c r="J86" i="31"/>
  <c r="J70" i="31"/>
  <c r="J50" i="31"/>
  <c r="J30" i="31"/>
  <c r="J6" i="31"/>
  <c r="J2" i="31"/>
  <c r="H50" i="30"/>
  <c r="H5" i="30"/>
  <c r="J73" i="31"/>
  <c r="J82" i="30"/>
  <c r="J94" i="30"/>
  <c r="H54" i="30"/>
  <c r="J90" i="30"/>
  <c r="J47" i="31"/>
  <c r="J15" i="31"/>
  <c r="J84" i="31"/>
  <c r="J68" i="31"/>
  <c r="J52" i="31"/>
  <c r="J36" i="31"/>
  <c r="J20" i="31"/>
  <c r="J53" i="31"/>
  <c r="J95" i="31"/>
  <c r="J79" i="31"/>
  <c r="J43" i="31"/>
  <c r="J27" i="31"/>
  <c r="J81" i="31"/>
  <c r="J10" i="31"/>
  <c r="J69" i="31"/>
  <c r="J96" i="30"/>
  <c r="H56" i="30"/>
  <c r="J5" i="31"/>
  <c r="J51" i="31"/>
  <c r="H58" i="30"/>
  <c r="J82" i="31"/>
  <c r="J66" i="31"/>
  <c r="J42" i="31"/>
  <c r="J26" i="31"/>
  <c r="J65" i="31"/>
  <c r="F25" i="31"/>
  <c r="F33" i="31"/>
  <c r="F46" i="30"/>
  <c r="D88" i="31"/>
  <c r="D72" i="31"/>
  <c r="D56" i="31"/>
  <c r="D40" i="31"/>
  <c r="D24" i="31"/>
  <c r="D8" i="31"/>
  <c r="D29" i="31"/>
  <c r="D91" i="31"/>
  <c r="D75" i="31"/>
  <c r="D39" i="31"/>
  <c r="D23" i="31"/>
  <c r="D11" i="31"/>
  <c r="F9" i="30"/>
  <c r="D93" i="31"/>
  <c r="D45" i="31"/>
  <c r="K84" i="30"/>
  <c r="F20" i="30"/>
  <c r="F42" i="30"/>
  <c r="D90" i="31"/>
  <c r="F14" i="30"/>
  <c r="D86" i="31"/>
  <c r="D70" i="31"/>
  <c r="D50" i="31"/>
  <c r="D30" i="31"/>
  <c r="D6" i="31"/>
  <c r="D2" i="31"/>
  <c r="F50" i="30"/>
  <c r="F5" i="30"/>
  <c r="D73" i="31"/>
  <c r="K82" i="30"/>
  <c r="K94" i="30"/>
  <c r="F54" i="30"/>
  <c r="K90" i="30"/>
  <c r="D47" i="31"/>
  <c r="D15" i="31"/>
  <c r="D84" i="31"/>
  <c r="D68" i="31"/>
  <c r="D52" i="31"/>
  <c r="D36" i="31"/>
  <c r="D20" i="31"/>
  <c r="D53" i="31"/>
  <c r="D95" i="31"/>
  <c r="D79" i="31"/>
  <c r="D43" i="31"/>
  <c r="D27" i="31"/>
  <c r="D81" i="31"/>
  <c r="D10" i="31"/>
  <c r="D69" i="31"/>
  <c r="K96" i="30"/>
  <c r="F56" i="30"/>
  <c r="D5" i="31"/>
  <c r="D51" i="31"/>
  <c r="F58" i="30"/>
  <c r="F66" i="31"/>
  <c r="F65" i="31"/>
  <c r="I46" i="30"/>
  <c r="G88" i="31"/>
  <c r="G72" i="31"/>
  <c r="G56" i="31"/>
  <c r="G40" i="31"/>
  <c r="G24" i="31"/>
  <c r="G8" i="31"/>
  <c r="K29" i="31"/>
  <c r="K91" i="31"/>
  <c r="K75" i="31"/>
  <c r="K39" i="31"/>
  <c r="K23" i="31"/>
  <c r="K11" i="31"/>
  <c r="E9" i="30"/>
  <c r="K93" i="31"/>
  <c r="K45" i="31"/>
  <c r="I84" i="30"/>
  <c r="I20" i="30"/>
  <c r="I42" i="30"/>
  <c r="G90" i="31"/>
  <c r="I14" i="30"/>
  <c r="G86" i="31"/>
  <c r="G70" i="31"/>
  <c r="G50" i="31"/>
  <c r="G30" i="31"/>
  <c r="G6" i="31"/>
  <c r="G2" i="31"/>
  <c r="I50" i="30"/>
  <c r="E5" i="30"/>
  <c r="K73" i="31"/>
  <c r="I82" i="30"/>
  <c r="I94" i="30"/>
  <c r="I54" i="30"/>
  <c r="I90" i="30"/>
  <c r="K47" i="31"/>
  <c r="K15" i="31"/>
  <c r="G84" i="31"/>
  <c r="G68" i="31"/>
  <c r="G52" i="31"/>
  <c r="G36" i="31"/>
  <c r="G20" i="31"/>
  <c r="K53" i="31"/>
  <c r="K95" i="31"/>
  <c r="K79" i="31"/>
  <c r="K43" i="31"/>
  <c r="K27" i="31"/>
  <c r="K81" i="31"/>
  <c r="G10" i="31"/>
  <c r="K69" i="31"/>
  <c r="I96" i="30"/>
  <c r="I56" i="30"/>
  <c r="K5" i="31"/>
  <c r="K51" i="31"/>
  <c r="I58" i="30"/>
  <c r="G82" i="31"/>
  <c r="G66" i="31"/>
  <c r="G42" i="31"/>
  <c r="G26" i="31"/>
  <c r="K65" i="31"/>
  <c r="D58" i="31"/>
  <c r="E94" i="31"/>
  <c r="E96" i="31"/>
  <c r="E80" i="31"/>
  <c r="E64" i="31"/>
  <c r="E48" i="31"/>
  <c r="E32" i="31"/>
  <c r="E16" i="31"/>
  <c r="E61" i="31"/>
  <c r="E9" i="31"/>
  <c r="E83" i="31"/>
  <c r="E63" i="31"/>
  <c r="E31" i="31"/>
  <c r="G4" i="30"/>
  <c r="E49" i="31"/>
  <c r="E7" i="31"/>
  <c r="E77" i="31"/>
  <c r="E17" i="31"/>
  <c r="G64" i="30"/>
  <c r="G25" i="30"/>
  <c r="G66" i="30"/>
  <c r="E54" i="31"/>
  <c r="E71" i="31"/>
  <c r="E78" i="31"/>
  <c r="E62" i="31"/>
  <c r="E38" i="31"/>
  <c r="E22" i="31"/>
  <c r="E57" i="31"/>
  <c r="E21" i="31"/>
  <c r="D86" i="30"/>
  <c r="E89" i="31"/>
  <c r="E41" i="31"/>
  <c r="E46" i="31"/>
  <c r="G30" i="30"/>
  <c r="E55" i="31"/>
  <c r="E59" i="31"/>
  <c r="E14" i="31"/>
  <c r="E92" i="31"/>
  <c r="E76" i="31"/>
  <c r="E60" i="31"/>
  <c r="E44" i="31"/>
  <c r="E28" i="31"/>
  <c r="E12" i="31"/>
  <c r="E13" i="31"/>
  <c r="E87" i="31"/>
  <c r="E67" i="31"/>
  <c r="E35" i="31"/>
  <c r="E19" i="31"/>
  <c r="G62" i="30"/>
  <c r="E85" i="31"/>
  <c r="E37" i="31"/>
  <c r="D72" i="30"/>
  <c r="D70" i="30"/>
  <c r="D74" i="30"/>
  <c r="G41" i="30"/>
  <c r="E25" i="31"/>
  <c r="E74" i="31"/>
  <c r="E58" i="31"/>
  <c r="E34" i="31"/>
  <c r="E18" i="31"/>
  <c r="E33" i="31"/>
  <c r="D26" i="31"/>
  <c r="F68" i="23"/>
  <c r="F24" i="22"/>
  <c r="F44" i="22"/>
  <c r="F60" i="22"/>
  <c r="F68" i="22"/>
  <c r="F80" i="22"/>
  <c r="F88" i="22"/>
  <c r="F33" i="23"/>
  <c r="F41" i="23"/>
  <c r="F53" i="23"/>
  <c r="F61" i="23"/>
  <c r="F77" i="23"/>
  <c r="F85" i="23"/>
  <c r="F93" i="23"/>
  <c r="E3" i="27"/>
  <c r="F60" i="28"/>
  <c r="G90" i="28"/>
  <c r="E9" i="29"/>
  <c r="E17" i="29"/>
  <c r="E25" i="29"/>
  <c r="E33" i="29"/>
  <c r="E41" i="29"/>
  <c r="E49" i="29"/>
  <c r="E57" i="29"/>
  <c r="E65" i="29"/>
  <c r="E73" i="29"/>
  <c r="E81" i="29"/>
  <c r="E89" i="29"/>
  <c r="G3" i="21"/>
  <c r="K33" i="22"/>
  <c r="K65" i="22"/>
  <c r="K85" i="22"/>
  <c r="K18" i="23"/>
  <c r="K42" i="23"/>
  <c r="K62" i="23"/>
  <c r="G3" i="26"/>
  <c r="G64" i="28"/>
  <c r="G2" i="28"/>
  <c r="I6" i="29"/>
  <c r="I14" i="29"/>
  <c r="I22" i="29"/>
  <c r="I30" i="29"/>
  <c r="I38" i="29"/>
  <c r="I46" i="29"/>
  <c r="I54" i="29"/>
  <c r="I62" i="29"/>
  <c r="I70" i="29"/>
  <c r="I78" i="29"/>
  <c r="I86" i="29"/>
  <c r="I94" i="29"/>
  <c r="K48" i="23"/>
  <c r="G77" i="21"/>
  <c r="K49" i="20"/>
  <c r="E66" i="22"/>
  <c r="E82" i="22"/>
  <c r="E90" i="22"/>
  <c r="E31" i="23"/>
  <c r="E47" i="23"/>
  <c r="E63" i="23"/>
  <c r="E71" i="23"/>
  <c r="E79" i="23"/>
  <c r="E87" i="23"/>
  <c r="E95" i="23"/>
  <c r="E14" i="28"/>
  <c r="J3" i="28"/>
  <c r="H11" i="29"/>
  <c r="H19" i="29"/>
  <c r="H27" i="29"/>
  <c r="H35" i="29"/>
  <c r="H43" i="29"/>
  <c r="H51" i="29"/>
  <c r="H59" i="29"/>
  <c r="H67" i="29"/>
  <c r="H75" i="29"/>
  <c r="H83" i="29"/>
  <c r="H91" i="29"/>
  <c r="J57" i="21"/>
  <c r="J89" i="21"/>
  <c r="J92" i="23"/>
  <c r="I3" i="2"/>
  <c r="I17" i="21"/>
  <c r="I56" i="23"/>
  <c r="I44" i="23"/>
  <c r="I80" i="23"/>
  <c r="I3" i="22"/>
  <c r="I55" i="22"/>
  <c r="I87" i="22"/>
  <c r="I20" i="23"/>
  <c r="I28" i="23"/>
  <c r="I40" i="23"/>
  <c r="I20" i="28"/>
  <c r="H4" i="29"/>
  <c r="F31" i="33"/>
  <c r="I30" i="33"/>
  <c r="I35" i="33"/>
  <c r="I14" i="33"/>
  <c r="E15" i="32"/>
  <c r="E96" i="36"/>
  <c r="H56" i="36"/>
  <c r="J32" i="36"/>
  <c r="I12" i="36"/>
  <c r="I40" i="32"/>
  <c r="D91" i="36"/>
  <c r="E63" i="36"/>
  <c r="G35" i="36"/>
  <c r="E83" i="32"/>
  <c r="E39" i="32"/>
  <c r="I74" i="32"/>
  <c r="I26" i="32"/>
  <c r="E69" i="32"/>
  <c r="E37" i="32"/>
  <c r="I92" i="32"/>
  <c r="I50" i="33"/>
  <c r="F17" i="36"/>
  <c r="I58" i="33"/>
  <c r="D75" i="33"/>
  <c r="I55" i="33"/>
  <c r="E11" i="36"/>
  <c r="E95" i="36"/>
  <c r="E31" i="32"/>
  <c r="I22" i="32"/>
  <c r="I94" i="32"/>
  <c r="I14" i="32"/>
  <c r="I32" i="32"/>
  <c r="E72" i="36"/>
  <c r="D54" i="36"/>
  <c r="I54" i="33"/>
  <c r="D77" i="33"/>
  <c r="F31" i="36"/>
  <c r="H80" i="34"/>
  <c r="E79" i="32"/>
  <c r="E83" i="34"/>
  <c r="G69" i="34"/>
  <c r="I17" i="33"/>
  <c r="I45" i="33"/>
  <c r="H70" i="33"/>
  <c r="D88" i="33"/>
  <c r="I56" i="33"/>
  <c r="I24" i="33"/>
  <c r="I51" i="33"/>
  <c r="I86" i="33"/>
  <c r="I27" i="33"/>
  <c r="I10" i="33"/>
  <c r="E11" i="32"/>
  <c r="K5" i="36"/>
  <c r="I96" i="32"/>
  <c r="I36" i="32"/>
  <c r="E51" i="32"/>
  <c r="E19" i="32"/>
  <c r="E78" i="36"/>
  <c r="E62" i="36"/>
  <c r="I38" i="36"/>
  <c r="E22" i="36"/>
  <c r="I62" i="32"/>
  <c r="I18" i="32"/>
  <c r="D81" i="36"/>
  <c r="D61" i="36"/>
  <c r="D45" i="36"/>
  <c r="F29" i="36"/>
  <c r="E81" i="32"/>
  <c r="E49" i="32"/>
  <c r="E17" i="32"/>
  <c r="H31" i="33"/>
  <c r="H30" i="33"/>
  <c r="H35" i="33"/>
  <c r="H14" i="33"/>
  <c r="J15" i="32"/>
  <c r="I96" i="36"/>
  <c r="K56" i="36"/>
  <c r="I32" i="36"/>
  <c r="G12" i="36"/>
  <c r="J40" i="32"/>
  <c r="I91" i="36"/>
  <c r="I63" i="36"/>
  <c r="J35" i="36"/>
  <c r="J83" i="32"/>
  <c r="J39" i="32"/>
  <c r="J74" i="32"/>
  <c r="J26" i="32"/>
  <c r="J69" i="32"/>
  <c r="J37" i="32"/>
  <c r="J92" i="32"/>
  <c r="H50" i="33"/>
  <c r="K17" i="36"/>
  <c r="H58" i="33"/>
  <c r="I75" i="33"/>
  <c r="H55" i="33"/>
  <c r="J11" i="36"/>
  <c r="I95" i="36"/>
  <c r="J31" i="32"/>
  <c r="J22" i="32"/>
  <c r="J94" i="32"/>
  <c r="J14" i="32"/>
  <c r="J32" i="32"/>
  <c r="I72" i="36"/>
  <c r="K54" i="36"/>
  <c r="H54" i="33"/>
  <c r="I77" i="33"/>
  <c r="E31" i="36"/>
  <c r="G80" i="34"/>
  <c r="J79" i="32"/>
  <c r="D83" i="34"/>
  <c r="E69" i="34"/>
  <c r="H17" i="33"/>
  <c r="H45" i="33"/>
  <c r="I70" i="33"/>
  <c r="K88" i="33"/>
  <c r="H56" i="33"/>
  <c r="H24" i="33"/>
  <c r="H51" i="33"/>
  <c r="K86" i="33"/>
  <c r="H27" i="33"/>
  <c r="H10" i="33"/>
  <c r="J11" i="32"/>
  <c r="E5" i="36"/>
  <c r="J96" i="32"/>
  <c r="J36" i="32"/>
  <c r="J51" i="32"/>
  <c r="J19" i="32"/>
  <c r="I78" i="36"/>
  <c r="I62" i="36"/>
  <c r="K38" i="36"/>
  <c r="J22" i="36"/>
  <c r="J62" i="32"/>
  <c r="J18" i="32"/>
  <c r="I81" i="36"/>
  <c r="I61" i="36"/>
  <c r="K45" i="36"/>
  <c r="E29" i="36"/>
  <c r="J81" i="32"/>
  <c r="J49" i="32"/>
  <c r="J17" i="32"/>
  <c r="E31" i="33"/>
  <c r="E30" i="33"/>
  <c r="E35" i="33"/>
  <c r="E14" i="33"/>
  <c r="F15" i="32"/>
  <c r="H96" i="36"/>
  <c r="D56" i="36"/>
  <c r="E32" i="36"/>
  <c r="K12" i="36"/>
  <c r="F40" i="32"/>
  <c r="H91" i="36"/>
  <c r="H63" i="36"/>
  <c r="E35" i="36"/>
  <c r="F83" i="32"/>
  <c r="F39" i="32"/>
  <c r="F74" i="32"/>
  <c r="F26" i="32"/>
  <c r="F69" i="32"/>
  <c r="F37" i="32"/>
  <c r="F92" i="32"/>
  <c r="E50" i="33"/>
  <c r="J17" i="36"/>
  <c r="E58" i="33"/>
  <c r="E75" i="33"/>
  <c r="E55" i="33"/>
  <c r="F11" i="36"/>
  <c r="H95" i="36"/>
  <c r="F31" i="32"/>
  <c r="F22" i="32"/>
  <c r="F94" i="32"/>
  <c r="F14" i="32"/>
  <c r="F32" i="32"/>
  <c r="H72" i="36"/>
  <c r="H54" i="36"/>
  <c r="E54" i="33"/>
  <c r="E77" i="33"/>
  <c r="K31" i="36"/>
  <c r="D80" i="34"/>
  <c r="F79" i="32"/>
  <c r="K83" i="34"/>
  <c r="K69" i="34"/>
  <c r="E17" i="33"/>
  <c r="E45" i="33"/>
  <c r="E70" i="33"/>
  <c r="E88" i="33"/>
  <c r="E56" i="33"/>
  <c r="E24" i="33"/>
  <c r="E51" i="33"/>
  <c r="E86" i="33"/>
  <c r="E27" i="33"/>
  <c r="E10" i="33"/>
  <c r="F11" i="32"/>
  <c r="H5" i="36"/>
  <c r="F96" i="32"/>
  <c r="F36" i="32"/>
  <c r="F51" i="32"/>
  <c r="F19" i="32"/>
  <c r="H78" i="36"/>
  <c r="H62" i="36"/>
  <c r="E38" i="36"/>
  <c r="I22" i="36"/>
  <c r="F62" i="32"/>
  <c r="F18" i="32"/>
  <c r="H81" i="36"/>
  <c r="H61" i="36"/>
  <c r="G45" i="36"/>
  <c r="J29" i="36"/>
  <c r="F81" i="32"/>
  <c r="F49" i="32"/>
  <c r="F17" i="32"/>
  <c r="I19" i="30"/>
  <c r="I51" i="30"/>
  <c r="G75" i="30"/>
  <c r="G91" i="30"/>
  <c r="F8" i="30"/>
  <c r="F16" i="30"/>
  <c r="F28" i="30"/>
  <c r="F36" i="30"/>
  <c r="F44" i="30"/>
  <c r="F52" i="30"/>
  <c r="K68" i="30"/>
  <c r="K80" i="30"/>
  <c r="K92" i="30"/>
  <c r="F27" i="30"/>
  <c r="F63" i="30"/>
  <c r="F21" i="30"/>
  <c r="F49" i="30"/>
  <c r="F65" i="30"/>
  <c r="K89" i="30"/>
  <c r="F31" i="30"/>
  <c r="F55" i="30"/>
  <c r="F29" i="30"/>
  <c r="F45" i="30"/>
  <c r="F61" i="30"/>
  <c r="K73" i="30"/>
  <c r="K85" i="30"/>
  <c r="J2" i="30"/>
  <c r="J10" i="30"/>
  <c r="J22" i="30"/>
  <c r="J34" i="30"/>
  <c r="E78" i="30"/>
  <c r="J7" i="30"/>
  <c r="J43" i="30"/>
  <c r="E71" i="30"/>
  <c r="E87" i="30"/>
  <c r="J3" i="30"/>
  <c r="J35" i="30"/>
  <c r="J67" i="30"/>
  <c r="E83" i="30"/>
  <c r="H4" i="31"/>
  <c r="I12" i="30"/>
  <c r="I24" i="30"/>
  <c r="I32" i="30"/>
  <c r="I40" i="30"/>
  <c r="I48" i="30"/>
  <c r="I60" i="30"/>
  <c r="I76" i="30"/>
  <c r="I88" i="30"/>
  <c r="E11" i="30"/>
  <c r="E47" i="30"/>
  <c r="E13" i="30"/>
  <c r="E33" i="30"/>
  <c r="E57" i="30"/>
  <c r="I77" i="30"/>
  <c r="E15" i="30"/>
  <c r="E39" i="30"/>
  <c r="E17" i="30"/>
  <c r="E37" i="30"/>
  <c r="E53" i="30"/>
  <c r="I69" i="30"/>
  <c r="I81" i="30"/>
  <c r="I93" i="30"/>
  <c r="F6" i="30"/>
  <c r="F18" i="30"/>
  <c r="F26" i="30"/>
  <c r="F38" i="30"/>
  <c r="D3" i="31"/>
  <c r="F23" i="30"/>
  <c r="F59" i="30"/>
  <c r="K79" i="30"/>
  <c r="K95" i="30"/>
  <c r="F19" i="30"/>
  <c r="F51" i="30"/>
  <c r="K75" i="30"/>
  <c r="K91" i="30"/>
  <c r="E8" i="30"/>
  <c r="E16" i="30"/>
  <c r="E28" i="30"/>
  <c r="E36" i="30"/>
  <c r="E44" i="30"/>
  <c r="E52" i="30"/>
  <c r="G68" i="30"/>
  <c r="G80" i="30"/>
  <c r="G92" i="30"/>
  <c r="I27" i="30"/>
  <c r="I63" i="30"/>
  <c r="I21" i="30"/>
  <c r="I49" i="30"/>
  <c r="I65" i="30"/>
  <c r="G89" i="30"/>
  <c r="I31" i="30"/>
  <c r="I55" i="30"/>
  <c r="I29" i="30"/>
  <c r="I45" i="30"/>
  <c r="I61" i="30"/>
  <c r="G73" i="30"/>
  <c r="G85" i="30"/>
  <c r="I2" i="30"/>
  <c r="I10" i="30"/>
  <c r="I22" i="30"/>
  <c r="I34" i="30"/>
  <c r="I78" i="30"/>
  <c r="E7" i="30"/>
  <c r="E43" i="30"/>
  <c r="I71" i="30"/>
  <c r="I87" i="30"/>
  <c r="E3" i="30"/>
  <c r="E35" i="30"/>
  <c r="E67" i="30"/>
  <c r="I83" i="30"/>
  <c r="G4" i="31"/>
  <c r="J12" i="30"/>
  <c r="J24" i="30"/>
  <c r="J32" i="30"/>
  <c r="J40" i="30"/>
  <c r="J48" i="30"/>
  <c r="J60" i="30"/>
  <c r="E76" i="30"/>
  <c r="E88" i="30"/>
  <c r="J11" i="30"/>
  <c r="J47" i="30"/>
  <c r="J13" i="30"/>
  <c r="J33" i="30"/>
  <c r="J57" i="30"/>
  <c r="E77" i="30"/>
  <c r="J15" i="30"/>
  <c r="J39" i="30"/>
  <c r="J17" i="30"/>
  <c r="J37" i="30"/>
  <c r="J53" i="30"/>
  <c r="E69" i="30"/>
  <c r="E81" i="30"/>
  <c r="E93" i="30"/>
  <c r="E6" i="30"/>
  <c r="E18" i="30"/>
  <c r="E26" i="30"/>
  <c r="E38" i="30"/>
  <c r="G3" i="31"/>
  <c r="I23" i="30"/>
  <c r="I59" i="30"/>
  <c r="G79" i="30"/>
  <c r="G95" i="30"/>
  <c r="J46" i="30"/>
  <c r="H88" i="31"/>
  <c r="H72" i="31"/>
  <c r="H56" i="31"/>
  <c r="H40" i="31"/>
  <c r="H24" i="31"/>
  <c r="H8" i="31"/>
  <c r="H29" i="31"/>
  <c r="H91" i="31"/>
  <c r="H75" i="31"/>
  <c r="H39" i="31"/>
  <c r="H23" i="31"/>
  <c r="H11" i="31"/>
  <c r="J9" i="30"/>
  <c r="H93" i="31"/>
  <c r="H45" i="31"/>
  <c r="E84" i="30"/>
  <c r="J20" i="30"/>
  <c r="J42" i="30"/>
  <c r="H90" i="31"/>
  <c r="J14" i="30"/>
  <c r="H86" i="31"/>
  <c r="H70" i="31"/>
  <c r="H50" i="31"/>
  <c r="H30" i="31"/>
  <c r="H6" i="31"/>
  <c r="H2" i="31"/>
  <c r="J50" i="30"/>
  <c r="J5" i="30"/>
  <c r="H73" i="31"/>
  <c r="E82" i="30"/>
  <c r="E94" i="30"/>
  <c r="J54" i="30"/>
  <c r="E90" i="30"/>
  <c r="H47" i="31"/>
  <c r="H15" i="31"/>
  <c r="H84" i="31"/>
  <c r="H68" i="31"/>
  <c r="H52" i="31"/>
  <c r="H36" i="31"/>
  <c r="H20" i="31"/>
  <c r="H53" i="31"/>
  <c r="H95" i="31"/>
  <c r="H79" i="31"/>
  <c r="H43" i="31"/>
  <c r="H27" i="31"/>
  <c r="H81" i="31"/>
  <c r="H10" i="31"/>
  <c r="H69" i="31"/>
  <c r="E96" i="30"/>
  <c r="J56" i="30"/>
  <c r="H5" i="31"/>
  <c r="H51" i="31"/>
  <c r="J58" i="30"/>
  <c r="H82" i="31"/>
  <c r="H66" i="31"/>
  <c r="H42" i="31"/>
  <c r="H26" i="31"/>
  <c r="H65" i="31"/>
  <c r="F58" i="31"/>
  <c r="F94" i="31"/>
  <c r="F96" i="31"/>
  <c r="F80" i="31"/>
  <c r="F64" i="31"/>
  <c r="F48" i="31"/>
  <c r="F32" i="31"/>
  <c r="F16" i="31"/>
  <c r="F61" i="31"/>
  <c r="F9" i="31"/>
  <c r="F83" i="31"/>
  <c r="F63" i="31"/>
  <c r="F31" i="31"/>
  <c r="D4" i="30"/>
  <c r="F49" i="31"/>
  <c r="F7" i="31"/>
  <c r="F77" i="31"/>
  <c r="F17" i="31"/>
  <c r="D64" i="30"/>
  <c r="D25" i="30"/>
  <c r="D66" i="30"/>
  <c r="F54" i="31"/>
  <c r="F71" i="31"/>
  <c r="F78" i="31"/>
  <c r="F62" i="31"/>
  <c r="F38" i="31"/>
  <c r="F22" i="31"/>
  <c r="F57" i="31"/>
  <c r="F21" i="31"/>
  <c r="F86" i="30"/>
  <c r="F89" i="31"/>
  <c r="F41" i="31"/>
  <c r="F46" i="31"/>
  <c r="D30" i="30"/>
  <c r="F55" i="31"/>
  <c r="F59" i="31"/>
  <c r="F14" i="31"/>
  <c r="F92" i="31"/>
  <c r="F76" i="31"/>
  <c r="F60" i="31"/>
  <c r="F44" i="31"/>
  <c r="F28" i="31"/>
  <c r="F12" i="31"/>
  <c r="F13" i="31"/>
  <c r="F87" i="31"/>
  <c r="F67" i="31"/>
  <c r="F35" i="31"/>
  <c r="F19" i="31"/>
  <c r="D62" i="30"/>
  <c r="F85" i="31"/>
  <c r="F37" i="31"/>
  <c r="F72" i="30"/>
  <c r="F70" i="30"/>
  <c r="F74" i="30"/>
  <c r="D41" i="30"/>
  <c r="D82" i="31"/>
  <c r="D66" i="31"/>
  <c r="I94" i="31"/>
  <c r="I96" i="31"/>
  <c r="I80" i="31"/>
  <c r="I64" i="31"/>
  <c r="I48" i="31"/>
  <c r="I32" i="31"/>
  <c r="I16" i="31"/>
  <c r="I61" i="31"/>
  <c r="I9" i="31"/>
  <c r="I83" i="31"/>
  <c r="I63" i="31"/>
  <c r="I31" i="31"/>
  <c r="K4" i="30"/>
  <c r="I49" i="31"/>
  <c r="I7" i="31"/>
  <c r="I77" i="31"/>
  <c r="I17" i="31"/>
  <c r="K64" i="30"/>
  <c r="K25" i="30"/>
  <c r="K66" i="30"/>
  <c r="I54" i="31"/>
  <c r="I71" i="31"/>
  <c r="I78" i="31"/>
  <c r="I62" i="31"/>
  <c r="I38" i="31"/>
  <c r="I22" i="31"/>
  <c r="I57" i="31"/>
  <c r="I21" i="31"/>
  <c r="H86" i="30"/>
  <c r="I89" i="31"/>
  <c r="I41" i="31"/>
  <c r="I46" i="31"/>
  <c r="K30" i="30"/>
  <c r="I55" i="31"/>
  <c r="I59" i="31"/>
  <c r="I14" i="31"/>
  <c r="I92" i="31"/>
  <c r="I76" i="31"/>
  <c r="I60" i="31"/>
  <c r="I44" i="31"/>
  <c r="I28" i="31"/>
  <c r="I12" i="31"/>
  <c r="I13" i="31"/>
  <c r="I87" i="31"/>
  <c r="I67" i="31"/>
  <c r="I35" i="31"/>
  <c r="I19" i="31"/>
  <c r="K62" i="30"/>
  <c r="I85" i="31"/>
  <c r="I37" i="31"/>
  <c r="H72" i="30"/>
  <c r="H70" i="30"/>
  <c r="H74" i="30"/>
  <c r="K41" i="30"/>
  <c r="I25" i="31"/>
  <c r="I74" i="31"/>
  <c r="I58" i="31"/>
  <c r="I34" i="31"/>
  <c r="I18" i="31"/>
  <c r="I33" i="31"/>
  <c r="D34" i="31"/>
  <c r="K94" i="31"/>
  <c r="K96" i="31"/>
  <c r="K80" i="31"/>
  <c r="K64" i="31"/>
  <c r="K48" i="31"/>
  <c r="K32" i="31"/>
  <c r="K16" i="31"/>
  <c r="G61" i="31"/>
  <c r="G9" i="31"/>
  <c r="G83" i="31"/>
  <c r="G63" i="31"/>
  <c r="G31" i="31"/>
  <c r="E4" i="30"/>
  <c r="G49" i="31"/>
  <c r="G7" i="31"/>
  <c r="G77" i="31"/>
  <c r="G17" i="31"/>
  <c r="E64" i="30"/>
  <c r="I25" i="30"/>
  <c r="E66" i="30"/>
  <c r="K54" i="31"/>
  <c r="G71" i="31"/>
  <c r="K78" i="31"/>
  <c r="K62" i="31"/>
  <c r="K38" i="31"/>
  <c r="K22" i="31"/>
  <c r="G57" i="31"/>
  <c r="G21" i="31"/>
  <c r="G86" i="30"/>
  <c r="G89" i="31"/>
  <c r="G41" i="31"/>
  <c r="K46" i="31"/>
  <c r="E30" i="30"/>
  <c r="G55" i="31"/>
  <c r="G59" i="31"/>
  <c r="K14" i="31"/>
  <c r="K92" i="31"/>
  <c r="K76" i="31"/>
  <c r="K60" i="31"/>
  <c r="K44" i="31"/>
  <c r="K28" i="31"/>
  <c r="K12" i="31"/>
  <c r="G13" i="31"/>
  <c r="G87" i="31"/>
  <c r="G67" i="31"/>
  <c r="G35" i="31"/>
  <c r="G19" i="31"/>
  <c r="E62" i="30"/>
  <c r="G85" i="31"/>
  <c r="G37" i="31"/>
  <c r="G72" i="30"/>
  <c r="G70" i="30"/>
  <c r="G74" i="30"/>
  <c r="I41" i="30"/>
  <c r="G25" i="31"/>
  <c r="K74" i="31"/>
  <c r="K58" i="31"/>
  <c r="K34" i="31"/>
  <c r="K18" i="31"/>
  <c r="G33" i="31"/>
  <c r="D65" i="31"/>
  <c r="D68" i="23"/>
  <c r="D24" i="22"/>
  <c r="D44" i="22"/>
  <c r="D60" i="22"/>
  <c r="D68" i="22"/>
  <c r="D80" i="22"/>
  <c r="D88" i="22"/>
  <c r="D33" i="23"/>
  <c r="D41" i="23"/>
  <c r="D53" i="23"/>
  <c r="D61" i="23"/>
  <c r="D77" i="23"/>
  <c r="D85" i="23"/>
  <c r="D93" i="23"/>
  <c r="F3" i="27"/>
  <c r="D60" i="28"/>
  <c r="G5" i="29"/>
  <c r="G13" i="29"/>
  <c r="G21" i="29"/>
  <c r="G29" i="29"/>
  <c r="G37" i="29"/>
  <c r="G45" i="29"/>
  <c r="G53" i="29"/>
  <c r="G61" i="29"/>
  <c r="G69" i="29"/>
  <c r="G77" i="29"/>
  <c r="G85" i="29"/>
  <c r="G93" i="29"/>
  <c r="E43" i="20"/>
  <c r="E41" i="22"/>
  <c r="E81" i="22"/>
  <c r="E93" i="22"/>
  <c r="E26" i="23"/>
  <c r="E58" i="23"/>
  <c r="E74" i="23"/>
  <c r="E32" i="28"/>
  <c r="E80" i="28"/>
  <c r="G2" i="29"/>
  <c r="G10" i="29"/>
  <c r="G18" i="29"/>
  <c r="G26" i="29"/>
  <c r="G34" i="29"/>
  <c r="G42" i="29"/>
  <c r="G50" i="29"/>
  <c r="G58" i="29"/>
  <c r="G66" i="29"/>
  <c r="G74" i="29"/>
  <c r="G82" i="29"/>
  <c r="G90" i="29"/>
  <c r="E94" i="20"/>
  <c r="D4" i="2"/>
  <c r="E72" i="23"/>
  <c r="H60" i="23"/>
  <c r="G66" i="22"/>
  <c r="G82" i="22"/>
  <c r="G90" i="22"/>
  <c r="G31" i="23"/>
  <c r="G47" i="23"/>
  <c r="G63" i="23"/>
  <c r="G71" i="23"/>
  <c r="G79" i="23"/>
  <c r="G87" i="23"/>
  <c r="G95" i="23"/>
  <c r="G14" i="28"/>
  <c r="H3" i="28"/>
  <c r="J11" i="29"/>
  <c r="J19" i="29"/>
  <c r="J27" i="29"/>
  <c r="J35" i="29"/>
  <c r="J43" i="29"/>
  <c r="J51" i="29"/>
  <c r="J59" i="29"/>
  <c r="J67" i="29"/>
  <c r="J75" i="29"/>
  <c r="J83" i="29"/>
  <c r="J91" i="29"/>
  <c r="H57" i="21"/>
  <c r="H89" i="21"/>
  <c r="H92" i="23"/>
  <c r="K3" i="2"/>
  <c r="K17" i="21"/>
  <c r="G56" i="23"/>
  <c r="G44" i="23"/>
  <c r="G80" i="23"/>
  <c r="G3" i="22"/>
  <c r="G55" i="22"/>
  <c r="G87" i="22"/>
  <c r="G20" i="23"/>
  <c r="G28" i="23"/>
  <c r="G40" i="23"/>
  <c r="K20" i="28"/>
  <c r="J4" i="29"/>
  <c r="F7" i="33"/>
  <c r="F71" i="33"/>
  <c r="G78" i="33"/>
  <c r="G16" i="32"/>
  <c r="E10" i="36"/>
  <c r="F80" i="36"/>
  <c r="E44" i="36"/>
  <c r="F24" i="36"/>
  <c r="G80" i="32"/>
  <c r="G20" i="32"/>
  <c r="F75" i="36"/>
  <c r="E51" i="36"/>
  <c r="J23" i="36"/>
  <c r="G55" i="32"/>
  <c r="G23" i="32"/>
  <c r="G42" i="32"/>
  <c r="G85" i="32"/>
  <c r="G53" i="32"/>
  <c r="G21" i="32"/>
  <c r="E18" i="34"/>
  <c r="E92" i="34"/>
  <c r="G33" i="34"/>
  <c r="F68" i="33"/>
  <c r="F74" i="33"/>
  <c r="G6" i="32"/>
  <c r="E16" i="36"/>
  <c r="F27" i="36"/>
  <c r="G93" i="32"/>
  <c r="G44" i="32"/>
  <c r="G66" i="32"/>
  <c r="G60" i="32"/>
  <c r="E22" i="34"/>
  <c r="E58" i="36"/>
  <c r="E62" i="34"/>
  <c r="G2" i="33"/>
  <c r="F65" i="36"/>
  <c r="E96" i="34"/>
  <c r="E8" i="34"/>
  <c r="F20" i="36"/>
  <c r="I87" i="34"/>
  <c r="G45" i="34"/>
  <c r="F61" i="33"/>
  <c r="F25" i="33"/>
  <c r="F38" i="33"/>
  <c r="F72" i="33"/>
  <c r="F40" i="33"/>
  <c r="E83" i="33"/>
  <c r="F23" i="33"/>
  <c r="F63" i="33"/>
  <c r="F66" i="33"/>
  <c r="G12" i="32"/>
  <c r="G5" i="32"/>
  <c r="K6" i="36"/>
  <c r="G76" i="32"/>
  <c r="G71" i="32"/>
  <c r="G35" i="32"/>
  <c r="F90" i="36"/>
  <c r="F70" i="36"/>
  <c r="E46" i="36"/>
  <c r="F30" i="36"/>
  <c r="E14" i="36"/>
  <c r="G38" i="32"/>
  <c r="F89" i="36"/>
  <c r="F73" i="36"/>
  <c r="E53" i="36"/>
  <c r="K37" i="36"/>
  <c r="F13" i="36"/>
  <c r="G65" i="32"/>
  <c r="G33" i="32"/>
  <c r="K59" i="33"/>
  <c r="K7" i="33"/>
  <c r="K71" i="33"/>
  <c r="J78" i="33"/>
  <c r="H16" i="32"/>
  <c r="H10" i="36"/>
  <c r="K80" i="36"/>
  <c r="J44" i="36"/>
  <c r="H24" i="36"/>
  <c r="H80" i="32"/>
  <c r="H20" i="32"/>
  <c r="K75" i="36"/>
  <c r="J51" i="36"/>
  <c r="H23" i="36"/>
  <c r="H55" i="32"/>
  <c r="H23" i="32"/>
  <c r="H42" i="32"/>
  <c r="H85" i="32"/>
  <c r="H53" i="32"/>
  <c r="H21" i="32"/>
  <c r="J18" i="34"/>
  <c r="J92" i="34"/>
  <c r="J33" i="34"/>
  <c r="K68" i="33"/>
  <c r="K74" i="33"/>
  <c r="H6" i="32"/>
  <c r="H16" i="36"/>
  <c r="H27" i="36"/>
  <c r="H93" i="32"/>
  <c r="H44" i="32"/>
  <c r="H66" i="32"/>
  <c r="H60" i="32"/>
  <c r="J22" i="34"/>
  <c r="J58" i="36"/>
  <c r="J62" i="34"/>
  <c r="H2" i="33"/>
  <c r="K65" i="36"/>
  <c r="J96" i="34"/>
  <c r="J8" i="34"/>
  <c r="H20" i="36"/>
  <c r="J87" i="34"/>
  <c r="J45" i="34"/>
  <c r="K61" i="33"/>
  <c r="K25" i="33"/>
  <c r="K38" i="33"/>
  <c r="K72" i="33"/>
  <c r="K40" i="33"/>
  <c r="J83" i="33"/>
  <c r="K23" i="33"/>
  <c r="K63" i="33"/>
  <c r="K66" i="33"/>
  <c r="H12" i="32"/>
  <c r="H5" i="32"/>
  <c r="J6" i="36"/>
  <c r="H76" i="32"/>
  <c r="H71" i="32"/>
  <c r="H35" i="32"/>
  <c r="K90" i="36"/>
  <c r="K70" i="36"/>
  <c r="J46" i="36"/>
  <c r="H30" i="36"/>
  <c r="H14" i="36"/>
  <c r="H38" i="32"/>
  <c r="K89" i="36"/>
  <c r="K73" i="36"/>
  <c r="J53" i="36"/>
  <c r="H37" i="36"/>
  <c r="H13" i="36"/>
  <c r="H65" i="32"/>
  <c r="H33" i="32"/>
  <c r="G59" i="33"/>
  <c r="G7" i="33"/>
  <c r="G71" i="33"/>
  <c r="F78" i="33"/>
  <c r="D16" i="32"/>
  <c r="D10" i="36"/>
  <c r="G80" i="36"/>
  <c r="F44" i="36"/>
  <c r="D24" i="36"/>
  <c r="D80" i="32"/>
  <c r="D20" i="32"/>
  <c r="G75" i="36"/>
  <c r="F51" i="36"/>
  <c r="D23" i="36"/>
  <c r="D55" i="32"/>
  <c r="D23" i="32"/>
  <c r="D42" i="32"/>
  <c r="D85" i="32"/>
  <c r="D53" i="32"/>
  <c r="D21" i="32"/>
  <c r="F18" i="34"/>
  <c r="F92" i="34"/>
  <c r="F33" i="34"/>
  <c r="G68" i="33"/>
  <c r="G74" i="33"/>
  <c r="D6" i="32"/>
  <c r="D16" i="36"/>
  <c r="D27" i="36"/>
  <c r="D93" i="32"/>
  <c r="D44" i="32"/>
  <c r="D66" i="32"/>
  <c r="D60" i="32"/>
  <c r="F22" i="34"/>
  <c r="F58" i="36"/>
  <c r="F62" i="34"/>
  <c r="D2" i="33"/>
  <c r="G65" i="36"/>
  <c r="F96" i="34"/>
  <c r="F8" i="34"/>
  <c r="D20" i="36"/>
  <c r="F87" i="34"/>
  <c r="F45" i="34"/>
  <c r="G61" i="33"/>
  <c r="G25" i="33"/>
  <c r="G38" i="33"/>
  <c r="G72" i="33"/>
  <c r="G40" i="33"/>
  <c r="F83" i="33"/>
  <c r="G23" i="33"/>
  <c r="G63" i="33"/>
  <c r="G66" i="33"/>
  <c r="D12" i="32"/>
  <c r="D5" i="32"/>
  <c r="F6" i="36"/>
  <c r="D76" i="32"/>
  <c r="D71" i="32"/>
  <c r="D35" i="32"/>
  <c r="G90" i="36"/>
  <c r="G70" i="36"/>
  <c r="F46" i="36"/>
  <c r="D30" i="36"/>
  <c r="D14" i="36"/>
  <c r="D38" i="32"/>
  <c r="G89" i="36"/>
  <c r="G73" i="36"/>
  <c r="F53" i="36"/>
  <c r="D37" i="36"/>
  <c r="D13" i="36"/>
  <c r="D65" i="32"/>
  <c r="D33" i="32"/>
  <c r="G3" i="30"/>
  <c r="G35" i="30"/>
  <c r="G67" i="30"/>
  <c r="D83" i="30"/>
  <c r="E4" i="31"/>
  <c r="D12" i="30"/>
  <c r="D24" i="30"/>
  <c r="D32" i="30"/>
  <c r="D40" i="30"/>
  <c r="D48" i="30"/>
  <c r="D60" i="30"/>
  <c r="F76" i="30"/>
  <c r="F88" i="30"/>
  <c r="D11" i="30"/>
  <c r="D47" i="30"/>
  <c r="D13" i="30"/>
  <c r="D33" i="30"/>
  <c r="D57" i="30"/>
  <c r="F77" i="30"/>
  <c r="D15" i="30"/>
  <c r="D39" i="30"/>
  <c r="D17" i="30"/>
  <c r="D37" i="30"/>
  <c r="D53" i="30"/>
  <c r="F69" i="30"/>
  <c r="F81" i="30"/>
  <c r="F93" i="30"/>
  <c r="H6" i="30"/>
  <c r="H18" i="30"/>
  <c r="H26" i="30"/>
  <c r="H38" i="30"/>
  <c r="J3" i="31"/>
  <c r="H23" i="30"/>
  <c r="H59" i="30"/>
  <c r="J79" i="30"/>
  <c r="J95" i="30"/>
  <c r="H19" i="30"/>
  <c r="H51" i="30"/>
  <c r="J75" i="30"/>
  <c r="J91" i="30"/>
  <c r="K8" i="30"/>
  <c r="K16" i="30"/>
  <c r="K28" i="30"/>
  <c r="K36" i="30"/>
  <c r="K44" i="30"/>
  <c r="K52" i="30"/>
  <c r="H68" i="30"/>
  <c r="H80" i="30"/>
  <c r="H92" i="30"/>
  <c r="K27" i="30"/>
  <c r="K63" i="30"/>
  <c r="K21" i="30"/>
  <c r="K49" i="30"/>
  <c r="K65" i="30"/>
  <c r="H89" i="30"/>
  <c r="K31" i="30"/>
  <c r="K55" i="30"/>
  <c r="K29" i="30"/>
  <c r="K45" i="30"/>
  <c r="K61" i="30"/>
  <c r="H73" i="30"/>
  <c r="H85" i="30"/>
  <c r="D2" i="30"/>
  <c r="D10" i="30"/>
  <c r="D22" i="30"/>
  <c r="D34" i="30"/>
  <c r="F78" i="30"/>
  <c r="D7" i="30"/>
  <c r="D43" i="30"/>
  <c r="F71" i="30"/>
  <c r="F87" i="30"/>
  <c r="D3" i="30"/>
  <c r="D35" i="30"/>
  <c r="D67" i="30"/>
  <c r="F83" i="30"/>
  <c r="F4" i="31"/>
  <c r="G12" i="30"/>
  <c r="G24" i="30"/>
  <c r="G32" i="30"/>
  <c r="G40" i="30"/>
  <c r="G48" i="30"/>
  <c r="G60" i="30"/>
  <c r="D76" i="30"/>
  <c r="D88" i="30"/>
  <c r="G11" i="30"/>
  <c r="G47" i="30"/>
  <c r="G13" i="30"/>
  <c r="G33" i="30"/>
  <c r="G57" i="30"/>
  <c r="D77" i="30"/>
  <c r="G15" i="30"/>
  <c r="G39" i="30"/>
  <c r="G17" i="30"/>
  <c r="G37" i="30"/>
  <c r="G53" i="30"/>
  <c r="D69" i="30"/>
  <c r="D81" i="30"/>
  <c r="D93" i="30"/>
  <c r="K6" i="30"/>
  <c r="K18" i="30"/>
  <c r="K26" i="30"/>
  <c r="K38" i="30"/>
  <c r="I3" i="31"/>
  <c r="K23" i="30"/>
  <c r="K59" i="30"/>
  <c r="H79" i="30"/>
  <c r="H95" i="30"/>
  <c r="K19" i="30"/>
  <c r="K51" i="30"/>
  <c r="H75" i="30"/>
  <c r="H91" i="30"/>
  <c r="H8" i="30"/>
  <c r="H16" i="30"/>
  <c r="H28" i="30"/>
  <c r="H36" i="30"/>
  <c r="H44" i="30"/>
  <c r="H52" i="30"/>
  <c r="J68" i="30"/>
  <c r="J80" i="30"/>
  <c r="J92" i="30"/>
  <c r="H27" i="30"/>
  <c r="H63" i="30"/>
  <c r="H21" i="30"/>
  <c r="H49" i="30"/>
  <c r="H65" i="30"/>
  <c r="J89" i="30"/>
  <c r="H31" i="30"/>
  <c r="H55" i="30"/>
  <c r="H29" i="30"/>
  <c r="H45" i="30"/>
  <c r="H61" i="30"/>
  <c r="J73" i="30"/>
  <c r="J85" i="30"/>
  <c r="G2" i="30"/>
  <c r="G10" i="30"/>
  <c r="G22" i="30"/>
  <c r="G34" i="30"/>
  <c r="D78" i="30"/>
  <c r="G7" i="30"/>
  <c r="G43" i="30"/>
  <c r="D71" i="30"/>
  <c r="D87" i="30"/>
  <c r="J94" i="31"/>
  <c r="J96" i="31"/>
  <c r="J80" i="31"/>
  <c r="J64" i="31"/>
  <c r="J48" i="31"/>
  <c r="J32" i="31"/>
  <c r="J16" i="31"/>
  <c r="J61" i="31"/>
  <c r="J9" i="31"/>
  <c r="J83" i="31"/>
  <c r="J63" i="31"/>
  <c r="J31" i="31"/>
  <c r="H4" i="30"/>
  <c r="J49" i="31"/>
  <c r="J7" i="31"/>
  <c r="J77" i="31"/>
  <c r="J17" i="31"/>
  <c r="H64" i="30"/>
  <c r="H25" i="30"/>
  <c r="H66" i="30"/>
  <c r="J54" i="31"/>
  <c r="J71" i="31"/>
  <c r="J78" i="31"/>
  <c r="J62" i="31"/>
  <c r="J38" i="31"/>
  <c r="J22" i="31"/>
  <c r="J57" i="31"/>
  <c r="J21" i="31"/>
  <c r="J86" i="30"/>
  <c r="J89" i="31"/>
  <c r="J41" i="31"/>
  <c r="J46" i="31"/>
  <c r="H30" i="30"/>
  <c r="J55" i="31"/>
  <c r="J59" i="31"/>
  <c r="J14" i="31"/>
  <c r="J92" i="31"/>
  <c r="J76" i="31"/>
  <c r="J60" i="31"/>
  <c r="J44" i="31"/>
  <c r="J28" i="31"/>
  <c r="J12" i="31"/>
  <c r="J13" i="31"/>
  <c r="J87" i="31"/>
  <c r="J67" i="31"/>
  <c r="J35" i="31"/>
  <c r="J19" i="31"/>
  <c r="H62" i="30"/>
  <c r="J85" i="31"/>
  <c r="J37" i="31"/>
  <c r="J72" i="30"/>
  <c r="J70" i="30"/>
  <c r="J74" i="30"/>
  <c r="H41" i="30"/>
  <c r="J25" i="31"/>
  <c r="J74" i="31"/>
  <c r="J58" i="31"/>
  <c r="J34" i="31"/>
  <c r="J18" i="31"/>
  <c r="J33" i="31"/>
  <c r="F26" i="31"/>
  <c r="D94" i="31"/>
  <c r="D96" i="31"/>
  <c r="D80" i="31"/>
  <c r="D64" i="31"/>
  <c r="D48" i="31"/>
  <c r="D32" i="31"/>
  <c r="D16" i="31"/>
  <c r="D61" i="31"/>
  <c r="D9" i="31"/>
  <c r="D83" i="31"/>
  <c r="D63" i="31"/>
  <c r="D31" i="31"/>
  <c r="F4" i="30"/>
  <c r="D49" i="31"/>
  <c r="D7" i="31"/>
  <c r="D77" i="31"/>
  <c r="D17" i="31"/>
  <c r="F64" i="30"/>
  <c r="F25" i="30"/>
  <c r="F66" i="30"/>
  <c r="D54" i="31"/>
  <c r="D71" i="31"/>
  <c r="D78" i="31"/>
  <c r="D62" i="31"/>
  <c r="D38" i="31"/>
  <c r="D22" i="31"/>
  <c r="D57" i="31"/>
  <c r="D21" i="31"/>
  <c r="K86" i="30"/>
  <c r="D89" i="31"/>
  <c r="D41" i="31"/>
  <c r="D46" i="31"/>
  <c r="F30" i="30"/>
  <c r="D55" i="31"/>
  <c r="D59" i="31"/>
  <c r="D14" i="31"/>
  <c r="D92" i="31"/>
  <c r="D76" i="31"/>
  <c r="D60" i="31"/>
  <c r="D44" i="31"/>
  <c r="D28" i="31"/>
  <c r="D12" i="31"/>
  <c r="D13" i="31"/>
  <c r="D87" i="31"/>
  <c r="D67" i="31"/>
  <c r="D35" i="31"/>
  <c r="D19" i="31"/>
  <c r="F62" i="30"/>
  <c r="D85" i="31"/>
  <c r="D37" i="31"/>
  <c r="K72" i="30"/>
  <c r="K70" i="30"/>
  <c r="K74" i="30"/>
  <c r="F41" i="30"/>
  <c r="F74" i="31"/>
  <c r="F42" i="31"/>
  <c r="G94" i="31"/>
  <c r="G96" i="31"/>
  <c r="G80" i="31"/>
  <c r="G64" i="31"/>
  <c r="G48" i="31"/>
  <c r="G32" i="31"/>
  <c r="G16" i="31"/>
  <c r="K61" i="31"/>
  <c r="K9" i="31"/>
  <c r="K83" i="31"/>
  <c r="K63" i="31"/>
  <c r="K31" i="31"/>
  <c r="I4" i="30"/>
  <c r="K49" i="31"/>
  <c r="K7" i="31"/>
  <c r="K77" i="31"/>
  <c r="K17" i="31"/>
  <c r="I64" i="30"/>
  <c r="E25" i="30"/>
  <c r="I66" i="30"/>
  <c r="G54" i="31"/>
  <c r="K71" i="31"/>
  <c r="G78" i="31"/>
  <c r="G62" i="31"/>
  <c r="G38" i="31"/>
  <c r="G22" i="31"/>
  <c r="K57" i="31"/>
  <c r="K21" i="31"/>
  <c r="I86" i="30"/>
  <c r="K89" i="31"/>
  <c r="K41" i="31"/>
  <c r="G46" i="31"/>
  <c r="I30" i="30"/>
  <c r="K55" i="31"/>
  <c r="K59" i="31"/>
  <c r="G14" i="31"/>
  <c r="G92" i="31"/>
  <c r="G76" i="31"/>
  <c r="G60" i="31"/>
  <c r="G44" i="31"/>
  <c r="G28" i="31"/>
  <c r="G12" i="31"/>
  <c r="K13" i="31"/>
  <c r="K87" i="31"/>
  <c r="K67" i="31"/>
  <c r="K35" i="31"/>
  <c r="K19" i="31"/>
  <c r="I62" i="30"/>
  <c r="K85" i="31"/>
  <c r="K37" i="31"/>
  <c r="I72" i="30"/>
  <c r="I70" i="30"/>
  <c r="I74" i="30"/>
  <c r="E41" i="30"/>
  <c r="K25" i="31"/>
  <c r="G74" i="31"/>
  <c r="G58" i="31"/>
  <c r="G34" i="31"/>
  <c r="G18" i="31"/>
  <c r="K33" i="31"/>
  <c r="D18" i="31"/>
  <c r="G46" i="30"/>
  <c r="E88" i="31"/>
  <c r="E72" i="31"/>
  <c r="E56" i="31"/>
  <c r="E40" i="31"/>
  <c r="E24" i="31"/>
  <c r="E8" i="31"/>
  <c r="E29" i="31"/>
  <c r="E91" i="31"/>
  <c r="E75" i="31"/>
  <c r="E39" i="31"/>
  <c r="E23" i="31"/>
  <c r="E11" i="31"/>
  <c r="G9" i="30"/>
  <c r="E93" i="31"/>
  <c r="E45" i="31"/>
  <c r="D84" i="30"/>
  <c r="G20" i="30"/>
  <c r="G42" i="30"/>
  <c r="E90" i="31"/>
  <c r="G14" i="30"/>
  <c r="E86" i="31"/>
  <c r="E70" i="31"/>
  <c r="E50" i="31"/>
  <c r="E30" i="31"/>
  <c r="E6" i="31"/>
  <c r="E2" i="31"/>
  <c r="G50" i="30"/>
  <c r="G5" i="30"/>
  <c r="E73" i="31"/>
  <c r="D82" i="30"/>
  <c r="D94" i="30"/>
  <c r="G54" i="30"/>
  <c r="D90" i="30"/>
  <c r="E47" i="31"/>
  <c r="E15" i="31"/>
  <c r="E84" i="31"/>
  <c r="E68" i="31"/>
  <c r="E52" i="31"/>
  <c r="E36" i="31"/>
  <c r="E20" i="31"/>
  <c r="E53" i="31"/>
  <c r="E95" i="31"/>
  <c r="E79" i="31"/>
  <c r="E43" i="31"/>
  <c r="E27" i="31"/>
  <c r="E81" i="31"/>
  <c r="E10" i="31"/>
  <c r="E69" i="31"/>
  <c r="D96" i="30"/>
  <c r="G56" i="30"/>
  <c r="E5" i="31"/>
  <c r="E51" i="31"/>
  <c r="G58" i="30"/>
  <c r="E82" i="31"/>
  <c r="E66" i="31"/>
  <c r="E42" i="31"/>
  <c r="E26" i="31"/>
  <c r="E65" i="31"/>
  <c r="D25" i="31"/>
  <c r="F31" i="2"/>
  <c r="F20" i="22"/>
  <c r="F32" i="22"/>
  <c r="F56" i="22"/>
  <c r="F64" i="22"/>
  <c r="F72" i="22"/>
  <c r="F84" i="22"/>
  <c r="F96" i="22"/>
  <c r="F37" i="23"/>
  <c r="F49" i="23"/>
  <c r="F57" i="23"/>
  <c r="F73" i="23"/>
  <c r="F81" i="23"/>
  <c r="F89" i="23"/>
  <c r="F22" i="28"/>
  <c r="K72" i="28"/>
  <c r="E5" i="29"/>
  <c r="E13" i="29"/>
  <c r="E21" i="29"/>
  <c r="E29" i="29"/>
  <c r="E37" i="29"/>
  <c r="E45" i="29"/>
  <c r="E53" i="29"/>
  <c r="E61" i="29"/>
  <c r="E69" i="29"/>
  <c r="E77" i="29"/>
  <c r="E85" i="29"/>
  <c r="E93" i="29"/>
  <c r="K43" i="20"/>
  <c r="K41" i="22"/>
  <c r="K81" i="22"/>
  <c r="K93" i="22"/>
  <c r="K26" i="23"/>
  <c r="K58" i="23"/>
  <c r="K74" i="23"/>
  <c r="G32" i="28"/>
  <c r="G80" i="28"/>
  <c r="I2" i="29"/>
  <c r="I10" i="29"/>
  <c r="I18" i="29"/>
  <c r="I26" i="29"/>
  <c r="I34" i="29"/>
  <c r="I42" i="29"/>
  <c r="I50" i="29"/>
  <c r="I58" i="29"/>
  <c r="I66" i="29"/>
  <c r="I74" i="29"/>
  <c r="I82" i="29"/>
  <c r="I90" i="29"/>
  <c r="G94" i="20"/>
  <c r="F4" i="2"/>
  <c r="K72" i="23"/>
  <c r="E76" i="23"/>
  <c r="E74" i="22"/>
  <c r="E86" i="22"/>
  <c r="E3" i="23"/>
  <c r="E39" i="23"/>
  <c r="E51" i="23"/>
  <c r="E67" i="23"/>
  <c r="E75" i="23"/>
  <c r="E83" i="23"/>
  <c r="E91" i="23"/>
  <c r="E4" i="26"/>
  <c r="E44" i="28"/>
  <c r="H3" i="29"/>
  <c r="H15" i="29"/>
  <c r="H23" i="29"/>
  <c r="H31" i="29"/>
  <c r="H39" i="29"/>
  <c r="H47" i="29"/>
  <c r="H55" i="29"/>
  <c r="H63" i="29"/>
  <c r="H71" i="29"/>
  <c r="H79" i="29"/>
  <c r="H87" i="29"/>
  <c r="H95" i="29"/>
  <c r="J88" i="23"/>
  <c r="J52" i="23"/>
  <c r="J3" i="20"/>
  <c r="J93" i="20"/>
  <c r="I39" i="22"/>
  <c r="I84" i="23"/>
  <c r="I64" i="23"/>
  <c r="I2" i="21"/>
  <c r="I23" i="22"/>
  <c r="I67" i="22"/>
  <c r="I91" i="22"/>
  <c r="I24" i="23"/>
  <c r="I32" i="23"/>
  <c r="I96" i="23"/>
  <c r="I48" i="28"/>
  <c r="H12" i="29"/>
  <c r="I7" i="33"/>
  <c r="D71" i="33"/>
  <c r="I78" i="33"/>
  <c r="I16" i="32"/>
  <c r="F10" i="36"/>
  <c r="E80" i="36"/>
  <c r="H44" i="36"/>
  <c r="G24" i="36"/>
  <c r="I80" i="32"/>
  <c r="I20" i="32"/>
  <c r="D75" i="36"/>
  <c r="H51" i="36"/>
  <c r="E23" i="36"/>
  <c r="E55" i="32"/>
  <c r="E23" i="32"/>
  <c r="I42" i="32"/>
  <c r="E85" i="32"/>
  <c r="E53" i="32"/>
  <c r="E21" i="32"/>
  <c r="G18" i="34"/>
  <c r="H92" i="34"/>
  <c r="D33" i="34"/>
  <c r="H68" i="33"/>
  <c r="H74" i="33"/>
  <c r="I6" i="32"/>
  <c r="I16" i="36"/>
  <c r="K27" i="36"/>
  <c r="E93" i="32"/>
  <c r="I44" i="32"/>
  <c r="I66" i="32"/>
  <c r="I60" i="32"/>
  <c r="G22" i="34"/>
  <c r="G58" i="36"/>
  <c r="G62" i="34"/>
  <c r="E2" i="33"/>
  <c r="D65" i="36"/>
  <c r="H96" i="34"/>
  <c r="G8" i="34"/>
  <c r="I20" i="36"/>
  <c r="E87" i="34"/>
  <c r="D45" i="34"/>
  <c r="D61" i="33"/>
  <c r="I25" i="33"/>
  <c r="I38" i="33"/>
  <c r="H72" i="33"/>
  <c r="I40" i="33"/>
  <c r="G83" i="33"/>
  <c r="I23" i="33"/>
  <c r="D63" i="33"/>
  <c r="H66" i="33"/>
  <c r="I12" i="32"/>
  <c r="E5" i="32"/>
  <c r="H6" i="36"/>
  <c r="I76" i="32"/>
  <c r="E71" i="32"/>
  <c r="E35" i="32"/>
  <c r="E90" i="36"/>
  <c r="E70" i="36"/>
  <c r="D46" i="36"/>
  <c r="I30" i="36"/>
  <c r="G14" i="36"/>
  <c r="I38" i="32"/>
  <c r="D89" i="36"/>
  <c r="D73" i="36"/>
  <c r="D53" i="36"/>
  <c r="F37" i="36"/>
  <c r="E13" i="36"/>
  <c r="E65" i="32"/>
  <c r="E33" i="32"/>
  <c r="H59" i="33"/>
  <c r="H7" i="33"/>
  <c r="I71" i="33"/>
  <c r="K78" i="33"/>
  <c r="J16" i="32"/>
  <c r="I10" i="36"/>
  <c r="I80" i="36"/>
  <c r="K44" i="36"/>
  <c r="I24" i="36"/>
  <c r="J80" i="32"/>
  <c r="J20" i="32"/>
  <c r="I75" i="36"/>
  <c r="K51" i="36"/>
  <c r="K23" i="36"/>
  <c r="J55" i="32"/>
  <c r="J23" i="32"/>
  <c r="J42" i="32"/>
  <c r="J85" i="32"/>
  <c r="J53" i="32"/>
  <c r="J21" i="32"/>
  <c r="I18" i="34"/>
  <c r="G92" i="34"/>
  <c r="K33" i="34"/>
  <c r="I68" i="33"/>
  <c r="I74" i="33"/>
  <c r="J6" i="32"/>
  <c r="K16" i="36"/>
  <c r="G27" i="36"/>
  <c r="J93" i="32"/>
  <c r="J44" i="32"/>
  <c r="J66" i="32"/>
  <c r="J60" i="32"/>
  <c r="I22" i="34"/>
  <c r="K58" i="36"/>
  <c r="I62" i="34"/>
  <c r="J2" i="33"/>
  <c r="I65" i="36"/>
  <c r="G96" i="34"/>
  <c r="I8" i="34"/>
  <c r="E20" i="36"/>
  <c r="D87" i="34"/>
  <c r="K45" i="34"/>
  <c r="I61" i="33"/>
  <c r="H25" i="33"/>
  <c r="H38" i="33"/>
  <c r="I72" i="33"/>
  <c r="H40" i="33"/>
  <c r="I83" i="33"/>
  <c r="H23" i="33"/>
  <c r="I63" i="33"/>
  <c r="I66" i="33"/>
  <c r="J12" i="32"/>
  <c r="J5" i="32"/>
  <c r="D6" i="36"/>
  <c r="J76" i="32"/>
  <c r="J71" i="32"/>
  <c r="J35" i="32"/>
  <c r="I90" i="36"/>
  <c r="I70" i="36"/>
  <c r="K46" i="36"/>
  <c r="J30" i="36"/>
  <c r="F14" i="36"/>
  <c r="J38" i="32"/>
  <c r="I89" i="36"/>
  <c r="I73" i="36"/>
  <c r="K53" i="36"/>
  <c r="E37" i="36"/>
  <c r="K13" i="36"/>
  <c r="J65" i="32"/>
  <c r="J33" i="32"/>
  <c r="E59" i="33"/>
  <c r="E7" i="33"/>
  <c r="E71" i="33"/>
  <c r="E78" i="33"/>
  <c r="F16" i="32"/>
  <c r="G10" i="36"/>
  <c r="H80" i="36"/>
  <c r="D44" i="36"/>
  <c r="E24" i="36"/>
  <c r="F80" i="32"/>
  <c r="F20" i="32"/>
  <c r="H75" i="36"/>
  <c r="D51" i="36"/>
  <c r="F23" i="36"/>
  <c r="F55" i="32"/>
  <c r="F23" i="32"/>
  <c r="F42" i="32"/>
  <c r="F85" i="32"/>
  <c r="F53" i="32"/>
  <c r="F21" i="32"/>
  <c r="D18" i="34"/>
  <c r="D92" i="34"/>
  <c r="E33" i="34"/>
  <c r="E68" i="33"/>
  <c r="E74" i="33"/>
  <c r="F6" i="32"/>
  <c r="G16" i="36"/>
  <c r="E27" i="36"/>
  <c r="F93" i="32"/>
  <c r="F44" i="32"/>
  <c r="F66" i="32"/>
  <c r="F60" i="32"/>
  <c r="D22" i="34"/>
  <c r="H58" i="36"/>
  <c r="D62" i="34"/>
  <c r="F2" i="33"/>
  <c r="H65" i="36"/>
  <c r="D96" i="34"/>
  <c r="D8" i="34"/>
  <c r="G20" i="36"/>
  <c r="K87" i="34"/>
  <c r="E45" i="34"/>
  <c r="E61" i="33"/>
  <c r="E25" i="33"/>
  <c r="E38" i="33"/>
  <c r="E72" i="33"/>
  <c r="E40" i="33"/>
  <c r="D83" i="33"/>
  <c r="E23" i="33"/>
  <c r="E63" i="33"/>
  <c r="E66" i="33"/>
  <c r="F12" i="32"/>
  <c r="F5" i="32"/>
  <c r="E6" i="36"/>
  <c r="F76" i="32"/>
  <c r="F71" i="32"/>
  <c r="F35" i="32"/>
  <c r="H90" i="36"/>
  <c r="H70" i="36"/>
  <c r="H46" i="36"/>
  <c r="G30" i="36"/>
  <c r="K14" i="36"/>
  <c r="F38" i="32"/>
  <c r="H89" i="36"/>
  <c r="H73" i="36"/>
  <c r="G53" i="36"/>
  <c r="J37" i="36"/>
  <c r="J13" i="36"/>
  <c r="F65" i="32"/>
  <c r="F33" i="32"/>
  <c r="I3" i="30"/>
  <c r="I35" i="30"/>
  <c r="I67" i="30"/>
  <c r="G83" i="30"/>
  <c r="K4" i="31"/>
  <c r="F12" i="30"/>
  <c r="F24" i="30"/>
  <c r="F32" i="30"/>
  <c r="F40" i="30"/>
  <c r="F48" i="30"/>
  <c r="F60" i="30"/>
  <c r="K76" i="30"/>
  <c r="K88" i="30"/>
  <c r="F11" i="30"/>
  <c r="F47" i="30"/>
  <c r="F13" i="30"/>
  <c r="F33" i="30"/>
  <c r="F57" i="30"/>
  <c r="K77" i="30"/>
  <c r="F15" i="30"/>
  <c r="F39" i="30"/>
  <c r="F17" i="30"/>
  <c r="F37" i="30"/>
  <c r="F53" i="30"/>
  <c r="K69" i="30"/>
  <c r="K81" i="30"/>
  <c r="K93" i="30"/>
  <c r="J6" i="30"/>
  <c r="J18" i="30"/>
  <c r="J26" i="30"/>
  <c r="J38" i="30"/>
  <c r="H3" i="31"/>
  <c r="J23" i="30"/>
  <c r="J59" i="30"/>
  <c r="E79" i="30"/>
  <c r="E95" i="30"/>
  <c r="J19" i="30"/>
  <c r="J51" i="30"/>
  <c r="E75" i="30"/>
  <c r="E91" i="30"/>
  <c r="I8" i="30"/>
  <c r="I16" i="30"/>
  <c r="I28" i="30"/>
  <c r="I36" i="30"/>
  <c r="I44" i="30"/>
  <c r="I52" i="30"/>
  <c r="I68" i="30"/>
  <c r="I80" i="30"/>
  <c r="I92" i="30"/>
  <c r="E27" i="30"/>
  <c r="E63" i="30"/>
  <c r="E21" i="30"/>
  <c r="E49" i="30"/>
  <c r="E65" i="30"/>
  <c r="I89" i="30"/>
  <c r="E31" i="30"/>
  <c r="E55" i="30"/>
  <c r="E29" i="30"/>
  <c r="E45" i="30"/>
  <c r="E61" i="30"/>
  <c r="I73" i="30"/>
  <c r="I85" i="30"/>
  <c r="F2" i="30"/>
  <c r="F10" i="30"/>
  <c r="F22" i="30"/>
  <c r="F34" i="30"/>
  <c r="K78" i="30"/>
  <c r="F7" i="30"/>
  <c r="F43" i="30"/>
  <c r="K71" i="30"/>
  <c r="K87" i="30"/>
  <c r="F3" i="30"/>
  <c r="F35" i="30"/>
  <c r="F67" i="30"/>
  <c r="K83" i="30"/>
  <c r="D4" i="31"/>
  <c r="E12" i="30"/>
  <c r="E24" i="30"/>
  <c r="E32" i="30"/>
  <c r="E40" i="30"/>
  <c r="E48" i="30"/>
  <c r="E60" i="30"/>
  <c r="G76" i="30"/>
  <c r="G88" i="30"/>
  <c r="I11" i="30"/>
  <c r="I47" i="30"/>
  <c r="I13" i="30"/>
  <c r="I33" i="30"/>
  <c r="I57" i="30"/>
  <c r="G77" i="30"/>
  <c r="I15" i="30"/>
  <c r="I39" i="30"/>
  <c r="I17" i="30"/>
  <c r="I37" i="30"/>
  <c r="I53" i="30"/>
  <c r="G69" i="30"/>
  <c r="G81" i="30"/>
  <c r="G93" i="30"/>
  <c r="I6" i="30"/>
  <c r="I18" i="30"/>
  <c r="I26" i="30"/>
  <c r="I38" i="30"/>
  <c r="K3" i="31"/>
  <c r="E23" i="30"/>
  <c r="E59" i="30"/>
  <c r="I79" i="30"/>
  <c r="I95" i="30"/>
  <c r="E19" i="30"/>
  <c r="E51" i="30"/>
  <c r="I75" i="30"/>
  <c r="I91" i="30"/>
  <c r="J8" i="30"/>
  <c r="J16" i="30"/>
  <c r="J28" i="30"/>
  <c r="J36" i="30"/>
  <c r="J44" i="30"/>
  <c r="J52" i="30"/>
  <c r="E68" i="30"/>
  <c r="E80" i="30"/>
  <c r="E92" i="30"/>
  <c r="J27" i="30"/>
  <c r="J63" i="30"/>
  <c r="J21" i="30"/>
  <c r="J49" i="30"/>
  <c r="J65" i="30"/>
  <c r="E89" i="30"/>
  <c r="J31" i="30"/>
  <c r="J55" i="30"/>
  <c r="J29" i="30"/>
  <c r="J45" i="30"/>
  <c r="J61" i="30"/>
  <c r="E73" i="30"/>
  <c r="E85" i="30"/>
  <c r="E2" i="30"/>
  <c r="E10" i="30"/>
  <c r="E22" i="30"/>
  <c r="E34" i="30"/>
  <c r="G78" i="30"/>
  <c r="I7" i="30"/>
  <c r="I43" i="30"/>
  <c r="G71" i="30"/>
  <c r="G87" i="30"/>
  <c r="H94" i="31"/>
  <c r="H96" i="31"/>
  <c r="H80" i="31"/>
  <c r="H64" i="31"/>
  <c r="H48" i="31"/>
  <c r="H32" i="31"/>
  <c r="H16" i="31"/>
  <c r="H61" i="31"/>
  <c r="H9" i="31"/>
  <c r="H83" i="31"/>
  <c r="H63" i="31"/>
  <c r="H31" i="31"/>
  <c r="J4" i="30"/>
  <c r="H49" i="31"/>
  <c r="H7" i="31"/>
  <c r="H77" i="31"/>
  <c r="H17" i="31"/>
  <c r="J64" i="30"/>
  <c r="J25" i="30"/>
  <c r="J66" i="30"/>
  <c r="H54" i="31"/>
  <c r="H71" i="31"/>
  <c r="H78" i="31"/>
  <c r="H62" i="31"/>
  <c r="H38" i="31"/>
  <c r="H22" i="31"/>
  <c r="H57" i="31"/>
  <c r="H21" i="31"/>
  <c r="E86" i="30"/>
  <c r="H89" i="31"/>
  <c r="H41" i="31"/>
  <c r="H46" i="31"/>
  <c r="J30" i="30"/>
  <c r="H55" i="31"/>
  <c r="H59" i="31"/>
  <c r="H14" i="31"/>
  <c r="H92" i="31"/>
  <c r="H76" i="31"/>
  <c r="H60" i="31"/>
  <c r="H44" i="31"/>
  <c r="H28" i="31"/>
  <c r="H12" i="31"/>
  <c r="H13" i="31"/>
  <c r="H87" i="31"/>
  <c r="H67" i="31"/>
  <c r="H35" i="31"/>
  <c r="H19" i="31"/>
  <c r="J62" i="30"/>
  <c r="H85" i="31"/>
  <c r="H37" i="31"/>
  <c r="E72" i="30"/>
  <c r="E70" i="30"/>
  <c r="E74" i="30"/>
  <c r="J41" i="30"/>
  <c r="H25" i="31"/>
  <c r="H74" i="31"/>
  <c r="H58" i="31"/>
  <c r="H34" i="31"/>
  <c r="H18" i="31"/>
  <c r="H33" i="31"/>
  <c r="F18" i="31"/>
  <c r="D46" i="30"/>
  <c r="F88" i="31"/>
  <c r="F72" i="31"/>
  <c r="F56" i="31"/>
  <c r="F40" i="31"/>
  <c r="F24" i="31"/>
  <c r="F8" i="31"/>
  <c r="F29" i="31"/>
  <c r="F91" i="31"/>
  <c r="F75" i="31"/>
  <c r="F39" i="31"/>
  <c r="F23" i="31"/>
  <c r="F11" i="31"/>
  <c r="D9" i="30"/>
  <c r="F93" i="31"/>
  <c r="F45" i="31"/>
  <c r="F84" i="30"/>
  <c r="D20" i="30"/>
  <c r="D42" i="30"/>
  <c r="F90" i="31"/>
  <c r="D14" i="30"/>
  <c r="F86" i="31"/>
  <c r="F70" i="31"/>
  <c r="F50" i="31"/>
  <c r="F30" i="31"/>
  <c r="F6" i="31"/>
  <c r="F2" i="31"/>
  <c r="D50" i="30"/>
  <c r="D5" i="30"/>
  <c r="F73" i="31"/>
  <c r="F82" i="30"/>
  <c r="F94" i="30"/>
  <c r="D54" i="30"/>
  <c r="F90" i="30"/>
  <c r="F47" i="31"/>
  <c r="F15" i="31"/>
  <c r="F84" i="31"/>
  <c r="F68" i="31"/>
  <c r="F52" i="31"/>
  <c r="F36" i="31"/>
  <c r="F20" i="31"/>
  <c r="F53" i="31"/>
  <c r="F95" i="31"/>
  <c r="F79" i="31"/>
  <c r="F43" i="31"/>
  <c r="F27" i="31"/>
  <c r="F81" i="31"/>
  <c r="F10" i="31"/>
  <c r="F69" i="31"/>
  <c r="F96" i="30"/>
  <c r="D56" i="30"/>
  <c r="F5" i="31"/>
  <c r="F51" i="31"/>
  <c r="D58" i="30"/>
  <c r="D74" i="31"/>
  <c r="F34" i="31"/>
  <c r="K46" i="30"/>
  <c r="I88" i="31"/>
  <c r="I72" i="31"/>
  <c r="I56" i="31"/>
  <c r="I40" i="31"/>
  <c r="I24" i="31"/>
  <c r="I8" i="31"/>
  <c r="I29" i="31"/>
  <c r="I91" i="31"/>
  <c r="I75" i="31"/>
  <c r="I39" i="31"/>
  <c r="I23" i="31"/>
  <c r="I11" i="31"/>
  <c r="K9" i="30"/>
  <c r="I93" i="31"/>
  <c r="I45" i="31"/>
  <c r="H84" i="30"/>
  <c r="K20" i="30"/>
  <c r="K42" i="30"/>
  <c r="I90" i="31"/>
  <c r="K14" i="30"/>
  <c r="I86" i="31"/>
  <c r="I70" i="31"/>
  <c r="I50" i="31"/>
  <c r="I30" i="31"/>
  <c r="I6" i="31"/>
  <c r="I2" i="31"/>
  <c r="K50" i="30"/>
  <c r="K5" i="30"/>
  <c r="I73" i="31"/>
  <c r="H82" i="30"/>
  <c r="H94" i="30"/>
  <c r="K54" i="30"/>
  <c r="H90" i="30"/>
  <c r="I47" i="31"/>
  <c r="I15" i="31"/>
  <c r="I84" i="31"/>
  <c r="I68" i="31"/>
  <c r="I52" i="31"/>
  <c r="I36" i="31"/>
  <c r="I20" i="31"/>
  <c r="I53" i="31"/>
  <c r="I95" i="31"/>
  <c r="I79" i="31"/>
  <c r="I43" i="31"/>
  <c r="I27" i="31"/>
  <c r="I81" i="31"/>
  <c r="I10" i="31"/>
  <c r="I69" i="31"/>
  <c r="H96" i="30"/>
  <c r="K56" i="30"/>
  <c r="I5" i="31"/>
  <c r="I51" i="31"/>
  <c r="K58" i="30"/>
  <c r="I82" i="31"/>
  <c r="I66" i="31"/>
  <c r="I42" i="31"/>
  <c r="I26" i="31"/>
  <c r="I65" i="31"/>
  <c r="F82" i="31"/>
  <c r="D33" i="31"/>
  <c r="E46" i="30"/>
  <c r="K88" i="31"/>
  <c r="K72" i="31"/>
  <c r="K56" i="31"/>
  <c r="K40" i="31"/>
  <c r="K24" i="31"/>
  <c r="K8" i="31"/>
  <c r="G29" i="31"/>
  <c r="G91" i="31"/>
  <c r="G75" i="31"/>
  <c r="G39" i="31"/>
  <c r="G23" i="31"/>
  <c r="G11" i="31"/>
  <c r="I9" i="30"/>
  <c r="G93" i="31"/>
  <c r="G45" i="31"/>
  <c r="G84" i="30"/>
  <c r="E20" i="30"/>
  <c r="E42" i="30"/>
  <c r="K90" i="31"/>
  <c r="E14" i="30"/>
  <c r="K86" i="31"/>
  <c r="K70" i="31"/>
  <c r="K50" i="31"/>
  <c r="K30" i="31"/>
  <c r="K6" i="31"/>
  <c r="K2" i="31"/>
  <c r="E50" i="30"/>
  <c r="I5" i="30"/>
  <c r="G73" i="31"/>
  <c r="G82" i="30"/>
  <c r="G94" i="30"/>
  <c r="E54" i="30"/>
  <c r="G90" i="30"/>
  <c r="G47" i="31"/>
  <c r="G15" i="31"/>
  <c r="K84" i="31"/>
  <c r="K68" i="31"/>
  <c r="K52" i="31"/>
  <c r="K36" i="31"/>
  <c r="K20" i="31"/>
  <c r="G53" i="31"/>
  <c r="G95" i="31"/>
  <c r="G79" i="31"/>
  <c r="G43" i="31"/>
  <c r="G27" i="31"/>
  <c r="G81" i="31"/>
  <c r="K10" i="31"/>
  <c r="G69" i="31"/>
  <c r="G96" i="30"/>
  <c r="E56" i="30"/>
  <c r="G5" i="31"/>
  <c r="G51" i="31"/>
  <c r="E58" i="30"/>
  <c r="K82" i="31"/>
  <c r="K66" i="31"/>
  <c r="K42" i="31"/>
  <c r="K26" i="31"/>
  <c r="G65" i="31"/>
  <c r="D42" i="31"/>
  <c r="G31" i="2"/>
  <c r="D20" i="22"/>
  <c r="D32" i="22"/>
  <c r="D56" i="22"/>
  <c r="D64" i="22"/>
  <c r="D72" i="22"/>
  <c r="D84" i="22"/>
  <c r="D96" i="22"/>
  <c r="D37" i="23"/>
  <c r="D49" i="23"/>
  <c r="D57" i="23"/>
  <c r="D73" i="23"/>
  <c r="D81" i="23"/>
  <c r="D89" i="23"/>
  <c r="D22" i="28"/>
  <c r="E90" i="28"/>
  <c r="G9" i="29"/>
  <c r="G17" i="29"/>
  <c r="G25" i="29"/>
  <c r="G33" i="29"/>
  <c r="G41" i="29"/>
  <c r="G49" i="29"/>
  <c r="G57" i="29"/>
  <c r="G65" i="29"/>
  <c r="G73" i="29"/>
  <c r="G81" i="29"/>
  <c r="G89" i="29"/>
  <c r="E3" i="21"/>
  <c r="E33" i="22"/>
  <c r="E65" i="22"/>
  <c r="E85" i="22"/>
  <c r="E18" i="23"/>
  <c r="E42" i="23"/>
  <c r="E62" i="23"/>
  <c r="E3" i="26"/>
  <c r="E64" i="28"/>
  <c r="E2" i="28"/>
  <c r="G6" i="29"/>
  <c r="G14" i="29"/>
  <c r="G22" i="29"/>
  <c r="G30" i="29"/>
  <c r="G38" i="29"/>
  <c r="G46" i="29"/>
  <c r="G54" i="29"/>
  <c r="G62" i="29"/>
  <c r="G70" i="29"/>
  <c r="G78" i="29"/>
  <c r="G86" i="29"/>
  <c r="G94" i="29"/>
  <c r="E48" i="23"/>
  <c r="E77" i="21"/>
  <c r="E49" i="20"/>
  <c r="K76" i="23"/>
  <c r="G74" i="22"/>
  <c r="G86" i="22"/>
  <c r="G3" i="23"/>
  <c r="G39" i="23"/>
  <c r="G51" i="23"/>
  <c r="G67" i="23"/>
  <c r="G75" i="23"/>
  <c r="G83" i="23"/>
  <c r="G91" i="23"/>
  <c r="K4" i="26"/>
  <c r="G44" i="28"/>
  <c r="J3" i="29"/>
  <c r="J15" i="29"/>
  <c r="J23" i="29"/>
  <c r="J31" i="29"/>
  <c r="J39" i="29"/>
  <c r="J47" i="29"/>
  <c r="J55" i="29"/>
  <c r="J63" i="29"/>
  <c r="J71" i="29"/>
  <c r="J79" i="29"/>
  <c r="J87" i="29"/>
  <c r="J95" i="29"/>
  <c r="H88" i="23"/>
  <c r="H52" i="23"/>
  <c r="I3" i="20"/>
  <c r="H93" i="20"/>
  <c r="G39" i="22"/>
  <c r="G84" i="23"/>
  <c r="G64" i="23"/>
  <c r="G2" i="21"/>
  <c r="G23" i="22"/>
  <c r="G67" i="22"/>
  <c r="G91" i="22"/>
  <c r="G24" i="23"/>
  <c r="G32" i="23"/>
  <c r="G96" i="23"/>
  <c r="K48" i="28"/>
  <c r="J12" i="29"/>
  <c r="H16" i="29"/>
  <c r="H24" i="29"/>
  <c r="H32" i="29"/>
  <c r="H40" i="29"/>
  <c r="H48" i="29"/>
  <c r="H56" i="29"/>
  <c r="H64" i="29"/>
  <c r="H72" i="29"/>
  <c r="H80" i="29"/>
  <c r="H88" i="29"/>
  <c r="H96" i="29"/>
  <c r="H31" i="2"/>
  <c r="I20" i="22"/>
  <c r="I32" i="22"/>
  <c r="I56" i="22"/>
  <c r="I64" i="22"/>
  <c r="I72" i="22"/>
  <c r="I84" i="22"/>
  <c r="I96" i="22"/>
  <c r="I37" i="23"/>
  <c r="I49" i="23"/>
  <c r="I57" i="23"/>
  <c r="I73" i="23"/>
  <c r="I81" i="23"/>
  <c r="I89" i="23"/>
  <c r="I22" i="28"/>
  <c r="J90" i="28"/>
  <c r="H9" i="29"/>
  <c r="H17" i="29"/>
  <c r="H25" i="29"/>
  <c r="H33" i="29"/>
  <c r="H41" i="29"/>
  <c r="H49" i="29"/>
  <c r="H57" i="29"/>
  <c r="H65" i="29"/>
  <c r="H73" i="29"/>
  <c r="H81" i="29"/>
  <c r="H89" i="29"/>
  <c r="J3" i="21"/>
  <c r="J33" i="22"/>
  <c r="J65" i="22"/>
  <c r="J85" i="22"/>
  <c r="J18" i="23"/>
  <c r="J42" i="23"/>
  <c r="J62" i="23"/>
  <c r="J3" i="26"/>
  <c r="J64" i="28"/>
  <c r="J2" i="28"/>
  <c r="H6" i="29"/>
  <c r="H14" i="29"/>
  <c r="H22" i="29"/>
  <c r="H30" i="29"/>
  <c r="H38" i="29"/>
  <c r="H46" i="29"/>
  <c r="H54" i="29"/>
  <c r="H62" i="29"/>
  <c r="H70" i="29"/>
  <c r="H78" i="29"/>
  <c r="H86" i="29"/>
  <c r="H94" i="29"/>
  <c r="J48" i="23"/>
  <c r="J77" i="21"/>
  <c r="J49" i="20"/>
  <c r="J66" i="22"/>
  <c r="J82" i="22"/>
  <c r="J90" i="22"/>
  <c r="J31" i="23"/>
  <c r="J47" i="23"/>
  <c r="J63" i="23"/>
  <c r="J71" i="23"/>
  <c r="J79" i="23"/>
  <c r="J87" i="23"/>
  <c r="J95" i="23"/>
  <c r="J14" i="28"/>
  <c r="F3" i="28"/>
  <c r="D11" i="29"/>
  <c r="D19" i="29"/>
  <c r="D27" i="29"/>
  <c r="D35" i="29"/>
  <c r="D43" i="29"/>
  <c r="D51" i="29"/>
  <c r="D59" i="29"/>
  <c r="D67" i="29"/>
  <c r="D75" i="29"/>
  <c r="D83" i="29"/>
  <c r="D91" i="29"/>
  <c r="F57" i="21"/>
  <c r="F89" i="21"/>
  <c r="F92" i="23"/>
  <c r="E3" i="2"/>
  <c r="E17" i="21"/>
  <c r="E56" i="23"/>
  <c r="E44" i="23"/>
  <c r="E80" i="23"/>
  <c r="E3" i="22"/>
  <c r="E55" i="22"/>
  <c r="E87" i="22"/>
  <c r="E20" i="23"/>
  <c r="E28" i="23"/>
  <c r="E40" i="23"/>
  <c r="E20" i="28"/>
  <c r="D4" i="29"/>
  <c r="D16" i="29"/>
  <c r="D24" i="29"/>
  <c r="D32" i="29"/>
  <c r="D40" i="29"/>
  <c r="D48" i="29"/>
  <c r="D56" i="29"/>
  <c r="D64" i="29"/>
  <c r="D72" i="29"/>
  <c r="D80" i="29"/>
  <c r="D88" i="29"/>
  <c r="D96" i="29"/>
  <c r="D31" i="2"/>
  <c r="E20" i="22"/>
  <c r="E32" i="22"/>
  <c r="E56" i="22"/>
  <c r="E64" i="22"/>
  <c r="E72" i="22"/>
  <c r="E84" i="22"/>
  <c r="E96" i="22"/>
  <c r="E37" i="23"/>
  <c r="E49" i="23"/>
  <c r="E57" i="23"/>
  <c r="E73" i="23"/>
  <c r="E81" i="23"/>
  <c r="E89" i="23"/>
  <c r="E22" i="28"/>
  <c r="F90" i="28"/>
  <c r="D9" i="29"/>
  <c r="D17" i="29"/>
  <c r="D25" i="29"/>
  <c r="D33" i="29"/>
  <c r="D41" i="29"/>
  <c r="D49" i="29"/>
  <c r="D57" i="29"/>
  <c r="D65" i="29"/>
  <c r="D73" i="29"/>
  <c r="D81" i="29"/>
  <c r="D89" i="29"/>
  <c r="F3" i="21"/>
  <c r="F33" i="22"/>
  <c r="F65" i="22"/>
  <c r="F85" i="22"/>
  <c r="F18" i="23"/>
  <c r="F42" i="23"/>
  <c r="F62" i="23"/>
  <c r="F3" i="26"/>
  <c r="F64" i="28"/>
  <c r="F2" i="28"/>
  <c r="D6" i="29"/>
  <c r="D14" i="29"/>
  <c r="D22" i="29"/>
  <c r="D30" i="29"/>
  <c r="D38" i="29"/>
  <c r="D46" i="29"/>
  <c r="D54" i="29"/>
  <c r="D62" i="29"/>
  <c r="D70" i="29"/>
  <c r="D78" i="29"/>
  <c r="D86" i="29"/>
  <c r="D94" i="29"/>
  <c r="F48" i="23"/>
  <c r="F77" i="21"/>
  <c r="F49" i="20"/>
  <c r="F66" i="22"/>
  <c r="F82" i="22"/>
  <c r="F90" i="22"/>
  <c r="F31" i="23"/>
  <c r="F47" i="23"/>
  <c r="F63" i="23"/>
  <c r="F71" i="23"/>
  <c r="F79" i="23"/>
  <c r="F87" i="23"/>
  <c r="F95" i="23"/>
  <c r="F14" i="28"/>
  <c r="E84" i="28"/>
  <c r="I3" i="29"/>
  <c r="I15" i="29"/>
  <c r="I23" i="29"/>
  <c r="I31" i="29"/>
  <c r="I39" i="29"/>
  <c r="I47" i="29"/>
  <c r="I55" i="29"/>
  <c r="I63" i="29"/>
  <c r="I71" i="29"/>
  <c r="I79" i="29"/>
  <c r="I87" i="29"/>
  <c r="I95" i="29"/>
  <c r="G88" i="23"/>
  <c r="G52" i="23"/>
  <c r="E3" i="20"/>
  <c r="G93" i="20"/>
  <c r="H39" i="22"/>
  <c r="H84" i="23"/>
  <c r="H64" i="23"/>
  <c r="H2" i="21"/>
  <c r="H23" i="22"/>
  <c r="H67" i="22"/>
  <c r="H91" i="22"/>
  <c r="H24" i="23"/>
  <c r="H32" i="23"/>
  <c r="H96" i="23"/>
  <c r="H48" i="28"/>
  <c r="E12" i="29"/>
  <c r="E20" i="29"/>
  <c r="E28" i="29"/>
  <c r="E36" i="29"/>
  <c r="E44" i="29"/>
  <c r="E52" i="29"/>
  <c r="E60" i="29"/>
  <c r="E68" i="29"/>
  <c r="E76" i="29"/>
  <c r="E84" i="29"/>
  <c r="E92" i="29"/>
  <c r="H2" i="2"/>
  <c r="H68" i="23"/>
  <c r="H24" i="22"/>
  <c r="H44" i="22"/>
  <c r="H60" i="22"/>
  <c r="H68" i="22"/>
  <c r="H80" i="22"/>
  <c r="H88" i="22"/>
  <c r="H33" i="23"/>
  <c r="H41" i="23"/>
  <c r="H53" i="23"/>
  <c r="H61" i="23"/>
  <c r="H77" i="23"/>
  <c r="H85" i="23"/>
  <c r="H93" i="23"/>
  <c r="D3" i="27"/>
  <c r="H60" i="28"/>
  <c r="K5" i="29"/>
  <c r="K13" i="29"/>
  <c r="K21" i="29"/>
  <c r="K29" i="29"/>
  <c r="K37" i="29"/>
  <c r="K45" i="29"/>
  <c r="K53" i="29"/>
  <c r="K61" i="29"/>
  <c r="K69" i="29"/>
  <c r="K77" i="29"/>
  <c r="K85" i="29"/>
  <c r="K93" i="29"/>
  <c r="I43" i="20"/>
  <c r="I41" i="22"/>
  <c r="I81" i="22"/>
  <c r="I93" i="22"/>
  <c r="I26" i="23"/>
  <c r="I58" i="23"/>
  <c r="I74" i="23"/>
  <c r="I32" i="28"/>
  <c r="I80" i="28"/>
  <c r="K2" i="29"/>
  <c r="K10" i="29"/>
  <c r="K18" i="29"/>
  <c r="K26" i="29"/>
  <c r="K34" i="29"/>
  <c r="K42" i="29"/>
  <c r="K50" i="29"/>
  <c r="K58" i="29"/>
  <c r="K66" i="29"/>
  <c r="K74" i="29"/>
  <c r="K82" i="29"/>
  <c r="K90" i="29"/>
  <c r="I94" i="20"/>
  <c r="H4" i="2"/>
  <c r="I72" i="23"/>
  <c r="J60" i="23"/>
  <c r="K66" i="22"/>
  <c r="K82" i="22"/>
  <c r="K90" i="22"/>
  <c r="K31" i="23"/>
  <c r="K47" i="23"/>
  <c r="K63" i="23"/>
  <c r="K71" i="23"/>
  <c r="K79" i="23"/>
  <c r="K87" i="23"/>
  <c r="K95" i="23"/>
  <c r="K14" i="28"/>
  <c r="E3" i="28"/>
  <c r="G11" i="29"/>
  <c r="G19" i="29"/>
  <c r="G27" i="29"/>
  <c r="G35" i="29"/>
  <c r="G43" i="29"/>
  <c r="G51" i="29"/>
  <c r="G59" i="29"/>
  <c r="G67" i="29"/>
  <c r="G75" i="29"/>
  <c r="G83" i="29"/>
  <c r="G91" i="29"/>
  <c r="E57" i="21"/>
  <c r="E89" i="21"/>
  <c r="E92" i="23"/>
  <c r="D3" i="2"/>
  <c r="F17" i="21"/>
  <c r="F56" i="23"/>
  <c r="F44" i="23"/>
  <c r="F80" i="23"/>
  <c r="F3" i="22"/>
  <c r="F55" i="22"/>
  <c r="F87" i="22"/>
  <c r="F20" i="23"/>
  <c r="F28" i="23"/>
  <c r="F40" i="23"/>
  <c r="F20" i="28"/>
  <c r="G4" i="29"/>
  <c r="G16" i="29"/>
  <c r="G24" i="29"/>
  <c r="G32" i="29"/>
  <c r="G40" i="29"/>
  <c r="G48" i="29"/>
  <c r="G56" i="29"/>
  <c r="G64" i="29"/>
  <c r="G72" i="29"/>
  <c r="G80" i="29"/>
  <c r="G88" i="29"/>
  <c r="G96" i="29"/>
  <c r="J58" i="21"/>
  <c r="F72" i="28"/>
  <c r="G24" i="21"/>
  <c r="G44" i="21"/>
  <c r="K31" i="26"/>
  <c r="G47" i="22"/>
  <c r="K89" i="28"/>
  <c r="G90" i="23"/>
  <c r="F37" i="27"/>
  <c r="G49" i="27"/>
  <c r="K6" i="27"/>
  <c r="K18" i="27"/>
  <c r="K26" i="27"/>
  <c r="K34" i="27"/>
  <c r="K30" i="28"/>
  <c r="K23" i="28"/>
  <c r="J70" i="27"/>
  <c r="G80" i="21"/>
  <c r="G56" i="21"/>
  <c r="G20" i="21"/>
  <c r="G41" i="20"/>
  <c r="K73" i="28"/>
  <c r="K75" i="28"/>
  <c r="G69" i="27"/>
  <c r="K87" i="21"/>
  <c r="K71" i="21"/>
  <c r="K51" i="21"/>
  <c r="K96" i="20"/>
  <c r="K40" i="20"/>
  <c r="K67" i="28"/>
  <c r="J88" i="27"/>
  <c r="K85" i="21"/>
  <c r="G63" i="20"/>
  <c r="J71" i="27"/>
  <c r="K40" i="28"/>
  <c r="K68" i="28"/>
  <c r="K19" i="28"/>
  <c r="G12" i="26"/>
  <c r="K4" i="28"/>
  <c r="K65" i="26"/>
  <c r="K25" i="26"/>
  <c r="K68" i="26"/>
  <c r="G36" i="26"/>
  <c r="K79" i="26"/>
  <c r="K27" i="26"/>
  <c r="G34" i="26"/>
  <c r="K54" i="22"/>
  <c r="G35" i="22"/>
  <c r="G82" i="21"/>
  <c r="G21" i="22"/>
  <c r="K17" i="26"/>
  <c r="K24" i="20"/>
  <c r="K43" i="21"/>
  <c r="G42" i="26"/>
  <c r="K17" i="28"/>
  <c r="K70" i="20"/>
  <c r="G90" i="21"/>
  <c r="F41" i="27"/>
  <c r="G51" i="27"/>
  <c r="G81" i="20"/>
  <c r="G10" i="27"/>
  <c r="E32" i="2"/>
  <c r="G45" i="22"/>
  <c r="G22" i="23"/>
  <c r="G27" i="22"/>
  <c r="K61" i="21"/>
  <c r="G94" i="23"/>
  <c r="G79" i="22"/>
  <c r="G22" i="21"/>
  <c r="K59" i="23"/>
  <c r="G61" i="22"/>
  <c r="G96" i="21"/>
  <c r="K47" i="21"/>
  <c r="K92" i="22"/>
  <c r="K11" i="26"/>
  <c r="K71" i="26"/>
  <c r="G18" i="26"/>
  <c r="K70" i="26"/>
  <c r="K55" i="23"/>
  <c r="K92" i="20"/>
  <c r="K26" i="20"/>
  <c r="G79" i="20"/>
  <c r="K61" i="28"/>
  <c r="K12" i="28"/>
  <c r="K50" i="20"/>
  <c r="K38" i="20"/>
  <c r="G89" i="20"/>
  <c r="G42" i="27"/>
  <c r="K15" i="26"/>
  <c r="G47" i="27"/>
  <c r="G39" i="20"/>
  <c r="G23" i="20"/>
  <c r="G7" i="27"/>
  <c r="G15" i="27"/>
  <c r="K23" i="27"/>
  <c r="J31" i="27"/>
  <c r="K66" i="28"/>
  <c r="K26" i="28"/>
  <c r="K7" i="28"/>
  <c r="G66" i="27"/>
  <c r="G57" i="20"/>
  <c r="K78" i="20"/>
  <c r="K8" i="28"/>
  <c r="G81" i="27"/>
  <c r="K73" i="21"/>
  <c r="K52" i="20"/>
  <c r="J79" i="27"/>
  <c r="K27" i="28"/>
  <c r="J68" i="27"/>
  <c r="G78" i="21"/>
  <c r="G46" i="21"/>
  <c r="G26" i="21"/>
  <c r="G75" i="20"/>
  <c r="G35" i="20"/>
  <c r="K88" i="28"/>
  <c r="G65" i="20"/>
  <c r="K91" i="28"/>
  <c r="G8" i="26"/>
  <c r="K93" i="26"/>
  <c r="E57" i="26"/>
  <c r="K96" i="26"/>
  <c r="K64" i="26"/>
  <c r="G32" i="26"/>
  <c r="K75" i="26"/>
  <c r="K94" i="26"/>
  <c r="K86" i="28"/>
  <c r="K42" i="22"/>
  <c r="K69" i="23"/>
  <c r="K50" i="22"/>
  <c r="G43" i="22"/>
  <c r="K29" i="23"/>
  <c r="G25" i="22"/>
  <c r="G42" i="21"/>
  <c r="K55" i="21"/>
  <c r="K70" i="22"/>
  <c r="K2" i="22"/>
  <c r="K88" i="20"/>
  <c r="K53" i="28"/>
  <c r="K62" i="20"/>
  <c r="G69" i="20"/>
  <c r="F39" i="27"/>
  <c r="J59" i="27"/>
  <c r="G50" i="27"/>
  <c r="G76" i="21"/>
  <c r="G31" i="20"/>
  <c r="K12" i="27"/>
  <c r="K20" i="27"/>
  <c r="K28" i="27"/>
  <c r="K82" i="28"/>
  <c r="K42" i="28"/>
  <c r="K39" i="28"/>
  <c r="J78" i="27"/>
  <c r="G84" i="21"/>
  <c r="G60" i="21"/>
  <c r="G28" i="21"/>
  <c r="G53" i="20"/>
  <c r="K66" i="20"/>
  <c r="K95" i="28"/>
  <c r="J77" i="27"/>
  <c r="K91" i="21"/>
  <c r="K75" i="21"/>
  <c r="K59" i="21"/>
  <c r="K19" i="21"/>
  <c r="K64" i="20"/>
  <c r="K10" i="28"/>
  <c r="K51" i="28"/>
  <c r="J80" i="27"/>
  <c r="K65" i="21"/>
  <c r="G71" i="20"/>
  <c r="K74" i="20"/>
  <c r="K79" i="28"/>
  <c r="F58" i="21"/>
  <c r="G72" i="28"/>
  <c r="G17" i="23"/>
  <c r="K63" i="22"/>
  <c r="K14" i="26"/>
  <c r="G80" i="20"/>
  <c r="G41" i="28"/>
  <c r="G28" i="22"/>
  <c r="F58" i="27"/>
  <c r="K19" i="20"/>
  <c r="F14" i="27"/>
  <c r="G22" i="27"/>
  <c r="G30" i="27"/>
  <c r="G74" i="28"/>
  <c r="G55" i="28"/>
  <c r="F86" i="27"/>
  <c r="K92" i="21"/>
  <c r="K68" i="21"/>
  <c r="K40" i="21"/>
  <c r="K61" i="20"/>
  <c r="F75" i="27"/>
  <c r="G25" i="28"/>
  <c r="F85" i="27"/>
  <c r="G95" i="21"/>
  <c r="G79" i="21"/>
  <c r="G63" i="21"/>
  <c r="G23" i="21"/>
  <c r="G56" i="20"/>
  <c r="J83" i="27"/>
  <c r="G35" i="28"/>
  <c r="F72" i="27"/>
  <c r="K83" i="20"/>
  <c r="K47" i="20"/>
  <c r="G96" i="28"/>
  <c r="K85" i="20"/>
  <c r="K73" i="20"/>
  <c r="K6" i="26"/>
  <c r="G19" i="26"/>
  <c r="G81" i="26"/>
  <c r="G45" i="26"/>
  <c r="G84" i="26"/>
  <c r="K52" i="26"/>
  <c r="G95" i="26"/>
  <c r="G59" i="26"/>
  <c r="G66" i="26"/>
  <c r="K4" i="20"/>
  <c r="K34" i="23"/>
  <c r="K48" i="21"/>
  <c r="G36" i="22"/>
  <c r="G51" i="26"/>
  <c r="K22" i="26"/>
  <c r="G86" i="26"/>
  <c r="G22" i="20"/>
  <c r="G65" i="28"/>
  <c r="G58" i="20"/>
  <c r="G46" i="20"/>
  <c r="K33" i="20"/>
  <c r="J44" i="27"/>
  <c r="G13" i="26"/>
  <c r="G28" i="20"/>
  <c r="G50" i="28"/>
  <c r="G38" i="22"/>
  <c r="K70" i="23"/>
  <c r="K73" i="22"/>
  <c r="K36" i="23"/>
  <c r="G48" i="22"/>
  <c r="K50" i="23"/>
  <c r="K29" i="22"/>
  <c r="K4" i="23"/>
  <c r="G43" i="23"/>
  <c r="K74" i="21"/>
  <c r="G27" i="21"/>
  <c r="K2" i="23"/>
  <c r="K82" i="23"/>
  <c r="K51" i="22"/>
  <c r="G23" i="26"/>
  <c r="G20" i="20"/>
  <c r="G31" i="21"/>
  <c r="K54" i="23"/>
  <c r="G76" i="20"/>
  <c r="G5" i="28"/>
  <c r="G81" i="28"/>
  <c r="G33" i="28"/>
  <c r="G40" i="22"/>
  <c r="G42" i="20"/>
  <c r="K77" i="20"/>
  <c r="G38" i="27"/>
  <c r="J56" i="27"/>
  <c r="G38" i="28"/>
  <c r="F54" i="27"/>
  <c r="J45" i="27"/>
  <c r="K29" i="20"/>
  <c r="J11" i="27"/>
  <c r="F19" i="27"/>
  <c r="F27" i="27"/>
  <c r="G94" i="28"/>
  <c r="G46" i="28"/>
  <c r="G47" i="28"/>
  <c r="J82" i="27"/>
  <c r="G81" i="21"/>
  <c r="K37" i="20"/>
  <c r="G57" i="28"/>
  <c r="G15" i="28"/>
  <c r="F65" i="27"/>
  <c r="G68" i="20"/>
  <c r="G36" i="20"/>
  <c r="G59" i="28"/>
  <c r="F84" i="27"/>
  <c r="K94" i="21"/>
  <c r="K62" i="21"/>
  <c r="K34" i="21"/>
  <c r="G33" i="21"/>
  <c r="K59" i="20"/>
  <c r="F63" i="27"/>
  <c r="G24" i="28"/>
  <c r="G52" i="28"/>
  <c r="G28" i="28"/>
  <c r="K16" i="26"/>
  <c r="G77" i="26"/>
  <c r="G41" i="26"/>
  <c r="G80" i="26"/>
  <c r="K48" i="26"/>
  <c r="G91" i="26"/>
  <c r="K55" i="26"/>
  <c r="G62" i="26"/>
  <c r="G70" i="28"/>
  <c r="K75" i="22"/>
  <c r="G25" i="23"/>
  <c r="G18" i="22"/>
  <c r="K17" i="22"/>
  <c r="K59" i="22"/>
  <c r="K53" i="22"/>
  <c r="G37" i="21"/>
  <c r="K95" i="22"/>
  <c r="G47" i="26"/>
  <c r="K38" i="26"/>
  <c r="G30" i="20"/>
  <c r="K87" i="20"/>
  <c r="G34" i="20"/>
  <c r="J35" i="27"/>
  <c r="F52" i="27"/>
  <c r="J43" i="27"/>
  <c r="F57" i="27"/>
  <c r="K25" i="20"/>
  <c r="F8" i="27"/>
  <c r="G16" i="27"/>
  <c r="J24" i="27"/>
  <c r="G32" i="27"/>
  <c r="G58" i="28"/>
  <c r="G18" i="28"/>
  <c r="F94" i="27"/>
  <c r="G62" i="27"/>
  <c r="K72" i="21"/>
  <c r="K52" i="21"/>
  <c r="G41" i="21"/>
  <c r="G6" i="28"/>
  <c r="G45" i="28"/>
  <c r="F93" i="27"/>
  <c r="F61" i="27"/>
  <c r="G83" i="21"/>
  <c r="G67" i="21"/>
  <c r="G35" i="21"/>
  <c r="G29" i="21"/>
  <c r="G48" i="20"/>
  <c r="J67" i="27"/>
  <c r="F96" i="27"/>
  <c r="F64" i="27"/>
  <c r="K95" i="20"/>
  <c r="K55" i="20"/>
  <c r="G86" i="20"/>
  <c r="J84" i="28"/>
  <c r="F84" i="28"/>
  <c r="J17" i="23"/>
  <c r="J63" i="22"/>
  <c r="J14" i="26"/>
  <c r="J80" i="20"/>
  <c r="J41" i="28"/>
  <c r="J28" i="22"/>
  <c r="I58" i="27"/>
  <c r="J19" i="20"/>
  <c r="I14" i="27"/>
  <c r="I22" i="27"/>
  <c r="I30" i="27"/>
  <c r="J74" i="28"/>
  <c r="J55" i="28"/>
  <c r="I86" i="27"/>
  <c r="J92" i="21"/>
  <c r="J68" i="21"/>
  <c r="J40" i="21"/>
  <c r="J61" i="20"/>
  <c r="I75" i="27"/>
  <c r="J16" i="29"/>
  <c r="J24" i="29"/>
  <c r="J32" i="29"/>
  <c r="J40" i="29"/>
  <c r="J48" i="29"/>
  <c r="J56" i="29"/>
  <c r="J64" i="29"/>
  <c r="J72" i="29"/>
  <c r="J80" i="29"/>
  <c r="J88" i="29"/>
  <c r="J96" i="29"/>
  <c r="E31" i="2"/>
  <c r="K20" i="22"/>
  <c r="K32" i="22"/>
  <c r="K56" i="22"/>
  <c r="K64" i="22"/>
  <c r="K72" i="22"/>
  <c r="K84" i="22"/>
  <c r="K96" i="22"/>
  <c r="K37" i="23"/>
  <c r="K49" i="23"/>
  <c r="K57" i="23"/>
  <c r="K73" i="23"/>
  <c r="K81" i="23"/>
  <c r="K89" i="23"/>
  <c r="K22" i="28"/>
  <c r="H90" i="28"/>
  <c r="J9" i="29"/>
  <c r="J17" i="29"/>
  <c r="J25" i="29"/>
  <c r="J33" i="29"/>
  <c r="J41" i="29"/>
  <c r="J49" i="29"/>
  <c r="J57" i="29"/>
  <c r="J65" i="29"/>
  <c r="J73" i="29"/>
  <c r="J81" i="29"/>
  <c r="J89" i="29"/>
  <c r="H3" i="21"/>
  <c r="H33" i="22"/>
  <c r="H65" i="22"/>
  <c r="H85" i="22"/>
  <c r="H18" i="23"/>
  <c r="H42" i="23"/>
  <c r="H62" i="23"/>
  <c r="H3" i="26"/>
  <c r="H64" i="28"/>
  <c r="H2" i="28"/>
  <c r="J6" i="29"/>
  <c r="J14" i="29"/>
  <c r="J22" i="29"/>
  <c r="J30" i="29"/>
  <c r="J38" i="29"/>
  <c r="J46" i="29"/>
  <c r="J54" i="29"/>
  <c r="J62" i="29"/>
  <c r="J70" i="29"/>
  <c r="J78" i="29"/>
  <c r="J86" i="29"/>
  <c r="J94" i="29"/>
  <c r="H48" i="23"/>
  <c r="H77" i="21"/>
  <c r="H49" i="20"/>
  <c r="H66" i="22"/>
  <c r="H82" i="22"/>
  <c r="H90" i="22"/>
  <c r="H31" i="23"/>
  <c r="H47" i="23"/>
  <c r="H63" i="23"/>
  <c r="H71" i="23"/>
  <c r="H79" i="23"/>
  <c r="H87" i="23"/>
  <c r="H95" i="23"/>
  <c r="H14" i="28"/>
  <c r="D3" i="28"/>
  <c r="F11" i="29"/>
  <c r="F19" i="29"/>
  <c r="F27" i="29"/>
  <c r="F35" i="29"/>
  <c r="F43" i="29"/>
  <c r="F51" i="29"/>
  <c r="F59" i="29"/>
  <c r="F67" i="29"/>
  <c r="F75" i="29"/>
  <c r="F83" i="29"/>
  <c r="F91" i="29"/>
  <c r="D57" i="21"/>
  <c r="D89" i="21"/>
  <c r="D92" i="23"/>
  <c r="G3" i="2"/>
  <c r="G17" i="21"/>
  <c r="K56" i="23"/>
  <c r="K44" i="23"/>
  <c r="K80" i="23"/>
  <c r="K3" i="22"/>
  <c r="K55" i="22"/>
  <c r="K87" i="22"/>
  <c r="K20" i="23"/>
  <c r="K28" i="23"/>
  <c r="K40" i="23"/>
  <c r="G20" i="28"/>
  <c r="F4" i="29"/>
  <c r="F16" i="29"/>
  <c r="F24" i="29"/>
  <c r="F32" i="29"/>
  <c r="F40" i="29"/>
  <c r="F48" i="29"/>
  <c r="F56" i="29"/>
  <c r="F64" i="29"/>
  <c r="F72" i="29"/>
  <c r="F80" i="29"/>
  <c r="F88" i="29"/>
  <c r="F96" i="29"/>
  <c r="K31" i="2"/>
  <c r="G20" i="22"/>
  <c r="G32" i="22"/>
  <c r="G56" i="22"/>
  <c r="G64" i="22"/>
  <c r="G72" i="22"/>
  <c r="G84" i="22"/>
  <c r="G96" i="22"/>
  <c r="G37" i="23"/>
  <c r="G49" i="23"/>
  <c r="G57" i="23"/>
  <c r="G73" i="23"/>
  <c r="G81" i="23"/>
  <c r="G89" i="23"/>
  <c r="G22" i="28"/>
  <c r="D90" i="28"/>
  <c r="F9" i="29"/>
  <c r="F17" i="29"/>
  <c r="F25" i="29"/>
  <c r="F33" i="29"/>
  <c r="F41" i="29"/>
  <c r="F49" i="29"/>
  <c r="F57" i="29"/>
  <c r="F65" i="29"/>
  <c r="F73" i="29"/>
  <c r="F81" i="29"/>
  <c r="F89" i="29"/>
  <c r="D3" i="21"/>
  <c r="D33" i="22"/>
  <c r="D65" i="22"/>
  <c r="D85" i="22"/>
  <c r="D18" i="23"/>
  <c r="D42" i="23"/>
  <c r="D62" i="23"/>
  <c r="D3" i="26"/>
  <c r="D64" i="28"/>
  <c r="D2" i="28"/>
  <c r="F6" i="29"/>
  <c r="F14" i="29"/>
  <c r="F22" i="29"/>
  <c r="F30" i="29"/>
  <c r="F38" i="29"/>
  <c r="F46" i="29"/>
  <c r="F54" i="29"/>
  <c r="F62" i="29"/>
  <c r="F70" i="29"/>
  <c r="F78" i="29"/>
  <c r="F86" i="29"/>
  <c r="F94" i="29"/>
  <c r="D48" i="23"/>
  <c r="D77" i="21"/>
  <c r="D49" i="20"/>
  <c r="D66" i="22"/>
  <c r="D82" i="22"/>
  <c r="D90" i="22"/>
  <c r="D31" i="23"/>
  <c r="D47" i="23"/>
  <c r="D63" i="23"/>
  <c r="D71" i="23"/>
  <c r="D79" i="23"/>
  <c r="D87" i="23"/>
  <c r="D95" i="23"/>
  <c r="D14" i="28"/>
  <c r="I3" i="28"/>
  <c r="K11" i="29"/>
  <c r="K19" i="29"/>
  <c r="K27" i="29"/>
  <c r="K35" i="29"/>
  <c r="K43" i="29"/>
  <c r="K51" i="29"/>
  <c r="K59" i="29"/>
  <c r="K67" i="29"/>
  <c r="K75" i="29"/>
  <c r="K83" i="29"/>
  <c r="K91" i="29"/>
  <c r="I57" i="21"/>
  <c r="I89" i="21"/>
  <c r="I92" i="23"/>
  <c r="H3" i="2"/>
  <c r="J17" i="21"/>
  <c r="J56" i="23"/>
  <c r="J44" i="23"/>
  <c r="J80" i="23"/>
  <c r="J3" i="22"/>
  <c r="J55" i="22"/>
  <c r="J87" i="22"/>
  <c r="J20" i="23"/>
  <c r="J28" i="23"/>
  <c r="J40" i="23"/>
  <c r="J20" i="28"/>
  <c r="K4" i="29"/>
  <c r="K16" i="29"/>
  <c r="K24" i="29"/>
  <c r="K32" i="29"/>
  <c r="K40" i="29"/>
  <c r="K48" i="29"/>
  <c r="K56" i="29"/>
  <c r="K64" i="29"/>
  <c r="K72" i="29"/>
  <c r="K80" i="29"/>
  <c r="K88" i="29"/>
  <c r="K96" i="29"/>
  <c r="J31" i="2"/>
  <c r="J20" i="22"/>
  <c r="J32" i="22"/>
  <c r="J56" i="22"/>
  <c r="J64" i="22"/>
  <c r="J72" i="22"/>
  <c r="J84" i="22"/>
  <c r="J96" i="22"/>
  <c r="J37" i="23"/>
  <c r="J49" i="23"/>
  <c r="J57" i="23"/>
  <c r="J73" i="23"/>
  <c r="J81" i="23"/>
  <c r="J89" i="23"/>
  <c r="J22" i="28"/>
  <c r="I72" i="28"/>
  <c r="I5" i="29"/>
  <c r="I13" i="29"/>
  <c r="I21" i="29"/>
  <c r="I29" i="29"/>
  <c r="I37" i="29"/>
  <c r="I45" i="29"/>
  <c r="I53" i="29"/>
  <c r="I61" i="29"/>
  <c r="I69" i="29"/>
  <c r="I77" i="29"/>
  <c r="I85" i="29"/>
  <c r="I93" i="29"/>
  <c r="G43" i="20"/>
  <c r="G41" i="22"/>
  <c r="G81" i="22"/>
  <c r="G93" i="22"/>
  <c r="G26" i="23"/>
  <c r="G58" i="23"/>
  <c r="G74" i="23"/>
  <c r="K32" i="28"/>
  <c r="K80" i="28"/>
  <c r="E2" i="29"/>
  <c r="E10" i="29"/>
  <c r="E18" i="29"/>
  <c r="E26" i="29"/>
  <c r="E34" i="29"/>
  <c r="E42" i="29"/>
  <c r="E50" i="29"/>
  <c r="E58" i="29"/>
  <c r="E66" i="29"/>
  <c r="E74" i="29"/>
  <c r="E82" i="29"/>
  <c r="E90" i="29"/>
  <c r="K94" i="20"/>
  <c r="J4" i="2"/>
  <c r="G72" i="23"/>
  <c r="I76" i="23"/>
  <c r="I74" i="22"/>
  <c r="I86" i="22"/>
  <c r="I3" i="23"/>
  <c r="I39" i="23"/>
  <c r="I51" i="23"/>
  <c r="I67" i="23"/>
  <c r="I75" i="23"/>
  <c r="I83" i="23"/>
  <c r="I91" i="23"/>
  <c r="I4" i="26"/>
  <c r="I44" i="28"/>
  <c r="G3" i="28"/>
  <c r="E11" i="29"/>
  <c r="E19" i="29"/>
  <c r="E27" i="29"/>
  <c r="E35" i="29"/>
  <c r="E43" i="29"/>
  <c r="E51" i="29"/>
  <c r="E59" i="29"/>
  <c r="E67" i="29"/>
  <c r="E75" i="29"/>
  <c r="E83" i="29"/>
  <c r="E91" i="29"/>
  <c r="G57" i="21"/>
  <c r="G89" i="21"/>
  <c r="K92" i="23"/>
  <c r="F3" i="2"/>
  <c r="D17" i="21"/>
  <c r="D56" i="23"/>
  <c r="D44" i="23"/>
  <c r="D80" i="23"/>
  <c r="D3" i="22"/>
  <c r="D55" i="22"/>
  <c r="D87" i="22"/>
  <c r="D20" i="23"/>
  <c r="D28" i="23"/>
  <c r="D40" i="23"/>
  <c r="D20" i="28"/>
  <c r="I4" i="29"/>
  <c r="I16" i="29"/>
  <c r="I24" i="29"/>
  <c r="I32" i="29"/>
  <c r="I40" i="29"/>
  <c r="I48" i="29"/>
  <c r="I56" i="29"/>
  <c r="I64" i="29"/>
  <c r="I72" i="29"/>
  <c r="I80" i="29"/>
  <c r="I88" i="29"/>
  <c r="I96" i="29"/>
  <c r="K58" i="21"/>
  <c r="I60" i="23"/>
  <c r="I17" i="23"/>
  <c r="I63" i="22"/>
  <c r="I14" i="26"/>
  <c r="I80" i="20"/>
  <c r="I41" i="28"/>
  <c r="I28" i="22"/>
  <c r="H58" i="27"/>
  <c r="I19" i="20"/>
  <c r="H14" i="27"/>
  <c r="J22" i="27"/>
  <c r="F30" i="27"/>
  <c r="I74" i="28"/>
  <c r="I55" i="28"/>
  <c r="H86" i="27"/>
  <c r="I92" i="21"/>
  <c r="I68" i="21"/>
  <c r="I40" i="21"/>
  <c r="I61" i="20"/>
  <c r="H75" i="27"/>
  <c r="I25" i="28"/>
  <c r="H85" i="27"/>
  <c r="I95" i="21"/>
  <c r="I79" i="21"/>
  <c r="I63" i="21"/>
  <c r="I23" i="21"/>
  <c r="I56" i="20"/>
  <c r="H83" i="27"/>
  <c r="I35" i="28"/>
  <c r="H72" i="27"/>
  <c r="I83" i="20"/>
  <c r="I47" i="20"/>
  <c r="I96" i="28"/>
  <c r="I85" i="20"/>
  <c r="I73" i="20"/>
  <c r="I6" i="26"/>
  <c r="I19" i="26"/>
  <c r="I81" i="26"/>
  <c r="I45" i="26"/>
  <c r="I84" i="26"/>
  <c r="I52" i="26"/>
  <c r="I95" i="26"/>
  <c r="I59" i="26"/>
  <c r="I66" i="26"/>
  <c r="H4" i="20"/>
  <c r="I34" i="23"/>
  <c r="I48" i="21"/>
  <c r="I36" i="22"/>
  <c r="I51" i="26"/>
  <c r="I22" i="26"/>
  <c r="I86" i="26"/>
  <c r="I22" i="20"/>
  <c r="I65" i="28"/>
  <c r="I58" i="20"/>
  <c r="I46" i="20"/>
  <c r="I33" i="20"/>
  <c r="F44" i="27"/>
  <c r="I13" i="26"/>
  <c r="I28" i="20"/>
  <c r="I50" i="28"/>
  <c r="I38" i="22"/>
  <c r="I70" i="23"/>
  <c r="I73" i="22"/>
  <c r="I36" i="23"/>
  <c r="I48" i="22"/>
  <c r="I50" i="23"/>
  <c r="I29" i="22"/>
  <c r="I4" i="23"/>
  <c r="I43" i="23"/>
  <c r="I74" i="21"/>
  <c r="I27" i="21"/>
  <c r="I2" i="23"/>
  <c r="I82" i="23"/>
  <c r="I51" i="22"/>
  <c r="I23" i="26"/>
  <c r="I20" i="20"/>
  <c r="I31" i="21"/>
  <c r="I54" i="23"/>
  <c r="I76" i="20"/>
  <c r="I5" i="28"/>
  <c r="I81" i="28"/>
  <c r="I33" i="28"/>
  <c r="I40" i="22"/>
  <c r="I42" i="20"/>
  <c r="I77" i="20"/>
  <c r="F38" i="27"/>
  <c r="H56" i="27"/>
  <c r="I38" i="28"/>
  <c r="H54" i="27"/>
  <c r="H45" i="27"/>
  <c r="I29" i="20"/>
  <c r="H11" i="27"/>
  <c r="J19" i="27"/>
  <c r="H27" i="27"/>
  <c r="I94" i="28"/>
  <c r="I46" i="28"/>
  <c r="I47" i="28"/>
  <c r="H82" i="27"/>
  <c r="I81" i="21"/>
  <c r="I37" i="20"/>
  <c r="I57" i="28"/>
  <c r="I15" i="28"/>
  <c r="H65" i="27"/>
  <c r="I68" i="20"/>
  <c r="I36" i="20"/>
  <c r="I59" i="28"/>
  <c r="H84" i="27"/>
  <c r="I94" i="21"/>
  <c r="I62" i="21"/>
  <c r="I34" i="21"/>
  <c r="I33" i="21"/>
  <c r="I59" i="20"/>
  <c r="J63" i="27"/>
  <c r="I24" i="28"/>
  <c r="I52" i="28"/>
  <c r="I28" i="28"/>
  <c r="I16" i="26"/>
  <c r="I77" i="26"/>
  <c r="I41" i="26"/>
  <c r="I80" i="26"/>
  <c r="I48" i="26"/>
  <c r="I91" i="26"/>
  <c r="H55" i="26"/>
  <c r="I62" i="26"/>
  <c r="I70" i="28"/>
  <c r="I75" i="22"/>
  <c r="I25" i="23"/>
  <c r="I18" i="22"/>
  <c r="I17" i="22"/>
  <c r="I59" i="22"/>
  <c r="I53" i="22"/>
  <c r="I37" i="21"/>
  <c r="I95" i="22"/>
  <c r="I47" i="26"/>
  <c r="I38" i="26"/>
  <c r="I30" i="20"/>
  <c r="I87" i="20"/>
  <c r="I34" i="20"/>
  <c r="H35" i="27"/>
  <c r="H52" i="27"/>
  <c r="H43" i="27"/>
  <c r="J57" i="27"/>
  <c r="I25" i="20"/>
  <c r="H8" i="27"/>
  <c r="J16" i="27"/>
  <c r="H24" i="27"/>
  <c r="J32" i="27"/>
  <c r="I58" i="28"/>
  <c r="I18" i="28"/>
  <c r="H94" i="27"/>
  <c r="F62" i="27"/>
  <c r="I72" i="21"/>
  <c r="I52" i="21"/>
  <c r="I41" i="21"/>
  <c r="I6" i="28"/>
  <c r="I45" i="28"/>
  <c r="H93" i="27"/>
  <c r="H61" i="27"/>
  <c r="I83" i="21"/>
  <c r="I67" i="21"/>
  <c r="I35" i="21"/>
  <c r="I29" i="21"/>
  <c r="I48" i="20"/>
  <c r="H67" i="27"/>
  <c r="H96" i="27"/>
  <c r="H64" i="27"/>
  <c r="I95" i="20"/>
  <c r="I55" i="20"/>
  <c r="I86" i="20"/>
  <c r="I16" i="28"/>
  <c r="K60" i="23"/>
  <c r="E24" i="21"/>
  <c r="E44" i="21"/>
  <c r="E31" i="26"/>
  <c r="E47" i="22"/>
  <c r="E89" i="28"/>
  <c r="E90" i="23"/>
  <c r="D37" i="27"/>
  <c r="D49" i="27"/>
  <c r="H6" i="27"/>
  <c r="H18" i="27"/>
  <c r="H26" i="27"/>
  <c r="H34" i="27"/>
  <c r="E30" i="28"/>
  <c r="E23" i="28"/>
  <c r="D70" i="27"/>
  <c r="E80" i="21"/>
  <c r="E56" i="21"/>
  <c r="E20" i="21"/>
  <c r="E41" i="20"/>
  <c r="E73" i="28"/>
  <c r="E75" i="28"/>
  <c r="D69" i="27"/>
  <c r="E87" i="21"/>
  <c r="E71" i="21"/>
  <c r="E51" i="21"/>
  <c r="E96" i="20"/>
  <c r="E40" i="20"/>
  <c r="E67" i="28"/>
  <c r="D88" i="27"/>
  <c r="E85" i="21"/>
  <c r="E63" i="20"/>
  <c r="D71" i="27"/>
  <c r="E40" i="28"/>
  <c r="E68" i="28"/>
  <c r="E19" i="28"/>
  <c r="E12" i="26"/>
  <c r="E4" i="28"/>
  <c r="E65" i="26"/>
  <c r="E25" i="26"/>
  <c r="E68" i="26"/>
  <c r="E36" i="26"/>
  <c r="E79" i="26"/>
  <c r="E27" i="26"/>
  <c r="E34" i="26"/>
  <c r="E54" i="22"/>
  <c r="E35" i="22"/>
  <c r="E82" i="21"/>
  <c r="E21" i="22"/>
  <c r="E17" i="26"/>
  <c r="E24" i="20"/>
  <c r="E43" i="21"/>
  <c r="E42" i="26"/>
  <c r="E17" i="28"/>
  <c r="E70" i="20"/>
  <c r="E90" i="21"/>
  <c r="D41" i="27"/>
  <c r="H51" i="27"/>
  <c r="E81" i="20"/>
  <c r="H10" i="27"/>
  <c r="D32" i="2"/>
  <c r="E45" i="22"/>
  <c r="E22" i="23"/>
  <c r="E27" i="22"/>
  <c r="E61" i="21"/>
  <c r="E94" i="23"/>
  <c r="E79" i="22"/>
  <c r="E22" i="21"/>
  <c r="E59" i="23"/>
  <c r="E61" i="22"/>
  <c r="E96" i="21"/>
  <c r="E47" i="21"/>
  <c r="E92" i="22"/>
  <c r="E11" i="26"/>
  <c r="E71" i="26"/>
  <c r="E18" i="26"/>
  <c r="E70" i="26"/>
  <c r="E55" i="23"/>
  <c r="E92" i="20"/>
  <c r="E26" i="20"/>
  <c r="E79" i="20"/>
  <c r="E61" i="28"/>
  <c r="E12" i="28"/>
  <c r="E50" i="20"/>
  <c r="E38" i="20"/>
  <c r="E89" i="20"/>
  <c r="H42" i="27"/>
  <c r="E15" i="26"/>
  <c r="D47" i="27"/>
  <c r="E39" i="20"/>
  <c r="E23" i="20"/>
  <c r="D7" i="27"/>
  <c r="H15" i="27"/>
  <c r="H23" i="27"/>
  <c r="D31" i="27"/>
  <c r="E66" i="28"/>
  <c r="E26" i="28"/>
  <c r="E7" i="28"/>
  <c r="H66" i="27"/>
  <c r="E57" i="20"/>
  <c r="E78" i="20"/>
  <c r="E8" i="28"/>
  <c r="H81" i="27"/>
  <c r="E73" i="21"/>
  <c r="E52" i="20"/>
  <c r="D79" i="27"/>
  <c r="E27" i="28"/>
  <c r="D68" i="27"/>
  <c r="E78" i="21"/>
  <c r="E46" i="21"/>
  <c r="E26" i="21"/>
  <c r="E75" i="20"/>
  <c r="E35" i="20"/>
  <c r="E88" i="28"/>
  <c r="E65" i="20"/>
  <c r="E91" i="28"/>
  <c r="E8" i="26"/>
  <c r="E93" i="26"/>
  <c r="D57" i="26"/>
  <c r="E96" i="26"/>
  <c r="E64" i="26"/>
  <c r="E32" i="26"/>
  <c r="E75" i="26"/>
  <c r="E94" i="26"/>
  <c r="E86" i="28"/>
  <c r="E42" i="22"/>
  <c r="E69" i="23"/>
  <c r="E50" i="22"/>
  <c r="E43" i="22"/>
  <c r="E29" i="23"/>
  <c r="E25" i="22"/>
  <c r="E42" i="21"/>
  <c r="E55" i="21"/>
  <c r="E70" i="22"/>
  <c r="E2" i="22"/>
  <c r="E88" i="20"/>
  <c r="E53" i="28"/>
  <c r="E62" i="20"/>
  <c r="E69" i="20"/>
  <c r="D39" i="27"/>
  <c r="D59" i="27"/>
  <c r="D50" i="27"/>
  <c r="E76" i="21"/>
  <c r="E31" i="20"/>
  <c r="H12" i="27"/>
  <c r="H20" i="27"/>
  <c r="H28" i="27"/>
  <c r="E82" i="28"/>
  <c r="E42" i="28"/>
  <c r="E39" i="28"/>
  <c r="D78" i="27"/>
  <c r="E84" i="21"/>
  <c r="E60" i="21"/>
  <c r="E28" i="21"/>
  <c r="E53" i="20"/>
  <c r="E66" i="20"/>
  <c r="E95" i="28"/>
  <c r="D77" i="27"/>
  <c r="E91" i="21"/>
  <c r="E75" i="21"/>
  <c r="E59" i="21"/>
  <c r="E19" i="21"/>
  <c r="E64" i="20"/>
  <c r="E10" i="28"/>
  <c r="E51" i="28"/>
  <c r="D80" i="27"/>
  <c r="E65" i="21"/>
  <c r="E71" i="20"/>
  <c r="E74" i="20"/>
  <c r="E79" i="28"/>
  <c r="G58" i="21"/>
  <c r="J72" i="28"/>
  <c r="H17" i="23"/>
  <c r="H63" i="22"/>
  <c r="H14" i="26"/>
  <c r="H80" i="20"/>
  <c r="H41" i="28"/>
  <c r="H28" i="22"/>
  <c r="J58" i="27"/>
  <c r="H19" i="20"/>
  <c r="J14" i="27"/>
  <c r="H22" i="27"/>
  <c r="D30" i="27"/>
  <c r="H74" i="28"/>
  <c r="H55" i="28"/>
  <c r="K86" i="27"/>
  <c r="H92" i="21"/>
  <c r="H68" i="21"/>
  <c r="H40" i="21"/>
  <c r="H61" i="20"/>
  <c r="H20" i="29"/>
  <c r="H28" i="29"/>
  <c r="H36" i="29"/>
  <c r="H44" i="29"/>
  <c r="H52" i="29"/>
  <c r="H60" i="29"/>
  <c r="H68" i="29"/>
  <c r="H76" i="29"/>
  <c r="H84" i="29"/>
  <c r="H92" i="29"/>
  <c r="K2" i="2"/>
  <c r="I68" i="23"/>
  <c r="I24" i="22"/>
  <c r="I44" i="22"/>
  <c r="I60" i="22"/>
  <c r="I68" i="22"/>
  <c r="I80" i="22"/>
  <c r="I88" i="22"/>
  <c r="I33" i="23"/>
  <c r="I41" i="23"/>
  <c r="I53" i="23"/>
  <c r="I61" i="23"/>
  <c r="I77" i="23"/>
  <c r="I85" i="23"/>
  <c r="I93" i="23"/>
  <c r="J3" i="27"/>
  <c r="I60" i="28"/>
  <c r="H5" i="29"/>
  <c r="H13" i="29"/>
  <c r="H21" i="29"/>
  <c r="H29" i="29"/>
  <c r="H37" i="29"/>
  <c r="H45" i="29"/>
  <c r="H53" i="29"/>
  <c r="H61" i="29"/>
  <c r="H69" i="29"/>
  <c r="H77" i="29"/>
  <c r="H85" i="29"/>
  <c r="H93" i="29"/>
  <c r="J43" i="20"/>
  <c r="J41" i="22"/>
  <c r="J81" i="22"/>
  <c r="J93" i="22"/>
  <c r="J26" i="23"/>
  <c r="J58" i="23"/>
  <c r="J74" i="23"/>
  <c r="J32" i="28"/>
  <c r="J80" i="28"/>
  <c r="H2" i="29"/>
  <c r="H10" i="29"/>
  <c r="H18" i="29"/>
  <c r="H26" i="29"/>
  <c r="H34" i="29"/>
  <c r="H42" i="29"/>
  <c r="H50" i="29"/>
  <c r="H58" i="29"/>
  <c r="H66" i="29"/>
  <c r="H74" i="29"/>
  <c r="H82" i="29"/>
  <c r="H90" i="29"/>
  <c r="J94" i="20"/>
  <c r="I4" i="2"/>
  <c r="J72" i="23"/>
  <c r="J76" i="23"/>
  <c r="J74" i="22"/>
  <c r="J86" i="22"/>
  <c r="J3" i="23"/>
  <c r="J39" i="23"/>
  <c r="J51" i="23"/>
  <c r="J67" i="23"/>
  <c r="J75" i="23"/>
  <c r="J83" i="23"/>
  <c r="J91" i="23"/>
  <c r="J4" i="26"/>
  <c r="J44" i="28"/>
  <c r="D3" i="29"/>
  <c r="D15" i="29"/>
  <c r="D23" i="29"/>
  <c r="D31" i="29"/>
  <c r="D39" i="29"/>
  <c r="D47" i="29"/>
  <c r="D55" i="29"/>
  <c r="D63" i="29"/>
  <c r="D71" i="29"/>
  <c r="D79" i="29"/>
  <c r="D87" i="29"/>
  <c r="D95" i="29"/>
  <c r="F88" i="23"/>
  <c r="F52" i="23"/>
  <c r="F3" i="20"/>
  <c r="F93" i="20"/>
  <c r="E39" i="22"/>
  <c r="E84" i="23"/>
  <c r="E64" i="23"/>
  <c r="E2" i="21"/>
  <c r="E23" i="22"/>
  <c r="E67" i="22"/>
  <c r="E91" i="22"/>
  <c r="E24" i="23"/>
  <c r="E32" i="23"/>
  <c r="E96" i="23"/>
  <c r="E48" i="28"/>
  <c r="D12" i="29"/>
  <c r="D20" i="29"/>
  <c r="D28" i="29"/>
  <c r="D36" i="29"/>
  <c r="D44" i="29"/>
  <c r="D52" i="29"/>
  <c r="D60" i="29"/>
  <c r="D68" i="29"/>
  <c r="D76" i="29"/>
  <c r="D84" i="29"/>
  <c r="D92" i="29"/>
  <c r="G2" i="2"/>
  <c r="E68" i="23"/>
  <c r="E24" i="22"/>
  <c r="E44" i="22"/>
  <c r="E60" i="22"/>
  <c r="E68" i="22"/>
  <c r="E80" i="22"/>
  <c r="E88" i="22"/>
  <c r="E33" i="23"/>
  <c r="E41" i="23"/>
  <c r="E53" i="23"/>
  <c r="E61" i="23"/>
  <c r="E77" i="23"/>
  <c r="E85" i="23"/>
  <c r="E93" i="23"/>
  <c r="H3" i="27"/>
  <c r="E60" i="28"/>
  <c r="D5" i="29"/>
  <c r="D13" i="29"/>
  <c r="D21" i="29"/>
  <c r="D29" i="29"/>
  <c r="D37" i="29"/>
  <c r="D45" i="29"/>
  <c r="D53" i="29"/>
  <c r="D61" i="29"/>
  <c r="D69" i="29"/>
  <c r="D77" i="29"/>
  <c r="D85" i="29"/>
  <c r="D93" i="29"/>
  <c r="F43" i="20"/>
  <c r="F41" i="22"/>
  <c r="F81" i="22"/>
  <c r="F93" i="22"/>
  <c r="F26" i="23"/>
  <c r="F58" i="23"/>
  <c r="F74" i="23"/>
  <c r="F32" i="28"/>
  <c r="F80" i="28"/>
  <c r="D2" i="29"/>
  <c r="D10" i="29"/>
  <c r="D18" i="29"/>
  <c r="D26" i="29"/>
  <c r="D34" i="29"/>
  <c r="D42" i="29"/>
  <c r="D50" i="29"/>
  <c r="D58" i="29"/>
  <c r="D66" i="29"/>
  <c r="D74" i="29"/>
  <c r="D82" i="29"/>
  <c r="D90" i="29"/>
  <c r="F94" i="20"/>
  <c r="E4" i="2"/>
  <c r="F72" i="23"/>
  <c r="F76" i="23"/>
  <c r="F74" i="22"/>
  <c r="F86" i="22"/>
  <c r="F3" i="23"/>
  <c r="F39" i="23"/>
  <c r="F51" i="23"/>
  <c r="F67" i="23"/>
  <c r="F75" i="23"/>
  <c r="F83" i="23"/>
  <c r="F91" i="23"/>
  <c r="F4" i="26"/>
  <c r="F44" i="28"/>
  <c r="K3" i="28"/>
  <c r="I11" i="29"/>
  <c r="I19" i="29"/>
  <c r="I27" i="29"/>
  <c r="I35" i="29"/>
  <c r="I43" i="29"/>
  <c r="I51" i="29"/>
  <c r="I59" i="29"/>
  <c r="I67" i="29"/>
  <c r="I75" i="29"/>
  <c r="I83" i="29"/>
  <c r="I91" i="29"/>
  <c r="K57" i="21"/>
  <c r="K89" i="21"/>
  <c r="G92" i="23"/>
  <c r="J3" i="2"/>
  <c r="H17" i="21"/>
  <c r="H56" i="23"/>
  <c r="H44" i="23"/>
  <c r="H80" i="23"/>
  <c r="H3" i="22"/>
  <c r="H55" i="22"/>
  <c r="H87" i="22"/>
  <c r="H20" i="23"/>
  <c r="H28" i="23"/>
  <c r="H40" i="23"/>
  <c r="H20" i="28"/>
  <c r="E4" i="29"/>
  <c r="E16" i="29"/>
  <c r="E24" i="29"/>
  <c r="E32" i="29"/>
  <c r="E40" i="29"/>
  <c r="E48" i="29"/>
  <c r="E56" i="29"/>
  <c r="E64" i="29"/>
  <c r="E72" i="29"/>
  <c r="E80" i="29"/>
  <c r="E88" i="29"/>
  <c r="E96" i="29"/>
  <c r="I31" i="2"/>
  <c r="H20" i="22"/>
  <c r="H32" i="22"/>
  <c r="H56" i="22"/>
  <c r="H64" i="22"/>
  <c r="H72" i="22"/>
  <c r="H84" i="22"/>
  <c r="H96" i="22"/>
  <c r="H37" i="23"/>
  <c r="H49" i="23"/>
  <c r="H57" i="23"/>
  <c r="H73" i="23"/>
  <c r="H81" i="23"/>
  <c r="H89" i="23"/>
  <c r="H2" i="26"/>
  <c r="H22" i="28"/>
  <c r="I90" i="28"/>
  <c r="K9" i="29"/>
  <c r="K17" i="29"/>
  <c r="K25" i="29"/>
  <c r="K33" i="29"/>
  <c r="K41" i="29"/>
  <c r="K49" i="29"/>
  <c r="K57" i="29"/>
  <c r="K65" i="29"/>
  <c r="K73" i="29"/>
  <c r="K81" i="29"/>
  <c r="K89" i="29"/>
  <c r="I3" i="21"/>
  <c r="I33" i="22"/>
  <c r="I65" i="22"/>
  <c r="I85" i="22"/>
  <c r="I18" i="23"/>
  <c r="I42" i="23"/>
  <c r="I62" i="23"/>
  <c r="I3" i="26"/>
  <c r="I64" i="28"/>
  <c r="I2" i="28"/>
  <c r="K6" i="29"/>
  <c r="K14" i="29"/>
  <c r="K22" i="29"/>
  <c r="K30" i="29"/>
  <c r="K38" i="29"/>
  <c r="K46" i="29"/>
  <c r="K54" i="29"/>
  <c r="K62" i="29"/>
  <c r="K70" i="29"/>
  <c r="K78" i="29"/>
  <c r="K86" i="29"/>
  <c r="K94" i="29"/>
  <c r="I48" i="23"/>
  <c r="I77" i="21"/>
  <c r="I49" i="20"/>
  <c r="G76" i="23"/>
  <c r="K74" i="22"/>
  <c r="K86" i="22"/>
  <c r="K3" i="23"/>
  <c r="K39" i="23"/>
  <c r="K51" i="23"/>
  <c r="K67" i="23"/>
  <c r="K75" i="23"/>
  <c r="K83" i="23"/>
  <c r="K91" i="23"/>
  <c r="G4" i="26"/>
  <c r="K44" i="28"/>
  <c r="G3" i="29"/>
  <c r="G15" i="29"/>
  <c r="G23" i="29"/>
  <c r="G31" i="29"/>
  <c r="G39" i="29"/>
  <c r="G47" i="29"/>
  <c r="G55" i="29"/>
  <c r="G63" i="29"/>
  <c r="G71" i="29"/>
  <c r="G79" i="29"/>
  <c r="G87" i="29"/>
  <c r="G95" i="29"/>
  <c r="E88" i="23"/>
  <c r="E52" i="23"/>
  <c r="D3" i="20"/>
  <c r="E93" i="20"/>
  <c r="F39" i="22"/>
  <c r="F84" i="23"/>
  <c r="F64" i="23"/>
  <c r="F2" i="21"/>
  <c r="F23" i="22"/>
  <c r="F67" i="22"/>
  <c r="F91" i="22"/>
  <c r="F24" i="23"/>
  <c r="F32" i="23"/>
  <c r="F96" i="23"/>
  <c r="F48" i="28"/>
  <c r="G12" i="29"/>
  <c r="G20" i="29"/>
  <c r="G28" i="29"/>
  <c r="G36" i="29"/>
  <c r="G44" i="29"/>
  <c r="G52" i="29"/>
  <c r="G60" i="29"/>
  <c r="G68" i="29"/>
  <c r="G76" i="29"/>
  <c r="G84" i="29"/>
  <c r="G92" i="29"/>
  <c r="F2" i="2"/>
  <c r="D58" i="21"/>
  <c r="D60" i="23"/>
  <c r="K17" i="23"/>
  <c r="G63" i="22"/>
  <c r="G14" i="26"/>
  <c r="K80" i="20"/>
  <c r="K41" i="28"/>
  <c r="K28" i="22"/>
  <c r="G58" i="27"/>
  <c r="G19" i="20"/>
  <c r="G14" i="27"/>
  <c r="K22" i="27"/>
  <c r="K30" i="27"/>
  <c r="K74" i="28"/>
  <c r="K55" i="28"/>
  <c r="J86" i="27"/>
  <c r="G92" i="21"/>
  <c r="G68" i="21"/>
  <c r="G40" i="21"/>
  <c r="G61" i="20"/>
  <c r="J75" i="27"/>
  <c r="K25" i="28"/>
  <c r="J85" i="27"/>
  <c r="K95" i="21"/>
  <c r="K79" i="21"/>
  <c r="K63" i="21"/>
  <c r="K23" i="21"/>
  <c r="K56" i="20"/>
  <c r="G83" i="27"/>
  <c r="K35" i="28"/>
  <c r="J72" i="27"/>
  <c r="G83" i="20"/>
  <c r="G47" i="20"/>
  <c r="K96" i="28"/>
  <c r="G85" i="20"/>
  <c r="G73" i="20"/>
  <c r="G6" i="26"/>
  <c r="K19" i="26"/>
  <c r="K81" i="26"/>
  <c r="K45" i="26"/>
  <c r="K84" i="26"/>
  <c r="G52" i="26"/>
  <c r="K95" i="26"/>
  <c r="K59" i="26"/>
  <c r="K66" i="26"/>
  <c r="E4" i="20"/>
  <c r="G34" i="23"/>
  <c r="G48" i="21"/>
  <c r="K36" i="22"/>
  <c r="K51" i="26"/>
  <c r="G22" i="26"/>
  <c r="K86" i="26"/>
  <c r="K22" i="20"/>
  <c r="K65" i="28"/>
  <c r="K58" i="20"/>
  <c r="K46" i="20"/>
  <c r="G33" i="20"/>
  <c r="G44" i="27"/>
  <c r="K13" i="26"/>
  <c r="K28" i="20"/>
  <c r="K50" i="28"/>
  <c r="K38" i="22"/>
  <c r="G70" i="23"/>
  <c r="G73" i="22"/>
  <c r="G36" i="23"/>
  <c r="K48" i="22"/>
  <c r="G50" i="23"/>
  <c r="G29" i="22"/>
  <c r="G4" i="23"/>
  <c r="K43" i="23"/>
  <c r="G74" i="21"/>
  <c r="K27" i="21"/>
  <c r="G2" i="23"/>
  <c r="G82" i="23"/>
  <c r="G51" i="22"/>
  <c r="K23" i="26"/>
  <c r="K20" i="20"/>
  <c r="K31" i="21"/>
  <c r="G54" i="23"/>
  <c r="K76" i="20"/>
  <c r="K5" i="28"/>
  <c r="K81" i="28"/>
  <c r="K33" i="28"/>
  <c r="K40" i="22"/>
  <c r="K42" i="20"/>
  <c r="G77" i="20"/>
  <c r="K38" i="27"/>
  <c r="G56" i="27"/>
  <c r="K38" i="28"/>
  <c r="G54" i="27"/>
  <c r="G45" i="27"/>
  <c r="G29" i="20"/>
  <c r="G11" i="27"/>
  <c r="G19" i="27"/>
  <c r="G27" i="27"/>
  <c r="K94" i="28"/>
  <c r="K46" i="28"/>
  <c r="K47" i="28"/>
  <c r="F82" i="27"/>
  <c r="K81" i="21"/>
  <c r="G37" i="20"/>
  <c r="K57" i="28"/>
  <c r="K15" i="28"/>
  <c r="G65" i="27"/>
  <c r="K68" i="20"/>
  <c r="K36" i="20"/>
  <c r="K59" i="28"/>
  <c r="J84" i="27"/>
  <c r="G94" i="21"/>
  <c r="G62" i="21"/>
  <c r="G34" i="21"/>
  <c r="K33" i="21"/>
  <c r="G59" i="20"/>
  <c r="G63" i="27"/>
  <c r="K24" i="28"/>
  <c r="K52" i="28"/>
  <c r="K28" i="28"/>
  <c r="G16" i="26"/>
  <c r="K77" i="26"/>
  <c r="K41" i="26"/>
  <c r="K80" i="26"/>
  <c r="G48" i="26"/>
  <c r="K91" i="26"/>
  <c r="E55" i="26"/>
  <c r="K62" i="26"/>
  <c r="K70" i="28"/>
  <c r="G75" i="22"/>
  <c r="K25" i="23"/>
  <c r="K18" i="22"/>
  <c r="G17" i="22"/>
  <c r="G59" i="22"/>
  <c r="G53" i="22"/>
  <c r="K37" i="21"/>
  <c r="G95" i="22"/>
  <c r="K47" i="26"/>
  <c r="G38" i="26"/>
  <c r="K30" i="20"/>
  <c r="G87" i="20"/>
  <c r="K34" i="20"/>
  <c r="F35" i="27"/>
  <c r="G52" i="27"/>
  <c r="G43" i="27"/>
  <c r="G57" i="27"/>
  <c r="G25" i="20"/>
  <c r="G8" i="27"/>
  <c r="K16" i="27"/>
  <c r="G24" i="27"/>
  <c r="K32" i="27"/>
  <c r="K58" i="28"/>
  <c r="K18" i="28"/>
  <c r="J94" i="27"/>
  <c r="K62" i="27"/>
  <c r="G72" i="21"/>
  <c r="G52" i="21"/>
  <c r="K41" i="21"/>
  <c r="K6" i="28"/>
  <c r="K45" i="28"/>
  <c r="J93" i="27"/>
  <c r="J61" i="27"/>
  <c r="K83" i="21"/>
  <c r="K67" i="21"/>
  <c r="K35" i="21"/>
  <c r="K29" i="21"/>
  <c r="K48" i="20"/>
  <c r="G67" i="27"/>
  <c r="J96" i="27"/>
  <c r="G64" i="27"/>
  <c r="G95" i="20"/>
  <c r="G55" i="20"/>
  <c r="K86" i="20"/>
  <c r="F60" i="23"/>
  <c r="D84" i="28"/>
  <c r="K24" i="21"/>
  <c r="K44" i="21"/>
  <c r="G31" i="26"/>
  <c r="K47" i="22"/>
  <c r="G89" i="28"/>
  <c r="K90" i="23"/>
  <c r="J37" i="27"/>
  <c r="J49" i="27"/>
  <c r="G6" i="27"/>
  <c r="G18" i="27"/>
  <c r="G26" i="27"/>
  <c r="G34" i="27"/>
  <c r="G30" i="28"/>
  <c r="G23" i="28"/>
  <c r="F70" i="27"/>
  <c r="K80" i="21"/>
  <c r="K56" i="21"/>
  <c r="K20" i="21"/>
  <c r="K41" i="20"/>
  <c r="G73" i="28"/>
  <c r="G75" i="28"/>
  <c r="J69" i="27"/>
  <c r="G87" i="21"/>
  <c r="G71" i="21"/>
  <c r="G51" i="21"/>
  <c r="G96" i="20"/>
  <c r="G40" i="20"/>
  <c r="G67" i="28"/>
  <c r="F88" i="27"/>
  <c r="G85" i="21"/>
  <c r="K63" i="20"/>
  <c r="F71" i="27"/>
  <c r="G40" i="28"/>
  <c r="G68" i="28"/>
  <c r="G19" i="28"/>
  <c r="K12" i="26"/>
  <c r="G4" i="28"/>
  <c r="G65" i="26"/>
  <c r="G25" i="26"/>
  <c r="G68" i="26"/>
  <c r="K36" i="26"/>
  <c r="G79" i="26"/>
  <c r="G27" i="26"/>
  <c r="K34" i="26"/>
  <c r="G54" i="22"/>
  <c r="K35" i="22"/>
  <c r="K82" i="21"/>
  <c r="K21" i="22"/>
  <c r="G17" i="26"/>
  <c r="G24" i="20"/>
  <c r="G43" i="21"/>
  <c r="K42" i="26"/>
  <c r="G17" i="28"/>
  <c r="G70" i="20"/>
  <c r="K90" i="21"/>
  <c r="J41" i="27"/>
  <c r="J51" i="27"/>
  <c r="K81" i="20"/>
  <c r="F10" i="27"/>
  <c r="K32" i="2"/>
  <c r="K45" i="22"/>
  <c r="K22" i="23"/>
  <c r="K27" i="22"/>
  <c r="G61" i="21"/>
  <c r="K94" i="23"/>
  <c r="K79" i="22"/>
  <c r="K22" i="21"/>
  <c r="G59" i="23"/>
  <c r="K61" i="22"/>
  <c r="K96" i="21"/>
  <c r="G47" i="21"/>
  <c r="G92" i="22"/>
  <c r="G11" i="26"/>
  <c r="G71" i="26"/>
  <c r="K18" i="26"/>
  <c r="G70" i="26"/>
  <c r="G55" i="23"/>
  <c r="G92" i="20"/>
  <c r="G26" i="20"/>
  <c r="K79" i="20"/>
  <c r="G61" i="28"/>
  <c r="G12" i="28"/>
  <c r="G50" i="20"/>
  <c r="G38" i="20"/>
  <c r="K89" i="20"/>
  <c r="J42" i="27"/>
  <c r="G15" i="26"/>
  <c r="J47" i="27"/>
  <c r="K39" i="20"/>
  <c r="K23" i="20"/>
  <c r="F7" i="27"/>
  <c r="J15" i="27"/>
  <c r="G23" i="27"/>
  <c r="F31" i="27"/>
  <c r="G66" i="28"/>
  <c r="G26" i="28"/>
  <c r="G7" i="28"/>
  <c r="F66" i="27"/>
  <c r="K57" i="20"/>
  <c r="G78" i="20"/>
  <c r="G8" i="28"/>
  <c r="J81" i="27"/>
  <c r="G73" i="21"/>
  <c r="G52" i="20"/>
  <c r="F79" i="27"/>
  <c r="G27" i="28"/>
  <c r="F68" i="27"/>
  <c r="K78" i="21"/>
  <c r="K46" i="21"/>
  <c r="K26" i="21"/>
  <c r="K75" i="20"/>
  <c r="K35" i="20"/>
  <c r="G88" i="28"/>
  <c r="K65" i="20"/>
  <c r="G91" i="28"/>
  <c r="K8" i="26"/>
  <c r="G93" i="26"/>
  <c r="K57" i="26"/>
  <c r="G96" i="26"/>
  <c r="G64" i="26"/>
  <c r="K32" i="26"/>
  <c r="G75" i="26"/>
  <c r="G94" i="26"/>
  <c r="G86" i="28"/>
  <c r="G42" i="22"/>
  <c r="G69" i="23"/>
  <c r="G50" i="22"/>
  <c r="K43" i="22"/>
  <c r="G29" i="23"/>
  <c r="K25" i="22"/>
  <c r="K42" i="21"/>
  <c r="G55" i="21"/>
  <c r="G70" i="22"/>
  <c r="G2" i="22"/>
  <c r="G88" i="20"/>
  <c r="G53" i="28"/>
  <c r="G62" i="20"/>
  <c r="K69" i="20"/>
  <c r="J39" i="27"/>
  <c r="F59" i="27"/>
  <c r="F50" i="27"/>
  <c r="K76" i="21"/>
  <c r="K31" i="20"/>
  <c r="G12" i="27"/>
  <c r="G20" i="27"/>
  <c r="G28" i="27"/>
  <c r="G82" i="28"/>
  <c r="G42" i="28"/>
  <c r="G39" i="28"/>
  <c r="F78" i="27"/>
  <c r="K84" i="21"/>
  <c r="K60" i="21"/>
  <c r="K28" i="21"/>
  <c r="K53" i="20"/>
  <c r="G66" i="20"/>
  <c r="G95" i="28"/>
  <c r="F77" i="27"/>
  <c r="G91" i="21"/>
  <c r="G75" i="21"/>
  <c r="G59" i="21"/>
  <c r="G19" i="21"/>
  <c r="G64" i="20"/>
  <c r="G10" i="28"/>
  <c r="G51" i="28"/>
  <c r="F80" i="27"/>
  <c r="G65" i="21"/>
  <c r="K71" i="20"/>
  <c r="G74" i="20"/>
  <c r="G79" i="28"/>
  <c r="H58" i="21"/>
  <c r="J24" i="21"/>
  <c r="J44" i="21"/>
  <c r="J31" i="26"/>
  <c r="J47" i="22"/>
  <c r="J89" i="28"/>
  <c r="J90" i="23"/>
  <c r="I37" i="27"/>
  <c r="I49" i="27"/>
  <c r="I6" i="27"/>
  <c r="I18" i="27"/>
  <c r="I26" i="27"/>
  <c r="I34" i="27"/>
  <c r="J30" i="28"/>
  <c r="J23" i="28"/>
  <c r="I70" i="27"/>
  <c r="J80" i="21"/>
  <c r="J56" i="21"/>
  <c r="J20" i="21"/>
  <c r="J41" i="20"/>
  <c r="J20" i="29"/>
  <c r="J28" i="29"/>
  <c r="J36" i="29"/>
  <c r="J44" i="29"/>
  <c r="J52" i="29"/>
  <c r="J60" i="29"/>
  <c r="J68" i="29"/>
  <c r="J76" i="29"/>
  <c r="J84" i="29"/>
  <c r="J92" i="29"/>
  <c r="I2" i="2"/>
  <c r="G68" i="23"/>
  <c r="K24" i="22"/>
  <c r="K44" i="22"/>
  <c r="K60" i="22"/>
  <c r="K68" i="22"/>
  <c r="K80" i="22"/>
  <c r="K88" i="22"/>
  <c r="K33" i="23"/>
  <c r="K41" i="23"/>
  <c r="K53" i="23"/>
  <c r="K61" i="23"/>
  <c r="K77" i="23"/>
  <c r="K85" i="23"/>
  <c r="K93" i="23"/>
  <c r="K3" i="27"/>
  <c r="K60" i="28"/>
  <c r="J5" i="29"/>
  <c r="J13" i="29"/>
  <c r="J21" i="29"/>
  <c r="J29" i="29"/>
  <c r="J37" i="29"/>
  <c r="J45" i="29"/>
  <c r="J53" i="29"/>
  <c r="J61" i="29"/>
  <c r="J69" i="29"/>
  <c r="J77" i="29"/>
  <c r="J85" i="29"/>
  <c r="J93" i="29"/>
  <c r="H43" i="20"/>
  <c r="H41" i="22"/>
  <c r="H81" i="22"/>
  <c r="H93" i="22"/>
  <c r="H26" i="23"/>
  <c r="H58" i="23"/>
  <c r="H74" i="23"/>
  <c r="H32" i="28"/>
  <c r="H80" i="28"/>
  <c r="J2" i="29"/>
  <c r="J10" i="29"/>
  <c r="J18" i="29"/>
  <c r="J26" i="29"/>
  <c r="J34" i="29"/>
  <c r="J42" i="29"/>
  <c r="J50" i="29"/>
  <c r="J58" i="29"/>
  <c r="J66" i="29"/>
  <c r="J74" i="29"/>
  <c r="J82" i="29"/>
  <c r="J90" i="29"/>
  <c r="H94" i="20"/>
  <c r="K4" i="2"/>
  <c r="H72" i="23"/>
  <c r="H76" i="23"/>
  <c r="H74" i="22"/>
  <c r="H86" i="22"/>
  <c r="H3" i="23"/>
  <c r="H39" i="23"/>
  <c r="H51" i="23"/>
  <c r="H67" i="23"/>
  <c r="H75" i="23"/>
  <c r="H83" i="23"/>
  <c r="H91" i="23"/>
  <c r="H4" i="26"/>
  <c r="H44" i="28"/>
  <c r="F3" i="29"/>
  <c r="F15" i="29"/>
  <c r="F23" i="29"/>
  <c r="F31" i="29"/>
  <c r="F39" i="29"/>
  <c r="F47" i="29"/>
  <c r="F55" i="29"/>
  <c r="F63" i="29"/>
  <c r="F71" i="29"/>
  <c r="F79" i="29"/>
  <c r="F87" i="29"/>
  <c r="F95" i="29"/>
  <c r="D88" i="23"/>
  <c r="D52" i="23"/>
  <c r="G3" i="20"/>
  <c r="D93" i="20"/>
  <c r="K39" i="22"/>
  <c r="K84" i="23"/>
  <c r="K64" i="23"/>
  <c r="K2" i="21"/>
  <c r="K23" i="22"/>
  <c r="K67" i="22"/>
  <c r="K91" i="22"/>
  <c r="K24" i="23"/>
  <c r="K32" i="23"/>
  <c r="K96" i="23"/>
  <c r="G48" i="28"/>
  <c r="F12" i="29"/>
  <c r="F20" i="29"/>
  <c r="F28" i="29"/>
  <c r="F36" i="29"/>
  <c r="F44" i="29"/>
  <c r="F52" i="29"/>
  <c r="F60" i="29"/>
  <c r="F68" i="29"/>
  <c r="F76" i="29"/>
  <c r="F84" i="29"/>
  <c r="F92" i="29"/>
  <c r="E2" i="2"/>
  <c r="K68" i="23"/>
  <c r="G24" i="22"/>
  <c r="G44" i="22"/>
  <c r="G60" i="22"/>
  <c r="G68" i="22"/>
  <c r="G80" i="22"/>
  <c r="G88" i="22"/>
  <c r="G33" i="23"/>
  <c r="G41" i="23"/>
  <c r="G53" i="23"/>
  <c r="G61" i="23"/>
  <c r="G77" i="23"/>
  <c r="G85" i="23"/>
  <c r="G93" i="23"/>
  <c r="G3" i="27"/>
  <c r="G60" i="28"/>
  <c r="F5" i="29"/>
  <c r="F13" i="29"/>
  <c r="F21" i="29"/>
  <c r="F29" i="29"/>
  <c r="F37" i="29"/>
  <c r="F45" i="29"/>
  <c r="F53" i="29"/>
  <c r="F61" i="29"/>
  <c r="F69" i="29"/>
  <c r="F77" i="29"/>
  <c r="F85" i="29"/>
  <c r="F93" i="29"/>
  <c r="D43" i="20"/>
  <c r="D41" i="22"/>
  <c r="D81" i="22"/>
  <c r="D93" i="22"/>
  <c r="D26" i="23"/>
  <c r="D58" i="23"/>
  <c r="D74" i="23"/>
  <c r="D32" i="28"/>
  <c r="D80" i="28"/>
  <c r="F2" i="29"/>
  <c r="F10" i="29"/>
  <c r="F18" i="29"/>
  <c r="F26" i="29"/>
  <c r="F34" i="29"/>
  <c r="F42" i="29"/>
  <c r="F50" i="29"/>
  <c r="F58" i="29"/>
  <c r="F66" i="29"/>
  <c r="F74" i="29"/>
  <c r="F82" i="29"/>
  <c r="F90" i="29"/>
  <c r="D94" i="20"/>
  <c r="G4" i="2"/>
  <c r="D72" i="23"/>
  <c r="D76" i="23"/>
  <c r="D74" i="22"/>
  <c r="D86" i="22"/>
  <c r="D3" i="23"/>
  <c r="D39" i="23"/>
  <c r="D51" i="23"/>
  <c r="D67" i="23"/>
  <c r="D75" i="23"/>
  <c r="D83" i="23"/>
  <c r="D91" i="23"/>
  <c r="D4" i="26"/>
  <c r="D44" i="28"/>
  <c r="K3" i="29"/>
  <c r="K15" i="29"/>
  <c r="K23" i="29"/>
  <c r="K31" i="29"/>
  <c r="K39" i="29"/>
  <c r="K47" i="29"/>
  <c r="K55" i="29"/>
  <c r="K63" i="29"/>
  <c r="K71" i="29"/>
  <c r="K79" i="29"/>
  <c r="K87" i="29"/>
  <c r="K95" i="29"/>
  <c r="I88" i="23"/>
  <c r="I52" i="23"/>
  <c r="H3" i="20"/>
  <c r="I93" i="20"/>
  <c r="J39" i="22"/>
  <c r="J84" i="23"/>
  <c r="J64" i="23"/>
  <c r="J2" i="21"/>
  <c r="J23" i="22"/>
  <c r="J67" i="22"/>
  <c r="J91" i="22"/>
  <c r="J24" i="23"/>
  <c r="J32" i="23"/>
  <c r="J96" i="23"/>
  <c r="J48" i="28"/>
  <c r="K12" i="29"/>
  <c r="K20" i="29"/>
  <c r="K28" i="29"/>
  <c r="K36" i="29"/>
  <c r="K44" i="29"/>
  <c r="K52" i="29"/>
  <c r="K60" i="29"/>
  <c r="K68" i="29"/>
  <c r="K76" i="29"/>
  <c r="K84" i="29"/>
  <c r="K92" i="29"/>
  <c r="J2" i="2"/>
  <c r="J68" i="23"/>
  <c r="J24" i="22"/>
  <c r="J44" i="22"/>
  <c r="J60" i="22"/>
  <c r="J68" i="22"/>
  <c r="J80" i="22"/>
  <c r="J88" i="22"/>
  <c r="J33" i="23"/>
  <c r="J41" i="23"/>
  <c r="J53" i="23"/>
  <c r="J61" i="23"/>
  <c r="J77" i="23"/>
  <c r="J85" i="23"/>
  <c r="J93" i="23"/>
  <c r="I3" i="27"/>
  <c r="J60" i="28"/>
  <c r="K90" i="28"/>
  <c r="I9" i="29"/>
  <c r="I17" i="29"/>
  <c r="I25" i="29"/>
  <c r="I33" i="29"/>
  <c r="I41" i="29"/>
  <c r="I49" i="29"/>
  <c r="I57" i="29"/>
  <c r="I65" i="29"/>
  <c r="I73" i="29"/>
  <c r="I81" i="29"/>
  <c r="I89" i="29"/>
  <c r="K3" i="21"/>
  <c r="G33" i="22"/>
  <c r="G65" i="22"/>
  <c r="G85" i="22"/>
  <c r="G18" i="23"/>
  <c r="G42" i="23"/>
  <c r="G62" i="23"/>
  <c r="K3" i="26"/>
  <c r="K64" i="28"/>
  <c r="K2" i="28"/>
  <c r="E6" i="29"/>
  <c r="E14" i="29"/>
  <c r="E22" i="29"/>
  <c r="E30" i="29"/>
  <c r="E38" i="29"/>
  <c r="E46" i="29"/>
  <c r="E54" i="29"/>
  <c r="E62" i="29"/>
  <c r="E70" i="29"/>
  <c r="E78" i="29"/>
  <c r="E86" i="29"/>
  <c r="E94" i="29"/>
  <c r="G48" i="23"/>
  <c r="K77" i="21"/>
  <c r="G49" i="20"/>
  <c r="I66" i="22"/>
  <c r="I82" i="22"/>
  <c r="I90" i="22"/>
  <c r="I31" i="23"/>
  <c r="I47" i="23"/>
  <c r="I63" i="23"/>
  <c r="I71" i="23"/>
  <c r="I79" i="23"/>
  <c r="I87" i="23"/>
  <c r="I95" i="23"/>
  <c r="I14" i="28"/>
  <c r="G84" i="28"/>
  <c r="E3" i="29"/>
  <c r="E15" i="29"/>
  <c r="E23" i="29"/>
  <c r="E31" i="29"/>
  <c r="E39" i="29"/>
  <c r="E47" i="29"/>
  <c r="E55" i="29"/>
  <c r="E63" i="29"/>
  <c r="E71" i="29"/>
  <c r="E79" i="29"/>
  <c r="E87" i="29"/>
  <c r="E95" i="29"/>
  <c r="K88" i="23"/>
  <c r="K52" i="23"/>
  <c r="K3" i="20"/>
  <c r="K93" i="20"/>
  <c r="D39" i="22"/>
  <c r="D84" i="23"/>
  <c r="D64" i="23"/>
  <c r="D2" i="21"/>
  <c r="D23" i="22"/>
  <c r="D67" i="22"/>
  <c r="D91" i="22"/>
  <c r="D24" i="23"/>
  <c r="D32" i="23"/>
  <c r="D96" i="23"/>
  <c r="D48" i="28"/>
  <c r="I12" i="29"/>
  <c r="I20" i="29"/>
  <c r="I28" i="29"/>
  <c r="I36" i="29"/>
  <c r="I44" i="29"/>
  <c r="I52" i="29"/>
  <c r="I60" i="29"/>
  <c r="I68" i="29"/>
  <c r="I76" i="29"/>
  <c r="I84" i="29"/>
  <c r="I92" i="29"/>
  <c r="D2" i="2"/>
  <c r="I84" i="28"/>
  <c r="I24" i="21"/>
  <c r="I44" i="21"/>
  <c r="I31" i="26"/>
  <c r="I47" i="22"/>
  <c r="I89" i="28"/>
  <c r="I90" i="23"/>
  <c r="H37" i="27"/>
  <c r="H49" i="27"/>
  <c r="J6" i="27"/>
  <c r="F18" i="27"/>
  <c r="J26" i="27"/>
  <c r="F34" i="27"/>
  <c r="I30" i="28"/>
  <c r="I23" i="28"/>
  <c r="H70" i="27"/>
  <c r="I80" i="21"/>
  <c r="I56" i="21"/>
  <c r="I20" i="21"/>
  <c r="I41" i="20"/>
  <c r="I73" i="28"/>
  <c r="I75" i="28"/>
  <c r="H69" i="27"/>
  <c r="I87" i="21"/>
  <c r="I71" i="21"/>
  <c r="I51" i="21"/>
  <c r="I96" i="20"/>
  <c r="I40" i="20"/>
  <c r="I67" i="28"/>
  <c r="H88" i="27"/>
  <c r="I85" i="21"/>
  <c r="I63" i="20"/>
  <c r="H71" i="27"/>
  <c r="I40" i="28"/>
  <c r="I68" i="28"/>
  <c r="I19" i="28"/>
  <c r="I12" i="26"/>
  <c r="I4" i="28"/>
  <c r="I65" i="26"/>
  <c r="I25" i="26"/>
  <c r="I68" i="26"/>
  <c r="I36" i="26"/>
  <c r="I79" i="26"/>
  <c r="I27" i="26"/>
  <c r="I34" i="26"/>
  <c r="I54" i="22"/>
  <c r="I35" i="22"/>
  <c r="I82" i="21"/>
  <c r="I21" i="22"/>
  <c r="I17" i="26"/>
  <c r="I24" i="20"/>
  <c r="I43" i="21"/>
  <c r="I42" i="26"/>
  <c r="I17" i="28"/>
  <c r="I70" i="20"/>
  <c r="I90" i="21"/>
  <c r="H41" i="27"/>
  <c r="F51" i="27"/>
  <c r="I81" i="20"/>
  <c r="J10" i="27"/>
  <c r="H32" i="2"/>
  <c r="I45" i="22"/>
  <c r="I22" i="23"/>
  <c r="I27" i="22"/>
  <c r="I61" i="21"/>
  <c r="I94" i="23"/>
  <c r="I79" i="22"/>
  <c r="I22" i="21"/>
  <c r="I59" i="23"/>
  <c r="I61" i="22"/>
  <c r="I96" i="21"/>
  <c r="I47" i="21"/>
  <c r="I92" i="22"/>
  <c r="I11" i="26"/>
  <c r="I71" i="26"/>
  <c r="I18" i="26"/>
  <c r="I70" i="26"/>
  <c r="I55" i="23"/>
  <c r="I92" i="20"/>
  <c r="I26" i="20"/>
  <c r="I79" i="20"/>
  <c r="I61" i="28"/>
  <c r="I12" i="28"/>
  <c r="I50" i="20"/>
  <c r="I38" i="20"/>
  <c r="I89" i="20"/>
  <c r="F42" i="27"/>
  <c r="I15" i="26"/>
  <c r="H47" i="27"/>
  <c r="I39" i="20"/>
  <c r="I23" i="20"/>
  <c r="H7" i="27"/>
  <c r="F15" i="27"/>
  <c r="J23" i="27"/>
  <c r="H31" i="27"/>
  <c r="I66" i="28"/>
  <c r="I26" i="28"/>
  <c r="I7" i="28"/>
  <c r="J66" i="27"/>
  <c r="I57" i="20"/>
  <c r="I78" i="20"/>
  <c r="I8" i="28"/>
  <c r="F81" i="27"/>
  <c r="I73" i="21"/>
  <c r="I52" i="20"/>
  <c r="H79" i="27"/>
  <c r="I27" i="28"/>
  <c r="H68" i="27"/>
  <c r="I78" i="21"/>
  <c r="I46" i="21"/>
  <c r="I26" i="21"/>
  <c r="I75" i="20"/>
  <c r="I35" i="20"/>
  <c r="I88" i="28"/>
  <c r="I65" i="20"/>
  <c r="I91" i="28"/>
  <c r="I8" i="26"/>
  <c r="I93" i="26"/>
  <c r="H57" i="26"/>
  <c r="I96" i="26"/>
  <c r="I64" i="26"/>
  <c r="I32" i="26"/>
  <c r="I75" i="26"/>
  <c r="I94" i="26"/>
  <c r="I86" i="28"/>
  <c r="I42" i="22"/>
  <c r="I69" i="23"/>
  <c r="I50" i="22"/>
  <c r="I43" i="22"/>
  <c r="I29" i="23"/>
  <c r="I25" i="22"/>
  <c r="I42" i="21"/>
  <c r="I55" i="21"/>
  <c r="I70" i="22"/>
  <c r="I2" i="22"/>
  <c r="I88" i="20"/>
  <c r="I53" i="28"/>
  <c r="I62" i="20"/>
  <c r="I69" i="20"/>
  <c r="H39" i="27"/>
  <c r="H59" i="27"/>
  <c r="H50" i="27"/>
  <c r="I76" i="21"/>
  <c r="I31" i="20"/>
  <c r="F12" i="27"/>
  <c r="J20" i="27"/>
  <c r="F28" i="27"/>
  <c r="I82" i="28"/>
  <c r="I42" i="28"/>
  <c r="I39" i="28"/>
  <c r="H78" i="27"/>
  <c r="I84" i="21"/>
  <c r="I60" i="21"/>
  <c r="I28" i="21"/>
  <c r="I53" i="20"/>
  <c r="I66" i="20"/>
  <c r="I95" i="28"/>
  <c r="H77" i="27"/>
  <c r="I91" i="21"/>
  <c r="I75" i="21"/>
  <c r="I59" i="21"/>
  <c r="I19" i="21"/>
  <c r="I64" i="20"/>
  <c r="I10" i="28"/>
  <c r="I51" i="28"/>
  <c r="H80" i="27"/>
  <c r="I65" i="21"/>
  <c r="I71" i="20"/>
  <c r="I74" i="20"/>
  <c r="I79" i="28"/>
  <c r="E58" i="21"/>
  <c r="H72" i="28"/>
  <c r="E17" i="23"/>
  <c r="E63" i="22"/>
  <c r="E14" i="26"/>
  <c r="E80" i="20"/>
  <c r="E41" i="28"/>
  <c r="E28" i="22"/>
  <c r="D58" i="27"/>
  <c r="E19" i="20"/>
  <c r="D14" i="27"/>
  <c r="F22" i="27"/>
  <c r="H30" i="27"/>
  <c r="E74" i="28"/>
  <c r="E55" i="28"/>
  <c r="D86" i="27"/>
  <c r="E92" i="21"/>
  <c r="E68" i="21"/>
  <c r="E40" i="21"/>
  <c r="E61" i="20"/>
  <c r="D75" i="27"/>
  <c r="E25" i="28"/>
  <c r="D85" i="27"/>
  <c r="E95" i="21"/>
  <c r="E79" i="21"/>
  <c r="E63" i="21"/>
  <c r="E23" i="21"/>
  <c r="E56" i="20"/>
  <c r="D83" i="27"/>
  <c r="E35" i="28"/>
  <c r="D72" i="27"/>
  <c r="E83" i="20"/>
  <c r="E47" i="20"/>
  <c r="E96" i="28"/>
  <c r="E85" i="20"/>
  <c r="E73" i="20"/>
  <c r="E6" i="26"/>
  <c r="E19" i="26"/>
  <c r="E81" i="26"/>
  <c r="E45" i="26"/>
  <c r="E84" i="26"/>
  <c r="E52" i="26"/>
  <c r="E95" i="26"/>
  <c r="E59" i="26"/>
  <c r="E66" i="26"/>
  <c r="D4" i="20"/>
  <c r="E34" i="23"/>
  <c r="E48" i="21"/>
  <c r="E36" i="22"/>
  <c r="E51" i="26"/>
  <c r="E22" i="26"/>
  <c r="E86" i="26"/>
  <c r="E22" i="20"/>
  <c r="E65" i="28"/>
  <c r="E58" i="20"/>
  <c r="E46" i="20"/>
  <c r="E33" i="20"/>
  <c r="H44" i="27"/>
  <c r="E13" i="26"/>
  <c r="E28" i="20"/>
  <c r="E50" i="28"/>
  <c r="E38" i="22"/>
  <c r="E70" i="23"/>
  <c r="E73" i="22"/>
  <c r="E36" i="23"/>
  <c r="E48" i="22"/>
  <c r="E50" i="23"/>
  <c r="E29" i="22"/>
  <c r="E4" i="23"/>
  <c r="E43" i="23"/>
  <c r="E74" i="21"/>
  <c r="E27" i="21"/>
  <c r="E2" i="23"/>
  <c r="E82" i="23"/>
  <c r="E51" i="22"/>
  <c r="E23" i="26"/>
  <c r="E20" i="20"/>
  <c r="E31" i="21"/>
  <c r="E54" i="23"/>
  <c r="E76" i="20"/>
  <c r="E5" i="28"/>
  <c r="E81" i="28"/>
  <c r="E33" i="28"/>
  <c r="E40" i="22"/>
  <c r="E42" i="20"/>
  <c r="E77" i="20"/>
  <c r="H38" i="27"/>
  <c r="D56" i="27"/>
  <c r="E38" i="28"/>
  <c r="D54" i="27"/>
  <c r="D45" i="27"/>
  <c r="E29" i="20"/>
  <c r="D11" i="27"/>
  <c r="H19" i="27"/>
  <c r="D27" i="27"/>
  <c r="E94" i="28"/>
  <c r="E46" i="28"/>
  <c r="E47" i="28"/>
  <c r="D82" i="27"/>
  <c r="E81" i="21"/>
  <c r="E37" i="20"/>
  <c r="E57" i="28"/>
  <c r="E15" i="28"/>
  <c r="D65" i="27"/>
  <c r="E68" i="20"/>
  <c r="E36" i="20"/>
  <c r="E59" i="28"/>
  <c r="D84" i="27"/>
  <c r="E94" i="21"/>
  <c r="E62" i="21"/>
  <c r="E34" i="21"/>
  <c r="E33" i="21"/>
  <c r="E59" i="20"/>
  <c r="H63" i="27"/>
  <c r="E24" i="28"/>
  <c r="E52" i="28"/>
  <c r="E28" i="28"/>
  <c r="E16" i="26"/>
  <c r="E77" i="26"/>
  <c r="E41" i="26"/>
  <c r="E80" i="26"/>
  <c r="E48" i="26"/>
  <c r="E91" i="26"/>
  <c r="D55" i="26"/>
  <c r="E62" i="26"/>
  <c r="E70" i="28"/>
  <c r="E75" i="22"/>
  <c r="E25" i="23"/>
  <c r="E18" i="22"/>
  <c r="E17" i="22"/>
  <c r="E59" i="22"/>
  <c r="E53" i="22"/>
  <c r="E37" i="21"/>
  <c r="E95" i="22"/>
  <c r="E47" i="26"/>
  <c r="E38" i="26"/>
  <c r="E30" i="20"/>
  <c r="E87" i="20"/>
  <c r="E34" i="20"/>
  <c r="D35" i="27"/>
  <c r="D52" i="27"/>
  <c r="D43" i="27"/>
  <c r="H57" i="27"/>
  <c r="E25" i="20"/>
  <c r="D8" i="27"/>
  <c r="H16" i="27"/>
  <c r="D24" i="27"/>
  <c r="H32" i="27"/>
  <c r="E58" i="28"/>
  <c r="E18" i="28"/>
  <c r="D94" i="27"/>
  <c r="H62" i="27"/>
  <c r="E72" i="21"/>
  <c r="E52" i="21"/>
  <c r="E41" i="21"/>
  <c r="E6" i="28"/>
  <c r="E45" i="28"/>
  <c r="D93" i="27"/>
  <c r="D61" i="27"/>
  <c r="E83" i="21"/>
  <c r="E67" i="21"/>
  <c r="E35" i="21"/>
  <c r="E29" i="21"/>
  <c r="E48" i="20"/>
  <c r="D67" i="27"/>
  <c r="D96" i="27"/>
  <c r="D64" i="27"/>
  <c r="E95" i="20"/>
  <c r="E55" i="20"/>
  <c r="E86" i="20"/>
  <c r="E16" i="28"/>
  <c r="E60" i="23"/>
  <c r="H24" i="21"/>
  <c r="H44" i="21"/>
  <c r="H31" i="26"/>
  <c r="H47" i="22"/>
  <c r="H89" i="28"/>
  <c r="H90" i="23"/>
  <c r="K37" i="27"/>
  <c r="F49" i="27"/>
  <c r="D6" i="27"/>
  <c r="D18" i="27"/>
  <c r="D26" i="27"/>
  <c r="D34" i="27"/>
  <c r="H30" i="28"/>
  <c r="H23" i="28"/>
  <c r="K70" i="27"/>
  <c r="H80" i="21"/>
  <c r="H56" i="21"/>
  <c r="H20" i="21"/>
  <c r="H41" i="20"/>
  <c r="K75" i="27"/>
  <c r="H25" i="28"/>
  <c r="K85" i="27"/>
  <c r="H95" i="21"/>
  <c r="H79" i="21"/>
  <c r="H63" i="21"/>
  <c r="H23" i="21"/>
  <c r="H56" i="20"/>
  <c r="F83" i="27"/>
  <c r="H35" i="28"/>
  <c r="K72" i="27"/>
  <c r="H83" i="20"/>
  <c r="H47" i="20"/>
  <c r="H96" i="28"/>
  <c r="H85" i="20"/>
  <c r="H73" i="20"/>
  <c r="H6" i="26"/>
  <c r="H19" i="26"/>
  <c r="H81" i="26"/>
  <c r="H45" i="26"/>
  <c r="H84" i="26"/>
  <c r="H52" i="26"/>
  <c r="H95" i="26"/>
  <c r="H59" i="26"/>
  <c r="H66" i="26"/>
  <c r="I4" i="20"/>
  <c r="H34" i="23"/>
  <c r="H48" i="21"/>
  <c r="H36" i="22"/>
  <c r="H51" i="26"/>
  <c r="H22" i="26"/>
  <c r="H86" i="26"/>
  <c r="H22" i="20"/>
  <c r="H65" i="28"/>
  <c r="H58" i="20"/>
  <c r="H46" i="20"/>
  <c r="H33" i="20"/>
  <c r="D44" i="27"/>
  <c r="H13" i="26"/>
  <c r="H28" i="20"/>
  <c r="H50" i="28"/>
  <c r="H38" i="22"/>
  <c r="H70" i="23"/>
  <c r="H73" i="22"/>
  <c r="H36" i="23"/>
  <c r="H48" i="22"/>
  <c r="H50" i="23"/>
  <c r="H29" i="22"/>
  <c r="H4" i="23"/>
  <c r="H43" i="23"/>
  <c r="H74" i="21"/>
  <c r="H27" i="21"/>
  <c r="H2" i="23"/>
  <c r="H82" i="23"/>
  <c r="H51" i="22"/>
  <c r="H23" i="26"/>
  <c r="H20" i="20"/>
  <c r="H31" i="21"/>
  <c r="H54" i="23"/>
  <c r="H76" i="20"/>
  <c r="H5" i="28"/>
  <c r="H81" i="28"/>
  <c r="H33" i="28"/>
  <c r="H40" i="22"/>
  <c r="H42" i="20"/>
  <c r="H77" i="20"/>
  <c r="D38" i="27"/>
  <c r="F56" i="27"/>
  <c r="H38" i="28"/>
  <c r="J54" i="27"/>
  <c r="F45" i="27"/>
  <c r="H29" i="20"/>
  <c r="F11" i="27"/>
  <c r="D19" i="27"/>
  <c r="J27" i="27"/>
  <c r="H94" i="28"/>
  <c r="H46" i="28"/>
  <c r="H47" i="28"/>
  <c r="K82" i="27"/>
  <c r="H81" i="21"/>
  <c r="H37" i="20"/>
  <c r="H57" i="28"/>
  <c r="H15" i="28"/>
  <c r="J65" i="27"/>
  <c r="H68" i="20"/>
  <c r="H36" i="20"/>
  <c r="H59" i="28"/>
  <c r="K84" i="27"/>
  <c r="H94" i="21"/>
  <c r="H62" i="21"/>
  <c r="H34" i="21"/>
  <c r="H33" i="21"/>
  <c r="H59" i="20"/>
  <c r="D63" i="27"/>
  <c r="H24" i="28"/>
  <c r="H52" i="28"/>
  <c r="H28" i="28"/>
  <c r="H16" i="26"/>
  <c r="H77" i="26"/>
  <c r="H41" i="26"/>
  <c r="H80" i="26"/>
  <c r="H48" i="26"/>
  <c r="H91" i="26"/>
  <c r="I55" i="26"/>
  <c r="H62" i="26"/>
  <c r="H70" i="28"/>
  <c r="H75" i="22"/>
  <c r="H25" i="23"/>
  <c r="H18" i="22"/>
  <c r="H17" i="22"/>
  <c r="H59" i="22"/>
  <c r="H53" i="22"/>
  <c r="H37" i="21"/>
  <c r="H95" i="22"/>
  <c r="H47" i="26"/>
  <c r="H38" i="26"/>
  <c r="H30" i="20"/>
  <c r="H87" i="20"/>
  <c r="H34" i="20"/>
  <c r="K35" i="27"/>
  <c r="J52" i="27"/>
  <c r="F43" i="27"/>
  <c r="D57" i="27"/>
  <c r="H25" i="20"/>
  <c r="J8" i="27"/>
  <c r="D16" i="27"/>
  <c r="F24" i="27"/>
  <c r="D32" i="27"/>
  <c r="H58" i="28"/>
  <c r="H18" i="28"/>
  <c r="K94" i="27"/>
  <c r="D62" i="27"/>
  <c r="H72" i="21"/>
  <c r="H52" i="21"/>
  <c r="H41" i="21"/>
  <c r="H6" i="28"/>
  <c r="H45" i="28"/>
  <c r="K93" i="27"/>
  <c r="K61" i="27"/>
  <c r="H83" i="21"/>
  <c r="H67" i="21"/>
  <c r="H35" i="21"/>
  <c r="H29" i="21"/>
  <c r="H48" i="20"/>
  <c r="F67" i="27"/>
  <c r="K96" i="27"/>
  <c r="J64" i="27"/>
  <c r="H95" i="20"/>
  <c r="H55" i="20"/>
  <c r="H86" i="20"/>
  <c r="E72" i="28"/>
  <c r="G60" i="23"/>
  <c r="F17" i="23"/>
  <c r="F63" i="22"/>
  <c r="F14" i="26"/>
  <c r="F80" i="20"/>
  <c r="F41" i="28"/>
  <c r="F28" i="22"/>
  <c r="E58" i="27"/>
  <c r="F19" i="20"/>
  <c r="E14" i="27"/>
  <c r="E22" i="27"/>
  <c r="E30" i="27"/>
  <c r="F74" i="28"/>
  <c r="F55" i="28"/>
  <c r="E86" i="27"/>
  <c r="F92" i="21"/>
  <c r="F68" i="21"/>
  <c r="F40" i="21"/>
  <c r="F61" i="20"/>
  <c r="E75" i="27"/>
  <c r="F25" i="28"/>
  <c r="E85" i="27"/>
  <c r="F95" i="21"/>
  <c r="F79" i="21"/>
  <c r="F63" i="21"/>
  <c r="F23" i="21"/>
  <c r="F56" i="20"/>
  <c r="E83" i="27"/>
  <c r="F35" i="28"/>
  <c r="E72" i="27"/>
  <c r="F83" i="20"/>
  <c r="F47" i="20"/>
  <c r="F96" i="28"/>
  <c r="F85" i="20"/>
  <c r="F73" i="20"/>
  <c r="F6" i="26"/>
  <c r="F19" i="26"/>
  <c r="F81" i="26"/>
  <c r="F45" i="26"/>
  <c r="F84" i="26"/>
  <c r="F52" i="26"/>
  <c r="F95" i="26"/>
  <c r="F59" i="26"/>
  <c r="F66" i="26"/>
  <c r="F4" i="20"/>
  <c r="F34" i="23"/>
  <c r="F48" i="21"/>
  <c r="F36" i="22"/>
  <c r="F51" i="26"/>
  <c r="F22" i="26"/>
  <c r="F86" i="26"/>
  <c r="F22" i="20"/>
  <c r="F65" i="28"/>
  <c r="F58" i="20"/>
  <c r="F46" i="20"/>
  <c r="F33" i="20"/>
  <c r="E44" i="27"/>
  <c r="F13" i="26"/>
  <c r="F28" i="20"/>
  <c r="F50" i="28"/>
  <c r="F38" i="22"/>
  <c r="F70" i="23"/>
  <c r="F73" i="22"/>
  <c r="F36" i="23"/>
  <c r="F48" i="22"/>
  <c r="F50" i="23"/>
  <c r="F29" i="22"/>
  <c r="F4" i="23"/>
  <c r="F43" i="23"/>
  <c r="F74" i="21"/>
  <c r="F27" i="21"/>
  <c r="F2" i="23"/>
  <c r="F82" i="23"/>
  <c r="F51" i="22"/>
  <c r="F23" i="26"/>
  <c r="F20" i="20"/>
  <c r="F31" i="21"/>
  <c r="F54" i="23"/>
  <c r="F76" i="20"/>
  <c r="F5" i="28"/>
  <c r="F81" i="28"/>
  <c r="F33" i="28"/>
  <c r="F40" i="22"/>
  <c r="F42" i="20"/>
  <c r="F77" i="20"/>
  <c r="E38" i="27"/>
  <c r="E56" i="27"/>
  <c r="F38" i="28"/>
  <c r="E54" i="27"/>
  <c r="E45" i="27"/>
  <c r="F29" i="20"/>
  <c r="E11" i="27"/>
  <c r="E19" i="27"/>
  <c r="E27" i="27"/>
  <c r="F94" i="28"/>
  <c r="F46" i="28"/>
  <c r="F47" i="28"/>
  <c r="E82" i="27"/>
  <c r="F81" i="21"/>
  <c r="D78" i="20"/>
  <c r="D52" i="20"/>
  <c r="D78" i="21"/>
  <c r="D35" i="20"/>
  <c r="D8" i="26"/>
  <c r="D64" i="26"/>
  <c r="D86" i="28"/>
  <c r="D43" i="22"/>
  <c r="D55" i="21"/>
  <c r="D53" i="28"/>
  <c r="G59" i="27"/>
  <c r="J12" i="27"/>
  <c r="D42" i="28"/>
  <c r="D60" i="21"/>
  <c r="D95" i="28"/>
  <c r="D59" i="21"/>
  <c r="D51" i="28"/>
  <c r="D74" i="20"/>
  <c r="K92" i="28"/>
  <c r="K9" i="26"/>
  <c r="K4" i="27"/>
  <c r="K73" i="26"/>
  <c r="K33" i="26"/>
  <c r="K76" i="26"/>
  <c r="G44" i="26"/>
  <c r="K87" i="26"/>
  <c r="K43" i="26"/>
  <c r="E54" i="26"/>
  <c r="G37" i="22"/>
  <c r="E2" i="20"/>
  <c r="K94" i="22"/>
  <c r="G30" i="23"/>
  <c r="K45" i="21"/>
  <c r="K78" i="22"/>
  <c r="K21" i="21"/>
  <c r="K52" i="22"/>
  <c r="K61" i="26"/>
  <c r="G26" i="26"/>
  <c r="K78" i="26"/>
  <c r="K9" i="28"/>
  <c r="K29" i="28"/>
  <c r="K90" i="20"/>
  <c r="G83" i="22"/>
  <c r="G86" i="23"/>
  <c r="K39" i="21"/>
  <c r="G78" i="23"/>
  <c r="K34" i="22"/>
  <c r="G4" i="21"/>
  <c r="G46" i="23"/>
  <c r="G71" i="22"/>
  <c r="K22" i="22"/>
  <c r="G70" i="21"/>
  <c r="G32" i="21"/>
  <c r="K39" i="26"/>
  <c r="G30" i="26"/>
  <c r="G2" i="27"/>
  <c r="G46" i="26"/>
  <c r="G21" i="20"/>
  <c r="K93" i="28"/>
  <c r="K49" i="28"/>
  <c r="G58" i="26"/>
  <c r="G57" i="22"/>
  <c r="K32" i="20"/>
  <c r="K40" i="27"/>
  <c r="G48" i="27"/>
  <c r="G55" i="27"/>
  <c r="G46" i="27"/>
  <c r="G36" i="21"/>
  <c r="G27" i="20"/>
  <c r="K9" i="27"/>
  <c r="G17" i="27"/>
  <c r="G25" i="27"/>
  <c r="J33" i="27"/>
  <c r="K54" i="28"/>
  <c r="K63" i="28"/>
  <c r="J90" i="27"/>
  <c r="K93" i="21"/>
  <c r="J91" i="27"/>
  <c r="K37" i="28"/>
  <c r="J89" i="27"/>
  <c r="K23" i="23"/>
  <c r="K60" i="20"/>
  <c r="J95" i="27"/>
  <c r="K43" i="28"/>
  <c r="J76" i="27"/>
  <c r="G86" i="21"/>
  <c r="G54" i="21"/>
  <c r="G30" i="21"/>
  <c r="G91" i="20"/>
  <c r="G51" i="20"/>
  <c r="K82" i="20"/>
  <c r="G69" i="22"/>
  <c r="G49" i="22"/>
  <c r="G18" i="21"/>
  <c r="G10" i="26"/>
  <c r="K85" i="26"/>
  <c r="K49" i="26"/>
  <c r="K88" i="26"/>
  <c r="E56" i="26"/>
  <c r="G24" i="26"/>
  <c r="K63" i="26"/>
  <c r="K82" i="26"/>
  <c r="G88" i="21"/>
  <c r="F87" i="27"/>
  <c r="G76" i="28"/>
  <c r="E5" i="26"/>
  <c r="E69" i="26"/>
  <c r="E72" i="26"/>
  <c r="E83" i="26"/>
  <c r="G82" i="26"/>
  <c r="F76" i="22"/>
  <c r="F69" i="21"/>
  <c r="F61" i="26"/>
  <c r="F72" i="20"/>
  <c r="F38" i="23"/>
  <c r="F19" i="23"/>
  <c r="F65" i="23"/>
  <c r="D22" i="22"/>
  <c r="F31" i="22"/>
  <c r="D84" i="20"/>
  <c r="F21" i="28"/>
  <c r="J36" i="27"/>
  <c r="D13" i="28"/>
  <c r="G5" i="27"/>
  <c r="G29" i="27"/>
  <c r="E90" i="27"/>
  <c r="F37" i="28"/>
  <c r="F60" i="20"/>
  <c r="E60" i="27"/>
  <c r="F30" i="21"/>
  <c r="D82" i="20"/>
  <c r="D18" i="21"/>
  <c r="F29" i="26"/>
  <c r="F83" i="26"/>
  <c r="F37" i="20"/>
  <c r="F68" i="20"/>
  <c r="F94" i="21"/>
  <c r="F59" i="20"/>
  <c r="F28" i="28"/>
  <c r="F80" i="26"/>
  <c r="F62" i="26"/>
  <c r="F18" i="22"/>
  <c r="F37" i="21"/>
  <c r="F30" i="20"/>
  <c r="E52" i="27"/>
  <c r="E8" i="27"/>
  <c r="F58" i="28"/>
  <c r="F72" i="21"/>
  <c r="F45" i="28"/>
  <c r="F67" i="21"/>
  <c r="E67" i="27"/>
  <c r="F55" i="20"/>
  <c r="E92" i="28"/>
  <c r="E9" i="26"/>
  <c r="H4" i="27"/>
  <c r="E73" i="26"/>
  <c r="E33" i="26"/>
  <c r="E76" i="26"/>
  <c r="E44" i="26"/>
  <c r="E87" i="26"/>
  <c r="E43" i="26"/>
  <c r="D54" i="26"/>
  <c r="E37" i="22"/>
  <c r="D2" i="20"/>
  <c r="E94" i="22"/>
  <c r="E30" i="23"/>
  <c r="E45" i="21"/>
  <c r="E78" i="22"/>
  <c r="E21" i="21"/>
  <c r="E52" i="22"/>
  <c r="E61" i="26"/>
  <c r="E26" i="26"/>
  <c r="E78" i="26"/>
  <c r="E9" i="28"/>
  <c r="E29" i="28"/>
  <c r="E90" i="20"/>
  <c r="E83" i="22"/>
  <c r="E86" i="23"/>
  <c r="E39" i="21"/>
  <c r="E78" i="23"/>
  <c r="E34" i="22"/>
  <c r="E4" i="21"/>
  <c r="E46" i="23"/>
  <c r="E71" i="22"/>
  <c r="E22" i="22"/>
  <c r="E70" i="21"/>
  <c r="E32" i="21"/>
  <c r="E39" i="26"/>
  <c r="E30" i="26"/>
  <c r="H2" i="27"/>
  <c r="E46" i="26"/>
  <c r="E21" i="20"/>
  <c r="E93" i="28"/>
  <c r="E49" i="28"/>
  <c r="H58" i="26"/>
  <c r="E57" i="22"/>
  <c r="E32" i="20"/>
  <c r="H40" i="27"/>
  <c r="H48" i="27"/>
  <c r="H55" i="27"/>
  <c r="H46" i="27"/>
  <c r="E36" i="21"/>
  <c r="E27" i="20"/>
  <c r="H9" i="27"/>
  <c r="D17" i="27"/>
  <c r="H25" i="27"/>
  <c r="D33" i="27"/>
  <c r="E54" i="28"/>
  <c r="E63" i="28"/>
  <c r="D90" i="27"/>
  <c r="E93" i="21"/>
  <c r="D91" i="27"/>
  <c r="E37" i="28"/>
  <c r="D89" i="27"/>
  <c r="E23" i="23"/>
  <c r="E60" i="20"/>
  <c r="D95" i="27"/>
  <c r="E43" i="28"/>
  <c r="D76" i="27"/>
  <c r="E86" i="21"/>
  <c r="E54" i="21"/>
  <c r="E30" i="21"/>
  <c r="K91" i="20"/>
  <c r="E82" i="20"/>
  <c r="K49" i="22"/>
  <c r="K10" i="26"/>
  <c r="G49" i="26"/>
  <c r="K56" i="26"/>
  <c r="G63" i="26"/>
  <c r="F45" i="23"/>
  <c r="D78" i="26"/>
  <c r="D90" i="20"/>
  <c r="D39" i="21"/>
  <c r="D65" i="23"/>
  <c r="D53" i="21"/>
  <c r="D39" i="26"/>
  <c r="D46" i="26"/>
  <c r="D49" i="28"/>
  <c r="D54" i="20"/>
  <c r="F7" i="29"/>
  <c r="F27" i="20"/>
  <c r="K21" i="27"/>
  <c r="D34" i="28"/>
  <c r="D93" i="21"/>
  <c r="G89" i="27"/>
  <c r="D44" i="20"/>
  <c r="J60" i="27"/>
  <c r="D91" i="20"/>
  <c r="F69" i="22"/>
  <c r="D10" i="26"/>
  <c r="D29" i="26"/>
  <c r="D83" i="26"/>
  <c r="D37" i="20"/>
  <c r="D68" i="20"/>
  <c r="D94" i="21"/>
  <c r="D59" i="20"/>
  <c r="D28" i="28"/>
  <c r="D80" i="26"/>
  <c r="D62" i="26"/>
  <c r="D18" i="22"/>
  <c r="D37" i="21"/>
  <c r="D30" i="20"/>
  <c r="K52" i="27"/>
  <c r="K8" i="27"/>
  <c r="D58" i="28"/>
  <c r="D72" i="21"/>
  <c r="D45" i="28"/>
  <c r="D67" i="21"/>
  <c r="K67" i="27"/>
  <c r="D55" i="20"/>
  <c r="H92" i="28"/>
  <c r="H9" i="26"/>
  <c r="D4" i="27"/>
  <c r="H73" i="26"/>
  <c r="H33" i="26"/>
  <c r="H76" i="26"/>
  <c r="H44" i="26"/>
  <c r="H87" i="26"/>
  <c r="H43" i="26"/>
  <c r="I54" i="26"/>
  <c r="H37" i="22"/>
  <c r="I2" i="20"/>
  <c r="H94" i="22"/>
  <c r="H30" i="23"/>
  <c r="H45" i="21"/>
  <c r="H78" i="22"/>
  <c r="H21" i="21"/>
  <c r="H52" i="22"/>
  <c r="H61" i="26"/>
  <c r="H26" i="26"/>
  <c r="H78" i="26"/>
  <c r="H9" i="28"/>
  <c r="H29" i="28"/>
  <c r="H90" i="20"/>
  <c r="H83" i="22"/>
  <c r="H86" i="23"/>
  <c r="H39" i="21"/>
  <c r="H78" i="23"/>
  <c r="H34" i="22"/>
  <c r="H4" i="21"/>
  <c r="H46" i="23"/>
  <c r="H71" i="22"/>
  <c r="H22" i="22"/>
  <c r="H70" i="21"/>
  <c r="H32" i="21"/>
  <c r="H39" i="26"/>
  <c r="H30" i="26"/>
  <c r="D2" i="27"/>
  <c r="H46" i="26"/>
  <c r="H21" i="20"/>
  <c r="H93" i="28"/>
  <c r="H49" i="28"/>
  <c r="D58" i="26"/>
  <c r="H57" i="22"/>
  <c r="H32" i="20"/>
  <c r="D40" i="27"/>
  <c r="D48" i="27"/>
  <c r="D55" i="27"/>
  <c r="D46" i="27"/>
  <c r="H36" i="21"/>
  <c r="H27" i="20"/>
  <c r="D9" i="27"/>
  <c r="J17" i="27"/>
  <c r="D25" i="27"/>
  <c r="K33" i="27"/>
  <c r="H54" i="28"/>
  <c r="H63" i="28"/>
  <c r="K90" i="27"/>
  <c r="H93" i="21"/>
  <c r="K91" i="27"/>
  <c r="H37" i="28"/>
  <c r="K89" i="27"/>
  <c r="H23" i="23"/>
  <c r="H60" i="20"/>
  <c r="K95" i="27"/>
  <c r="H43" i="28"/>
  <c r="K76" i="27"/>
  <c r="H86" i="21"/>
  <c r="H54" i="21"/>
  <c r="H30" i="21"/>
  <c r="H91" i="20"/>
  <c r="H51" i="20"/>
  <c r="H82" i="20"/>
  <c r="H69" i="22"/>
  <c r="H49" i="22"/>
  <c r="H18" i="21"/>
  <c r="H10" i="26"/>
  <c r="H85" i="26"/>
  <c r="H49" i="26"/>
  <c r="H88" i="26"/>
  <c r="I56" i="26"/>
  <c r="H24" i="26"/>
  <c r="H63" i="26"/>
  <c r="H82" i="26"/>
  <c r="H88" i="21"/>
  <c r="D44" i="26"/>
  <c r="D87" i="26"/>
  <c r="D43" i="26"/>
  <c r="G54" i="26"/>
  <c r="D37" i="22"/>
  <c r="D45" i="23"/>
  <c r="D30" i="22"/>
  <c r="D45" i="21"/>
  <c r="D21" i="21"/>
  <c r="D61" i="26"/>
  <c r="D9" i="28"/>
  <c r="D83" i="22"/>
  <c r="F62" i="22"/>
  <c r="D46" i="23"/>
  <c r="D70" i="21"/>
  <c r="F19" i="22"/>
  <c r="F18" i="20"/>
  <c r="D62" i="28"/>
  <c r="F8" i="29"/>
  <c r="E53" i="27"/>
  <c r="E13" i="27"/>
  <c r="D78" i="28"/>
  <c r="G74" i="27"/>
  <c r="J73" i="28"/>
  <c r="J75" i="28"/>
  <c r="I69" i="27"/>
  <c r="J87" i="21"/>
  <c r="J71" i="21"/>
  <c r="J51" i="21"/>
  <c r="J96" i="20"/>
  <c r="J40" i="20"/>
  <c r="J67" i="28"/>
  <c r="I88" i="27"/>
  <c r="J85" i="21"/>
  <c r="J63" i="20"/>
  <c r="I71" i="27"/>
  <c r="J40" i="28"/>
  <c r="J68" i="28"/>
  <c r="J19" i="28"/>
  <c r="J12" i="26"/>
  <c r="J4" i="28"/>
  <c r="J65" i="26"/>
  <c r="J25" i="26"/>
  <c r="J68" i="26"/>
  <c r="J36" i="26"/>
  <c r="J79" i="26"/>
  <c r="J27" i="26"/>
  <c r="J34" i="26"/>
  <c r="J54" i="22"/>
  <c r="J35" i="22"/>
  <c r="J82" i="21"/>
  <c r="J21" i="22"/>
  <c r="J17" i="26"/>
  <c r="J24" i="20"/>
  <c r="J43" i="21"/>
  <c r="J42" i="26"/>
  <c r="J17" i="28"/>
  <c r="J70" i="20"/>
  <c r="J90" i="21"/>
  <c r="I41" i="27"/>
  <c r="I51" i="27"/>
  <c r="J81" i="20"/>
  <c r="I10" i="27"/>
  <c r="J32" i="2"/>
  <c r="J45" i="22"/>
  <c r="J22" i="23"/>
  <c r="J27" i="22"/>
  <c r="J61" i="21"/>
  <c r="J94" i="23"/>
  <c r="J79" i="22"/>
  <c r="J22" i="21"/>
  <c r="J59" i="23"/>
  <c r="J61" i="22"/>
  <c r="J96" i="21"/>
  <c r="J47" i="21"/>
  <c r="J92" i="22"/>
  <c r="J11" i="26"/>
  <c r="J71" i="26"/>
  <c r="J18" i="26"/>
  <c r="J70" i="26"/>
  <c r="J55" i="23"/>
  <c r="J92" i="20"/>
  <c r="J26" i="20"/>
  <c r="J79" i="20"/>
  <c r="J61" i="28"/>
  <c r="J12" i="28"/>
  <c r="J50" i="20"/>
  <c r="J38" i="20"/>
  <c r="J89" i="20"/>
  <c r="I42" i="27"/>
  <c r="J15" i="26"/>
  <c r="I47" i="27"/>
  <c r="J39" i="20"/>
  <c r="J23" i="20"/>
  <c r="I7" i="27"/>
  <c r="I15" i="27"/>
  <c r="I23" i="27"/>
  <c r="I31" i="27"/>
  <c r="J66" i="28"/>
  <c r="J26" i="28"/>
  <c r="J7" i="28"/>
  <c r="I66" i="27"/>
  <c r="J57" i="20"/>
  <c r="J78" i="20"/>
  <c r="J8" i="28"/>
  <c r="I81" i="27"/>
  <c r="J73" i="21"/>
  <c r="J52" i="20"/>
  <c r="I79" i="27"/>
  <c r="J27" i="28"/>
  <c r="I68" i="27"/>
  <c r="J78" i="21"/>
  <c r="J46" i="21"/>
  <c r="J26" i="21"/>
  <c r="J75" i="20"/>
  <c r="J35" i="20"/>
  <c r="J88" i="28"/>
  <c r="J65" i="20"/>
  <c r="J91" i="28"/>
  <c r="J8" i="26"/>
  <c r="J93" i="26"/>
  <c r="J57" i="26"/>
  <c r="J96" i="26"/>
  <c r="J64" i="26"/>
  <c r="J32" i="26"/>
  <c r="J75" i="26"/>
  <c r="J94" i="26"/>
  <c r="J86" i="28"/>
  <c r="J42" i="22"/>
  <c r="J69" i="23"/>
  <c r="J50" i="22"/>
  <c r="J43" i="22"/>
  <c r="J29" i="23"/>
  <c r="J25" i="22"/>
  <c r="J42" i="21"/>
  <c r="J55" i="21"/>
  <c r="J70" i="22"/>
  <c r="J2" i="22"/>
  <c r="J88" i="20"/>
  <c r="J53" i="28"/>
  <c r="J62" i="20"/>
  <c r="J69" i="20"/>
  <c r="I39" i="27"/>
  <c r="I59" i="27"/>
  <c r="I50" i="27"/>
  <c r="J76" i="21"/>
  <c r="J31" i="20"/>
  <c r="I12" i="27"/>
  <c r="I20" i="27"/>
  <c r="I28" i="27"/>
  <c r="J82" i="28"/>
  <c r="J42" i="28"/>
  <c r="J39" i="28"/>
  <c r="I78" i="27"/>
  <c r="J84" i="21"/>
  <c r="J60" i="21"/>
  <c r="J28" i="21"/>
  <c r="J53" i="20"/>
  <c r="J66" i="20"/>
  <c r="J95" i="28"/>
  <c r="I77" i="27"/>
  <c r="J91" i="21"/>
  <c r="J75" i="21"/>
  <c r="J59" i="21"/>
  <c r="J19" i="21"/>
  <c r="J64" i="20"/>
  <c r="J10" i="28"/>
  <c r="J51" i="28"/>
  <c r="I80" i="27"/>
  <c r="J65" i="21"/>
  <c r="J71" i="20"/>
  <c r="J74" i="20"/>
  <c r="J79" i="28"/>
  <c r="I58" i="21"/>
  <c r="H84" i="28"/>
  <c r="D17" i="23"/>
  <c r="D63" i="22"/>
  <c r="D14" i="26"/>
  <c r="D80" i="20"/>
  <c r="D41" i="28"/>
  <c r="D28" i="22"/>
  <c r="K58" i="27"/>
  <c r="D19" i="20"/>
  <c r="K14" i="27"/>
  <c r="D22" i="27"/>
  <c r="J30" i="27"/>
  <c r="D74" i="28"/>
  <c r="D55" i="28"/>
  <c r="G86" i="27"/>
  <c r="D92" i="21"/>
  <c r="D68" i="21"/>
  <c r="D40" i="21"/>
  <c r="D61" i="20"/>
  <c r="G75" i="27"/>
  <c r="D25" i="28"/>
  <c r="G85" i="27"/>
  <c r="D95" i="21"/>
  <c r="D79" i="21"/>
  <c r="D63" i="21"/>
  <c r="D23" i="21"/>
  <c r="D56" i="20"/>
  <c r="K83" i="27"/>
  <c r="D35" i="28"/>
  <c r="G72" i="27"/>
  <c r="D83" i="20"/>
  <c r="D47" i="20"/>
  <c r="D96" i="28"/>
  <c r="D85" i="20"/>
  <c r="D73" i="20"/>
  <c r="D6" i="26"/>
  <c r="D19" i="26"/>
  <c r="D81" i="26"/>
  <c r="D45" i="26"/>
  <c r="D84" i="26"/>
  <c r="D52" i="26"/>
  <c r="D95" i="26"/>
  <c r="D59" i="26"/>
  <c r="D66" i="26"/>
  <c r="G4" i="20"/>
  <c r="D34" i="23"/>
  <c r="D48" i="21"/>
  <c r="D36" i="22"/>
  <c r="D51" i="26"/>
  <c r="D22" i="26"/>
  <c r="D86" i="26"/>
  <c r="D22" i="20"/>
  <c r="D65" i="28"/>
  <c r="D58" i="20"/>
  <c r="D46" i="20"/>
  <c r="D33" i="20"/>
  <c r="K44" i="27"/>
  <c r="D13" i="26"/>
  <c r="D28" i="20"/>
  <c r="D50" i="28"/>
  <c r="D38" i="22"/>
  <c r="D70" i="23"/>
  <c r="D73" i="22"/>
  <c r="D36" i="23"/>
  <c r="D48" i="22"/>
  <c r="D50" i="23"/>
  <c r="D29" i="22"/>
  <c r="D4" i="23"/>
  <c r="D43" i="23"/>
  <c r="D74" i="21"/>
  <c r="D27" i="21"/>
  <c r="D2" i="23"/>
  <c r="D82" i="23"/>
  <c r="D51" i="22"/>
  <c r="D23" i="26"/>
  <c r="D20" i="20"/>
  <c r="D31" i="21"/>
  <c r="D54" i="23"/>
  <c r="D76" i="20"/>
  <c r="D5" i="28"/>
  <c r="D81" i="28"/>
  <c r="D33" i="28"/>
  <c r="D40" i="22"/>
  <c r="D42" i="20"/>
  <c r="D77" i="20"/>
  <c r="J38" i="27"/>
  <c r="K56" i="27"/>
  <c r="D38" i="28"/>
  <c r="K54" i="27"/>
  <c r="K45" i="27"/>
  <c r="D29" i="20"/>
  <c r="K11" i="27"/>
  <c r="K19" i="27"/>
  <c r="K27" i="27"/>
  <c r="D94" i="28"/>
  <c r="D46" i="28"/>
  <c r="D47" i="28"/>
  <c r="G82" i="27"/>
  <c r="D81" i="21"/>
  <c r="D8" i="28"/>
  <c r="G79" i="27"/>
  <c r="D46" i="21"/>
  <c r="D88" i="28"/>
  <c r="D93" i="26"/>
  <c r="D32" i="26"/>
  <c r="D42" i="22"/>
  <c r="D29" i="23"/>
  <c r="D70" i="22"/>
  <c r="D62" i="20"/>
  <c r="K50" i="27"/>
  <c r="F20" i="27"/>
  <c r="D39" i="28"/>
  <c r="D28" i="21"/>
  <c r="G77" i="27"/>
  <c r="D19" i="21"/>
  <c r="G80" i="27"/>
  <c r="D79" i="28"/>
  <c r="I36" i="28"/>
  <c r="I21" i="26"/>
  <c r="I89" i="26"/>
  <c r="H53" i="26"/>
  <c r="I92" i="26"/>
  <c r="I60" i="26"/>
  <c r="I28" i="26"/>
  <c r="I67" i="26"/>
  <c r="I90" i="26"/>
  <c r="I71" i="28"/>
  <c r="I27" i="23"/>
  <c r="I45" i="23"/>
  <c r="I30" i="22"/>
  <c r="I76" i="22"/>
  <c r="I64" i="21"/>
  <c r="I69" i="21"/>
  <c r="I77" i="22"/>
  <c r="I66" i="23"/>
  <c r="I7" i="26"/>
  <c r="I50" i="21"/>
  <c r="I72" i="20"/>
  <c r="I77" i="28"/>
  <c r="I74" i="26"/>
  <c r="I38" i="23"/>
  <c r="I21" i="23"/>
  <c r="I46" i="22"/>
  <c r="I19" i="23"/>
  <c r="I62" i="22"/>
  <c r="I26" i="22"/>
  <c r="I65" i="23"/>
  <c r="I89" i="22"/>
  <c r="I58" i="22"/>
  <c r="I53" i="21"/>
  <c r="I4" i="22"/>
  <c r="I37" i="26"/>
  <c r="I31" i="22"/>
  <c r="I19" i="22"/>
  <c r="I35" i="23"/>
  <c r="I84" i="20"/>
  <c r="I18" i="20"/>
  <c r="I69" i="28"/>
  <c r="I21" i="28"/>
  <c r="I62" i="28"/>
  <c r="I54" i="20"/>
  <c r="F36" i="27"/>
  <c r="K8" i="29"/>
  <c r="K7" i="29"/>
  <c r="I13" i="28"/>
  <c r="F53" i="27"/>
  <c r="I17" i="20"/>
  <c r="H5" i="27"/>
  <c r="J13" i="27"/>
  <c r="H21" i="27"/>
  <c r="H29" i="27"/>
  <c r="I78" i="28"/>
  <c r="I34" i="28"/>
  <c r="I31" i="28"/>
  <c r="H74" i="27"/>
  <c r="I45" i="20"/>
  <c r="I85" i="28"/>
  <c r="I83" i="28"/>
  <c r="H73" i="27"/>
  <c r="I49" i="21"/>
  <c r="I44" i="20"/>
  <c r="I87" i="28"/>
  <c r="H92" i="27"/>
  <c r="F60" i="27"/>
  <c r="I66" i="21"/>
  <c r="I38" i="21"/>
  <c r="I25" i="21"/>
  <c r="I67" i="20"/>
  <c r="H87" i="27"/>
  <c r="I56" i="28"/>
  <c r="I76" i="28"/>
  <c r="I11" i="28"/>
  <c r="I5" i="26"/>
  <c r="I20" i="26"/>
  <c r="I69" i="26"/>
  <c r="I29" i="26"/>
  <c r="I72" i="26"/>
  <c r="I40" i="26"/>
  <c r="I83" i="26"/>
  <c r="I35" i="26"/>
  <c r="I50" i="26"/>
  <c r="E91" i="20"/>
  <c r="G82" i="20"/>
  <c r="E49" i="22"/>
  <c r="E10" i="26"/>
  <c r="E49" i="26"/>
  <c r="D56" i="26"/>
  <c r="E63" i="26"/>
  <c r="K50" i="26"/>
  <c r="F45" i="21"/>
  <c r="F21" i="21"/>
  <c r="F7" i="26"/>
  <c r="F77" i="28"/>
  <c r="F21" i="23"/>
  <c r="D78" i="23"/>
  <c r="F46" i="23"/>
  <c r="F70" i="21"/>
  <c r="D30" i="26"/>
  <c r="D21" i="20"/>
  <c r="F62" i="28"/>
  <c r="D8" i="29"/>
  <c r="K53" i="27"/>
  <c r="J9" i="27"/>
  <c r="F78" i="28"/>
  <c r="F93" i="21"/>
  <c r="D83" i="28"/>
  <c r="E95" i="27"/>
  <c r="D86" i="21"/>
  <c r="D25" i="21"/>
  <c r="D69" i="22"/>
  <c r="F10" i="26"/>
  <c r="D88" i="26"/>
  <c r="D63" i="26"/>
  <c r="F57" i="28"/>
  <c r="F36" i="20"/>
  <c r="F62" i="21"/>
  <c r="E63" i="27"/>
  <c r="F16" i="26"/>
  <c r="F48" i="26"/>
  <c r="F70" i="28"/>
  <c r="F17" i="22"/>
  <c r="F95" i="22"/>
  <c r="F87" i="20"/>
  <c r="E43" i="27"/>
  <c r="E16" i="27"/>
  <c r="F18" i="28"/>
  <c r="F52" i="21"/>
  <c r="E93" i="27"/>
  <c r="F35" i="21"/>
  <c r="E96" i="27"/>
  <c r="F86" i="20"/>
  <c r="G92" i="28"/>
  <c r="G9" i="26"/>
  <c r="G4" i="27"/>
  <c r="G73" i="26"/>
  <c r="G33" i="26"/>
  <c r="G76" i="26"/>
  <c r="K44" i="26"/>
  <c r="G87" i="26"/>
  <c r="G43" i="26"/>
  <c r="K54" i="26"/>
  <c r="K37" i="22"/>
  <c r="K2" i="20"/>
  <c r="G94" i="22"/>
  <c r="K30" i="23"/>
  <c r="G45" i="21"/>
  <c r="G78" i="22"/>
  <c r="G21" i="21"/>
  <c r="G52" i="22"/>
  <c r="G61" i="26"/>
  <c r="K26" i="26"/>
  <c r="G78" i="26"/>
  <c r="G9" i="28"/>
  <c r="G29" i="28"/>
  <c r="G90" i="20"/>
  <c r="K83" i="22"/>
  <c r="K86" i="23"/>
  <c r="G39" i="21"/>
  <c r="K78" i="23"/>
  <c r="G34" i="22"/>
  <c r="K4" i="21"/>
  <c r="K46" i="23"/>
  <c r="K71" i="22"/>
  <c r="G22" i="22"/>
  <c r="K70" i="21"/>
  <c r="K32" i="21"/>
  <c r="G39" i="26"/>
  <c r="K30" i="26"/>
  <c r="J2" i="27"/>
  <c r="K46" i="26"/>
  <c r="K21" i="20"/>
  <c r="G93" i="28"/>
  <c r="G49" i="28"/>
  <c r="E58" i="26"/>
  <c r="K57" i="22"/>
  <c r="G32" i="20"/>
  <c r="G40" i="27"/>
  <c r="F48" i="27"/>
  <c r="F55" i="27"/>
  <c r="J46" i="27"/>
  <c r="K36" i="21"/>
  <c r="K27" i="20"/>
  <c r="G9" i="27"/>
  <c r="F17" i="27"/>
  <c r="J25" i="27"/>
  <c r="F33" i="27"/>
  <c r="G54" i="28"/>
  <c r="G63" i="28"/>
  <c r="F90" i="27"/>
  <c r="G93" i="21"/>
  <c r="F91" i="27"/>
  <c r="G37" i="28"/>
  <c r="F89" i="27"/>
  <c r="G23" i="23"/>
  <c r="G60" i="20"/>
  <c r="F95" i="27"/>
  <c r="G43" i="28"/>
  <c r="F76" i="27"/>
  <c r="K86" i="21"/>
  <c r="K54" i="21"/>
  <c r="K30" i="21"/>
  <c r="K67" i="20"/>
  <c r="E56" i="28"/>
  <c r="G11" i="28"/>
  <c r="K20" i="26"/>
  <c r="G29" i="26"/>
  <c r="E40" i="26"/>
  <c r="E82" i="26"/>
  <c r="F66" i="23"/>
  <c r="F9" i="28"/>
  <c r="F83" i="22"/>
  <c r="F78" i="23"/>
  <c r="F89" i="22"/>
  <c r="F4" i="22"/>
  <c r="F30" i="26"/>
  <c r="F21" i="20"/>
  <c r="F58" i="26"/>
  <c r="E36" i="27"/>
  <c r="F13" i="28"/>
  <c r="E9" i="27"/>
  <c r="E29" i="27"/>
  <c r="F63" i="28"/>
  <c r="E91" i="27"/>
  <c r="F23" i="23"/>
  <c r="F87" i="28"/>
  <c r="F54" i="21"/>
  <c r="F51" i="20"/>
  <c r="F49" i="22"/>
  <c r="F85" i="26"/>
  <c r="F72" i="26"/>
  <c r="F35" i="26"/>
  <c r="D57" i="28"/>
  <c r="D36" i="20"/>
  <c r="D62" i="21"/>
  <c r="K63" i="27"/>
  <c r="D16" i="26"/>
  <c r="D48" i="26"/>
  <c r="D70" i="28"/>
  <c r="D17" i="22"/>
  <c r="D95" i="22"/>
  <c r="D87" i="20"/>
  <c r="K43" i="27"/>
  <c r="F16" i="27"/>
  <c r="D18" i="28"/>
  <c r="D52" i="21"/>
  <c r="G93" i="27"/>
  <c r="D35" i="21"/>
  <c r="G96" i="27"/>
  <c r="D86" i="20"/>
  <c r="J36" i="28"/>
  <c r="J21" i="26"/>
  <c r="J89" i="26"/>
  <c r="J53" i="26"/>
  <c r="J92" i="26"/>
  <c r="J60" i="26"/>
  <c r="J28" i="26"/>
  <c r="J67" i="26"/>
  <c r="J90" i="26"/>
  <c r="J71" i="28"/>
  <c r="J27" i="23"/>
  <c r="J45" i="23"/>
  <c r="J30" i="22"/>
  <c r="J76" i="22"/>
  <c r="J64" i="21"/>
  <c r="J69" i="21"/>
  <c r="J77" i="22"/>
  <c r="J66" i="23"/>
  <c r="J7" i="26"/>
  <c r="J50" i="21"/>
  <c r="J72" i="20"/>
  <c r="J77" i="28"/>
  <c r="J74" i="26"/>
  <c r="J38" i="23"/>
  <c r="J21" i="23"/>
  <c r="J46" i="22"/>
  <c r="J19" i="23"/>
  <c r="J62" i="22"/>
  <c r="J26" i="22"/>
  <c r="J65" i="23"/>
  <c r="J89" i="22"/>
  <c r="J58" i="22"/>
  <c r="J53" i="21"/>
  <c r="J4" i="22"/>
  <c r="J37" i="26"/>
  <c r="J31" i="22"/>
  <c r="J19" i="22"/>
  <c r="J35" i="23"/>
  <c r="J84" i="20"/>
  <c r="J18" i="20"/>
  <c r="J69" i="28"/>
  <c r="J21" i="28"/>
  <c r="J62" i="28"/>
  <c r="J54" i="20"/>
  <c r="I36" i="27"/>
  <c r="H8" i="29"/>
  <c r="H7" i="29"/>
  <c r="J13" i="28"/>
  <c r="I53" i="27"/>
  <c r="J17" i="20"/>
  <c r="I5" i="27"/>
  <c r="I13" i="27"/>
  <c r="I21" i="27"/>
  <c r="I29" i="27"/>
  <c r="J78" i="28"/>
  <c r="J34" i="28"/>
  <c r="J31" i="28"/>
  <c r="I74" i="27"/>
  <c r="J45" i="20"/>
  <c r="J85" i="28"/>
  <c r="J83" i="28"/>
  <c r="I73" i="27"/>
  <c r="J49" i="21"/>
  <c r="J44" i="20"/>
  <c r="J87" i="28"/>
  <c r="I92" i="27"/>
  <c r="I60" i="27"/>
  <c r="J66" i="21"/>
  <c r="J38" i="21"/>
  <c r="J25" i="21"/>
  <c r="J67" i="20"/>
  <c r="I87" i="27"/>
  <c r="J56" i="28"/>
  <c r="J76" i="28"/>
  <c r="J11" i="28"/>
  <c r="J5" i="26"/>
  <c r="J20" i="26"/>
  <c r="J69" i="26"/>
  <c r="J29" i="26"/>
  <c r="J72" i="26"/>
  <c r="J40" i="26"/>
  <c r="J83" i="26"/>
  <c r="J35" i="26"/>
  <c r="J50" i="26"/>
  <c r="F60" i="26"/>
  <c r="F28" i="26"/>
  <c r="F67" i="26"/>
  <c r="H73" i="28"/>
  <c r="H75" i="28"/>
  <c r="F69" i="27"/>
  <c r="H87" i="21"/>
  <c r="H71" i="21"/>
  <c r="H51" i="21"/>
  <c r="H96" i="20"/>
  <c r="H40" i="20"/>
  <c r="H67" i="28"/>
  <c r="K88" i="27"/>
  <c r="H85" i="21"/>
  <c r="H63" i="20"/>
  <c r="K71" i="27"/>
  <c r="H40" i="28"/>
  <c r="H68" i="28"/>
  <c r="H19" i="28"/>
  <c r="H12" i="26"/>
  <c r="H4" i="28"/>
  <c r="H65" i="26"/>
  <c r="H25" i="26"/>
  <c r="H68" i="26"/>
  <c r="H36" i="26"/>
  <c r="H79" i="26"/>
  <c r="H27" i="26"/>
  <c r="H34" i="26"/>
  <c r="H54" i="22"/>
  <c r="H35" i="22"/>
  <c r="H82" i="21"/>
  <c r="H21" i="22"/>
  <c r="H17" i="26"/>
  <c r="H24" i="20"/>
  <c r="H43" i="21"/>
  <c r="H42" i="26"/>
  <c r="H17" i="28"/>
  <c r="H70" i="20"/>
  <c r="H90" i="21"/>
  <c r="K41" i="27"/>
  <c r="D51" i="27"/>
  <c r="H81" i="20"/>
  <c r="D10" i="27"/>
  <c r="I32" i="2"/>
  <c r="H45" i="22"/>
  <c r="H22" i="23"/>
  <c r="H27" i="22"/>
  <c r="H61" i="21"/>
  <c r="H94" i="23"/>
  <c r="H79" i="22"/>
  <c r="H22" i="21"/>
  <c r="H59" i="23"/>
  <c r="H61" i="22"/>
  <c r="H96" i="21"/>
  <c r="H47" i="21"/>
  <c r="H92" i="22"/>
  <c r="H11" i="26"/>
  <c r="H71" i="26"/>
  <c r="H18" i="26"/>
  <c r="H70" i="26"/>
  <c r="H55" i="23"/>
  <c r="H92" i="20"/>
  <c r="H26" i="20"/>
  <c r="H79" i="20"/>
  <c r="H61" i="28"/>
  <c r="H12" i="28"/>
  <c r="H50" i="20"/>
  <c r="H38" i="20"/>
  <c r="H89" i="20"/>
  <c r="D42" i="27"/>
  <c r="H15" i="26"/>
  <c r="F47" i="27"/>
  <c r="H39" i="20"/>
  <c r="H23" i="20"/>
  <c r="J7" i="27"/>
  <c r="D15" i="27"/>
  <c r="D23" i="27"/>
  <c r="K31" i="27"/>
  <c r="H66" i="28"/>
  <c r="H26" i="28"/>
  <c r="H7" i="28"/>
  <c r="D66" i="27"/>
  <c r="H57" i="20"/>
  <c r="H78" i="20"/>
  <c r="H8" i="28"/>
  <c r="D81" i="27"/>
  <c r="H73" i="21"/>
  <c r="H52" i="20"/>
  <c r="K79" i="27"/>
  <c r="H27" i="28"/>
  <c r="K68" i="27"/>
  <c r="H78" i="21"/>
  <c r="H46" i="21"/>
  <c r="H26" i="21"/>
  <c r="H75" i="20"/>
  <c r="H35" i="20"/>
  <c r="H88" i="28"/>
  <c r="H65" i="20"/>
  <c r="H91" i="28"/>
  <c r="H8" i="26"/>
  <c r="H93" i="26"/>
  <c r="I57" i="26"/>
  <c r="H96" i="26"/>
  <c r="H64" i="26"/>
  <c r="H32" i="26"/>
  <c r="H75" i="26"/>
  <c r="H94" i="26"/>
  <c r="H86" i="28"/>
  <c r="H42" i="22"/>
  <c r="H69" i="23"/>
  <c r="H50" i="22"/>
  <c r="H43" i="22"/>
  <c r="H29" i="23"/>
  <c r="H25" i="22"/>
  <c r="H42" i="21"/>
  <c r="H55" i="21"/>
  <c r="H70" i="22"/>
  <c r="H2" i="22"/>
  <c r="H88" i="20"/>
  <c r="H53" i="28"/>
  <c r="H62" i="20"/>
  <c r="H69" i="20"/>
  <c r="K39" i="27"/>
  <c r="K59" i="27"/>
  <c r="J50" i="27"/>
  <c r="H76" i="21"/>
  <c r="H31" i="20"/>
  <c r="D12" i="27"/>
  <c r="D20" i="27"/>
  <c r="D28" i="27"/>
  <c r="H82" i="28"/>
  <c r="H42" i="28"/>
  <c r="H39" i="28"/>
  <c r="K78" i="27"/>
  <c r="H84" i="21"/>
  <c r="H60" i="21"/>
  <c r="H28" i="21"/>
  <c r="H53" i="20"/>
  <c r="H66" i="20"/>
  <c r="H95" i="28"/>
  <c r="K77" i="27"/>
  <c r="H91" i="21"/>
  <c r="H75" i="21"/>
  <c r="H59" i="21"/>
  <c r="H19" i="21"/>
  <c r="H64" i="20"/>
  <c r="H10" i="28"/>
  <c r="H51" i="28"/>
  <c r="K80" i="27"/>
  <c r="H65" i="21"/>
  <c r="H71" i="20"/>
  <c r="H74" i="20"/>
  <c r="H79" i="28"/>
  <c r="K84" i="28"/>
  <c r="F24" i="21"/>
  <c r="F44" i="21"/>
  <c r="F31" i="26"/>
  <c r="F47" i="22"/>
  <c r="F89" i="28"/>
  <c r="F90" i="23"/>
  <c r="E37" i="27"/>
  <c r="E49" i="27"/>
  <c r="E6" i="27"/>
  <c r="E18" i="27"/>
  <c r="E26" i="27"/>
  <c r="E34" i="27"/>
  <c r="F30" i="28"/>
  <c r="F23" i="28"/>
  <c r="E70" i="27"/>
  <c r="F80" i="21"/>
  <c r="F56" i="21"/>
  <c r="F20" i="21"/>
  <c r="F41" i="20"/>
  <c r="F73" i="28"/>
  <c r="F75" i="28"/>
  <c r="E69" i="27"/>
  <c r="F87" i="21"/>
  <c r="F71" i="21"/>
  <c r="F51" i="21"/>
  <c r="F96" i="20"/>
  <c r="F40" i="20"/>
  <c r="F67" i="28"/>
  <c r="E88" i="27"/>
  <c r="F85" i="21"/>
  <c r="F63" i="20"/>
  <c r="E71" i="27"/>
  <c r="F40" i="28"/>
  <c r="F68" i="28"/>
  <c r="F19" i="28"/>
  <c r="F12" i="26"/>
  <c r="F4" i="28"/>
  <c r="F65" i="26"/>
  <c r="F25" i="26"/>
  <c r="F68" i="26"/>
  <c r="F36" i="26"/>
  <c r="F79" i="26"/>
  <c r="F27" i="26"/>
  <c r="F34" i="26"/>
  <c r="F54" i="22"/>
  <c r="F35" i="22"/>
  <c r="F82" i="21"/>
  <c r="F21" i="22"/>
  <c r="F17" i="26"/>
  <c r="F24" i="20"/>
  <c r="F43" i="21"/>
  <c r="F42" i="26"/>
  <c r="F17" i="28"/>
  <c r="F70" i="20"/>
  <c r="F90" i="21"/>
  <c r="E41" i="27"/>
  <c r="E51" i="27"/>
  <c r="F81" i="20"/>
  <c r="E10" i="27"/>
  <c r="F32" i="2"/>
  <c r="F45" i="22"/>
  <c r="F22" i="23"/>
  <c r="F27" i="22"/>
  <c r="F61" i="21"/>
  <c r="F94" i="23"/>
  <c r="F79" i="22"/>
  <c r="F22" i="21"/>
  <c r="F59" i="23"/>
  <c r="F61" i="22"/>
  <c r="F96" i="21"/>
  <c r="F47" i="21"/>
  <c r="F92" i="22"/>
  <c r="F11" i="26"/>
  <c r="F71" i="26"/>
  <c r="F18" i="26"/>
  <c r="F70" i="26"/>
  <c r="F55" i="23"/>
  <c r="F92" i="20"/>
  <c r="F26" i="20"/>
  <c r="F79" i="20"/>
  <c r="F61" i="28"/>
  <c r="F12" i="28"/>
  <c r="F50" i="20"/>
  <c r="F38" i="20"/>
  <c r="F89" i="20"/>
  <c r="E42" i="27"/>
  <c r="F15" i="26"/>
  <c r="E47" i="27"/>
  <c r="F39" i="20"/>
  <c r="F23" i="20"/>
  <c r="E7" i="27"/>
  <c r="E15" i="27"/>
  <c r="E23" i="27"/>
  <c r="E31" i="27"/>
  <c r="F66" i="28"/>
  <c r="F26" i="28"/>
  <c r="F7" i="28"/>
  <c r="E66" i="27"/>
  <c r="F57" i="20"/>
  <c r="K81" i="27"/>
  <c r="D27" i="28"/>
  <c r="D26" i="21"/>
  <c r="D65" i="20"/>
  <c r="G57" i="26"/>
  <c r="D75" i="26"/>
  <c r="D69" i="23"/>
  <c r="D25" i="22"/>
  <c r="D2" i="22"/>
  <c r="D69" i="20"/>
  <c r="D76" i="21"/>
  <c r="J28" i="27"/>
  <c r="G78" i="27"/>
  <c r="D53" i="20"/>
  <c r="D91" i="21"/>
  <c r="D64" i="20"/>
  <c r="D65" i="21"/>
  <c r="K16" i="28"/>
  <c r="K36" i="28"/>
  <c r="K21" i="26"/>
  <c r="K89" i="26"/>
  <c r="E53" i="26"/>
  <c r="K92" i="26"/>
  <c r="K60" i="26"/>
  <c r="G28" i="26"/>
  <c r="K67" i="26"/>
  <c r="K90" i="26"/>
  <c r="K71" i="28"/>
  <c r="K27" i="23"/>
  <c r="K45" i="23"/>
  <c r="K30" i="22"/>
  <c r="K76" i="22"/>
  <c r="G64" i="21"/>
  <c r="K69" i="21"/>
  <c r="G77" i="22"/>
  <c r="G66" i="23"/>
  <c r="K7" i="26"/>
  <c r="G50" i="21"/>
  <c r="K72" i="20"/>
  <c r="K77" i="28"/>
  <c r="K74" i="26"/>
  <c r="G38" i="23"/>
  <c r="K21" i="23"/>
  <c r="K46" i="22"/>
  <c r="K19" i="23"/>
  <c r="K62" i="22"/>
  <c r="K26" i="22"/>
  <c r="K65" i="23"/>
  <c r="G89" i="22"/>
  <c r="K58" i="22"/>
  <c r="K53" i="21"/>
  <c r="K4" i="22"/>
  <c r="K37" i="26"/>
  <c r="G31" i="22"/>
  <c r="G19" i="22"/>
  <c r="K35" i="23"/>
  <c r="K84" i="20"/>
  <c r="K18" i="20"/>
  <c r="K69" i="28"/>
  <c r="K21" i="28"/>
  <c r="K62" i="28"/>
  <c r="K54" i="20"/>
  <c r="K36" i="27"/>
  <c r="E8" i="29"/>
  <c r="I7" i="29"/>
  <c r="K13" i="28"/>
  <c r="G53" i="27"/>
  <c r="G17" i="20"/>
  <c r="J5" i="27"/>
  <c r="G13" i="27"/>
  <c r="G21" i="27"/>
  <c r="F29" i="27"/>
  <c r="K78" i="28"/>
  <c r="K34" i="28"/>
  <c r="K31" i="28"/>
  <c r="J74" i="27"/>
  <c r="G45" i="20"/>
  <c r="K85" i="28"/>
  <c r="K83" i="28"/>
  <c r="J73" i="27"/>
  <c r="K49" i="21"/>
  <c r="K44" i="20"/>
  <c r="K87" i="28"/>
  <c r="J92" i="27"/>
  <c r="K60" i="27"/>
  <c r="G66" i="21"/>
  <c r="G38" i="21"/>
  <c r="K25" i="21"/>
  <c r="G67" i="20"/>
  <c r="J87" i="27"/>
  <c r="K56" i="28"/>
  <c r="K76" i="28"/>
  <c r="K11" i="28"/>
  <c r="K5" i="26"/>
  <c r="G20" i="26"/>
  <c r="K69" i="26"/>
  <c r="K29" i="26"/>
  <c r="K72" i="26"/>
  <c r="G40" i="26"/>
  <c r="K83" i="26"/>
  <c r="K35" i="26"/>
  <c r="G50" i="26"/>
  <c r="E67" i="20"/>
  <c r="G56" i="28"/>
  <c r="E11" i="28"/>
  <c r="E20" i="26"/>
  <c r="E29" i="26"/>
  <c r="K40" i="26"/>
  <c r="E35" i="26"/>
  <c r="K88" i="21"/>
  <c r="F64" i="21"/>
  <c r="F77" i="22"/>
  <c r="D26" i="26"/>
  <c r="F29" i="28"/>
  <c r="F86" i="23"/>
  <c r="D62" i="22"/>
  <c r="D89" i="22"/>
  <c r="F32" i="21"/>
  <c r="E2" i="27"/>
  <c r="D93" i="28"/>
  <c r="D57" i="22"/>
  <c r="D7" i="29"/>
  <c r="F17" i="20"/>
  <c r="E17" i="27"/>
  <c r="F34" i="28"/>
  <c r="D45" i="20"/>
  <c r="G73" i="27"/>
  <c r="D87" i="28"/>
  <c r="F66" i="21"/>
  <c r="F67" i="20"/>
  <c r="D76" i="28"/>
  <c r="F20" i="26"/>
  <c r="F56" i="26"/>
  <c r="F82" i="26"/>
  <c r="F15" i="28"/>
  <c r="F59" i="28"/>
  <c r="F34" i="21"/>
  <c r="F24" i="28"/>
  <c r="F77" i="26"/>
  <c r="F91" i="26"/>
  <c r="F75" i="22"/>
  <c r="F59" i="22"/>
  <c r="F47" i="26"/>
  <c r="F34" i="20"/>
  <c r="E57" i="27"/>
  <c r="E24" i="27"/>
  <c r="E94" i="27"/>
  <c r="F41" i="21"/>
  <c r="E61" i="27"/>
  <c r="F29" i="21"/>
  <c r="E64" i="27"/>
  <c r="F16" i="28"/>
  <c r="E36" i="28"/>
  <c r="E21" i="26"/>
  <c r="E89" i="26"/>
  <c r="D53" i="26"/>
  <c r="E92" i="26"/>
  <c r="E60" i="26"/>
  <c r="E28" i="26"/>
  <c r="E67" i="26"/>
  <c r="E90" i="26"/>
  <c r="E71" i="28"/>
  <c r="E27" i="23"/>
  <c r="E45" i="23"/>
  <c r="E30" i="22"/>
  <c r="E76" i="22"/>
  <c r="E64" i="21"/>
  <c r="E69" i="21"/>
  <c r="E77" i="22"/>
  <c r="E66" i="23"/>
  <c r="E7" i="26"/>
  <c r="E50" i="21"/>
  <c r="E72" i="20"/>
  <c r="E77" i="28"/>
  <c r="E74" i="26"/>
  <c r="E38" i="23"/>
  <c r="E21" i="23"/>
  <c r="E46" i="22"/>
  <c r="E19" i="23"/>
  <c r="E62" i="22"/>
  <c r="E26" i="22"/>
  <c r="E65" i="23"/>
  <c r="E89" i="22"/>
  <c r="E58" i="22"/>
  <c r="E53" i="21"/>
  <c r="E4" i="22"/>
  <c r="E37" i="26"/>
  <c r="E31" i="22"/>
  <c r="E19" i="22"/>
  <c r="E35" i="23"/>
  <c r="E84" i="20"/>
  <c r="E18" i="20"/>
  <c r="E69" i="28"/>
  <c r="E21" i="28"/>
  <c r="E62" i="28"/>
  <c r="E54" i="20"/>
  <c r="H36" i="27"/>
  <c r="G8" i="29"/>
  <c r="G7" i="29"/>
  <c r="E13" i="28"/>
  <c r="H53" i="27"/>
  <c r="E17" i="20"/>
  <c r="D5" i="27"/>
  <c r="H13" i="27"/>
  <c r="D21" i="27"/>
  <c r="D29" i="27"/>
  <c r="E78" i="28"/>
  <c r="E34" i="28"/>
  <c r="E31" i="28"/>
  <c r="D74" i="27"/>
  <c r="E45" i="20"/>
  <c r="E85" i="28"/>
  <c r="E83" i="28"/>
  <c r="D73" i="27"/>
  <c r="E49" i="21"/>
  <c r="E44" i="20"/>
  <c r="E87" i="28"/>
  <c r="D92" i="27"/>
  <c r="H60" i="27"/>
  <c r="E66" i="21"/>
  <c r="E38" i="21"/>
  <c r="E25" i="21"/>
  <c r="K51" i="20"/>
  <c r="E69" i="22"/>
  <c r="K18" i="21"/>
  <c r="G85" i="26"/>
  <c r="G88" i="26"/>
  <c r="K24" i="26"/>
  <c r="E50" i="26"/>
  <c r="D7" i="26"/>
  <c r="D77" i="28"/>
  <c r="D21" i="23"/>
  <c r="F34" i="22"/>
  <c r="D71" i="22"/>
  <c r="D32" i="21"/>
  <c r="D19" i="22"/>
  <c r="D18" i="20"/>
  <c r="K58" i="26"/>
  <c r="J40" i="27"/>
  <c r="K46" i="27"/>
  <c r="K13" i="27"/>
  <c r="G33" i="27"/>
  <c r="D31" i="28"/>
  <c r="D85" i="28"/>
  <c r="D49" i="21"/>
  <c r="D43" i="28"/>
  <c r="D38" i="21"/>
  <c r="G87" i="27"/>
  <c r="D11" i="28"/>
  <c r="D85" i="26"/>
  <c r="G56" i="26"/>
  <c r="D82" i="26"/>
  <c r="D15" i="28"/>
  <c r="D59" i="28"/>
  <c r="D34" i="21"/>
  <c r="D24" i="28"/>
  <c r="D77" i="26"/>
  <c r="D91" i="26"/>
  <c r="D75" i="22"/>
  <c r="D59" i="22"/>
  <c r="D47" i="26"/>
  <c r="D34" i="20"/>
  <c r="K57" i="27"/>
  <c r="K24" i="27"/>
  <c r="G94" i="27"/>
  <c r="D41" i="21"/>
  <c r="G61" i="27"/>
  <c r="D29" i="21"/>
  <c r="K64" i="27"/>
  <c r="H16" i="28"/>
  <c r="H36" i="28"/>
  <c r="H21" i="26"/>
  <c r="H89" i="26"/>
  <c r="I53" i="26"/>
  <c r="H92" i="26"/>
  <c r="H60" i="26"/>
  <c r="H28" i="26"/>
  <c r="H67" i="26"/>
  <c r="H90" i="26"/>
  <c r="H71" i="28"/>
  <c r="H27" i="23"/>
  <c r="H45" i="23"/>
  <c r="H30" i="22"/>
  <c r="H76" i="22"/>
  <c r="H64" i="21"/>
  <c r="H69" i="21"/>
  <c r="H77" i="22"/>
  <c r="H66" i="23"/>
  <c r="H7" i="26"/>
  <c r="H50" i="21"/>
  <c r="H72" i="20"/>
  <c r="H77" i="28"/>
  <c r="H74" i="26"/>
  <c r="H38" i="23"/>
  <c r="H21" i="23"/>
  <c r="H46" i="22"/>
  <c r="H19" i="23"/>
  <c r="H62" i="22"/>
  <c r="H26" i="22"/>
  <c r="H65" i="23"/>
  <c r="H89" i="22"/>
  <c r="H58" i="22"/>
  <c r="H53" i="21"/>
  <c r="H4" i="22"/>
  <c r="H37" i="26"/>
  <c r="H31" i="22"/>
  <c r="H19" i="22"/>
  <c r="H35" i="23"/>
  <c r="H84" i="20"/>
  <c r="H18" i="20"/>
  <c r="H69" i="28"/>
  <c r="H21" i="28"/>
  <c r="H62" i="28"/>
  <c r="H54" i="20"/>
  <c r="D36" i="27"/>
  <c r="J8" i="29"/>
  <c r="J7" i="29"/>
  <c r="H13" i="28"/>
  <c r="D53" i="27"/>
  <c r="H17" i="20"/>
  <c r="K5" i="27"/>
  <c r="D13" i="27"/>
  <c r="J21" i="27"/>
  <c r="K29" i="27"/>
  <c r="H78" i="28"/>
  <c r="H34" i="28"/>
  <c r="H31" i="28"/>
  <c r="K74" i="27"/>
  <c r="H45" i="20"/>
  <c r="H85" i="28"/>
  <c r="H83" i="28"/>
  <c r="K73" i="27"/>
  <c r="H49" i="21"/>
  <c r="H44" i="20"/>
  <c r="H87" i="28"/>
  <c r="K92" i="27"/>
  <c r="D60" i="27"/>
  <c r="H66" i="21"/>
  <c r="H38" i="21"/>
  <c r="H25" i="21"/>
  <c r="H67" i="20"/>
  <c r="K87" i="27"/>
  <c r="H56" i="28"/>
  <c r="H76" i="28"/>
  <c r="H11" i="28"/>
  <c r="H5" i="26"/>
  <c r="H20" i="26"/>
  <c r="H69" i="26"/>
  <c r="H29" i="26"/>
  <c r="H72" i="26"/>
  <c r="H40" i="26"/>
  <c r="H83" i="26"/>
  <c r="H35" i="26"/>
  <c r="H50" i="26"/>
  <c r="D60" i="26"/>
  <c r="D28" i="26"/>
  <c r="D67" i="26"/>
  <c r="D90" i="26"/>
  <c r="D71" i="28"/>
  <c r="D27" i="23"/>
  <c r="D94" i="22"/>
  <c r="D30" i="23"/>
  <c r="D78" i="22"/>
  <c r="D52" i="22"/>
  <c r="D50" i="21"/>
  <c r="F90" i="20"/>
  <c r="F39" i="21"/>
  <c r="F26" i="22"/>
  <c r="D58" i="22"/>
  <c r="F39" i="26"/>
  <c r="F46" i="26"/>
  <c r="F49" i="28"/>
  <c r="F32" i="20"/>
  <c r="E55" i="27"/>
  <c r="D17" i="20"/>
  <c r="K25" i="27"/>
  <c r="D63" i="28"/>
  <c r="F85" i="28"/>
  <c r="D23" i="23"/>
  <c r="G92" i="27"/>
  <c r="F38" i="21"/>
  <c r="D51" i="20"/>
  <c r="D49" i="22"/>
  <c r="F69" i="26"/>
  <c r="D40" i="26"/>
  <c r="F50" i="26"/>
  <c r="E81" i="27"/>
  <c r="F27" i="28"/>
  <c r="F26" i="21"/>
  <c r="F65" i="20"/>
  <c r="F57" i="26"/>
  <c r="F75" i="26"/>
  <c r="F69" i="23"/>
  <c r="F25" i="22"/>
  <c r="F2" i="22"/>
  <c r="F69" i="20"/>
  <c r="F76" i="21"/>
  <c r="E28" i="27"/>
  <c r="E78" i="27"/>
  <c r="F53" i="20"/>
  <c r="F91" i="21"/>
  <c r="F64" i="20"/>
  <c r="F65" i="21"/>
  <c r="D16" i="28"/>
  <c r="D36" i="28"/>
  <c r="D21" i="26"/>
  <c r="D89" i="26"/>
  <c r="G53" i="26"/>
  <c r="D92" i="26"/>
  <c r="K5" i="2"/>
  <c r="G33" i="2"/>
  <c r="J5" i="2"/>
  <c r="D33" i="2"/>
  <c r="H6" i="21"/>
  <c r="H5" i="21"/>
  <c r="I5" i="20"/>
  <c r="H5" i="23"/>
  <c r="H6" i="23"/>
  <c r="F6" i="22"/>
  <c r="F6" i="20"/>
  <c r="F34" i="2"/>
  <c r="F5" i="22"/>
  <c r="G6" i="21"/>
  <c r="K5" i="21"/>
  <c r="E5" i="20"/>
  <c r="K5" i="23"/>
  <c r="E6" i="21"/>
  <c r="E5" i="21"/>
  <c r="D5" i="20"/>
  <c r="E5" i="23"/>
  <c r="E6" i="23"/>
  <c r="K7" i="2"/>
  <c r="J25" i="28"/>
  <c r="I85" i="27"/>
  <c r="J95" i="21"/>
  <c r="J79" i="21"/>
  <c r="J63" i="21"/>
  <c r="J23" i="21"/>
  <c r="J56" i="20"/>
  <c r="I83" i="27"/>
  <c r="J35" i="28"/>
  <c r="I72" i="27"/>
  <c r="J83" i="20"/>
  <c r="J47" i="20"/>
  <c r="J96" i="28"/>
  <c r="J85" i="20"/>
  <c r="J73" i="20"/>
  <c r="J6" i="26"/>
  <c r="J19" i="26"/>
  <c r="J81" i="26"/>
  <c r="J45" i="26"/>
  <c r="J84" i="26"/>
  <c r="J52" i="26"/>
  <c r="J95" i="26"/>
  <c r="J59" i="26"/>
  <c r="J66" i="26"/>
  <c r="J4" i="20"/>
  <c r="J34" i="23"/>
  <c r="J48" i="21"/>
  <c r="J36" i="22"/>
  <c r="J51" i="26"/>
  <c r="J22" i="26"/>
  <c r="J86" i="26"/>
  <c r="J22" i="20"/>
  <c r="J65" i="28"/>
  <c r="J58" i="20"/>
  <c r="J46" i="20"/>
  <c r="J33" i="20"/>
  <c r="I44" i="27"/>
  <c r="J13" i="26"/>
  <c r="J28" i="20"/>
  <c r="J50" i="28"/>
  <c r="J38" i="22"/>
  <c r="J70" i="23"/>
  <c r="J73" i="22"/>
  <c r="J36" i="23"/>
  <c r="J48" i="22"/>
  <c r="J50" i="23"/>
  <c r="J29" i="22"/>
  <c r="J4" i="23"/>
  <c r="J43" i="23"/>
  <c r="J74" i="21"/>
  <c r="J27" i="21"/>
  <c r="J2" i="23"/>
  <c r="J82" i="23"/>
  <c r="J51" i="22"/>
  <c r="J23" i="26"/>
  <c r="J20" i="20"/>
  <c r="J31" i="21"/>
  <c r="J54" i="23"/>
  <c r="J76" i="20"/>
  <c r="J5" i="28"/>
  <c r="J81" i="28"/>
  <c r="J33" i="28"/>
  <c r="J40" i="22"/>
  <c r="J42" i="20"/>
  <c r="J77" i="20"/>
  <c r="I38" i="27"/>
  <c r="I56" i="27"/>
  <c r="J38" i="28"/>
  <c r="I54" i="27"/>
  <c r="I45" i="27"/>
  <c r="J29" i="20"/>
  <c r="I11" i="27"/>
  <c r="I19" i="27"/>
  <c r="I27" i="27"/>
  <c r="J94" i="28"/>
  <c r="J46" i="28"/>
  <c r="J47" i="28"/>
  <c r="I82" i="27"/>
  <c r="J81" i="21"/>
  <c r="J37" i="20"/>
  <c r="J57" i="28"/>
  <c r="J15" i="28"/>
  <c r="I65" i="27"/>
  <c r="J68" i="20"/>
  <c r="J36" i="20"/>
  <c r="J59" i="28"/>
  <c r="I84" i="27"/>
  <c r="J94" i="21"/>
  <c r="J62" i="21"/>
  <c r="J34" i="21"/>
  <c r="J33" i="21"/>
  <c r="J59" i="20"/>
  <c r="I63" i="27"/>
  <c r="J24" i="28"/>
  <c r="J52" i="28"/>
  <c r="J28" i="28"/>
  <c r="J16" i="26"/>
  <c r="J77" i="26"/>
  <c r="J41" i="26"/>
  <c r="J80" i="26"/>
  <c r="J48" i="26"/>
  <c r="J91" i="26"/>
  <c r="J55" i="26"/>
  <c r="J62" i="26"/>
  <c r="J70" i="28"/>
  <c r="J75" i="22"/>
  <c r="J25" i="23"/>
  <c r="J18" i="22"/>
  <c r="J17" i="22"/>
  <c r="J59" i="22"/>
  <c r="J53" i="22"/>
  <c r="J37" i="21"/>
  <c r="J95" i="22"/>
  <c r="J47" i="26"/>
  <c r="J38" i="26"/>
  <c r="J30" i="20"/>
  <c r="J87" i="20"/>
  <c r="J34" i="20"/>
  <c r="I35" i="27"/>
  <c r="I52" i="27"/>
  <c r="I43" i="27"/>
  <c r="I57" i="27"/>
  <c r="J25" i="20"/>
  <c r="I8" i="27"/>
  <c r="I16" i="27"/>
  <c r="I24" i="27"/>
  <c r="I32" i="27"/>
  <c r="J58" i="28"/>
  <c r="J18" i="28"/>
  <c r="I94" i="27"/>
  <c r="I62" i="27"/>
  <c r="J72" i="21"/>
  <c r="J52" i="21"/>
  <c r="J41" i="21"/>
  <c r="J6" i="28"/>
  <c r="J45" i="28"/>
  <c r="I93" i="27"/>
  <c r="I61" i="27"/>
  <c r="J83" i="21"/>
  <c r="J67" i="21"/>
  <c r="J35" i="21"/>
  <c r="J29" i="21"/>
  <c r="J48" i="20"/>
  <c r="I67" i="27"/>
  <c r="I96" i="27"/>
  <c r="I64" i="27"/>
  <c r="J95" i="20"/>
  <c r="J55" i="20"/>
  <c r="J86" i="20"/>
  <c r="J16" i="28"/>
  <c r="D72" i="28"/>
  <c r="D24" i="21"/>
  <c r="D44" i="21"/>
  <c r="D31" i="26"/>
  <c r="D47" i="22"/>
  <c r="D89" i="28"/>
  <c r="D90" i="23"/>
  <c r="G37" i="27"/>
  <c r="K49" i="27"/>
  <c r="F6" i="27"/>
  <c r="J18" i="27"/>
  <c r="F26" i="27"/>
  <c r="J34" i="27"/>
  <c r="D30" i="28"/>
  <c r="D23" i="28"/>
  <c r="G70" i="27"/>
  <c r="D80" i="21"/>
  <c r="D56" i="21"/>
  <c r="D20" i="21"/>
  <c r="D41" i="20"/>
  <c r="D73" i="28"/>
  <c r="D75" i="28"/>
  <c r="K69" i="27"/>
  <c r="D87" i="21"/>
  <c r="D71" i="21"/>
  <c r="D51" i="21"/>
  <c r="D96" i="20"/>
  <c r="D40" i="20"/>
  <c r="D67" i="28"/>
  <c r="G88" i="27"/>
  <c r="D85" i="21"/>
  <c r="D63" i="20"/>
  <c r="G71" i="27"/>
  <c r="D40" i="28"/>
  <c r="D68" i="28"/>
  <c r="D19" i="28"/>
  <c r="D12" i="26"/>
  <c r="D4" i="28"/>
  <c r="D65" i="26"/>
  <c r="D25" i="26"/>
  <c r="D68" i="26"/>
  <c r="D36" i="26"/>
  <c r="D79" i="26"/>
  <c r="D27" i="26"/>
  <c r="D34" i="26"/>
  <c r="D54" i="22"/>
  <c r="D35" i="22"/>
  <c r="D82" i="21"/>
  <c r="D21" i="22"/>
  <c r="D17" i="26"/>
  <c r="D24" i="20"/>
  <c r="D43" i="21"/>
  <c r="D42" i="26"/>
  <c r="D17" i="28"/>
  <c r="D70" i="20"/>
  <c r="D90" i="21"/>
  <c r="G41" i="27"/>
  <c r="K51" i="27"/>
  <c r="D81" i="20"/>
  <c r="K10" i="27"/>
  <c r="G32" i="2"/>
  <c r="D45" i="22"/>
  <c r="D22" i="23"/>
  <c r="D27" i="22"/>
  <c r="D61" i="21"/>
  <c r="D94" i="23"/>
  <c r="D79" i="22"/>
  <c r="D22" i="21"/>
  <c r="D59" i="23"/>
  <c r="D61" i="22"/>
  <c r="D96" i="21"/>
  <c r="D47" i="21"/>
  <c r="D92" i="22"/>
  <c r="D11" i="26"/>
  <c r="D71" i="26"/>
  <c r="D18" i="26"/>
  <c r="D70" i="26"/>
  <c r="D55" i="23"/>
  <c r="D92" i="20"/>
  <c r="D26" i="20"/>
  <c r="D79" i="20"/>
  <c r="D61" i="28"/>
  <c r="D12" i="28"/>
  <c r="D50" i="20"/>
  <c r="D38" i="20"/>
  <c r="D89" i="20"/>
  <c r="K42" i="27"/>
  <c r="D15" i="26"/>
  <c r="K47" i="27"/>
  <c r="D39" i="20"/>
  <c r="D23" i="20"/>
  <c r="K7" i="27"/>
  <c r="K15" i="27"/>
  <c r="F23" i="27"/>
  <c r="G31" i="27"/>
  <c r="D66" i="28"/>
  <c r="D26" i="28"/>
  <c r="D7" i="28"/>
  <c r="K66" i="27"/>
  <c r="D57" i="20"/>
  <c r="D73" i="21"/>
  <c r="G68" i="27"/>
  <c r="D75" i="20"/>
  <c r="D91" i="28"/>
  <c r="D96" i="26"/>
  <c r="D94" i="26"/>
  <c r="D50" i="22"/>
  <c r="D42" i="21"/>
  <c r="D88" i="20"/>
  <c r="G39" i="27"/>
  <c r="D31" i="20"/>
  <c r="D82" i="28"/>
  <c r="D84" i="21"/>
  <c r="D66" i="20"/>
  <c r="D75" i="21"/>
  <c r="D10" i="28"/>
  <c r="D71" i="20"/>
  <c r="I92" i="28"/>
  <c r="I9" i="26"/>
  <c r="F4" i="27"/>
  <c r="I73" i="26"/>
  <c r="I33" i="26"/>
  <c r="I76" i="26"/>
  <c r="I44" i="26"/>
  <c r="I87" i="26"/>
  <c r="I43" i="26"/>
  <c r="H54" i="26"/>
  <c r="I37" i="22"/>
  <c r="H2" i="20"/>
  <c r="I94" i="22"/>
  <c r="I30" i="23"/>
  <c r="I45" i="21"/>
  <c r="I78" i="22"/>
  <c r="I21" i="21"/>
  <c r="I52" i="22"/>
  <c r="I61" i="26"/>
  <c r="I26" i="26"/>
  <c r="I78" i="26"/>
  <c r="I9" i="28"/>
  <c r="I29" i="28"/>
  <c r="I90" i="20"/>
  <c r="I83" i="22"/>
  <c r="I86" i="23"/>
  <c r="I39" i="21"/>
  <c r="I78" i="23"/>
  <c r="I34" i="22"/>
  <c r="I4" i="21"/>
  <c r="I46" i="23"/>
  <c r="I71" i="22"/>
  <c r="I22" i="22"/>
  <c r="I70" i="21"/>
  <c r="I32" i="21"/>
  <c r="I39" i="26"/>
  <c r="I30" i="26"/>
  <c r="F2" i="27"/>
  <c r="I46" i="26"/>
  <c r="I21" i="20"/>
  <c r="I93" i="28"/>
  <c r="I49" i="28"/>
  <c r="I58" i="26"/>
  <c r="I57" i="22"/>
  <c r="I32" i="20"/>
  <c r="F40" i="27"/>
  <c r="J48" i="27"/>
  <c r="J55" i="27"/>
  <c r="F46" i="27"/>
  <c r="I36" i="21"/>
  <c r="I27" i="20"/>
  <c r="F9" i="27"/>
  <c r="H17" i="27"/>
  <c r="F25" i="27"/>
  <c r="H33" i="27"/>
  <c r="I54" i="28"/>
  <c r="I63" i="28"/>
  <c r="H90" i="27"/>
  <c r="I93" i="21"/>
  <c r="H91" i="27"/>
  <c r="I37" i="28"/>
  <c r="H89" i="27"/>
  <c r="I23" i="23"/>
  <c r="I60" i="20"/>
  <c r="H95" i="27"/>
  <c r="I43" i="28"/>
  <c r="H76" i="27"/>
  <c r="I86" i="21"/>
  <c r="I54" i="21"/>
  <c r="I30" i="21"/>
  <c r="I91" i="20"/>
  <c r="I51" i="20"/>
  <c r="I82" i="20"/>
  <c r="I69" i="22"/>
  <c r="I49" i="22"/>
  <c r="I18" i="21"/>
  <c r="I10" i="26"/>
  <c r="I85" i="26"/>
  <c r="I49" i="26"/>
  <c r="I88" i="26"/>
  <c r="H56" i="26"/>
  <c r="I24" i="26"/>
  <c r="I63" i="26"/>
  <c r="I82" i="26"/>
  <c r="I88" i="21"/>
  <c r="E51" i="20"/>
  <c r="K69" i="22"/>
  <c r="E18" i="21"/>
  <c r="E85" i="26"/>
  <c r="E88" i="26"/>
  <c r="E24" i="26"/>
  <c r="G35" i="26"/>
  <c r="G2" i="20"/>
  <c r="F78" i="22"/>
  <c r="F52" i="22"/>
  <c r="F78" i="26"/>
  <c r="D74" i="26"/>
  <c r="D46" i="22"/>
  <c r="D26" i="22"/>
  <c r="F58" i="22"/>
  <c r="D37" i="26"/>
  <c r="D35" i="23"/>
  <c r="D69" i="28"/>
  <c r="D32" i="20"/>
  <c r="K55" i="27"/>
  <c r="D27" i="20"/>
  <c r="E25" i="27"/>
  <c r="F31" i="28"/>
  <c r="G91" i="27"/>
  <c r="F49" i="21"/>
  <c r="E92" i="27"/>
  <c r="D54" i="21"/>
  <c r="E87" i="27"/>
  <c r="F11" i="28"/>
  <c r="D69" i="26"/>
  <c r="F24" i="26"/>
  <c r="D50" i="26"/>
  <c r="E65" i="27"/>
  <c r="E84" i="27"/>
  <c r="F33" i="21"/>
  <c r="F52" i="28"/>
  <c r="F41" i="26"/>
  <c r="F55" i="26"/>
  <c r="F25" i="23"/>
  <c r="F53" i="22"/>
  <c r="F38" i="26"/>
  <c r="E35" i="27"/>
  <c r="F25" i="20"/>
  <c r="E32" i="27"/>
  <c r="E62" i="27"/>
  <c r="F6" i="28"/>
  <c r="F83" i="21"/>
  <c r="F48" i="20"/>
  <c r="F95" i="20"/>
  <c r="G16" i="28"/>
  <c r="G36" i="28"/>
  <c r="G21" i="26"/>
  <c r="G89" i="26"/>
  <c r="K53" i="26"/>
  <c r="G92" i="26"/>
  <c r="G60" i="26"/>
  <c r="K28" i="26"/>
  <c r="G67" i="26"/>
  <c r="G90" i="26"/>
  <c r="G71" i="28"/>
  <c r="G27" i="23"/>
  <c r="G45" i="23"/>
  <c r="G30" i="22"/>
  <c r="G76" i="22"/>
  <c r="K64" i="21"/>
  <c r="G69" i="21"/>
  <c r="K77" i="22"/>
  <c r="K66" i="23"/>
  <c r="G7" i="26"/>
  <c r="K50" i="21"/>
  <c r="G72" i="20"/>
  <c r="G77" i="28"/>
  <c r="G74" i="26"/>
  <c r="K38" i="23"/>
  <c r="G21" i="23"/>
  <c r="G46" i="22"/>
  <c r="G19" i="23"/>
  <c r="G62" i="22"/>
  <c r="G26" i="22"/>
  <c r="G53" i="21"/>
  <c r="K19" i="22"/>
  <c r="G69" i="28"/>
  <c r="G36" i="27"/>
  <c r="J53" i="27"/>
  <c r="F21" i="27"/>
  <c r="G31" i="28"/>
  <c r="G83" i="28"/>
  <c r="G87" i="28"/>
  <c r="K38" i="21"/>
  <c r="G5" i="26"/>
  <c r="E88" i="21"/>
  <c r="F4" i="21"/>
  <c r="F69" i="28"/>
  <c r="E21" i="27"/>
  <c r="F44" i="20"/>
  <c r="F5" i="26"/>
  <c r="K65" i="27"/>
  <c r="D41" i="26"/>
  <c r="D38" i="26"/>
  <c r="J62" i="27"/>
  <c r="D95" i="20"/>
  <c r="J73" i="26"/>
  <c r="J87" i="26"/>
  <c r="J2" i="20"/>
  <c r="J78" i="22"/>
  <c r="J26" i="26"/>
  <c r="J90" i="20"/>
  <c r="J78" i="23"/>
  <c r="J71" i="22"/>
  <c r="J39" i="26"/>
  <c r="J21" i="20"/>
  <c r="J57" i="22"/>
  <c r="I55" i="27"/>
  <c r="I9" i="27"/>
  <c r="J54" i="28"/>
  <c r="I91" i="27"/>
  <c r="J60" i="20"/>
  <c r="J86" i="21"/>
  <c r="J51" i="20"/>
  <c r="J18" i="21"/>
  <c r="J88" i="26"/>
  <c r="J82" i="26"/>
  <c r="F43" i="26"/>
  <c r="F37" i="22"/>
  <c r="F30" i="22"/>
  <c r="D69" i="21"/>
  <c r="D72" i="20"/>
  <c r="D19" i="23"/>
  <c r="F53" i="21"/>
  <c r="F84" i="20"/>
  <c r="E40" i="27"/>
  <c r="E5" i="27"/>
  <c r="G90" i="27"/>
  <c r="E73" i="27"/>
  <c r="G76" i="27"/>
  <c r="F91" i="20"/>
  <c r="F76" i="28"/>
  <c r="D49" i="26"/>
  <c r="F63" i="26"/>
  <c r="F8" i="28"/>
  <c r="E68" i="27"/>
  <c r="F35" i="20"/>
  <c r="F93" i="26"/>
  <c r="F94" i="26"/>
  <c r="F43" i="22"/>
  <c r="F70" i="22"/>
  <c r="E39" i="27"/>
  <c r="E12" i="27"/>
  <c r="F39" i="28"/>
  <c r="F66" i="20"/>
  <c r="F59" i="21"/>
  <c r="E80" i="27"/>
  <c r="F92" i="28"/>
  <c r="D9" i="26"/>
  <c r="F89" i="26"/>
  <c r="F33" i="26"/>
  <c r="D76" i="26"/>
  <c r="G5" i="2"/>
  <c r="E33" i="2"/>
  <c r="H33" i="2"/>
  <c r="J5" i="21"/>
  <c r="J34" i="2"/>
  <c r="H5" i="22"/>
  <c r="D6" i="21"/>
  <c r="G6" i="20"/>
  <c r="F5" i="23"/>
  <c r="I6" i="21"/>
  <c r="H6" i="20"/>
  <c r="E34" i="2"/>
  <c r="I6" i="23"/>
  <c r="G5" i="21"/>
  <c r="D34" i="2"/>
  <c r="K5" i="22"/>
  <c r="J7" i="22"/>
  <c r="J35" i="2"/>
  <c r="J7" i="20"/>
  <c r="E7" i="2"/>
  <c r="E6" i="2"/>
  <c r="F7" i="23"/>
  <c r="F7" i="21"/>
  <c r="I7" i="22"/>
  <c r="H35" i="2"/>
  <c r="H7" i="20"/>
  <c r="D7" i="2"/>
  <c r="D6" i="2"/>
  <c r="E7" i="23"/>
  <c r="E7" i="21"/>
  <c r="J8" i="21"/>
  <c r="J8" i="20"/>
  <c r="J8" i="23"/>
  <c r="G8" i="2"/>
  <c r="D8" i="22"/>
  <c r="G36" i="2"/>
  <c r="I8" i="21"/>
  <c r="H8" i="20"/>
  <c r="I8" i="23"/>
  <c r="K8" i="21"/>
  <c r="K8" i="20"/>
  <c r="K8" i="23"/>
  <c r="I9" i="2"/>
  <c r="J37" i="2"/>
  <c r="J9" i="23"/>
  <c r="E9" i="2"/>
  <c r="F37" i="2"/>
  <c r="F9" i="23"/>
  <c r="H9" i="2"/>
  <c r="H37" i="2"/>
  <c r="I9" i="23"/>
  <c r="D9" i="2"/>
  <c r="D37" i="2"/>
  <c r="E9" i="23"/>
  <c r="J38" i="2"/>
  <c r="J10" i="22"/>
  <c r="G10" i="23"/>
  <c r="G38" i="2"/>
  <c r="D10" i="22"/>
  <c r="H38" i="2"/>
  <c r="I10" i="22"/>
  <c r="K10" i="20"/>
  <c r="K10" i="21"/>
  <c r="K10" i="23"/>
  <c r="J11" i="23"/>
  <c r="J11" i="20"/>
  <c r="J39" i="2"/>
  <c r="E11" i="2"/>
  <c r="E10" i="2"/>
  <c r="F11" i="21"/>
  <c r="F11" i="22"/>
  <c r="I11" i="23"/>
  <c r="H11" i="20"/>
  <c r="H39" i="2"/>
  <c r="D11" i="2"/>
  <c r="D10" i="2"/>
  <c r="E11" i="21"/>
  <c r="E11" i="22"/>
  <c r="J40" i="2"/>
  <c r="J12" i="23"/>
  <c r="J12" i="21"/>
  <c r="F40" i="2"/>
  <c r="F12" i="23"/>
  <c r="F12" i="21"/>
  <c r="J12" i="2"/>
  <c r="E12" i="20"/>
  <c r="K12" i="22"/>
  <c r="D40" i="2"/>
  <c r="E12" i="23"/>
  <c r="E12" i="21"/>
  <c r="J13" i="22"/>
  <c r="J13" i="20"/>
  <c r="J13" i="21"/>
  <c r="F13" i="22"/>
  <c r="F13" i="20"/>
  <c r="F13" i="21"/>
  <c r="I13" i="22"/>
  <c r="H13" i="20"/>
  <c r="I13" i="21"/>
  <c r="E13" i="22"/>
  <c r="D13" i="20"/>
  <c r="E13" i="21"/>
  <c r="J14" i="20"/>
  <c r="J14" i="22"/>
  <c r="G14" i="21"/>
  <c r="D14" i="20"/>
  <c r="D14" i="22"/>
  <c r="G14" i="23"/>
  <c r="E42" i="2"/>
  <c r="E14" i="23"/>
  <c r="D42" i="2"/>
  <c r="E14" i="21"/>
  <c r="J43" i="2"/>
  <c r="J15" i="21"/>
  <c r="J15" i="23"/>
  <c r="E14" i="2"/>
  <c r="F15" i="20"/>
  <c r="E15" i="2"/>
  <c r="F15" i="22"/>
  <c r="H43" i="2"/>
  <c r="I15" i="21"/>
  <c r="I15" i="23"/>
  <c r="D14" i="2"/>
  <c r="E15" i="20"/>
  <c r="D15" i="2"/>
  <c r="E15" i="22"/>
  <c r="J16" i="20"/>
  <c r="J16" i="22"/>
  <c r="J16" i="23"/>
  <c r="F16" i="20"/>
  <c r="F16" i="22"/>
  <c r="F16" i="23"/>
  <c r="E16" i="2"/>
  <c r="G16" i="21"/>
  <c r="E44" i="2"/>
  <c r="E16" i="20"/>
  <c r="E16" i="22"/>
  <c r="E16" i="23"/>
  <c r="J45" i="2"/>
  <c r="G17" i="2"/>
  <c r="J17" i="2"/>
  <c r="D45" i="2"/>
  <c r="E46" i="2"/>
  <c r="D46" i="2"/>
  <c r="I18" i="2"/>
  <c r="E47" i="2"/>
  <c r="G18" i="2"/>
  <c r="J19" i="2"/>
  <c r="D19" i="2"/>
  <c r="D47" i="2"/>
  <c r="I20" i="2"/>
  <c r="G48" i="2"/>
  <c r="E48" i="2"/>
  <c r="D20" i="2"/>
  <c r="I21" i="2"/>
  <c r="E21" i="2"/>
  <c r="E49" i="2"/>
  <c r="D21" i="2"/>
  <c r="E50" i="2"/>
  <c r="D50" i="2"/>
  <c r="J51" i="2"/>
  <c r="G22" i="2"/>
  <c r="J22" i="2"/>
  <c r="D51" i="2"/>
  <c r="I23" i="2"/>
  <c r="G52" i="2"/>
  <c r="E52" i="2"/>
  <c r="D23" i="2"/>
  <c r="I24" i="2"/>
  <c r="G53" i="2"/>
  <c r="E53" i="2"/>
  <c r="D24" i="2"/>
  <c r="J54" i="2"/>
  <c r="G25" i="2"/>
  <c r="J25" i="2"/>
  <c r="D54" i="2"/>
  <c r="I26" i="2"/>
  <c r="G55" i="2"/>
  <c r="E55" i="2"/>
  <c r="D26" i="2"/>
  <c r="J56" i="2"/>
  <c r="G27" i="2"/>
  <c r="J27" i="2"/>
  <c r="D56" i="2"/>
  <c r="J28" i="2"/>
  <c r="G57" i="2"/>
  <c r="E57" i="2"/>
  <c r="H28" i="2"/>
  <c r="J30" i="2"/>
  <c r="E29" i="2"/>
  <c r="G30" i="2"/>
  <c r="E58" i="2"/>
  <c r="D58" i="2"/>
  <c r="D29" i="2"/>
  <c r="E59" i="2"/>
  <c r="D59" i="2"/>
  <c r="G60" i="2"/>
  <c r="D60" i="2"/>
  <c r="G61" i="2"/>
  <c r="D61" i="2"/>
  <c r="E62" i="2"/>
  <c r="H62" i="2"/>
  <c r="E63" i="2"/>
  <c r="D63" i="2"/>
  <c r="G64" i="2"/>
  <c r="H64" i="2"/>
  <c r="E65" i="2"/>
  <c r="D65" i="2"/>
  <c r="E66" i="2"/>
  <c r="D66" i="2"/>
  <c r="G67" i="2"/>
  <c r="D67" i="2"/>
  <c r="E68" i="2"/>
  <c r="D68" i="2"/>
  <c r="E69" i="2"/>
  <c r="D69" i="2"/>
  <c r="G70" i="2"/>
  <c r="D70" i="2"/>
  <c r="G71" i="2"/>
  <c r="D71" i="2"/>
  <c r="E72" i="2"/>
  <c r="D72" i="2"/>
  <c r="G73" i="2"/>
  <c r="D73" i="2"/>
  <c r="E74" i="2"/>
  <c r="D74" i="2"/>
  <c r="E75" i="2"/>
  <c r="H75" i="2"/>
  <c r="E76" i="2"/>
  <c r="D76" i="2"/>
  <c r="E77" i="2"/>
  <c r="D77" i="2"/>
  <c r="E78" i="2"/>
  <c r="D78" i="2"/>
  <c r="F79" i="2"/>
  <c r="D79" i="2"/>
  <c r="E80" i="2"/>
  <c r="H80" i="2"/>
  <c r="E81" i="2"/>
  <c r="D81" i="2"/>
  <c r="E82" i="2"/>
  <c r="D82" i="2"/>
  <c r="E83" i="2"/>
  <c r="D83" i="2"/>
  <c r="E84" i="2"/>
  <c r="H84" i="2"/>
  <c r="G85" i="2"/>
  <c r="D85" i="2"/>
  <c r="E86" i="2"/>
  <c r="D86" i="2"/>
  <c r="G87" i="2"/>
  <c r="H87" i="2"/>
  <c r="E88" i="2"/>
  <c r="H88" i="2"/>
  <c r="E89" i="2"/>
  <c r="D89" i="2"/>
  <c r="E90" i="2"/>
  <c r="D90" i="2"/>
  <c r="E91" i="2"/>
  <c r="D91" i="2"/>
  <c r="E92" i="2"/>
  <c r="D92" i="2"/>
  <c r="G93" i="2"/>
  <c r="H93" i="2"/>
  <c r="E94" i="2"/>
  <c r="H94" i="2"/>
  <c r="E95" i="2"/>
  <c r="D95" i="2"/>
  <c r="E96" i="2"/>
  <c r="D96" i="2"/>
  <c r="G65" i="23"/>
  <c r="G4" i="22"/>
  <c r="G35" i="23"/>
  <c r="G21" i="28"/>
  <c r="I8" i="29"/>
  <c r="K17" i="20"/>
  <c r="J29" i="27"/>
  <c r="F74" i="27"/>
  <c r="F73" i="27"/>
  <c r="F92" i="27"/>
  <c r="G25" i="21"/>
  <c r="G69" i="26"/>
  <c r="F50" i="21"/>
  <c r="F22" i="22"/>
  <c r="F57" i="22"/>
  <c r="F54" i="28"/>
  <c r="E76" i="27"/>
  <c r="F49" i="26"/>
  <c r="G84" i="27"/>
  <c r="G55" i="26"/>
  <c r="G35" i="27"/>
  <c r="D6" i="28"/>
  <c r="J92" i="28"/>
  <c r="J33" i="26"/>
  <c r="J43" i="26"/>
  <c r="J94" i="22"/>
  <c r="J21" i="21"/>
  <c r="J78" i="26"/>
  <c r="J83" i="22"/>
  <c r="J34" i="22"/>
  <c r="J22" i="22"/>
  <c r="J30" i="26"/>
  <c r="J93" i="28"/>
  <c r="J32" i="20"/>
  <c r="I46" i="27"/>
  <c r="I17" i="27"/>
  <c r="J63" i="28"/>
  <c r="J37" i="28"/>
  <c r="I95" i="27"/>
  <c r="J54" i="21"/>
  <c r="J82" i="20"/>
  <c r="J10" i="26"/>
  <c r="J56" i="26"/>
  <c r="J88" i="21"/>
  <c r="F90" i="26"/>
  <c r="F27" i="23"/>
  <c r="F30" i="23"/>
  <c r="D77" i="22"/>
  <c r="D29" i="28"/>
  <c r="D34" i="22"/>
  <c r="D4" i="22"/>
  <c r="F93" i="28"/>
  <c r="K48" i="27"/>
  <c r="K17" i="27"/>
  <c r="F45" i="20"/>
  <c r="D60" i="20"/>
  <c r="F86" i="21"/>
  <c r="D67" i="20"/>
  <c r="F18" i="21"/>
  <c r="F88" i="26"/>
  <c r="D35" i="26"/>
  <c r="F73" i="21"/>
  <c r="F78" i="21"/>
  <c r="F88" i="28"/>
  <c r="F96" i="26"/>
  <c r="F86" i="28"/>
  <c r="F29" i="23"/>
  <c r="F88" i="20"/>
  <c r="E59" i="27"/>
  <c r="E20" i="27"/>
  <c r="F84" i="21"/>
  <c r="F95" i="28"/>
  <c r="F19" i="21"/>
  <c r="F71" i="20"/>
  <c r="D92" i="28"/>
  <c r="F21" i="26"/>
  <c r="F73" i="26"/>
  <c r="D33" i="26"/>
  <c r="I5" i="2"/>
  <c r="E5" i="2"/>
  <c r="D5" i="2"/>
  <c r="J6" i="21"/>
  <c r="J6" i="20"/>
  <c r="I34" i="2"/>
  <c r="J6" i="23"/>
  <c r="D6" i="22"/>
  <c r="F5" i="20"/>
  <c r="D5" i="23"/>
  <c r="I6" i="22"/>
  <c r="E6" i="20"/>
  <c r="I5" i="23"/>
  <c r="K6" i="21"/>
  <c r="D6" i="20"/>
  <c r="K34" i="2"/>
  <c r="K6" i="23"/>
  <c r="H7" i="22"/>
  <c r="I35" i="2"/>
  <c r="I7" i="20"/>
  <c r="G7" i="2"/>
  <c r="G6" i="2"/>
  <c r="D7" i="23"/>
  <c r="D7" i="21"/>
  <c r="G7" i="22"/>
  <c r="E35" i="2"/>
  <c r="E7" i="20"/>
  <c r="F7" i="2"/>
  <c r="F6" i="2"/>
  <c r="G7" i="23"/>
  <c r="G7" i="21"/>
  <c r="H8" i="21"/>
  <c r="I8" i="20"/>
  <c r="H8" i="23"/>
  <c r="F8" i="21"/>
  <c r="F8" i="20"/>
  <c r="G8" i="23"/>
  <c r="G8" i="21"/>
  <c r="E8" i="20"/>
  <c r="D8" i="2"/>
  <c r="E8" i="22"/>
  <c r="D36" i="2"/>
  <c r="F8" i="23"/>
  <c r="K9" i="2"/>
  <c r="I37" i="2"/>
  <c r="H9" i="23"/>
  <c r="G9" i="2"/>
  <c r="G37" i="2"/>
  <c r="D9" i="23"/>
  <c r="J9" i="2"/>
  <c r="E37" i="2"/>
  <c r="K9" i="23"/>
  <c r="F9" i="2"/>
  <c r="K37" i="2"/>
  <c r="G9" i="23"/>
  <c r="I38" i="2"/>
  <c r="H10" i="22"/>
  <c r="F10" i="20"/>
  <c r="F10" i="21"/>
  <c r="F10" i="23"/>
  <c r="E38" i="2"/>
  <c r="K10" i="22"/>
  <c r="D38" i="2"/>
  <c r="E10" i="22"/>
  <c r="D10" i="23"/>
  <c r="H11" i="23"/>
  <c r="I11" i="20"/>
  <c r="I39" i="2"/>
  <c r="G11" i="2"/>
  <c r="G10" i="2"/>
  <c r="D11" i="21"/>
  <c r="D11" i="22"/>
  <c r="K11" i="23"/>
  <c r="E11" i="20"/>
  <c r="E39" i="2"/>
  <c r="F11" i="2"/>
  <c r="F10" i="2"/>
  <c r="G11" i="21"/>
  <c r="K11" i="22"/>
  <c r="I40" i="2"/>
  <c r="H12" i="23"/>
  <c r="H12" i="21"/>
  <c r="G40" i="2"/>
  <c r="D12" i="23"/>
  <c r="D12" i="21"/>
  <c r="H40" i="2"/>
  <c r="I12" i="23"/>
  <c r="I12" i="21"/>
  <c r="K40" i="2"/>
  <c r="K12" i="23"/>
  <c r="K12" i="21"/>
  <c r="H13" i="22"/>
  <c r="I13" i="20"/>
  <c r="H13" i="21"/>
  <c r="D13" i="22"/>
  <c r="G13" i="20"/>
  <c r="D13" i="21"/>
  <c r="G13" i="22"/>
  <c r="E13" i="20"/>
  <c r="K13" i="21"/>
  <c r="K13" i="22"/>
  <c r="K13" i="20"/>
  <c r="G13" i="21"/>
  <c r="H14" i="20"/>
  <c r="H14" i="22"/>
  <c r="F14" i="23"/>
  <c r="F42" i="2"/>
  <c r="F14" i="21"/>
  <c r="I14" i="20"/>
  <c r="I14" i="22"/>
  <c r="K14" i="23"/>
  <c r="K42" i="2"/>
  <c r="K14" i="21"/>
  <c r="I43" i="2"/>
  <c r="H15" i="21"/>
  <c r="H15" i="23"/>
  <c r="G14" i="2"/>
  <c r="D15" i="20"/>
  <c r="G15" i="2"/>
  <c r="D15" i="22"/>
  <c r="E43" i="2"/>
  <c r="K15" i="21"/>
  <c r="K15" i="23"/>
  <c r="F14" i="2"/>
  <c r="K15" i="20"/>
  <c r="F15" i="2"/>
  <c r="K15" i="22"/>
  <c r="H16" i="20"/>
  <c r="H16" i="22"/>
  <c r="H16" i="23"/>
  <c r="D16" i="20"/>
  <c r="D16" i="22"/>
  <c r="D16" i="23"/>
  <c r="I16" i="20"/>
  <c r="I16" i="22"/>
  <c r="I16" i="23"/>
  <c r="G16" i="20"/>
  <c r="G16" i="22"/>
  <c r="K16" i="23"/>
  <c r="I45" i="2"/>
  <c r="F45" i="2"/>
  <c r="H45" i="2"/>
  <c r="K45" i="2"/>
  <c r="F46" i="2"/>
  <c r="K46" i="2"/>
  <c r="K18" i="2"/>
  <c r="E19" i="2"/>
  <c r="F47" i="2"/>
  <c r="H18" i="2"/>
  <c r="F19" i="2"/>
  <c r="K47" i="2"/>
  <c r="K20" i="2"/>
  <c r="E20" i="2"/>
  <c r="H20" i="2"/>
  <c r="F20" i="2"/>
  <c r="K21" i="2"/>
  <c r="G21" i="2"/>
  <c r="H21" i="2"/>
  <c r="F21" i="2"/>
  <c r="F50" i="2"/>
  <c r="K50" i="2"/>
  <c r="I51" i="2"/>
  <c r="F51" i="2"/>
  <c r="H51" i="2"/>
  <c r="K51" i="2"/>
  <c r="K23" i="2"/>
  <c r="E23" i="2"/>
  <c r="H23" i="2"/>
  <c r="F23" i="2"/>
  <c r="K24" i="2"/>
  <c r="E24" i="2"/>
  <c r="J24" i="2"/>
  <c r="F24" i="2"/>
  <c r="I54" i="2"/>
  <c r="F54" i="2"/>
  <c r="H54" i="2"/>
  <c r="K54" i="2"/>
  <c r="K26" i="2"/>
  <c r="E26" i="2"/>
  <c r="H26" i="2"/>
  <c r="F26" i="2"/>
  <c r="I56" i="2"/>
  <c r="F56" i="2"/>
  <c r="H56" i="2"/>
  <c r="K56" i="2"/>
  <c r="D28" i="2"/>
  <c r="I28" i="2"/>
  <c r="E28" i="2"/>
  <c r="F28" i="2"/>
  <c r="I30" i="2"/>
  <c r="F58" i="2"/>
  <c r="F29" i="2"/>
  <c r="H30" i="2"/>
  <c r="K58" i="2"/>
  <c r="K29" i="2"/>
  <c r="F59" i="2"/>
  <c r="K59" i="2"/>
  <c r="F60" i="2"/>
  <c r="K60" i="2"/>
  <c r="F61" i="2"/>
  <c r="K61" i="2"/>
  <c r="F62" i="2"/>
  <c r="D62" i="2"/>
  <c r="F63" i="2"/>
  <c r="K63" i="2"/>
  <c r="K64" i="2"/>
  <c r="D64" i="2"/>
  <c r="F65" i="2"/>
  <c r="K65" i="2"/>
  <c r="F66" i="2"/>
  <c r="K66" i="2"/>
  <c r="F67" i="2"/>
  <c r="K67" i="2"/>
  <c r="F68" i="2"/>
  <c r="K68" i="2"/>
  <c r="F69" i="2"/>
  <c r="K69" i="2"/>
  <c r="F70" i="2"/>
  <c r="K70" i="2"/>
  <c r="F71" i="2"/>
  <c r="K71" i="2"/>
  <c r="F72" i="2"/>
  <c r="K72" i="2"/>
  <c r="F73" i="2"/>
  <c r="K73" i="2"/>
  <c r="F74" i="2"/>
  <c r="K74" i="2"/>
  <c r="K75" i="2"/>
  <c r="D75" i="2"/>
  <c r="F76" i="2"/>
  <c r="K76" i="2"/>
  <c r="F77" i="2"/>
  <c r="K77" i="2"/>
  <c r="F78" i="2"/>
  <c r="K78" i="2"/>
  <c r="G79" i="2"/>
  <c r="K79" i="2"/>
  <c r="F80" i="2"/>
  <c r="D80" i="2"/>
  <c r="F81" i="2"/>
  <c r="K81" i="2"/>
  <c r="F82" i="2"/>
  <c r="K82" i="2"/>
  <c r="F83" i="2"/>
  <c r="K83" i="2"/>
  <c r="F84" i="2"/>
  <c r="D84" i="2"/>
  <c r="F85" i="2"/>
  <c r="K85" i="2"/>
  <c r="F86" i="2"/>
  <c r="K86" i="2"/>
  <c r="K87" i="2"/>
  <c r="D87" i="2"/>
  <c r="F88" i="2"/>
  <c r="D88" i="2"/>
  <c r="F89" i="2"/>
  <c r="K89" i="2"/>
  <c r="F90" i="2"/>
  <c r="K90" i="2"/>
  <c r="F91" i="2"/>
  <c r="K91" i="2"/>
  <c r="F92" i="2"/>
  <c r="K92" i="2"/>
  <c r="K93" i="2"/>
  <c r="D93" i="2"/>
  <c r="F94" i="2"/>
  <c r="D94" i="2"/>
  <c r="F95" i="2"/>
  <c r="K95" i="2"/>
  <c r="F96" i="2"/>
  <c r="K96" i="2"/>
  <c r="K89" i="22"/>
  <c r="G37" i="26"/>
  <c r="G84" i="20"/>
  <c r="G62" i="28"/>
  <c r="E7" i="29"/>
  <c r="F5" i="27"/>
  <c r="G78" i="28"/>
  <c r="K45" i="20"/>
  <c r="G49" i="21"/>
  <c r="G60" i="27"/>
  <c r="D87" i="27"/>
  <c r="G72" i="26"/>
  <c r="F74" i="26"/>
  <c r="F37" i="26"/>
  <c r="E48" i="27"/>
  <c r="E74" i="27"/>
  <c r="F25" i="21"/>
  <c r="F40" i="26"/>
  <c r="D33" i="21"/>
  <c r="D25" i="23"/>
  <c r="D25" i="20"/>
  <c r="D83" i="21"/>
  <c r="J9" i="26"/>
  <c r="J76" i="26"/>
  <c r="J54" i="26"/>
  <c r="J30" i="23"/>
  <c r="J52" i="22"/>
  <c r="J9" i="28"/>
  <c r="J86" i="23"/>
  <c r="J4" i="21"/>
  <c r="J70" i="21"/>
  <c r="I2" i="27"/>
  <c r="J49" i="28"/>
  <c r="I40" i="27"/>
  <c r="J36" i="21"/>
  <c r="I25" i="27"/>
  <c r="I90" i="27"/>
  <c r="I89" i="27"/>
  <c r="J43" i="28"/>
  <c r="J30" i="21"/>
  <c r="J69" i="22"/>
  <c r="J85" i="26"/>
  <c r="J24" i="26"/>
  <c r="F44" i="26"/>
  <c r="F54" i="26"/>
  <c r="F2" i="20"/>
  <c r="D76" i="22"/>
  <c r="D66" i="23"/>
  <c r="D38" i="23"/>
  <c r="D4" i="21"/>
  <c r="D31" i="22"/>
  <c r="D21" i="28"/>
  <c r="E46" i="27"/>
  <c r="E33" i="27"/>
  <c r="D37" i="28"/>
  <c r="G95" i="27"/>
  <c r="D66" i="21"/>
  <c r="F82" i="20"/>
  <c r="D5" i="26"/>
  <c r="D72" i="26"/>
  <c r="D88" i="21"/>
  <c r="F52" i="20"/>
  <c r="F46" i="21"/>
  <c r="F91" i="28"/>
  <c r="F64" i="26"/>
  <c r="F42" i="22"/>
  <c r="F42" i="21"/>
  <c r="F53" i="28"/>
  <c r="E50" i="27"/>
  <c r="F82" i="28"/>
  <c r="F60" i="21"/>
  <c r="E77" i="27"/>
  <c r="F10" i="28"/>
  <c r="F74" i="20"/>
  <c r="F36" i="28"/>
  <c r="E4" i="27"/>
  <c r="D73" i="26"/>
  <c r="F92" i="26"/>
  <c r="J33" i="2"/>
  <c r="F33" i="2"/>
  <c r="F5" i="2"/>
  <c r="J6" i="22"/>
  <c r="I6" i="20"/>
  <c r="J5" i="23"/>
  <c r="G6" i="23"/>
  <c r="F5" i="21"/>
  <c r="G5" i="20"/>
  <c r="D5" i="22"/>
  <c r="K6" i="22"/>
  <c r="H5" i="20"/>
  <c r="I5" i="22"/>
  <c r="E6" i="22"/>
  <c r="K6" i="20"/>
  <c r="G5" i="23"/>
  <c r="D6" i="23"/>
  <c r="I6" i="2"/>
  <c r="J7" i="23"/>
  <c r="J7" i="21"/>
  <c r="F7" i="22"/>
  <c r="F35" i="2"/>
  <c r="F7" i="20"/>
  <c r="H7" i="2"/>
  <c r="H6" i="2"/>
  <c r="I7" i="23"/>
  <c r="I7" i="21"/>
  <c r="E7" i="22"/>
  <c r="D35" i="2"/>
  <c r="D7" i="20"/>
  <c r="I8" i="2"/>
  <c r="J8" i="22"/>
  <c r="J36" i="2"/>
  <c r="D8" i="23"/>
  <c r="D8" i="21"/>
  <c r="G8" i="20"/>
  <c r="H8" i="2"/>
  <c r="I8" i="22"/>
  <c r="H36" i="2"/>
  <c r="F8" i="2"/>
  <c r="G8" i="22"/>
  <c r="K36" i="2"/>
  <c r="J9" i="22"/>
  <c r="J9" i="21"/>
  <c r="J9" i="20"/>
  <c r="F9" i="22"/>
  <c r="F9" i="21"/>
  <c r="F9" i="20"/>
  <c r="I9" i="22"/>
  <c r="I9" i="21"/>
  <c r="H9" i="20"/>
  <c r="E9" i="22"/>
  <c r="E9" i="21"/>
  <c r="D9" i="20"/>
  <c r="J10" i="20"/>
  <c r="J10" i="21"/>
  <c r="J10" i="23"/>
  <c r="G10" i="20"/>
  <c r="D10" i="21"/>
  <c r="H10" i="20"/>
  <c r="I10" i="21"/>
  <c r="I10" i="23"/>
  <c r="K38" i="2"/>
  <c r="G10" i="22"/>
  <c r="I11" i="2"/>
  <c r="I10" i="2"/>
  <c r="J11" i="21"/>
  <c r="J11" i="22"/>
  <c r="F11" i="23"/>
  <c r="F11" i="20"/>
  <c r="F39" i="2"/>
  <c r="H11" i="2"/>
  <c r="H10" i="2"/>
  <c r="I11" i="21"/>
  <c r="I11" i="22"/>
  <c r="E11" i="23"/>
  <c r="D11" i="20"/>
  <c r="D39" i="2"/>
  <c r="I12" i="2"/>
  <c r="J12" i="20"/>
  <c r="J12" i="22"/>
  <c r="E12" i="2"/>
  <c r="F12" i="20"/>
  <c r="F12" i="22"/>
  <c r="G12" i="21"/>
  <c r="E40" i="2"/>
  <c r="G12" i="23"/>
  <c r="D12" i="2"/>
  <c r="D12" i="20"/>
  <c r="E12" i="22"/>
  <c r="J41" i="2"/>
  <c r="J13" i="23"/>
  <c r="I13" i="2"/>
  <c r="F41" i="2"/>
  <c r="F13" i="23"/>
  <c r="E13" i="2"/>
  <c r="H41" i="2"/>
  <c r="I13" i="23"/>
  <c r="H13" i="2"/>
  <c r="D41" i="2"/>
  <c r="E13" i="23"/>
  <c r="D13" i="2"/>
  <c r="J14" i="23"/>
  <c r="J42" i="2"/>
  <c r="J14" i="21"/>
  <c r="D14" i="23"/>
  <c r="G42" i="2"/>
  <c r="D14" i="21"/>
  <c r="K14" i="20"/>
  <c r="K14" i="22"/>
  <c r="E14" i="20"/>
  <c r="E14" i="22"/>
  <c r="I14" i="2"/>
  <c r="J15" i="20"/>
  <c r="I15" i="2"/>
  <c r="J15" i="22"/>
  <c r="F43" i="2"/>
  <c r="F15" i="21"/>
  <c r="F15" i="23"/>
  <c r="H14" i="2"/>
  <c r="I15" i="20"/>
  <c r="H15" i="2"/>
  <c r="I15" i="22"/>
  <c r="D43" i="2"/>
  <c r="E15" i="21"/>
  <c r="E15" i="23"/>
  <c r="K16" i="2"/>
  <c r="J16" i="21"/>
  <c r="J44" i="2"/>
  <c r="G16" i="2"/>
  <c r="F16" i="21"/>
  <c r="F44" i="2"/>
  <c r="G16" i="23"/>
  <c r="K16" i="20"/>
  <c r="K16" i="22"/>
  <c r="J16" i="2"/>
  <c r="E16" i="21"/>
  <c r="D44" i="2"/>
  <c r="I17" i="2"/>
  <c r="E45" i="2"/>
  <c r="G45" i="2"/>
  <c r="D17" i="2"/>
  <c r="J46" i="2"/>
  <c r="G46" i="2"/>
  <c r="I19" i="2"/>
  <c r="J47" i="2"/>
  <c r="G19" i="2"/>
  <c r="G47" i="2"/>
  <c r="J18" i="2"/>
  <c r="D18" i="2"/>
  <c r="J48" i="2"/>
  <c r="J20" i="2"/>
  <c r="G20" i="2"/>
  <c r="D48" i="2"/>
  <c r="J49" i="2"/>
  <c r="F49" i="2"/>
  <c r="J21" i="2"/>
  <c r="D49" i="2"/>
  <c r="J50" i="2"/>
  <c r="G50" i="2"/>
  <c r="I22" i="2"/>
  <c r="E51" i="2"/>
  <c r="G51" i="2"/>
  <c r="D22" i="2"/>
  <c r="J52" i="2"/>
  <c r="J23" i="2"/>
  <c r="G23" i="2"/>
  <c r="D52" i="2"/>
  <c r="J53" i="2"/>
  <c r="H24" i="2"/>
  <c r="G24" i="2"/>
  <c r="D53" i="2"/>
  <c r="I25" i="2"/>
  <c r="E54" i="2"/>
  <c r="G54" i="2"/>
  <c r="D25" i="2"/>
  <c r="J55" i="2"/>
  <c r="J26" i="2"/>
  <c r="G26" i="2"/>
  <c r="D55" i="2"/>
  <c r="I27" i="2"/>
  <c r="E56" i="2"/>
  <c r="G56" i="2"/>
  <c r="D27" i="2"/>
  <c r="J57" i="2"/>
  <c r="K28" i="2"/>
  <c r="G28" i="2"/>
  <c r="D57" i="2"/>
  <c r="J58" i="2"/>
  <c r="J29" i="2"/>
  <c r="G58" i="2"/>
  <c r="G29" i="2"/>
  <c r="E30" i="2"/>
  <c r="D30" i="2"/>
  <c r="J59" i="2"/>
  <c r="G59" i="2"/>
  <c r="J60" i="2"/>
  <c r="E60" i="2"/>
  <c r="J61" i="2"/>
  <c r="E61" i="2"/>
  <c r="J62" i="2"/>
  <c r="G62" i="2"/>
  <c r="J63" i="2"/>
  <c r="G63" i="2"/>
  <c r="J64" i="2"/>
  <c r="F64" i="2"/>
  <c r="J65" i="2"/>
  <c r="G65" i="2"/>
  <c r="J66" i="2"/>
  <c r="G66" i="2"/>
  <c r="J67" i="2"/>
  <c r="E67" i="2"/>
  <c r="J68" i="2"/>
  <c r="G68" i="2"/>
  <c r="J69" i="2"/>
  <c r="G69" i="2"/>
  <c r="J70" i="2"/>
  <c r="E70" i="2"/>
  <c r="J71" i="2"/>
  <c r="E71" i="2"/>
  <c r="J72" i="2"/>
  <c r="G72" i="2"/>
  <c r="J73" i="2"/>
  <c r="E73" i="2"/>
  <c r="J74" i="2"/>
  <c r="G74" i="2"/>
  <c r="J75" i="2"/>
  <c r="F75" i="2"/>
  <c r="J76" i="2"/>
  <c r="G76" i="2"/>
  <c r="J77" i="2"/>
  <c r="G77" i="2"/>
  <c r="J78" i="2"/>
  <c r="G78" i="2"/>
  <c r="J79" i="2"/>
  <c r="E79" i="2"/>
  <c r="J80" i="2"/>
  <c r="G80" i="2"/>
  <c r="J81" i="2"/>
  <c r="G81" i="2"/>
  <c r="J82" i="2"/>
  <c r="G82" i="2"/>
  <c r="J83" i="2"/>
  <c r="G83" i="2"/>
  <c r="J84" i="2"/>
  <c r="G84" i="2"/>
  <c r="J85" i="2"/>
  <c r="E85" i="2"/>
  <c r="J86" i="2"/>
  <c r="G86" i="2"/>
  <c r="J87" i="2"/>
  <c r="F87" i="2"/>
  <c r="J88" i="2"/>
  <c r="G88" i="2"/>
  <c r="J89" i="2"/>
  <c r="G89" i="2"/>
  <c r="J90" i="2"/>
  <c r="G90" i="2"/>
  <c r="J91" i="2"/>
  <c r="G91" i="2"/>
  <c r="J92" i="2"/>
  <c r="G92" i="2"/>
  <c r="J93" i="2"/>
  <c r="F93" i="2"/>
  <c r="J94" i="2"/>
  <c r="G94" i="2"/>
  <c r="J95" i="2"/>
  <c r="G95" i="2"/>
  <c r="J96" i="2"/>
  <c r="G96" i="2"/>
  <c r="G58" i="22"/>
  <c r="K31" i="22"/>
  <c r="G18" i="20"/>
  <c r="G54" i="20"/>
  <c r="G13" i="28"/>
  <c r="F13" i="27"/>
  <c r="G34" i="28"/>
  <c r="G85" i="28"/>
  <c r="G44" i="20"/>
  <c r="K66" i="21"/>
  <c r="E76" i="28"/>
  <c r="G83" i="26"/>
  <c r="F46" i="22"/>
  <c r="F35" i="23"/>
  <c r="F36" i="21"/>
  <c r="F83" i="28"/>
  <c r="F56" i="28"/>
  <c r="F88" i="21"/>
  <c r="D52" i="28"/>
  <c r="D53" i="22"/>
  <c r="F32" i="27"/>
  <c r="D48" i="20"/>
  <c r="I4" i="27"/>
  <c r="J44" i="26"/>
  <c r="J37" i="22"/>
  <c r="J45" i="21"/>
  <c r="J61" i="26"/>
  <c r="J29" i="28"/>
  <c r="J39" i="21"/>
  <c r="J46" i="23"/>
  <c r="J32" i="21"/>
  <c r="J46" i="26"/>
  <c r="J58" i="26"/>
  <c r="I48" i="27"/>
  <c r="J27" i="20"/>
  <c r="I33" i="27"/>
  <c r="J93" i="21"/>
  <c r="J23" i="23"/>
  <c r="I76" i="27"/>
  <c r="J91" i="20"/>
  <c r="J49" i="22"/>
  <c r="J49" i="26"/>
  <c r="J63" i="26"/>
  <c r="F87" i="26"/>
  <c r="F71" i="28"/>
  <c r="F94" i="22"/>
  <c r="D64" i="21"/>
  <c r="F26" i="26"/>
  <c r="D86" i="23"/>
  <c r="F71" i="22"/>
  <c r="K2" i="27"/>
  <c r="F54" i="20"/>
  <c r="D36" i="21"/>
  <c r="D54" i="28"/>
  <c r="E89" i="27"/>
  <c r="F43" i="28"/>
  <c r="D30" i="21"/>
  <c r="D56" i="28"/>
  <c r="D20" i="26"/>
  <c r="D24" i="26"/>
  <c r="F78" i="20"/>
  <c r="E79" i="27"/>
  <c r="F75" i="20"/>
  <c r="F8" i="26"/>
  <c r="F32" i="26"/>
  <c r="F50" i="22"/>
  <c r="F55" i="21"/>
  <c r="F62" i="20"/>
  <c r="F31" i="20"/>
  <c r="F42" i="28"/>
  <c r="F28" i="21"/>
  <c r="F75" i="21"/>
  <c r="F51" i="28"/>
  <c r="F79" i="28"/>
  <c r="F9" i="26"/>
  <c r="J4" i="27"/>
  <c r="F53" i="26"/>
  <c r="F76" i="26"/>
  <c r="I33" i="2"/>
  <c r="H5" i="2"/>
  <c r="K33" i="2"/>
  <c r="H6" i="22"/>
  <c r="J5" i="20"/>
  <c r="J5" i="22"/>
  <c r="F6" i="21"/>
  <c r="D5" i="21"/>
  <c r="G34" i="2"/>
  <c r="F6" i="23"/>
  <c r="I5" i="21"/>
  <c r="H34" i="2"/>
  <c r="G5" i="22"/>
  <c r="G6" i="22"/>
  <c r="K5" i="20"/>
  <c r="E5" i="22"/>
  <c r="I7" i="2"/>
  <c r="K6" i="2"/>
  <c r="H7" i="23"/>
  <c r="H7" i="21"/>
  <c r="D7" i="22"/>
  <c r="G35" i="2"/>
  <c r="G7" i="20"/>
  <c r="J7" i="2"/>
  <c r="J6" i="2"/>
  <c r="K7" i="23"/>
  <c r="K7" i="21"/>
  <c r="K7" i="22"/>
  <c r="K35" i="2"/>
  <c r="K7" i="20"/>
  <c r="K8" i="2"/>
  <c r="H8" i="22"/>
  <c r="I36" i="2"/>
  <c r="E8" i="2"/>
  <c r="F8" i="22"/>
  <c r="F36" i="2"/>
  <c r="J8" i="2"/>
  <c r="K8" i="22"/>
  <c r="E36" i="2"/>
  <c r="E8" i="21"/>
  <c r="D8" i="20"/>
  <c r="E8" i="23"/>
  <c r="H9" i="22"/>
  <c r="H9" i="21"/>
  <c r="I9" i="20"/>
  <c r="D9" i="22"/>
  <c r="D9" i="21"/>
  <c r="G9" i="20"/>
  <c r="G9" i="22"/>
  <c r="K9" i="21"/>
  <c r="E9" i="20"/>
  <c r="K9" i="22"/>
  <c r="G9" i="21"/>
  <c r="K9" i="20"/>
  <c r="I10" i="20"/>
  <c r="H10" i="21"/>
  <c r="H10" i="23"/>
  <c r="F38" i="2"/>
  <c r="F10" i="22"/>
  <c r="E10" i="20"/>
  <c r="G10" i="21"/>
  <c r="D10" i="20"/>
  <c r="E10" i="21"/>
  <c r="E10" i="23"/>
  <c r="K11" i="2"/>
  <c r="K10" i="2"/>
  <c r="H11" i="21"/>
  <c r="H11" i="22"/>
  <c r="D11" i="23"/>
  <c r="G11" i="20"/>
  <c r="G39" i="2"/>
  <c r="J11" i="2"/>
  <c r="J10" i="2"/>
  <c r="K11" i="21"/>
  <c r="G11" i="22"/>
  <c r="G11" i="23"/>
  <c r="K11" i="20"/>
  <c r="K39" i="2"/>
  <c r="K12" i="2"/>
  <c r="I12" i="20"/>
  <c r="H12" i="22"/>
  <c r="G12" i="2"/>
  <c r="G12" i="20"/>
  <c r="D12" i="22"/>
  <c r="H12" i="2"/>
  <c r="H12" i="20"/>
  <c r="I12" i="22"/>
  <c r="F12" i="2"/>
  <c r="K12" i="20"/>
  <c r="G12" i="22"/>
  <c r="I41" i="2"/>
  <c r="H13" i="23"/>
  <c r="K13" i="2"/>
  <c r="G41" i="2"/>
  <c r="D13" i="23"/>
  <c r="G13" i="2"/>
  <c r="E41" i="2"/>
  <c r="K13" i="23"/>
  <c r="J13" i="2"/>
  <c r="K41" i="2"/>
  <c r="G13" i="23"/>
  <c r="F13" i="2"/>
  <c r="H14" i="23"/>
  <c r="I42" i="2"/>
  <c r="H14" i="21"/>
  <c r="F14" i="20"/>
  <c r="F14" i="22"/>
  <c r="I14" i="23"/>
  <c r="H42" i="2"/>
  <c r="I14" i="21"/>
  <c r="G14" i="20"/>
  <c r="G14" i="22"/>
  <c r="K14" i="2"/>
  <c r="H15" i="20"/>
  <c r="K15" i="2"/>
  <c r="H15" i="22"/>
  <c r="G43" i="2"/>
  <c r="D15" i="21"/>
  <c r="D15" i="23"/>
  <c r="J14" i="2"/>
  <c r="G15" i="20"/>
  <c r="J15" i="2"/>
  <c r="G15" i="22"/>
  <c r="K43" i="2"/>
  <c r="G15" i="21"/>
  <c r="G15" i="23"/>
  <c r="F16" i="2"/>
  <c r="H16" i="21"/>
  <c r="I44" i="2"/>
  <c r="I16" i="2"/>
  <c r="D16" i="21"/>
  <c r="G44" i="2"/>
  <c r="H16" i="2"/>
  <c r="I16" i="21"/>
  <c r="H44" i="2"/>
  <c r="D16" i="2"/>
  <c r="K16" i="21"/>
  <c r="K44" i="2"/>
  <c r="K17" i="2"/>
  <c r="E17" i="2"/>
  <c r="H17" i="2"/>
  <c r="F17" i="2"/>
  <c r="I46" i="2"/>
  <c r="H46" i="2"/>
  <c r="K19" i="2"/>
  <c r="I47" i="2"/>
  <c r="E18" i="2"/>
  <c r="H19" i="2"/>
  <c r="H47" i="2"/>
  <c r="F18" i="2"/>
  <c r="I48" i="2"/>
  <c r="F48" i="2"/>
  <c r="H48" i="2"/>
  <c r="K48" i="2"/>
  <c r="I49" i="2"/>
  <c r="G49" i="2"/>
  <c r="H49" i="2"/>
  <c r="K49" i="2"/>
  <c r="I50" i="2"/>
  <c r="H50" i="2"/>
  <c r="K22" i="2"/>
  <c r="E22" i="2"/>
  <c r="H22" i="2"/>
  <c r="F22" i="2"/>
  <c r="I52" i="2"/>
  <c r="F52" i="2"/>
  <c r="H52" i="2"/>
  <c r="K52" i="2"/>
  <c r="I53" i="2"/>
  <c r="F53" i="2"/>
  <c r="H53" i="2"/>
  <c r="K53" i="2"/>
  <c r="K25" i="2"/>
  <c r="E25" i="2"/>
  <c r="H25" i="2"/>
  <c r="F25" i="2"/>
  <c r="I55" i="2"/>
  <c r="F55" i="2"/>
  <c r="H55" i="2"/>
  <c r="K55" i="2"/>
  <c r="K27" i="2"/>
  <c r="E27" i="2"/>
  <c r="H27" i="2"/>
  <c r="F27" i="2"/>
  <c r="I57" i="2"/>
  <c r="F57" i="2"/>
  <c r="H57" i="2"/>
  <c r="K57" i="2"/>
  <c r="I58" i="2"/>
  <c r="I29" i="2"/>
  <c r="F30" i="2"/>
  <c r="H58" i="2"/>
  <c r="H29" i="2"/>
  <c r="K30" i="2"/>
  <c r="I59" i="2"/>
  <c r="H59" i="2"/>
  <c r="I60" i="2"/>
  <c r="H60" i="2"/>
  <c r="I61" i="2"/>
  <c r="H61" i="2"/>
  <c r="I62" i="2"/>
  <c r="K62" i="2"/>
  <c r="I63" i="2"/>
  <c r="H63" i="2"/>
  <c r="I64" i="2"/>
  <c r="E64" i="2"/>
  <c r="I65" i="2"/>
  <c r="H65" i="2"/>
  <c r="I66" i="2"/>
  <c r="H66" i="2"/>
  <c r="I67" i="2"/>
  <c r="H67" i="2"/>
  <c r="I68" i="2"/>
  <c r="H68" i="2"/>
  <c r="I69" i="2"/>
  <c r="H69" i="2"/>
  <c r="I70" i="2"/>
  <c r="H70" i="2"/>
  <c r="I71" i="2"/>
  <c r="H71" i="2"/>
  <c r="I72" i="2"/>
  <c r="H72" i="2"/>
  <c r="I73" i="2"/>
  <c r="H73" i="2"/>
  <c r="I74" i="2"/>
  <c r="H74" i="2"/>
  <c r="I75" i="2"/>
  <c r="G75" i="2"/>
  <c r="I76" i="2"/>
  <c r="H76" i="2"/>
  <c r="I77" i="2"/>
  <c r="H77" i="2"/>
  <c r="I78" i="2"/>
  <c r="H78" i="2"/>
  <c r="I79" i="2"/>
  <c r="H79" i="2"/>
  <c r="I80" i="2"/>
  <c r="K80" i="2"/>
  <c r="I81" i="2"/>
  <c r="H81" i="2"/>
  <c r="I82" i="2"/>
  <c r="H82" i="2"/>
  <c r="I83" i="2"/>
  <c r="H83" i="2"/>
  <c r="I84" i="2"/>
  <c r="K84" i="2"/>
  <c r="I85" i="2"/>
  <c r="H85" i="2"/>
  <c r="I86" i="2"/>
  <c r="H86" i="2"/>
  <c r="I87" i="2"/>
  <c r="E87" i="2"/>
  <c r="I88" i="2"/>
  <c r="K88" i="2"/>
  <c r="I89" i="2"/>
  <c r="H89" i="2"/>
  <c r="I90" i="2"/>
  <c r="H90" i="2"/>
  <c r="I91" i="2"/>
  <c r="H91" i="2"/>
  <c r="I92" i="2"/>
  <c r="H92" i="2"/>
  <c r="I93" i="2"/>
  <c r="E93" i="2"/>
  <c r="I94" i="2"/>
  <c r="K94" i="2"/>
  <c r="I95" i="2"/>
  <c r="H95" i="2"/>
  <c r="I96" i="2"/>
  <c r="H96" i="2"/>
</calcChain>
</file>

<file path=xl/sharedStrings.xml><?xml version="1.0" encoding="utf-8"?>
<sst xmlns="http://schemas.openxmlformats.org/spreadsheetml/2006/main" count="2550" uniqueCount="51">
  <si>
    <t>Masters Men 40+ CX4,5</t>
  </si>
  <si>
    <t>Masters Men 50+ CX4,5</t>
  </si>
  <si>
    <t>Juniors 15-18</t>
  </si>
  <si>
    <t>Juniors 13-14</t>
  </si>
  <si>
    <t>Juniors 9-12</t>
  </si>
  <si>
    <t>Men CX4,5</t>
  </si>
  <si>
    <t>Single Speed</t>
  </si>
  <si>
    <t>Women CX3,4</t>
  </si>
  <si>
    <t>Women CX4,5</t>
  </si>
  <si>
    <t>Masters Men 40+ CX1,2,3</t>
  </si>
  <si>
    <t>Masters Men 50+ CX1,2,3</t>
  </si>
  <si>
    <t>Masters Men 60+ CX1,2,3</t>
  </si>
  <si>
    <t>Men CX3</t>
  </si>
  <si>
    <t>Place</t>
  </si>
  <si>
    <t>Bib</t>
  </si>
  <si>
    <t>First Name</t>
  </si>
  <si>
    <t>Last Name</t>
  </si>
  <si>
    <t>Gender</t>
  </si>
  <si>
    <t>Age</t>
  </si>
  <si>
    <t>State</t>
  </si>
  <si>
    <t>Team</t>
  </si>
  <si>
    <t>License Exp</t>
  </si>
  <si>
    <t>USAC #</t>
  </si>
  <si>
    <t xml:space="preserve"> </t>
  </si>
  <si>
    <t>Combo</t>
  </si>
  <si>
    <t>Masters Women 40+ CX1,2,3,4</t>
  </si>
  <si>
    <t>Collegiate Men's C</t>
  </si>
  <si>
    <t>Collegiate Women's A</t>
  </si>
  <si>
    <t>Collegiate Women's B</t>
  </si>
  <si>
    <t>Collegiate Women's C</t>
  </si>
  <si>
    <t>Collegiate Men's A</t>
  </si>
  <si>
    <t>Collegiate Men's B</t>
  </si>
  <si>
    <t>Women CX 2,3</t>
  </si>
  <si>
    <t>UCI  Junior Men 17-18</t>
  </si>
  <si>
    <t>UCI Junior Women 17-18</t>
  </si>
  <si>
    <t>UCI Elite Women</t>
  </si>
  <si>
    <t>UCI Elite Men</t>
  </si>
  <si>
    <t>DNS</t>
  </si>
  <si>
    <t>DNF</t>
  </si>
  <si>
    <t>Molly</t>
  </si>
  <si>
    <t>Cameron</t>
  </si>
  <si>
    <t>M</t>
  </si>
  <si>
    <t>OR</t>
  </si>
  <si>
    <t>Point S Auto p/b Nokian Tyres</t>
  </si>
  <si>
    <t>Allison</t>
  </si>
  <si>
    <t>McCurry</t>
  </si>
  <si>
    <t>F</t>
  </si>
  <si>
    <t>KY</t>
  </si>
  <si>
    <t>MARIAN UNIVERSITY</t>
  </si>
  <si>
    <t>Theo</t>
  </si>
  <si>
    <t>De Groote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</si>
</sst>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dashDot">
        <color theme="2" tint="-9.9948118533890809E-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textRotation="45"/>
    </xf>
    <xf numFmtId="0" fontId="3" fillId="0" borderId="0" xfId="0" applyFont="1"/>
    <xf numFmtId="0" fontId="3" fillId="0" borderId="0" xfId="0" applyFont="1" applyAlignment="1">
      <alignment horizontal="center" textRotation="45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3" xfId="0" applyFont="1" applyBorder="1" applyAlignment="1">
      <alignment horizontal="center" textRotation="45"/>
    </xf>
    <xf numFmtId="0" fontId="2" fillId="0" borderId="4" xfId="0" applyFont="1" applyBorder="1" applyAlignment="1">
      <alignment horizontal="center" textRotation="45"/>
    </xf>
    <xf numFmtId="0" fontId="2" fillId="0" borderId="5" xfId="0" applyFont="1" applyBorder="1" applyAlignment="1">
      <alignment horizontal="center" textRotation="45"/>
    </xf>
    <xf numFmtId="0" fontId="2" fillId="0" borderId="3" xfId="0" applyFont="1" applyBorder="1" applyAlignment="1">
      <alignment horizontal="center" textRotation="45" wrapText="1"/>
    </xf>
    <xf numFmtId="0" fontId="2" fillId="0" borderId="4" xfId="0" applyFont="1" applyBorder="1" applyAlignment="1">
      <alignment horizontal="center" textRotation="45" wrapText="1"/>
    </xf>
    <xf numFmtId="0" fontId="2" fillId="0" borderId="2" xfId="0" applyFont="1" applyBorder="1" applyAlignment="1">
      <alignment horizontal="center" textRotation="45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6" xfId="0" applyFont="1" applyBorder="1"/>
    <xf numFmtId="0" fontId="5" fillId="0" borderId="0" xfId="0" applyFont="1" applyBorder="1"/>
    <xf numFmtId="0" fontId="5" fillId="0" borderId="0" xfId="0" applyFont="1"/>
    <xf numFmtId="0" fontId="0" fillId="2" borderId="0" xfId="0" applyFill="1" applyBorder="1"/>
    <xf numFmtId="0" fontId="5" fillId="0" borderId="7" xfId="0" applyFont="1" applyBorder="1"/>
    <xf numFmtId="0" fontId="0" fillId="2" borderId="0" xfId="0" applyFill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9efc67a51435776/Timing%20Folder/2021%20NCCX/2021%20NCCX%20%5eN10%20-%20H'ville%20NCGP/2021-11-20%20Registration%20Working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9efc67a51435776/Timing%20Folder/2021%20NCCX/2021%20NCCX%20%5eN3%20-%20Raleigh/2021-10-10%20Registration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11-20NCCX10"/>
      <sheetName val="Categories-Start Times"/>
      <sheetName val="Series Bib-Chip #s"/>
      <sheetName val="Online Registration"/>
      <sheetName val="wp_p_universal"/>
      <sheetName val="WebScorer"/>
      <sheetName val="My Database"/>
      <sheetName val="Sheet1 (2)"/>
      <sheetName val="Sheet1"/>
    </sheetNames>
    <sheetDataSet>
      <sheetData sheetId="0">
        <row r="1">
          <cell r="D1" t="str">
            <v>Combo</v>
          </cell>
          <cell r="E1" t="str">
            <v>Chip1 ID</v>
          </cell>
          <cell r="F1" t="str">
            <v>Chip2 ID</v>
          </cell>
          <cell r="G1" t="str">
            <v>First_Name</v>
          </cell>
          <cell r="H1" t="str">
            <v>Last_Name</v>
          </cell>
          <cell r="I1" t="str">
            <v>Here</v>
          </cell>
          <cell r="J1" t="str">
            <v>Rider Gender</v>
          </cell>
          <cell r="K1" t="str">
            <v>City</v>
          </cell>
          <cell r="L1" t="str">
            <v>State</v>
          </cell>
          <cell r="M1" t="str">
            <v>Age</v>
          </cell>
          <cell r="N1" t="str">
            <v>Club/Team</v>
          </cell>
          <cell r="O1" t="str">
            <v>License Status (Track)</v>
          </cell>
          <cell r="P1" t="str">
            <v>Start Time_MX</v>
          </cell>
          <cell r="Q1" t="str">
            <v>Cat</v>
          </cell>
          <cell r="R1" t="str">
            <v>Race Date</v>
          </cell>
          <cell r="S1" t="str">
            <v>Fee Paid</v>
          </cell>
          <cell r="T1" t="str">
            <v>License #</v>
          </cell>
          <cell r="U1" t="str">
            <v>Category</v>
          </cell>
          <cell r="V1" t="str">
            <v>Name</v>
          </cell>
          <cell r="W1" t="str">
            <v>2021 Age</v>
          </cell>
          <cell r="X1" t="str">
            <v>Series  Bib</v>
          </cell>
          <cell r="Y1" t="str">
            <v>Extra1</v>
          </cell>
          <cell r="Z1" t="str">
            <v>Extra2</v>
          </cell>
        </row>
        <row r="2">
          <cell r="D2" t="str">
            <v>300Men CX 4,5</v>
          </cell>
          <cell r="E2">
            <v>2629</v>
          </cell>
          <cell r="F2" t="str">
            <v>300Men CX 4,5</v>
          </cell>
          <cell r="G2" t="str">
            <v>Ryo</v>
          </cell>
          <cell r="H2" t="str">
            <v>Akimoto</v>
          </cell>
          <cell r="I2" t="str">
            <v xml:space="preserve"> </v>
          </cell>
          <cell r="J2" t="str">
            <v>M</v>
          </cell>
          <cell r="K2" t="str">
            <v>CHARLOTTESVILLE</v>
          </cell>
          <cell r="L2" t="str">
            <v>VA</v>
          </cell>
          <cell r="M2">
            <v>19</v>
          </cell>
          <cell r="N2" t="str">
            <v>Miller School of Albemarle</v>
          </cell>
          <cell r="O2">
            <v>44612</v>
          </cell>
          <cell r="P2">
            <v>0.35416666666666669</v>
          </cell>
          <cell r="Q2">
            <v>5</v>
          </cell>
          <cell r="R2">
            <v>44520</v>
          </cell>
          <cell r="T2">
            <v>592123</v>
          </cell>
          <cell r="U2" t="str">
            <v>592123Men CX 4,5</v>
          </cell>
          <cell r="V2" t="str">
            <v>Akimoto Ryo</v>
          </cell>
          <cell r="W2">
            <v>18</v>
          </cell>
          <cell r="Y2" t="str">
            <v>USAC</v>
          </cell>
          <cell r="Z2" t="str">
            <v>USAC592123</v>
          </cell>
        </row>
        <row r="3">
          <cell r="D3" t="str">
            <v>301Men CX 4,5</v>
          </cell>
          <cell r="E3">
            <v>2630</v>
          </cell>
          <cell r="F3" t="str">
            <v>301Men CX 4,5</v>
          </cell>
          <cell r="G3" t="str">
            <v>Austin</v>
          </cell>
          <cell r="H3" t="str">
            <v>Boardman</v>
          </cell>
          <cell r="I3" t="str">
            <v xml:space="preserve"> </v>
          </cell>
          <cell r="J3" t="str">
            <v>M</v>
          </cell>
          <cell r="K3" t="str">
            <v>TULSA</v>
          </cell>
          <cell r="L3" t="str">
            <v>OK</v>
          </cell>
          <cell r="M3">
            <v>30</v>
          </cell>
          <cell r="N3" t="str">
            <v>Hodges Bend Racing</v>
          </cell>
          <cell r="O3">
            <v>44548</v>
          </cell>
          <cell r="P3">
            <v>0.35416666666666669</v>
          </cell>
          <cell r="Q3">
            <v>4</v>
          </cell>
          <cell r="R3">
            <v>44520</v>
          </cell>
          <cell r="T3">
            <v>493783</v>
          </cell>
          <cell r="U3" t="str">
            <v>493783Men CX 4,5</v>
          </cell>
          <cell r="V3" t="str">
            <v>Boardman Austin</v>
          </cell>
          <cell r="W3">
            <v>29</v>
          </cell>
          <cell r="Y3" t="str">
            <v>USAC</v>
          </cell>
          <cell r="Z3" t="str">
            <v>USAC493783</v>
          </cell>
        </row>
        <row r="4">
          <cell r="D4" t="str">
            <v>302Men CX 4,5</v>
          </cell>
          <cell r="E4">
            <v>2093</v>
          </cell>
          <cell r="F4" t="str">
            <v>302Men CX 4,5</v>
          </cell>
          <cell r="G4" t="str">
            <v>Michael</v>
          </cell>
          <cell r="H4" t="str">
            <v>Briles</v>
          </cell>
          <cell r="I4" t="str">
            <v xml:space="preserve"> </v>
          </cell>
          <cell r="J4" t="str">
            <v>M</v>
          </cell>
          <cell r="K4" t="str">
            <v>GREENSBORO</v>
          </cell>
          <cell r="L4" t="str">
            <v>NC</v>
          </cell>
          <cell r="M4">
            <v>31</v>
          </cell>
          <cell r="N4" t="str">
            <v>Benissimo</v>
          </cell>
          <cell r="O4">
            <v>44708</v>
          </cell>
          <cell r="P4">
            <v>0.35416666666666669</v>
          </cell>
          <cell r="Q4">
            <v>4</v>
          </cell>
          <cell r="R4">
            <v>44520</v>
          </cell>
          <cell r="T4">
            <v>455608</v>
          </cell>
          <cell r="U4" t="str">
            <v>455608Men CX 4,5</v>
          </cell>
          <cell r="V4" t="str">
            <v>Briles Michael</v>
          </cell>
          <cell r="W4">
            <v>30</v>
          </cell>
          <cell r="Y4" t="str">
            <v>USAC</v>
          </cell>
          <cell r="Z4" t="str">
            <v>USAC455608</v>
          </cell>
        </row>
        <row r="5">
          <cell r="D5" t="str">
            <v>303Men CX 4,5</v>
          </cell>
          <cell r="E5">
            <v>2274</v>
          </cell>
          <cell r="F5" t="str">
            <v>303Men CX 4,5</v>
          </cell>
          <cell r="G5" t="str">
            <v>Wade</v>
          </cell>
          <cell r="H5" t="str">
            <v>Buchheit</v>
          </cell>
          <cell r="I5" t="str">
            <v xml:space="preserve"> </v>
          </cell>
          <cell r="J5" t="str">
            <v>M</v>
          </cell>
          <cell r="K5" t="str">
            <v>Chapel Hill</v>
          </cell>
          <cell r="L5" t="str">
            <v>NC</v>
          </cell>
          <cell r="M5">
            <v>18</v>
          </cell>
          <cell r="N5" t="str">
            <v>East Chapel Hill HS</v>
          </cell>
          <cell r="O5">
            <v>44841</v>
          </cell>
          <cell r="P5">
            <v>0.35416666666666669</v>
          </cell>
          <cell r="Q5">
            <v>5</v>
          </cell>
          <cell r="R5">
            <v>44520</v>
          </cell>
          <cell r="T5">
            <v>625759</v>
          </cell>
          <cell r="U5" t="str">
            <v>625759Men CX 4,5</v>
          </cell>
          <cell r="V5" t="str">
            <v>Buchheit Wade</v>
          </cell>
          <cell r="W5">
            <v>17</v>
          </cell>
          <cell r="Y5" t="str">
            <v>USAC</v>
          </cell>
          <cell r="Z5" t="str">
            <v>USAC625759</v>
          </cell>
        </row>
        <row r="6">
          <cell r="D6" t="str">
            <v>322Men CX 4,5</v>
          </cell>
          <cell r="E6">
            <v>2658</v>
          </cell>
          <cell r="F6" t="str">
            <v>322Men CX 4,5</v>
          </cell>
          <cell r="G6" t="str">
            <v>Matthew</v>
          </cell>
          <cell r="H6" t="str">
            <v>Crabbe</v>
          </cell>
          <cell r="I6" t="str">
            <v xml:space="preserve"> </v>
          </cell>
          <cell r="J6" t="str">
            <v>M</v>
          </cell>
          <cell r="K6" t="str">
            <v>BUFORD</v>
          </cell>
          <cell r="L6" t="str">
            <v>GA</v>
          </cell>
          <cell r="M6">
            <v>13</v>
          </cell>
          <cell r="N6" t="str">
            <v>Mission Source Jr Devo</v>
          </cell>
          <cell r="O6">
            <v>44591</v>
          </cell>
          <cell r="P6">
            <v>0.35416666666666669</v>
          </cell>
          <cell r="Q6">
            <v>4</v>
          </cell>
          <cell r="R6">
            <v>44520</v>
          </cell>
          <cell r="T6">
            <v>531542</v>
          </cell>
          <cell r="U6" t="str">
            <v>531542Men CX 4,5</v>
          </cell>
          <cell r="V6" t="str">
            <v>Crabbe Matthew</v>
          </cell>
          <cell r="W6">
            <v>12</v>
          </cell>
          <cell r="Y6" t="str">
            <v>USAC</v>
          </cell>
          <cell r="Z6" t="str">
            <v>USAC531542</v>
          </cell>
        </row>
        <row r="7">
          <cell r="D7" t="str">
            <v>304Men CX 4,5</v>
          </cell>
          <cell r="E7">
            <v>2631</v>
          </cell>
          <cell r="F7" t="str">
            <v>304Men CX 4,5</v>
          </cell>
          <cell r="G7" t="str">
            <v>Elijah</v>
          </cell>
          <cell r="H7" t="str">
            <v>Culbertson</v>
          </cell>
          <cell r="I7" t="str">
            <v xml:space="preserve"> </v>
          </cell>
          <cell r="J7" t="str">
            <v>M</v>
          </cell>
          <cell r="K7" t="str">
            <v>Zion Crossroads</v>
          </cell>
          <cell r="L7" t="str">
            <v>VA</v>
          </cell>
          <cell r="M7">
            <v>15</v>
          </cell>
          <cell r="N7" t="str">
            <v>Miller School of Albemarle</v>
          </cell>
          <cell r="O7">
            <v>44558</v>
          </cell>
          <cell r="P7">
            <v>0.35416666666666669</v>
          </cell>
          <cell r="Q7">
            <v>4</v>
          </cell>
          <cell r="R7">
            <v>44520</v>
          </cell>
          <cell r="T7">
            <v>546343</v>
          </cell>
          <cell r="U7" t="str">
            <v>546343Men CX 4,5</v>
          </cell>
          <cell r="V7" t="str">
            <v>Culbertson Elijah</v>
          </cell>
          <cell r="W7">
            <v>14</v>
          </cell>
          <cell r="Y7" t="str">
            <v>USAC</v>
          </cell>
          <cell r="Z7" t="str">
            <v>USAC546343</v>
          </cell>
        </row>
        <row r="8">
          <cell r="D8" t="str">
            <v>305Men CX 4,5</v>
          </cell>
          <cell r="E8">
            <v>2632</v>
          </cell>
          <cell r="F8" t="str">
            <v>305Men CX 4,5</v>
          </cell>
          <cell r="G8" t="str">
            <v>Gregory</v>
          </cell>
          <cell r="H8" t="str">
            <v>Debenedetti</v>
          </cell>
          <cell r="I8" t="str">
            <v xml:space="preserve"> </v>
          </cell>
          <cell r="J8" t="str">
            <v>M</v>
          </cell>
          <cell r="K8" t="str">
            <v>BOISE</v>
          </cell>
          <cell r="L8" t="str">
            <v>ID</v>
          </cell>
          <cell r="M8">
            <v>14</v>
          </cell>
          <cell r="N8" t="str">
            <v>BYRDS</v>
          </cell>
          <cell r="O8">
            <v>44548</v>
          </cell>
          <cell r="P8">
            <v>0.35416666666666669</v>
          </cell>
          <cell r="Q8">
            <v>4</v>
          </cell>
          <cell r="R8">
            <v>44520</v>
          </cell>
          <cell r="T8">
            <v>566731</v>
          </cell>
          <cell r="U8" t="str">
            <v>566731Men CX 4,5</v>
          </cell>
          <cell r="V8" t="str">
            <v>Debenedetti Gregory</v>
          </cell>
          <cell r="W8">
            <v>13</v>
          </cell>
          <cell r="Y8" t="str">
            <v>USAC</v>
          </cell>
          <cell r="Z8" t="str">
            <v>USAC566731</v>
          </cell>
        </row>
        <row r="9">
          <cell r="D9" t="str">
            <v>306Men CX 4,5</v>
          </cell>
          <cell r="E9">
            <v>2633</v>
          </cell>
          <cell r="F9" t="str">
            <v>306Men CX 4,5</v>
          </cell>
          <cell r="G9" t="str">
            <v>Chandler</v>
          </cell>
          <cell r="H9" t="str">
            <v>Evans</v>
          </cell>
          <cell r="I9" t="str">
            <v xml:space="preserve"> </v>
          </cell>
          <cell r="J9" t="str">
            <v>M</v>
          </cell>
          <cell r="K9" t="str">
            <v>CROZET</v>
          </cell>
          <cell r="L9" t="str">
            <v>VA</v>
          </cell>
          <cell r="M9">
            <v>15</v>
          </cell>
          <cell r="N9" t="str">
            <v>Seven Rivers Country Day School</v>
          </cell>
          <cell r="O9">
            <v>44839</v>
          </cell>
          <cell r="P9">
            <v>0.35416666666666669</v>
          </cell>
          <cell r="Q9">
            <v>4</v>
          </cell>
          <cell r="R9">
            <v>44520</v>
          </cell>
          <cell r="T9">
            <v>615857</v>
          </cell>
          <cell r="U9" t="str">
            <v>615857Men CX 4,5</v>
          </cell>
          <cell r="V9" t="str">
            <v>Evans Chandler</v>
          </cell>
          <cell r="W9">
            <v>14</v>
          </cell>
          <cell r="Y9" t="str">
            <v>USAC</v>
          </cell>
          <cell r="Z9" t="str">
            <v>USAC615857</v>
          </cell>
        </row>
        <row r="10">
          <cell r="D10" t="str">
            <v>307Men CX 4,5</v>
          </cell>
          <cell r="E10">
            <v>2099</v>
          </cell>
          <cell r="F10" t="str">
            <v>307Men CX 4,5</v>
          </cell>
          <cell r="G10" t="str">
            <v>David</v>
          </cell>
          <cell r="H10" t="str">
            <v>Fuhrer</v>
          </cell>
          <cell r="I10" t="str">
            <v xml:space="preserve"> </v>
          </cell>
          <cell r="J10" t="str">
            <v>M</v>
          </cell>
          <cell r="K10" t="str">
            <v>Charlotte</v>
          </cell>
          <cell r="L10" t="str">
            <v>NC</v>
          </cell>
          <cell r="M10">
            <v>29</v>
          </cell>
          <cell r="N10" t="str">
            <v>Newtype Cycling</v>
          </cell>
          <cell r="O10">
            <v>44834</v>
          </cell>
          <cell r="P10">
            <v>0.35416666666666669</v>
          </cell>
          <cell r="Q10">
            <v>5</v>
          </cell>
          <cell r="R10">
            <v>44520</v>
          </cell>
          <cell r="T10">
            <v>625434</v>
          </cell>
          <cell r="U10" t="str">
            <v>625434Men CX 4,5</v>
          </cell>
          <cell r="V10" t="str">
            <v>Fuhrer David</v>
          </cell>
          <cell r="W10">
            <v>28</v>
          </cell>
          <cell r="Y10" t="str">
            <v>USAC</v>
          </cell>
          <cell r="Z10" t="str">
            <v>USAC625434</v>
          </cell>
        </row>
        <row r="11">
          <cell r="D11" t="str">
            <v>321Men CX 4,5</v>
          </cell>
          <cell r="E11">
            <v>2655</v>
          </cell>
          <cell r="F11" t="str">
            <v>321Men CX 4,5</v>
          </cell>
          <cell r="G11" t="str">
            <v>Adam</v>
          </cell>
          <cell r="H11" t="str">
            <v>Harris</v>
          </cell>
          <cell r="I11" t="str">
            <v xml:space="preserve"> </v>
          </cell>
          <cell r="J11" t="str">
            <v>M</v>
          </cell>
          <cell r="K11" t="str">
            <v>CARY</v>
          </cell>
          <cell r="L11" t="str">
            <v>NC</v>
          </cell>
          <cell r="M11">
            <v>33</v>
          </cell>
          <cell r="N11" t="str">
            <v>Old North Cycling p/b Amino Vital</v>
          </cell>
          <cell r="O11">
            <v>44547</v>
          </cell>
          <cell r="P11">
            <v>0.35416666666666669</v>
          </cell>
          <cell r="Q11">
            <v>4</v>
          </cell>
          <cell r="R11">
            <v>44520</v>
          </cell>
          <cell r="T11">
            <v>273430</v>
          </cell>
          <cell r="U11" t="str">
            <v>273430Men CX 4,5</v>
          </cell>
          <cell r="V11" t="str">
            <v>Harris Adam</v>
          </cell>
          <cell r="W11">
            <v>32</v>
          </cell>
          <cell r="Y11" t="str">
            <v>USAC</v>
          </cell>
          <cell r="Z11" t="str">
            <v>USAC273430</v>
          </cell>
        </row>
        <row r="12">
          <cell r="D12" t="str">
            <v>308Men CX 4,5</v>
          </cell>
          <cell r="E12">
            <v>2634</v>
          </cell>
          <cell r="F12" t="str">
            <v>308Men CX 4,5</v>
          </cell>
          <cell r="G12" t="str">
            <v>Allen</v>
          </cell>
          <cell r="H12" t="str">
            <v>Klaes</v>
          </cell>
          <cell r="I12" t="str">
            <v xml:space="preserve"> </v>
          </cell>
          <cell r="J12" t="str">
            <v>M</v>
          </cell>
          <cell r="K12" t="str">
            <v>Hendersonville</v>
          </cell>
          <cell r="L12" t="str">
            <v>NC</v>
          </cell>
          <cell r="M12">
            <v>37</v>
          </cell>
          <cell r="N12" t="str">
            <v xml:space="preserve"> </v>
          </cell>
          <cell r="O12">
            <v>44835</v>
          </cell>
          <cell r="P12">
            <v>0.35416666666666669</v>
          </cell>
          <cell r="Q12">
            <v>4</v>
          </cell>
          <cell r="R12">
            <v>44520</v>
          </cell>
          <cell r="T12">
            <v>625460</v>
          </cell>
          <cell r="U12" t="str">
            <v>625460Men CX 4,5</v>
          </cell>
          <cell r="V12" t="str">
            <v>Klaes Allen</v>
          </cell>
          <cell r="W12">
            <v>36</v>
          </cell>
          <cell r="Y12" t="str">
            <v>USAC</v>
          </cell>
          <cell r="Z12" t="str">
            <v>USAC625460</v>
          </cell>
        </row>
        <row r="13">
          <cell r="D13" t="str">
            <v>309Men CX 4,5</v>
          </cell>
          <cell r="E13">
            <v>2635</v>
          </cell>
          <cell r="F13" t="str">
            <v>309Men CX 4,5</v>
          </cell>
          <cell r="G13" t="str">
            <v>Joshua</v>
          </cell>
          <cell r="H13" t="str">
            <v>Lacelle</v>
          </cell>
          <cell r="I13" t="str">
            <v xml:space="preserve"> </v>
          </cell>
          <cell r="J13" t="str">
            <v>M</v>
          </cell>
          <cell r="K13" t="str">
            <v>Greenville</v>
          </cell>
          <cell r="L13" t="str">
            <v>SC</v>
          </cell>
          <cell r="M13">
            <v>33</v>
          </cell>
          <cell r="N13" t="str">
            <v>FreeHub Racing</v>
          </cell>
          <cell r="O13">
            <v>44672</v>
          </cell>
          <cell r="P13">
            <v>0.35416666666666669</v>
          </cell>
          <cell r="Q13">
            <v>4</v>
          </cell>
          <cell r="R13">
            <v>44520</v>
          </cell>
          <cell r="T13">
            <v>473356</v>
          </cell>
          <cell r="U13" t="str">
            <v>473356Men CX 4,5</v>
          </cell>
          <cell r="V13" t="str">
            <v>Lacelle Joshua</v>
          </cell>
          <cell r="W13">
            <v>32</v>
          </cell>
          <cell r="Y13" t="str">
            <v>USAC</v>
          </cell>
          <cell r="Z13" t="str">
            <v>USAC473356</v>
          </cell>
        </row>
        <row r="14">
          <cell r="D14" t="str">
            <v>310Men CX 4,5</v>
          </cell>
          <cell r="E14">
            <v>2636</v>
          </cell>
          <cell r="F14" t="str">
            <v>310Men CX 4,5</v>
          </cell>
          <cell r="G14" t="str">
            <v>Marc</v>
          </cell>
          <cell r="H14" t="str">
            <v>Mazza</v>
          </cell>
          <cell r="I14" t="str">
            <v xml:space="preserve"> </v>
          </cell>
          <cell r="J14" t="str">
            <v>M</v>
          </cell>
          <cell r="K14" t="str">
            <v>Asheville</v>
          </cell>
          <cell r="L14" t="str">
            <v>NC</v>
          </cell>
          <cell r="M14">
            <v>32</v>
          </cell>
          <cell r="N14" t="str">
            <v xml:space="preserve"> </v>
          </cell>
          <cell r="O14" t="str">
            <v>One Day</v>
          </cell>
          <cell r="P14">
            <v>0.35416666666666669</v>
          </cell>
          <cell r="Q14" t="str">
            <v>OD</v>
          </cell>
          <cell r="R14">
            <v>44520</v>
          </cell>
          <cell r="T14" t="str">
            <v>ODMAzzaMarc</v>
          </cell>
          <cell r="U14" t="str">
            <v>ODMAzzaMarcMen CX 4,5</v>
          </cell>
          <cell r="V14" t="str">
            <v>Mazza Marc</v>
          </cell>
          <cell r="W14">
            <v>31</v>
          </cell>
          <cell r="Y14" t="str">
            <v>USAC</v>
          </cell>
          <cell r="Z14" t="str">
            <v>USACODMAzzaMarc</v>
          </cell>
        </row>
        <row r="15">
          <cell r="D15" t="str">
            <v>311Men CX 4,5</v>
          </cell>
          <cell r="E15">
            <v>2266</v>
          </cell>
          <cell r="F15" t="str">
            <v>311Men CX 4,5</v>
          </cell>
          <cell r="G15" t="str">
            <v>Caleb</v>
          </cell>
          <cell r="H15" t="str">
            <v>McCaskill</v>
          </cell>
          <cell r="I15" t="str">
            <v xml:space="preserve"> </v>
          </cell>
          <cell r="J15" t="str">
            <v>M</v>
          </cell>
          <cell r="K15" t="str">
            <v>MANIKIN SABOT</v>
          </cell>
          <cell r="L15" t="str">
            <v>VA</v>
          </cell>
          <cell r="M15">
            <v>21</v>
          </cell>
          <cell r="N15" t="str">
            <v>Kelly Benefit Strategies/LSV</v>
          </cell>
          <cell r="O15">
            <v>44548</v>
          </cell>
          <cell r="P15">
            <v>0.35416666666666669</v>
          </cell>
          <cell r="Q15">
            <v>4</v>
          </cell>
          <cell r="R15">
            <v>44520</v>
          </cell>
          <cell r="T15">
            <v>529821</v>
          </cell>
          <cell r="U15" t="str">
            <v>529821Men CX 4,5</v>
          </cell>
          <cell r="V15" t="str">
            <v>McCaskill Caleb</v>
          </cell>
          <cell r="W15">
            <v>20</v>
          </cell>
          <cell r="Y15" t="str">
            <v>USAC</v>
          </cell>
          <cell r="Z15" t="str">
            <v>USAC529821</v>
          </cell>
        </row>
        <row r="16">
          <cell r="D16" t="str">
            <v>312Men CX 4,5</v>
          </cell>
          <cell r="E16">
            <v>2540</v>
          </cell>
          <cell r="F16" t="str">
            <v>312Men CX 4,5</v>
          </cell>
          <cell r="G16" t="str">
            <v>Christopher</v>
          </cell>
          <cell r="H16" t="str">
            <v>Ostlund</v>
          </cell>
          <cell r="I16" t="str">
            <v xml:space="preserve"> </v>
          </cell>
          <cell r="J16" t="str">
            <v>M</v>
          </cell>
          <cell r="K16" t="str">
            <v>Anderson</v>
          </cell>
          <cell r="L16" t="str">
            <v>SC</v>
          </cell>
          <cell r="M16">
            <v>33</v>
          </cell>
          <cell r="N16" t="str">
            <v>Speedshop</v>
          </cell>
          <cell r="O16">
            <v>44859</v>
          </cell>
          <cell r="P16">
            <v>0.35416666666666669</v>
          </cell>
          <cell r="Q16">
            <v>5</v>
          </cell>
          <cell r="R16">
            <v>44520</v>
          </cell>
          <cell r="T16">
            <v>443341</v>
          </cell>
          <cell r="U16" t="str">
            <v>443341Men CX 4,5</v>
          </cell>
          <cell r="V16" t="str">
            <v>Ostlund Christopher</v>
          </cell>
          <cell r="W16">
            <v>32</v>
          </cell>
          <cell r="Y16" t="str">
            <v>USAC</v>
          </cell>
          <cell r="Z16" t="str">
            <v>USAC443341</v>
          </cell>
        </row>
        <row r="17">
          <cell r="D17" t="str">
            <v>313Men CX 4,5</v>
          </cell>
          <cell r="E17">
            <v>2109</v>
          </cell>
          <cell r="F17" t="str">
            <v>313Men CX 4,5</v>
          </cell>
          <cell r="G17" t="str">
            <v>Austin</v>
          </cell>
          <cell r="H17" t="str">
            <v>Parks</v>
          </cell>
          <cell r="I17" t="str">
            <v xml:space="preserve"> </v>
          </cell>
          <cell r="J17" t="str">
            <v>M</v>
          </cell>
          <cell r="K17" t="str">
            <v>Arden</v>
          </cell>
          <cell r="L17" t="str">
            <v>NC</v>
          </cell>
          <cell r="M17">
            <v>25</v>
          </cell>
          <cell r="N17" t="str">
            <v>Downtown Asheville Racing Club (DARC)</v>
          </cell>
          <cell r="O17" t="str">
            <v>One Day</v>
          </cell>
          <cell r="P17">
            <v>0.35416666666666669</v>
          </cell>
          <cell r="Q17" t="str">
            <v>OD</v>
          </cell>
          <cell r="R17">
            <v>44520</v>
          </cell>
          <cell r="T17" t="str">
            <v>ODParksAustin</v>
          </cell>
          <cell r="U17" t="str">
            <v>ODParksAustinMen CX 4,5</v>
          </cell>
          <cell r="V17" t="str">
            <v>Parks Austin</v>
          </cell>
          <cell r="W17">
            <v>24</v>
          </cell>
          <cell r="Y17" t="str">
            <v>USAC</v>
          </cell>
          <cell r="Z17" t="str">
            <v>USACODParksAustin</v>
          </cell>
        </row>
        <row r="18">
          <cell r="D18" t="str">
            <v>314Men CX 4,5</v>
          </cell>
          <cell r="E18">
            <v>2637</v>
          </cell>
          <cell r="F18" t="str">
            <v>314Men CX 4,5</v>
          </cell>
          <cell r="G18" t="str">
            <v>Lucas</v>
          </cell>
          <cell r="H18" t="str">
            <v>Pound</v>
          </cell>
          <cell r="I18" t="str">
            <v xml:space="preserve"> </v>
          </cell>
          <cell r="J18" t="str">
            <v>M</v>
          </cell>
          <cell r="K18" t="str">
            <v>Hendersonville</v>
          </cell>
          <cell r="L18" t="str">
            <v>VA</v>
          </cell>
          <cell r="M18">
            <v>12</v>
          </cell>
          <cell r="N18" t="str">
            <v>The Bicycle Company</v>
          </cell>
          <cell r="O18">
            <v>44884</v>
          </cell>
          <cell r="P18">
            <v>0.35416666666666669</v>
          </cell>
          <cell r="Q18">
            <v>5</v>
          </cell>
          <cell r="R18">
            <v>44520</v>
          </cell>
          <cell r="T18">
            <v>493581</v>
          </cell>
          <cell r="U18" t="str">
            <v>493581Men CX 4,5</v>
          </cell>
          <cell r="V18" t="str">
            <v>Pound Lucas</v>
          </cell>
          <cell r="W18">
            <v>11</v>
          </cell>
          <cell r="Y18" t="str">
            <v>USAC</v>
          </cell>
          <cell r="Z18" t="str">
            <v>USAC493581</v>
          </cell>
        </row>
        <row r="19">
          <cell r="D19" t="str">
            <v>315Men CX 4,5</v>
          </cell>
          <cell r="E19">
            <v>2113</v>
          </cell>
          <cell r="F19" t="str">
            <v>315Men CX 4,5</v>
          </cell>
          <cell r="G19" t="str">
            <v>Adam</v>
          </cell>
          <cell r="H19" t="str">
            <v>Riddle</v>
          </cell>
          <cell r="I19" t="str">
            <v xml:space="preserve"> </v>
          </cell>
          <cell r="J19" t="str">
            <v>M</v>
          </cell>
          <cell r="K19" t="str">
            <v>Fletcher</v>
          </cell>
          <cell r="L19" t="str">
            <v>NC</v>
          </cell>
          <cell r="M19">
            <v>37</v>
          </cell>
          <cell r="N19" t="str">
            <v xml:space="preserve"> </v>
          </cell>
          <cell r="O19">
            <v>44665</v>
          </cell>
          <cell r="P19">
            <v>0.35416666666666669</v>
          </cell>
          <cell r="Q19">
            <v>4</v>
          </cell>
          <cell r="R19">
            <v>44520</v>
          </cell>
          <cell r="T19">
            <v>573704</v>
          </cell>
          <cell r="U19" t="str">
            <v>573704Men CX 4,5</v>
          </cell>
          <cell r="V19" t="str">
            <v>Riddle Adam</v>
          </cell>
          <cell r="W19">
            <v>36</v>
          </cell>
          <cell r="Y19" t="str">
            <v>USAC</v>
          </cell>
          <cell r="Z19" t="str">
            <v>USAC573704</v>
          </cell>
        </row>
        <row r="20">
          <cell r="D20" t="str">
            <v>316Men CX 4,5</v>
          </cell>
          <cell r="E20">
            <v>2469</v>
          </cell>
          <cell r="F20" t="str">
            <v>316Men CX 4,5</v>
          </cell>
          <cell r="G20" t="str">
            <v>Paul</v>
          </cell>
          <cell r="H20" t="str">
            <v>Stefanovics</v>
          </cell>
          <cell r="I20" t="str">
            <v xml:space="preserve"> </v>
          </cell>
          <cell r="J20" t="str">
            <v>M</v>
          </cell>
          <cell r="K20" t="str">
            <v>JOHNS ISLAND</v>
          </cell>
          <cell r="L20" t="str">
            <v>SC</v>
          </cell>
          <cell r="M20">
            <v>54</v>
          </cell>
          <cell r="N20" t="str">
            <v xml:space="preserve"> </v>
          </cell>
          <cell r="O20">
            <v>44751</v>
          </cell>
          <cell r="P20">
            <v>0.35416666666666669</v>
          </cell>
          <cell r="Q20">
            <v>4</v>
          </cell>
          <cell r="R20">
            <v>44520</v>
          </cell>
          <cell r="T20">
            <v>458701</v>
          </cell>
          <cell r="U20" t="str">
            <v>458701Men CX 4,5</v>
          </cell>
          <cell r="V20" t="str">
            <v>Stefanovics Paul</v>
          </cell>
          <cell r="W20">
            <v>53</v>
          </cell>
          <cell r="Y20" t="str">
            <v>USAC</v>
          </cell>
          <cell r="Z20" t="str">
            <v>USAC458701</v>
          </cell>
        </row>
        <row r="21">
          <cell r="D21" t="str">
            <v>317Men CX 4,5</v>
          </cell>
          <cell r="E21">
            <v>2289</v>
          </cell>
          <cell r="F21" t="str">
            <v>317Men CX 4,5</v>
          </cell>
          <cell r="G21" t="str">
            <v>Niko</v>
          </cell>
          <cell r="H21" t="str">
            <v>Strauss</v>
          </cell>
          <cell r="I21" t="str">
            <v xml:space="preserve"> </v>
          </cell>
          <cell r="J21" t="str">
            <v>M</v>
          </cell>
          <cell r="K21" t="str">
            <v>CHAPEL HILL</v>
          </cell>
          <cell r="L21" t="str">
            <v>NC</v>
          </cell>
          <cell r="M21">
            <v>19</v>
          </cell>
          <cell r="N21" t="str">
            <v>NCTC</v>
          </cell>
          <cell r="O21">
            <v>44548</v>
          </cell>
          <cell r="P21">
            <v>0.35416666666666669</v>
          </cell>
          <cell r="Q21">
            <v>4</v>
          </cell>
          <cell r="R21">
            <v>44520</v>
          </cell>
          <cell r="T21">
            <v>489195</v>
          </cell>
          <cell r="U21" t="str">
            <v>489195Men CX 4,5</v>
          </cell>
          <cell r="V21" t="str">
            <v>Strauss Niko</v>
          </cell>
          <cell r="W21">
            <v>18</v>
          </cell>
          <cell r="Y21" t="str">
            <v>USAC</v>
          </cell>
          <cell r="Z21" t="str">
            <v>USAC489195</v>
          </cell>
        </row>
        <row r="22">
          <cell r="D22" t="str">
            <v>318Men CX 4,5</v>
          </cell>
          <cell r="E22">
            <v>2119</v>
          </cell>
          <cell r="F22" t="str">
            <v>318Men CX 4,5</v>
          </cell>
          <cell r="G22" t="str">
            <v>Styrling</v>
          </cell>
          <cell r="H22" t="str">
            <v>Tangusso</v>
          </cell>
          <cell r="I22" t="str">
            <v xml:space="preserve"> </v>
          </cell>
          <cell r="J22" t="str">
            <v>M</v>
          </cell>
          <cell r="K22" t="str">
            <v>ASHEVILLE</v>
          </cell>
          <cell r="L22" t="str">
            <v>NC</v>
          </cell>
          <cell r="M22">
            <v>24</v>
          </cell>
          <cell r="N22" t="str">
            <v>Downtown Asheville Racing Club (DARC)</v>
          </cell>
          <cell r="O22">
            <v>44665</v>
          </cell>
          <cell r="P22">
            <v>0.35416666666666669</v>
          </cell>
          <cell r="Q22">
            <v>4</v>
          </cell>
          <cell r="R22">
            <v>44520</v>
          </cell>
          <cell r="T22">
            <v>611772</v>
          </cell>
          <cell r="U22" t="str">
            <v>611772Men CX 4,5</v>
          </cell>
          <cell r="V22" t="str">
            <v>Tangusso Styrling</v>
          </cell>
          <cell r="W22">
            <v>23</v>
          </cell>
          <cell r="Y22" t="str">
            <v>USAC</v>
          </cell>
          <cell r="Z22" t="str">
            <v>USAC611772</v>
          </cell>
        </row>
        <row r="23">
          <cell r="D23" t="str">
            <v>319Men CX 4,5</v>
          </cell>
          <cell r="E23">
            <v>2292</v>
          </cell>
          <cell r="F23" t="str">
            <v>319Men CX 4,5</v>
          </cell>
          <cell r="G23" t="str">
            <v>Klaas</v>
          </cell>
          <cell r="H23" t="str">
            <v>van Kempen</v>
          </cell>
          <cell r="I23" t="str">
            <v xml:space="preserve"> </v>
          </cell>
          <cell r="J23" t="str">
            <v>M</v>
          </cell>
          <cell r="K23" t="str">
            <v>Chapel Hill</v>
          </cell>
          <cell r="L23" t="str">
            <v>NC</v>
          </cell>
          <cell r="M23">
            <v>22</v>
          </cell>
          <cell r="N23" t="str">
            <v>NCTC</v>
          </cell>
          <cell r="O23">
            <v>44826</v>
          </cell>
          <cell r="P23">
            <v>0.35416666666666669</v>
          </cell>
          <cell r="Q23">
            <v>4</v>
          </cell>
          <cell r="R23">
            <v>44520</v>
          </cell>
          <cell r="T23">
            <v>624947</v>
          </cell>
          <cell r="U23" t="str">
            <v>624947Men CX 4,5</v>
          </cell>
          <cell r="V23" t="str">
            <v>van Kempen Klaas</v>
          </cell>
          <cell r="W23">
            <v>21</v>
          </cell>
          <cell r="Y23" t="str">
            <v>USAC</v>
          </cell>
          <cell r="Z23" t="str">
            <v>USAC624947</v>
          </cell>
        </row>
        <row r="24">
          <cell r="D24" t="str">
            <v>320Men CX 4,5</v>
          </cell>
          <cell r="E24">
            <v>2487</v>
          </cell>
          <cell r="F24" t="str">
            <v>320Men CX 4,5</v>
          </cell>
          <cell r="G24" t="str">
            <v>Aaron</v>
          </cell>
          <cell r="H24" t="str">
            <v>Widman</v>
          </cell>
          <cell r="I24" t="str">
            <v xml:space="preserve"> </v>
          </cell>
          <cell r="J24" t="str">
            <v>M</v>
          </cell>
          <cell r="K24" t="str">
            <v>RALEIGH</v>
          </cell>
          <cell r="L24" t="str">
            <v>NC</v>
          </cell>
          <cell r="M24">
            <v>39</v>
          </cell>
          <cell r="N24" t="str">
            <v>Jigawatt Cycling</v>
          </cell>
          <cell r="O24">
            <v>44548</v>
          </cell>
          <cell r="P24">
            <v>0.35416666666666669</v>
          </cell>
          <cell r="Q24">
            <v>4</v>
          </cell>
          <cell r="R24">
            <v>44520</v>
          </cell>
          <cell r="T24">
            <v>569373</v>
          </cell>
          <cell r="U24" t="str">
            <v>569373Men CX 4,5</v>
          </cell>
          <cell r="V24" t="str">
            <v>Widman Aaron</v>
          </cell>
          <cell r="W24">
            <v>38</v>
          </cell>
          <cell r="Y24" t="str">
            <v>USAC</v>
          </cell>
          <cell r="Z24" t="str">
            <v>USAC569373</v>
          </cell>
        </row>
        <row r="25">
          <cell r="D25" t="str">
            <v>550Masters Men 40+ CX 4,5</v>
          </cell>
          <cell r="E25">
            <v>2638</v>
          </cell>
          <cell r="F25" t="str">
            <v>550Masters Men 40+ CX 4,5</v>
          </cell>
          <cell r="G25" t="str">
            <v>Zachary</v>
          </cell>
          <cell r="H25" t="str">
            <v>Ballinger</v>
          </cell>
          <cell r="I25" t="str">
            <v xml:space="preserve"> </v>
          </cell>
          <cell r="J25" t="str">
            <v>M</v>
          </cell>
          <cell r="K25" t="str">
            <v>MASON</v>
          </cell>
          <cell r="L25" t="str">
            <v>OH</v>
          </cell>
          <cell r="M25">
            <v>40</v>
          </cell>
          <cell r="N25" t="str">
            <v>Ballinger Home Services</v>
          </cell>
          <cell r="O25">
            <v>44572</v>
          </cell>
          <cell r="P25">
            <v>0.35486111111111113</v>
          </cell>
          <cell r="Q25">
            <v>4</v>
          </cell>
          <cell r="R25">
            <v>44520</v>
          </cell>
          <cell r="T25">
            <v>545253</v>
          </cell>
          <cell r="U25" t="str">
            <v>545253Masters Men 40+ CX 4,5</v>
          </cell>
          <cell r="V25" t="str">
            <v>Ballinger Zachary</v>
          </cell>
          <cell r="W25">
            <v>39</v>
          </cell>
          <cell r="Y25" t="str">
            <v>USAC</v>
          </cell>
          <cell r="Z25" t="str">
            <v>USAC545253</v>
          </cell>
        </row>
        <row r="26">
          <cell r="D26" t="str">
            <v>561Masters Men 40+ CX 4,5</v>
          </cell>
          <cell r="E26">
            <v>2587</v>
          </cell>
          <cell r="F26" t="str">
            <v>561Masters Men 40+ CX 4,5</v>
          </cell>
          <cell r="G26" t="str">
            <v>Bart</v>
          </cell>
          <cell r="H26" t="str">
            <v>Cant</v>
          </cell>
          <cell r="I26" t="str">
            <v xml:space="preserve"> </v>
          </cell>
          <cell r="J26" t="str">
            <v>M</v>
          </cell>
          <cell r="K26" t="str">
            <v>CHARLOTTE</v>
          </cell>
          <cell r="L26" t="str">
            <v>NC</v>
          </cell>
          <cell r="M26">
            <v>48</v>
          </cell>
          <cell r="N26" t="str">
            <v>The Flandriens</v>
          </cell>
          <cell r="O26" t="str">
            <v>One Day</v>
          </cell>
          <cell r="P26">
            <v>0.35486111111111113</v>
          </cell>
          <cell r="Q26" t="str">
            <v>OD</v>
          </cell>
          <cell r="R26">
            <v>44520</v>
          </cell>
          <cell r="T26" t="str">
            <v>ODCantBart</v>
          </cell>
          <cell r="U26" t="str">
            <v>ODCantBartMasters Men 40+ CX 4,5</v>
          </cell>
          <cell r="V26" t="str">
            <v>Cant Bart</v>
          </cell>
          <cell r="W26">
            <v>47</v>
          </cell>
          <cell r="Y26" t="str">
            <v>USAC</v>
          </cell>
          <cell r="Z26" t="str">
            <v>USACODCantBart</v>
          </cell>
        </row>
        <row r="27">
          <cell r="D27" t="str">
            <v>551Masters Men 40+ CX 4,5</v>
          </cell>
          <cell r="E27">
            <v>2002</v>
          </cell>
          <cell r="F27" t="str">
            <v>551Masters Men 40+ CX 4,5</v>
          </cell>
          <cell r="G27" t="str">
            <v>Neal</v>
          </cell>
          <cell r="H27" t="str">
            <v>Caren</v>
          </cell>
          <cell r="I27" t="str">
            <v xml:space="preserve"> </v>
          </cell>
          <cell r="J27" t="str">
            <v>M</v>
          </cell>
          <cell r="K27" t="str">
            <v>Chapel Hill</v>
          </cell>
          <cell r="L27" t="str">
            <v>NC</v>
          </cell>
          <cell r="M27">
            <v>49</v>
          </cell>
          <cell r="N27" t="str">
            <v>NCTC</v>
          </cell>
          <cell r="O27">
            <v>44807</v>
          </cell>
          <cell r="P27">
            <v>0.35486111111111113</v>
          </cell>
          <cell r="Q27">
            <v>4</v>
          </cell>
          <cell r="R27">
            <v>44520</v>
          </cell>
          <cell r="T27">
            <v>595399</v>
          </cell>
          <cell r="U27" t="str">
            <v>595399Masters Men 40+ CX 4,5</v>
          </cell>
          <cell r="V27" t="str">
            <v>Caren Neal</v>
          </cell>
          <cell r="W27">
            <v>48</v>
          </cell>
          <cell r="Y27" t="str">
            <v>USAC</v>
          </cell>
          <cell r="Z27" t="str">
            <v>USAC595399</v>
          </cell>
        </row>
        <row r="28">
          <cell r="D28" t="str">
            <v>552Masters Men 40+ CX 4,5</v>
          </cell>
          <cell r="E28">
            <v>2103</v>
          </cell>
          <cell r="F28" t="str">
            <v>552Masters Men 40+ CX 4,5</v>
          </cell>
          <cell r="G28" t="str">
            <v>Nathan</v>
          </cell>
          <cell r="H28" t="str">
            <v>Cuka</v>
          </cell>
          <cell r="I28" t="str">
            <v xml:space="preserve"> </v>
          </cell>
          <cell r="J28" t="str">
            <v>M</v>
          </cell>
          <cell r="K28" t="str">
            <v>WINSTON-SALEM</v>
          </cell>
          <cell r="L28" t="str">
            <v>NC</v>
          </cell>
          <cell r="M28">
            <v>48</v>
          </cell>
          <cell r="N28" t="str">
            <v>Sherwood Forest Cycling Club</v>
          </cell>
          <cell r="O28">
            <v>44683</v>
          </cell>
          <cell r="P28">
            <v>0.35486111111111113</v>
          </cell>
          <cell r="Q28">
            <v>4</v>
          </cell>
          <cell r="R28">
            <v>44520</v>
          </cell>
          <cell r="T28">
            <v>235039</v>
          </cell>
          <cell r="U28" t="str">
            <v>235039Masters Men 40+ CX 4,5</v>
          </cell>
          <cell r="V28" t="str">
            <v>Cuka Nathan</v>
          </cell>
          <cell r="W28">
            <v>47</v>
          </cell>
          <cell r="Y28" t="str">
            <v>USAC</v>
          </cell>
          <cell r="Z28" t="str">
            <v>USAC235039</v>
          </cell>
        </row>
        <row r="29">
          <cell r="D29" t="str">
            <v>553Masters Men 40+ CX 4,5</v>
          </cell>
          <cell r="E29">
            <v>2639</v>
          </cell>
          <cell r="F29" t="str">
            <v>553Masters Men 40+ CX 4,5</v>
          </cell>
          <cell r="G29" t="str">
            <v>Carsten</v>
          </cell>
          <cell r="H29" t="str">
            <v>Erkel</v>
          </cell>
          <cell r="I29" t="str">
            <v xml:space="preserve"> </v>
          </cell>
          <cell r="J29" t="str">
            <v>M</v>
          </cell>
          <cell r="K29" t="str">
            <v>Laurel Park</v>
          </cell>
          <cell r="L29" t="str">
            <v>NC</v>
          </cell>
          <cell r="M29">
            <v>49</v>
          </cell>
          <cell r="N29" t="str">
            <v>DIRT - Dads Inside Riding Trainers</v>
          </cell>
          <cell r="O29" t="str">
            <v>One Day</v>
          </cell>
          <cell r="P29">
            <v>0.35486111111111113</v>
          </cell>
          <cell r="Q29" t="str">
            <v>OD</v>
          </cell>
          <cell r="R29">
            <v>44520</v>
          </cell>
          <cell r="T29" t="str">
            <v>ODErkelCarsten</v>
          </cell>
          <cell r="U29" t="str">
            <v>ODErkelCarstenMasters Men 40+ CX 4,5</v>
          </cell>
          <cell r="V29" t="str">
            <v>Erkel Carsten</v>
          </cell>
          <cell r="W29">
            <v>48</v>
          </cell>
          <cell r="Y29" t="str">
            <v>USAC</v>
          </cell>
          <cell r="Z29" t="str">
            <v>USACODErkelCarsten</v>
          </cell>
        </row>
        <row r="30">
          <cell r="D30" t="str">
            <v>554Masters Men 40+ CX 4,5</v>
          </cell>
          <cell r="E30">
            <v>2640</v>
          </cell>
          <cell r="F30" t="str">
            <v>554Masters Men 40+ CX 4,5</v>
          </cell>
          <cell r="G30" t="str">
            <v>Scott</v>
          </cell>
          <cell r="H30" t="str">
            <v>Evans</v>
          </cell>
          <cell r="I30" t="str">
            <v xml:space="preserve"> </v>
          </cell>
          <cell r="J30" t="str">
            <v>M</v>
          </cell>
          <cell r="K30" t="str">
            <v>CROZET</v>
          </cell>
          <cell r="L30" t="str">
            <v>VA</v>
          </cell>
          <cell r="M30">
            <v>43</v>
          </cell>
          <cell r="N30" t="str">
            <v>Kenmore Envelope Co.</v>
          </cell>
          <cell r="O30">
            <v>44620</v>
          </cell>
          <cell r="P30">
            <v>0.35486111111111113</v>
          </cell>
          <cell r="Q30">
            <v>4</v>
          </cell>
          <cell r="R30">
            <v>44520</v>
          </cell>
          <cell r="T30">
            <v>454368</v>
          </cell>
          <cell r="U30" t="str">
            <v>454368Masters Men 40+ CX 4,5</v>
          </cell>
          <cell r="V30" t="str">
            <v>Evans Scott</v>
          </cell>
          <cell r="W30">
            <v>42</v>
          </cell>
          <cell r="Y30" t="str">
            <v>USAC</v>
          </cell>
          <cell r="Z30" t="str">
            <v>USAC454368</v>
          </cell>
        </row>
        <row r="31">
          <cell r="D31" t="str">
            <v>555Masters Men 40+ CX 4,5</v>
          </cell>
          <cell r="E31">
            <v>2573</v>
          </cell>
          <cell r="F31" t="str">
            <v>555Masters Men 40+ CX 4,5</v>
          </cell>
          <cell r="G31" t="str">
            <v>Chris</v>
          </cell>
          <cell r="H31" t="str">
            <v>Gladora</v>
          </cell>
          <cell r="I31" t="str">
            <v xml:space="preserve"> </v>
          </cell>
          <cell r="J31" t="str">
            <v>M</v>
          </cell>
          <cell r="K31" t="str">
            <v>CHARLOTTE</v>
          </cell>
          <cell r="L31" t="str">
            <v>NC</v>
          </cell>
          <cell r="M31">
            <v>41</v>
          </cell>
          <cell r="N31" t="str">
            <v>HopFly Cyclocross</v>
          </cell>
          <cell r="O31">
            <v>44548</v>
          </cell>
          <cell r="P31">
            <v>0.35486111111111113</v>
          </cell>
          <cell r="Q31">
            <v>4</v>
          </cell>
          <cell r="R31">
            <v>44520</v>
          </cell>
          <cell r="T31">
            <v>351044</v>
          </cell>
          <cell r="U31" t="str">
            <v>351044Masters Men 40+ CX 4,5</v>
          </cell>
          <cell r="V31" t="str">
            <v>Gladora Chris</v>
          </cell>
          <cell r="W31">
            <v>40</v>
          </cell>
          <cell r="Y31" t="str">
            <v>USAC</v>
          </cell>
          <cell r="Z31" t="str">
            <v>USAC351044</v>
          </cell>
        </row>
        <row r="32">
          <cell r="D32" t="str">
            <v>556Masters Men 40+ CX 4,5</v>
          </cell>
          <cell r="E32">
            <v>2231</v>
          </cell>
          <cell r="F32" t="str">
            <v>556Masters Men 40+ CX 4,5</v>
          </cell>
          <cell r="G32" t="str">
            <v>Eric</v>
          </cell>
          <cell r="H32" t="str">
            <v>Hunter</v>
          </cell>
          <cell r="I32" t="str">
            <v xml:space="preserve"> </v>
          </cell>
          <cell r="J32" t="str">
            <v>M</v>
          </cell>
          <cell r="K32" t="str">
            <v>Durham</v>
          </cell>
          <cell r="L32" t="str">
            <v>NC</v>
          </cell>
          <cell r="M32">
            <v>48</v>
          </cell>
          <cell r="N32" t="str">
            <v xml:space="preserve"> </v>
          </cell>
          <cell r="O32">
            <v>44797</v>
          </cell>
          <cell r="P32">
            <v>0.35486111111111113</v>
          </cell>
          <cell r="Q32">
            <v>4</v>
          </cell>
          <cell r="R32">
            <v>44520</v>
          </cell>
          <cell r="T32">
            <v>330832</v>
          </cell>
          <cell r="U32" t="str">
            <v>330832Masters Men 40+ CX 4,5</v>
          </cell>
          <cell r="V32" t="str">
            <v>Hunter Eric</v>
          </cell>
          <cell r="W32">
            <v>47</v>
          </cell>
          <cell r="Y32" t="str">
            <v>USAC</v>
          </cell>
          <cell r="Z32" t="str">
            <v>USAC330832</v>
          </cell>
        </row>
        <row r="33">
          <cell r="D33" t="str">
            <v>557Masters Men 40+ CX 4,5</v>
          </cell>
          <cell r="E33">
            <v>2371</v>
          </cell>
          <cell r="F33" t="str">
            <v>557Masters Men 40+ CX 4,5</v>
          </cell>
          <cell r="G33" t="str">
            <v>Luke</v>
          </cell>
          <cell r="H33" t="str">
            <v>McMurtrey</v>
          </cell>
          <cell r="I33" t="str">
            <v xml:space="preserve"> </v>
          </cell>
          <cell r="J33" t="str">
            <v>M</v>
          </cell>
          <cell r="K33" t="str">
            <v>Hendersonville</v>
          </cell>
          <cell r="L33" t="str">
            <v>NJ</v>
          </cell>
          <cell r="M33">
            <v>43</v>
          </cell>
          <cell r="N33" t="str">
            <v xml:space="preserve"> </v>
          </cell>
          <cell r="O33" t="str">
            <v>One Day</v>
          </cell>
          <cell r="P33">
            <v>0.35486111111111113</v>
          </cell>
          <cell r="Q33" t="str">
            <v>OD</v>
          </cell>
          <cell r="R33">
            <v>44520</v>
          </cell>
          <cell r="T33" t="str">
            <v>ODMcMurtreyLuke</v>
          </cell>
          <cell r="U33" t="str">
            <v>ODMcMurtreyLukeMasters Men 40+ CX 4,5</v>
          </cell>
          <cell r="V33" t="str">
            <v>McMurtrey Luke</v>
          </cell>
          <cell r="W33">
            <v>42</v>
          </cell>
          <cell r="Y33" t="str">
            <v>USAC</v>
          </cell>
          <cell r="Z33" t="str">
            <v>USACODMcMurtreyLuke</v>
          </cell>
        </row>
        <row r="34">
          <cell r="D34" t="str">
            <v>558Masters Men 40+ CX 4,5</v>
          </cell>
          <cell r="E34">
            <v>2012</v>
          </cell>
          <cell r="F34" t="str">
            <v>558Masters Men 40+ CX 4,5</v>
          </cell>
          <cell r="G34" t="str">
            <v>Chris</v>
          </cell>
          <cell r="H34" t="str">
            <v>Shields</v>
          </cell>
          <cell r="I34" t="str">
            <v xml:space="preserve"> </v>
          </cell>
          <cell r="J34" t="str">
            <v>M</v>
          </cell>
          <cell r="K34" t="str">
            <v>DURHAM</v>
          </cell>
          <cell r="L34" t="str">
            <v>NC</v>
          </cell>
          <cell r="M34">
            <v>50</v>
          </cell>
          <cell r="N34" t="str">
            <v>Constellation Cycling</v>
          </cell>
          <cell r="O34">
            <v>44548</v>
          </cell>
          <cell r="P34">
            <v>0.35486111111111113</v>
          </cell>
          <cell r="Q34">
            <v>4</v>
          </cell>
          <cell r="R34">
            <v>44520</v>
          </cell>
          <cell r="T34">
            <v>455429</v>
          </cell>
          <cell r="U34" t="str">
            <v>455429Masters Men 40+ CX 4,5</v>
          </cell>
          <cell r="V34" t="str">
            <v>Shields Chris</v>
          </cell>
          <cell r="W34">
            <v>49</v>
          </cell>
          <cell r="Y34" t="str">
            <v>USAC</v>
          </cell>
          <cell r="Z34" t="str">
            <v>USAC455429</v>
          </cell>
        </row>
        <row r="35">
          <cell r="D35" t="str">
            <v>559Masters Men 40+ CX 4,5</v>
          </cell>
          <cell r="E35">
            <v>2013</v>
          </cell>
          <cell r="F35" t="str">
            <v>559Masters Men 40+ CX 4,5</v>
          </cell>
          <cell r="G35" t="str">
            <v>John</v>
          </cell>
          <cell r="H35" t="str">
            <v>Smith</v>
          </cell>
          <cell r="I35" t="str">
            <v xml:space="preserve"> </v>
          </cell>
          <cell r="J35" t="str">
            <v>M</v>
          </cell>
          <cell r="K35" t="str">
            <v>ASHEVILLE</v>
          </cell>
          <cell r="L35" t="str">
            <v>NC</v>
          </cell>
          <cell r="M35">
            <v>50</v>
          </cell>
          <cell r="N35" t="str">
            <v>CTS</v>
          </cell>
          <cell r="O35">
            <v>44547</v>
          </cell>
          <cell r="P35">
            <v>0.35486111111111113</v>
          </cell>
          <cell r="Q35">
            <v>4</v>
          </cell>
          <cell r="R35">
            <v>44520</v>
          </cell>
          <cell r="T35">
            <v>174404</v>
          </cell>
          <cell r="U35" t="str">
            <v>174404Masters Men 40+ CX 4,5</v>
          </cell>
          <cell r="V35" t="str">
            <v>Smith John</v>
          </cell>
          <cell r="W35">
            <v>49</v>
          </cell>
          <cell r="Y35" t="str">
            <v>USAC</v>
          </cell>
          <cell r="Z35" t="str">
            <v>USAC174404</v>
          </cell>
        </row>
        <row r="36">
          <cell r="D36" t="str">
            <v>560Masters Men 40+ CX 4,5</v>
          </cell>
          <cell r="E36">
            <v>2235</v>
          </cell>
          <cell r="F36" t="str">
            <v>560Masters Men 40+ CX 4,5</v>
          </cell>
          <cell r="G36" t="str">
            <v>Joshua</v>
          </cell>
          <cell r="H36" t="str">
            <v>VanCleef</v>
          </cell>
          <cell r="I36" t="str">
            <v xml:space="preserve"> </v>
          </cell>
          <cell r="J36" t="str">
            <v>M</v>
          </cell>
          <cell r="K36" t="str">
            <v>DURHAM</v>
          </cell>
          <cell r="L36" t="str">
            <v>NC</v>
          </cell>
          <cell r="M36">
            <v>41</v>
          </cell>
          <cell r="N36" t="str">
            <v>12th State Cycling Team p/b Trophy Brewing</v>
          </cell>
          <cell r="O36">
            <v>44642</v>
          </cell>
          <cell r="P36">
            <v>0.35486111111111113</v>
          </cell>
          <cell r="Q36">
            <v>5</v>
          </cell>
          <cell r="R36">
            <v>44520</v>
          </cell>
          <cell r="T36">
            <v>74120</v>
          </cell>
          <cell r="U36" t="str">
            <v>74120Masters Men 40+ CX 4,5</v>
          </cell>
          <cell r="V36" t="str">
            <v>VanCleef Joshua</v>
          </cell>
          <cell r="W36">
            <v>40</v>
          </cell>
          <cell r="Y36" t="str">
            <v>USAC</v>
          </cell>
          <cell r="Z36" t="str">
            <v>USAC74120</v>
          </cell>
        </row>
        <row r="37">
          <cell r="D37" t="str">
            <v>51Masters Men 50+ CX 4,5</v>
          </cell>
          <cell r="E37">
            <v>2641</v>
          </cell>
          <cell r="F37" t="str">
            <v>51Masters Men 50+ CX 4,5</v>
          </cell>
          <cell r="G37" t="str">
            <v>Roger</v>
          </cell>
          <cell r="H37" t="str">
            <v>Aberth</v>
          </cell>
          <cell r="I37" t="str">
            <v xml:space="preserve"> </v>
          </cell>
          <cell r="J37" t="str">
            <v>M</v>
          </cell>
          <cell r="K37" t="str">
            <v>Arlington</v>
          </cell>
          <cell r="L37" t="str">
            <v>VA</v>
          </cell>
          <cell r="M37">
            <v>62</v>
          </cell>
          <cell r="N37" t="str">
            <v xml:space="preserve"> </v>
          </cell>
          <cell r="O37" t="str">
            <v>One Day</v>
          </cell>
          <cell r="P37">
            <v>0.35555555555555557</v>
          </cell>
          <cell r="Q37" t="str">
            <v>OD</v>
          </cell>
          <cell r="R37">
            <v>44520</v>
          </cell>
          <cell r="T37" t="str">
            <v>ODAberthRoger</v>
          </cell>
          <cell r="U37" t="str">
            <v>ODAberthRogerMasters Men 50+ CX 4,5</v>
          </cell>
          <cell r="V37" t="str">
            <v>Aberth Roger</v>
          </cell>
          <cell r="W37">
            <v>61</v>
          </cell>
          <cell r="Y37" t="str">
            <v>USAC</v>
          </cell>
          <cell r="Z37" t="str">
            <v>USACODAberthRoger</v>
          </cell>
        </row>
        <row r="38">
          <cell r="D38" t="str">
            <v>52Masters Men 50+ CX 4,5</v>
          </cell>
          <cell r="E38">
            <v>2001</v>
          </cell>
          <cell r="F38" t="str">
            <v>52Masters Men 50+ CX 4,5</v>
          </cell>
          <cell r="G38" t="str">
            <v>Steve</v>
          </cell>
          <cell r="H38" t="str">
            <v>Bevington</v>
          </cell>
          <cell r="I38" t="str">
            <v xml:space="preserve"> </v>
          </cell>
          <cell r="J38" t="str">
            <v>M</v>
          </cell>
          <cell r="K38" t="str">
            <v>CHAPEL HILL</v>
          </cell>
          <cell r="L38" t="str">
            <v>NC</v>
          </cell>
          <cell r="M38">
            <v>60</v>
          </cell>
          <cell r="N38" t="str">
            <v>HammerCross</v>
          </cell>
          <cell r="O38">
            <v>44548</v>
          </cell>
          <cell r="P38">
            <v>0.35555555555555557</v>
          </cell>
          <cell r="Q38">
            <v>4</v>
          </cell>
          <cell r="R38">
            <v>44520</v>
          </cell>
          <cell r="T38">
            <v>329436</v>
          </cell>
          <cell r="U38" t="str">
            <v>329436Masters Men 50+ CX 4,5</v>
          </cell>
          <cell r="V38" t="str">
            <v>Bevington Steve</v>
          </cell>
          <cell r="W38">
            <v>59</v>
          </cell>
          <cell r="Y38" t="str">
            <v>USAC</v>
          </cell>
          <cell r="Z38" t="str">
            <v>USAC329436</v>
          </cell>
        </row>
        <row r="39">
          <cell r="D39" t="str">
            <v>53Masters Men 50+ CX 4,5</v>
          </cell>
          <cell r="E39">
            <v>2239</v>
          </cell>
          <cell r="F39" t="str">
            <v>53Masters Men 50+ CX 4,5</v>
          </cell>
          <cell r="G39" t="str">
            <v>Chris</v>
          </cell>
          <cell r="H39" t="str">
            <v>Black</v>
          </cell>
          <cell r="I39" t="str">
            <v xml:space="preserve"> </v>
          </cell>
          <cell r="J39" t="str">
            <v>M</v>
          </cell>
          <cell r="K39" t="str">
            <v>Raleigh</v>
          </cell>
          <cell r="L39" t="str">
            <v>NC</v>
          </cell>
          <cell r="M39">
            <v>51</v>
          </cell>
          <cell r="N39" t="str">
            <v>Berger Hardware Bikes</v>
          </cell>
          <cell r="O39">
            <v>44828</v>
          </cell>
          <cell r="P39">
            <v>0.35555555555555557</v>
          </cell>
          <cell r="Q39">
            <v>4</v>
          </cell>
          <cell r="R39">
            <v>44520</v>
          </cell>
          <cell r="T39">
            <v>300688</v>
          </cell>
          <cell r="U39" t="str">
            <v>300688Masters Men 50+ CX 4,5</v>
          </cell>
          <cell r="V39" t="str">
            <v>Black Chris</v>
          </cell>
          <cell r="W39">
            <v>50</v>
          </cell>
          <cell r="Y39" t="str">
            <v>USAC</v>
          </cell>
          <cell r="Z39" t="str">
            <v>USAC300688</v>
          </cell>
        </row>
        <row r="40">
          <cell r="D40" t="str">
            <v>54Masters Men 50+ CX 4,5</v>
          </cell>
          <cell r="E40">
            <v>2181</v>
          </cell>
          <cell r="F40" t="str">
            <v>54Masters Men 50+ CX 4,5</v>
          </cell>
          <cell r="G40" t="str">
            <v>David</v>
          </cell>
          <cell r="H40" t="str">
            <v>Boynton</v>
          </cell>
          <cell r="I40" t="str">
            <v xml:space="preserve"> </v>
          </cell>
          <cell r="J40" t="str">
            <v>M</v>
          </cell>
          <cell r="K40" t="str">
            <v>PITTSBORO</v>
          </cell>
          <cell r="L40" t="str">
            <v>NC</v>
          </cell>
          <cell r="M40">
            <v>51</v>
          </cell>
          <cell r="N40" t="str">
            <v>Team HammerCross</v>
          </cell>
          <cell r="O40">
            <v>44546</v>
          </cell>
          <cell r="P40">
            <v>0.35555555555555557</v>
          </cell>
          <cell r="Q40">
            <v>4</v>
          </cell>
          <cell r="R40">
            <v>44520</v>
          </cell>
          <cell r="T40">
            <v>4525</v>
          </cell>
          <cell r="U40" t="str">
            <v>4525Masters Men 50+ CX 4,5</v>
          </cell>
          <cell r="V40" t="str">
            <v>Boynton David</v>
          </cell>
          <cell r="W40">
            <v>50</v>
          </cell>
          <cell r="Y40" t="str">
            <v>USAC</v>
          </cell>
          <cell r="Z40" t="str">
            <v>USAC4525</v>
          </cell>
        </row>
        <row r="41">
          <cell r="D41" t="str">
            <v>55Masters Men 50+ CX 4,5</v>
          </cell>
          <cell r="E41">
            <v>2019</v>
          </cell>
          <cell r="F41" t="str">
            <v>55Masters Men 50+ CX 4,5</v>
          </cell>
          <cell r="G41" t="str">
            <v>Joe</v>
          </cell>
          <cell r="H41" t="str">
            <v>Briscoe</v>
          </cell>
          <cell r="I41" t="str">
            <v xml:space="preserve"> </v>
          </cell>
          <cell r="J41" t="str">
            <v>M</v>
          </cell>
          <cell r="K41" t="str">
            <v>CLEMMONS</v>
          </cell>
          <cell r="L41" t="str">
            <v>NC</v>
          </cell>
          <cell r="M41">
            <v>61</v>
          </cell>
          <cell r="N41" t="str">
            <v>Constellation Cycling</v>
          </cell>
          <cell r="O41">
            <v>44548</v>
          </cell>
          <cell r="P41">
            <v>0.35555555555555557</v>
          </cell>
          <cell r="Q41">
            <v>4</v>
          </cell>
          <cell r="R41">
            <v>44520</v>
          </cell>
          <cell r="T41">
            <v>410826</v>
          </cell>
          <cell r="U41" t="str">
            <v>410826Masters Men 50+ CX 4,5</v>
          </cell>
          <cell r="V41" t="str">
            <v>Briscoe Joe</v>
          </cell>
          <cell r="W41">
            <v>60</v>
          </cell>
          <cell r="Y41" t="str">
            <v>USAC</v>
          </cell>
          <cell r="Z41" t="str">
            <v>USAC410826</v>
          </cell>
        </row>
        <row r="42">
          <cell r="D42" t="str">
            <v>56Masters Men 50+ CX 4,5</v>
          </cell>
          <cell r="E42">
            <v>2240</v>
          </cell>
          <cell r="F42" t="str">
            <v>56Masters Men 50+ CX 4,5</v>
          </cell>
          <cell r="G42" t="str">
            <v>David</v>
          </cell>
          <cell r="H42" t="str">
            <v>Brown</v>
          </cell>
          <cell r="I42" t="str">
            <v xml:space="preserve"> </v>
          </cell>
          <cell r="J42" t="str">
            <v>M</v>
          </cell>
          <cell r="K42" t="str">
            <v>Castle Hayne</v>
          </cell>
          <cell r="L42" t="str">
            <v>NC</v>
          </cell>
          <cell r="M42">
            <v>55</v>
          </cell>
          <cell r="N42" t="str">
            <v>Southeast Velo Racing</v>
          </cell>
          <cell r="O42">
            <v>44841</v>
          </cell>
          <cell r="P42">
            <v>0.35555555555555557</v>
          </cell>
          <cell r="Q42">
            <v>5</v>
          </cell>
          <cell r="R42">
            <v>44520</v>
          </cell>
          <cell r="T42">
            <v>625763</v>
          </cell>
          <cell r="U42" t="str">
            <v>625763Masters Men 50+ CX 4,5</v>
          </cell>
          <cell r="V42" t="str">
            <v>Brown David</v>
          </cell>
          <cell r="W42">
            <v>54</v>
          </cell>
          <cell r="Y42" t="str">
            <v>USAC</v>
          </cell>
          <cell r="Z42" t="str">
            <v>USAC625763</v>
          </cell>
        </row>
        <row r="43">
          <cell r="D43" t="str">
            <v>57Masters Men 50+ CX 4,5</v>
          </cell>
          <cell r="E43">
            <v>2210</v>
          </cell>
          <cell r="F43" t="str">
            <v>57Masters Men 50+ CX 4,5</v>
          </cell>
          <cell r="G43" t="str">
            <v>Jay</v>
          </cell>
          <cell r="H43" t="str">
            <v>Capers</v>
          </cell>
          <cell r="I43" t="str">
            <v xml:space="preserve"> </v>
          </cell>
          <cell r="J43" t="str">
            <v>M</v>
          </cell>
          <cell r="K43" t="str">
            <v>ASHEBORO</v>
          </cell>
          <cell r="L43" t="str">
            <v>NC</v>
          </cell>
          <cell r="M43">
            <v>56</v>
          </cell>
          <cell r="N43" t="str">
            <v>Recycles Bike Shop</v>
          </cell>
          <cell r="O43">
            <v>44809</v>
          </cell>
          <cell r="P43">
            <v>0.35555555555555557</v>
          </cell>
          <cell r="Q43">
            <v>4</v>
          </cell>
          <cell r="R43">
            <v>44520</v>
          </cell>
          <cell r="T43">
            <v>183956</v>
          </cell>
          <cell r="U43" t="str">
            <v>183956Masters Men 50+ CX 4,5</v>
          </cell>
          <cell r="V43" t="str">
            <v>Capers Jay</v>
          </cell>
          <cell r="W43">
            <v>55</v>
          </cell>
          <cell r="Y43" t="str">
            <v>USAC</v>
          </cell>
          <cell r="Z43" t="str">
            <v>USAC183956</v>
          </cell>
        </row>
        <row r="44">
          <cell r="D44" t="str">
            <v>58Masters Men 50+ CX 4,5</v>
          </cell>
          <cell r="E44">
            <v>2022</v>
          </cell>
          <cell r="F44" t="str">
            <v>58Masters Men 50+ CX 4,5</v>
          </cell>
          <cell r="G44" t="str">
            <v>Barry</v>
          </cell>
          <cell r="H44" t="str">
            <v>Evans</v>
          </cell>
          <cell r="I44" t="str">
            <v xml:space="preserve"> </v>
          </cell>
          <cell r="J44" t="str">
            <v>M</v>
          </cell>
          <cell r="K44" t="str">
            <v>DURHAM</v>
          </cell>
          <cell r="L44" t="str">
            <v>NC</v>
          </cell>
          <cell r="M44">
            <v>53</v>
          </cell>
          <cell r="N44" t="str">
            <v>Hammercross</v>
          </cell>
          <cell r="O44">
            <v>44666</v>
          </cell>
          <cell r="P44">
            <v>0.35555555555555557</v>
          </cell>
          <cell r="Q44">
            <v>5</v>
          </cell>
          <cell r="R44">
            <v>44520</v>
          </cell>
          <cell r="T44">
            <v>565761</v>
          </cell>
          <cell r="U44" t="str">
            <v>565761Masters Men 50+ CX 4,5</v>
          </cell>
          <cell r="V44" t="str">
            <v>Evans Barry</v>
          </cell>
          <cell r="W44">
            <v>52</v>
          </cell>
          <cell r="Y44" t="str">
            <v>USAC</v>
          </cell>
          <cell r="Z44" t="str">
            <v>USAC565761</v>
          </cell>
        </row>
        <row r="45">
          <cell r="D45" t="str">
            <v>59Masters Men 50+ CX 4,5</v>
          </cell>
          <cell r="E45">
            <v>2024</v>
          </cell>
          <cell r="F45" t="str">
            <v>59Masters Men 50+ CX 4,5</v>
          </cell>
          <cell r="G45" t="str">
            <v>Ed</v>
          </cell>
          <cell r="H45" t="str">
            <v>Gallagher</v>
          </cell>
          <cell r="I45" t="str">
            <v xml:space="preserve"> </v>
          </cell>
          <cell r="J45" t="str">
            <v>M</v>
          </cell>
          <cell r="K45" t="str">
            <v>Huntersville</v>
          </cell>
          <cell r="L45" t="str">
            <v>NC</v>
          </cell>
          <cell r="M45">
            <v>54</v>
          </cell>
          <cell r="N45" t="str">
            <v xml:space="preserve"> </v>
          </cell>
          <cell r="O45">
            <v>44815</v>
          </cell>
          <cell r="P45">
            <v>0.35555555555555557</v>
          </cell>
          <cell r="Q45">
            <v>5</v>
          </cell>
          <cell r="R45">
            <v>44520</v>
          </cell>
          <cell r="T45">
            <v>520523</v>
          </cell>
          <cell r="U45" t="str">
            <v>520523Masters Men 50+ CX 4,5</v>
          </cell>
          <cell r="V45" t="str">
            <v>Gallagher Ed</v>
          </cell>
          <cell r="W45">
            <v>53</v>
          </cell>
          <cell r="Y45" t="str">
            <v>USAC</v>
          </cell>
          <cell r="Z45" t="str">
            <v>USAC520523</v>
          </cell>
        </row>
        <row r="46">
          <cell r="D46" t="str">
            <v>60Masters Men 50+ CX 4,5</v>
          </cell>
          <cell r="E46">
            <v>2642</v>
          </cell>
          <cell r="F46" t="str">
            <v>60Masters Men 50+ CX 4,5</v>
          </cell>
          <cell r="G46" t="str">
            <v>Joseph</v>
          </cell>
          <cell r="H46" t="str">
            <v>Hoskins</v>
          </cell>
          <cell r="I46" t="str">
            <v xml:space="preserve"> </v>
          </cell>
          <cell r="J46" t="str">
            <v>M</v>
          </cell>
          <cell r="K46" t="str">
            <v>Charlottesville</v>
          </cell>
          <cell r="L46" t="str">
            <v>VA</v>
          </cell>
          <cell r="M46">
            <v>55</v>
          </cell>
          <cell r="N46" t="str">
            <v>AMPPL Trails</v>
          </cell>
          <cell r="O46" t="str">
            <v>One Day</v>
          </cell>
          <cell r="P46">
            <v>0.35555555555555557</v>
          </cell>
          <cell r="Q46" t="str">
            <v>OD</v>
          </cell>
          <cell r="R46">
            <v>44520</v>
          </cell>
          <cell r="T46" t="str">
            <v>ODHoskinsJoseph</v>
          </cell>
          <cell r="U46" t="str">
            <v>ODHoskinsJosephMasters Men 50+ CX 4,5</v>
          </cell>
          <cell r="V46" t="str">
            <v>Hoskins Joseph</v>
          </cell>
          <cell r="W46">
            <v>54</v>
          </cell>
          <cell r="Y46" t="str">
            <v>USAC</v>
          </cell>
          <cell r="Z46" t="str">
            <v>USACODHoskinsJoseph</v>
          </cell>
        </row>
        <row r="47">
          <cell r="D47" t="str">
            <v>61Masters Men 50+ CX 4,5</v>
          </cell>
          <cell r="E47">
            <v>2029</v>
          </cell>
          <cell r="F47" t="str">
            <v>61Masters Men 50+ CX 4,5</v>
          </cell>
          <cell r="G47" t="str">
            <v>Jeff</v>
          </cell>
          <cell r="H47" t="str">
            <v>Jordan</v>
          </cell>
          <cell r="I47" t="str">
            <v xml:space="preserve"> </v>
          </cell>
          <cell r="J47" t="str">
            <v>M</v>
          </cell>
          <cell r="K47" t="str">
            <v>TAYLORS</v>
          </cell>
          <cell r="L47" t="str">
            <v>SC</v>
          </cell>
          <cell r="M47">
            <v>51</v>
          </cell>
          <cell r="N47" t="str">
            <v>Orange Bees</v>
          </cell>
          <cell r="O47">
            <v>44548</v>
          </cell>
          <cell r="P47">
            <v>0.35555555555555557</v>
          </cell>
          <cell r="Q47">
            <v>5</v>
          </cell>
          <cell r="R47">
            <v>44520</v>
          </cell>
          <cell r="T47">
            <v>525482</v>
          </cell>
          <cell r="U47" t="str">
            <v>525482Masters Men 50+ CX 4,5</v>
          </cell>
          <cell r="V47" t="str">
            <v>Jordan Jeff</v>
          </cell>
          <cell r="W47">
            <v>50</v>
          </cell>
          <cell r="Y47" t="str">
            <v>USAC</v>
          </cell>
          <cell r="Z47" t="str">
            <v>USAC525482</v>
          </cell>
        </row>
        <row r="48">
          <cell r="D48" t="str">
            <v>62Masters Men 50+ CX 4,5</v>
          </cell>
          <cell r="E48">
            <v>2030</v>
          </cell>
          <cell r="F48" t="str">
            <v>62Masters Men 50+ CX 4,5</v>
          </cell>
          <cell r="G48" t="str">
            <v>Stephen</v>
          </cell>
          <cell r="H48" t="str">
            <v>Knight</v>
          </cell>
          <cell r="I48" t="str">
            <v xml:space="preserve"> </v>
          </cell>
          <cell r="J48" t="str">
            <v>M</v>
          </cell>
          <cell r="K48" t="str">
            <v>APEX</v>
          </cell>
          <cell r="L48" t="str">
            <v>NC</v>
          </cell>
          <cell r="M48">
            <v>70</v>
          </cell>
          <cell r="N48" t="str">
            <v>Constellation pb Inland Construction</v>
          </cell>
          <cell r="O48">
            <v>44575</v>
          </cell>
          <cell r="P48">
            <v>0.35555555555555557</v>
          </cell>
          <cell r="Q48">
            <v>4</v>
          </cell>
          <cell r="R48">
            <v>44520</v>
          </cell>
          <cell r="T48">
            <v>47538</v>
          </cell>
          <cell r="U48" t="str">
            <v>47538Masters Men 50+ CX 4,5</v>
          </cell>
          <cell r="V48" t="str">
            <v>Knight Stephen</v>
          </cell>
          <cell r="W48">
            <v>69</v>
          </cell>
          <cell r="Y48" t="str">
            <v>USAC</v>
          </cell>
          <cell r="Z48" t="str">
            <v>USAC47538</v>
          </cell>
        </row>
        <row r="49">
          <cell r="D49" t="str">
            <v>63Masters Men 50+ CX 4,5</v>
          </cell>
          <cell r="E49">
            <v>2416</v>
          </cell>
          <cell r="F49" t="str">
            <v>63Masters Men 50+ CX 4,5</v>
          </cell>
          <cell r="G49" t="str">
            <v>Richard</v>
          </cell>
          <cell r="H49" t="str">
            <v>Laflin</v>
          </cell>
          <cell r="I49" t="str">
            <v xml:space="preserve"> </v>
          </cell>
          <cell r="J49" t="str">
            <v>M</v>
          </cell>
          <cell r="K49" t="str">
            <v>IRVINE</v>
          </cell>
          <cell r="L49" t="str">
            <v>CA</v>
          </cell>
          <cell r="M49">
            <v>52</v>
          </cell>
          <cell r="N49" t="str">
            <v xml:space="preserve"> </v>
          </cell>
          <cell r="O49">
            <v>44826</v>
          </cell>
          <cell r="P49">
            <v>0.35555555555555557</v>
          </cell>
          <cell r="Q49">
            <v>4</v>
          </cell>
          <cell r="R49">
            <v>44520</v>
          </cell>
          <cell r="T49">
            <v>468529</v>
          </cell>
          <cell r="U49" t="str">
            <v>468529Masters Men 50+ CX 4,5</v>
          </cell>
          <cell r="V49" t="str">
            <v>Laflin Richard</v>
          </cell>
          <cell r="W49">
            <v>51</v>
          </cell>
          <cell r="Y49" t="str">
            <v>USAC</v>
          </cell>
          <cell r="Z49" t="str">
            <v>USAC468529</v>
          </cell>
        </row>
        <row r="50">
          <cell r="D50" t="str">
            <v>64Masters Men 50+ CX 4,5</v>
          </cell>
          <cell r="E50">
            <v>2244</v>
          </cell>
          <cell r="F50" t="str">
            <v>64Masters Men 50+ CX 4,5</v>
          </cell>
          <cell r="G50" t="str">
            <v>David</v>
          </cell>
          <cell r="H50" t="str">
            <v>Love</v>
          </cell>
          <cell r="I50" t="str">
            <v xml:space="preserve"> </v>
          </cell>
          <cell r="J50" t="str">
            <v>M</v>
          </cell>
          <cell r="K50" t="str">
            <v>CHARLOTTE</v>
          </cell>
          <cell r="L50" t="str">
            <v>NC</v>
          </cell>
          <cell r="M50">
            <v>66</v>
          </cell>
          <cell r="N50" t="str">
            <v>Birdsong</v>
          </cell>
          <cell r="O50">
            <v>44547</v>
          </cell>
          <cell r="P50">
            <v>0.35555555555555557</v>
          </cell>
          <cell r="Q50">
            <v>5</v>
          </cell>
          <cell r="R50">
            <v>44520</v>
          </cell>
          <cell r="T50">
            <v>21659</v>
          </cell>
          <cell r="U50" t="str">
            <v>21659Masters Men 50+ CX 4,5</v>
          </cell>
          <cell r="V50" t="str">
            <v>Love David</v>
          </cell>
          <cell r="W50">
            <v>65</v>
          </cell>
          <cell r="Y50" t="str">
            <v>USAC</v>
          </cell>
          <cell r="Z50" t="str">
            <v>USAC21659</v>
          </cell>
        </row>
        <row r="51">
          <cell r="D51" t="str">
            <v>65Masters Men 50+ CX 4,5</v>
          </cell>
          <cell r="E51">
            <v>2643</v>
          </cell>
          <cell r="F51" t="str">
            <v>65Masters Men 50+ CX 4,5</v>
          </cell>
          <cell r="G51" t="str">
            <v>Patrick</v>
          </cell>
          <cell r="H51" t="str">
            <v>Mahoney</v>
          </cell>
          <cell r="I51" t="str">
            <v xml:space="preserve"> </v>
          </cell>
          <cell r="J51" t="str">
            <v>M</v>
          </cell>
          <cell r="K51" t="str">
            <v>FRANKLIN</v>
          </cell>
          <cell r="L51" t="str">
            <v>TN</v>
          </cell>
          <cell r="M51">
            <v>53</v>
          </cell>
          <cell r="N51" t="str">
            <v>MOAB</v>
          </cell>
          <cell r="O51">
            <v>44755</v>
          </cell>
          <cell r="P51">
            <v>0.35555555555555557</v>
          </cell>
          <cell r="Q51">
            <v>4</v>
          </cell>
          <cell r="R51">
            <v>44520</v>
          </cell>
          <cell r="T51">
            <v>349398</v>
          </cell>
          <cell r="U51" t="str">
            <v>349398Masters Men 50+ CX 4,5</v>
          </cell>
          <cell r="V51" t="str">
            <v>Mahoney Patrick</v>
          </cell>
          <cell r="W51">
            <v>52</v>
          </cell>
          <cell r="Y51" t="str">
            <v>USAC</v>
          </cell>
          <cell r="Z51" t="str">
            <v>USAC349398</v>
          </cell>
        </row>
        <row r="52">
          <cell r="D52" t="str">
            <v>66Masters Men 50+ CX 4,5</v>
          </cell>
          <cell r="E52">
            <v>2450</v>
          </cell>
          <cell r="F52" t="str">
            <v>66Masters Men 50+ CX 4,5</v>
          </cell>
          <cell r="G52" t="str">
            <v>Parrish</v>
          </cell>
          <cell r="H52" t="str">
            <v>Matthews</v>
          </cell>
          <cell r="I52" t="str">
            <v xml:space="preserve"> </v>
          </cell>
          <cell r="J52" t="str">
            <v>M</v>
          </cell>
          <cell r="K52" t="str">
            <v>San Antonio</v>
          </cell>
          <cell r="L52" t="str">
            <v>TX</v>
          </cell>
          <cell r="M52">
            <v>50</v>
          </cell>
          <cell r="N52" t="str">
            <v xml:space="preserve"> </v>
          </cell>
          <cell r="O52">
            <v>44823</v>
          </cell>
          <cell r="P52">
            <v>0.35555555555555557</v>
          </cell>
          <cell r="Q52">
            <v>4</v>
          </cell>
          <cell r="R52">
            <v>44520</v>
          </cell>
          <cell r="T52">
            <v>390425</v>
          </cell>
          <cell r="U52" t="str">
            <v>390425Masters Men 50+ CX 4,5</v>
          </cell>
          <cell r="V52" t="str">
            <v>Matthews Parrish</v>
          </cell>
          <cell r="W52">
            <v>49</v>
          </cell>
          <cell r="Y52" t="str">
            <v>USAC</v>
          </cell>
          <cell r="Z52" t="str">
            <v>USAC390425</v>
          </cell>
        </row>
        <row r="53">
          <cell r="D53" t="str">
            <v>67Masters Men 50+ CX 4,5</v>
          </cell>
          <cell r="E53">
            <v>2034</v>
          </cell>
          <cell r="F53" t="str">
            <v>67Masters Men 50+ CX 4,5</v>
          </cell>
          <cell r="G53" t="str">
            <v>Jeff</v>
          </cell>
          <cell r="H53" t="str">
            <v>Montgomerie</v>
          </cell>
          <cell r="I53" t="str">
            <v xml:space="preserve"> </v>
          </cell>
          <cell r="J53" t="str">
            <v>M</v>
          </cell>
          <cell r="K53" t="str">
            <v>CONCORD</v>
          </cell>
          <cell r="L53" t="str">
            <v>NC</v>
          </cell>
          <cell r="M53">
            <v>55</v>
          </cell>
          <cell r="N53" t="str">
            <v>Birdsong Brewing</v>
          </cell>
          <cell r="O53">
            <v>44814</v>
          </cell>
          <cell r="P53">
            <v>0.35555555555555557</v>
          </cell>
          <cell r="Q53">
            <v>4</v>
          </cell>
          <cell r="R53">
            <v>44520</v>
          </cell>
          <cell r="T53">
            <v>391051</v>
          </cell>
          <cell r="U53" t="str">
            <v>391051Masters Men 50+ CX 4,5</v>
          </cell>
          <cell r="V53" t="str">
            <v>Montgomerie Jeff</v>
          </cell>
          <cell r="W53">
            <v>54</v>
          </cell>
          <cell r="Y53" t="str">
            <v>USAC</v>
          </cell>
          <cell r="Z53" t="str">
            <v>USAC391051</v>
          </cell>
        </row>
        <row r="54">
          <cell r="D54" t="str">
            <v>68Masters Men 50+ CX 4,5</v>
          </cell>
          <cell r="E54">
            <v>2035</v>
          </cell>
          <cell r="F54" t="str">
            <v>68Masters Men 50+ CX 4,5</v>
          </cell>
          <cell r="G54" t="str">
            <v>Evan</v>
          </cell>
          <cell r="H54" t="str">
            <v>Myers</v>
          </cell>
          <cell r="I54" t="str">
            <v xml:space="preserve"> </v>
          </cell>
          <cell r="J54" t="str">
            <v>M</v>
          </cell>
          <cell r="K54" t="str">
            <v>CHAPEL HILL</v>
          </cell>
          <cell r="L54" t="str">
            <v>NC</v>
          </cell>
          <cell r="M54">
            <v>61</v>
          </cell>
          <cell r="N54" t="str">
            <v>HammerCross</v>
          </cell>
          <cell r="O54">
            <v>44806</v>
          </cell>
          <cell r="P54">
            <v>0.35555555555555557</v>
          </cell>
          <cell r="Q54">
            <v>4</v>
          </cell>
          <cell r="R54">
            <v>44520</v>
          </cell>
          <cell r="T54">
            <v>565479</v>
          </cell>
          <cell r="U54" t="str">
            <v>565479Masters Men 50+ CX 4,5</v>
          </cell>
          <cell r="V54" t="str">
            <v>Myers Evan</v>
          </cell>
          <cell r="W54">
            <v>60</v>
          </cell>
          <cell r="Y54" t="str">
            <v>USAC</v>
          </cell>
          <cell r="Z54" t="str">
            <v>USAC565479</v>
          </cell>
        </row>
        <row r="55">
          <cell r="D55" t="str">
            <v>69Masters Men 50+ CX 4,5</v>
          </cell>
          <cell r="E55">
            <v>2036</v>
          </cell>
          <cell r="F55" t="str">
            <v>69Masters Men 50+ CX 4,5</v>
          </cell>
          <cell r="G55" t="str">
            <v>Charles</v>
          </cell>
          <cell r="H55" t="str">
            <v>Nunn</v>
          </cell>
          <cell r="I55" t="str">
            <v xml:space="preserve"> </v>
          </cell>
          <cell r="J55" t="str">
            <v>M</v>
          </cell>
          <cell r="K55" t="str">
            <v>Chapel Hill</v>
          </cell>
          <cell r="L55" t="str">
            <v>NC</v>
          </cell>
          <cell r="M55">
            <v>54</v>
          </cell>
          <cell r="N55" t="str">
            <v>HammerCross</v>
          </cell>
          <cell r="O55">
            <v>44814</v>
          </cell>
          <cell r="P55">
            <v>0.35555555555555557</v>
          </cell>
          <cell r="Q55">
            <v>5</v>
          </cell>
          <cell r="R55">
            <v>44520</v>
          </cell>
          <cell r="T55">
            <v>624309</v>
          </cell>
          <cell r="U55" t="str">
            <v>624309Masters Men 50+ CX 4,5</v>
          </cell>
          <cell r="V55" t="str">
            <v>Nunn Charles</v>
          </cell>
          <cell r="W55">
            <v>53</v>
          </cell>
          <cell r="Y55" t="str">
            <v>USAC</v>
          </cell>
          <cell r="Z55" t="str">
            <v>USAC624309</v>
          </cell>
        </row>
        <row r="56">
          <cell r="D56" t="str">
            <v>70Masters Men 50+ CX 4,5</v>
          </cell>
          <cell r="E56">
            <v>2384</v>
          </cell>
          <cell r="F56" t="str">
            <v>70Masters Men 50+ CX 4,5</v>
          </cell>
          <cell r="G56" t="str">
            <v>Jim</v>
          </cell>
          <cell r="H56" t="str">
            <v>Otto</v>
          </cell>
          <cell r="I56" t="str">
            <v xml:space="preserve"> </v>
          </cell>
          <cell r="J56" t="str">
            <v>M</v>
          </cell>
          <cell r="K56" t="str">
            <v>Chapel Hill</v>
          </cell>
          <cell r="L56" t="str">
            <v>NC</v>
          </cell>
          <cell r="M56">
            <v>55</v>
          </cell>
          <cell r="N56" t="str">
            <v>HammerCross</v>
          </cell>
          <cell r="O56">
            <v>44674</v>
          </cell>
          <cell r="P56">
            <v>0.35555555555555557</v>
          </cell>
          <cell r="Q56">
            <v>4</v>
          </cell>
          <cell r="R56">
            <v>44520</v>
          </cell>
          <cell r="T56">
            <v>518456</v>
          </cell>
          <cell r="U56" t="str">
            <v>518456Masters Men 50+ CX 4,5</v>
          </cell>
          <cell r="V56" t="str">
            <v>Otto Jim</v>
          </cell>
          <cell r="W56">
            <v>54</v>
          </cell>
          <cell r="Y56" t="str">
            <v>USAC</v>
          </cell>
          <cell r="Z56" t="str">
            <v>USAC518456</v>
          </cell>
        </row>
        <row r="57">
          <cell r="D57" t="str">
            <v>71Masters Men 50+ CX 4,5</v>
          </cell>
          <cell r="E57">
            <v>2040</v>
          </cell>
          <cell r="F57" t="str">
            <v>71Masters Men 50+ CX 4,5</v>
          </cell>
          <cell r="G57" t="str">
            <v>Walter</v>
          </cell>
          <cell r="H57" t="str">
            <v>Pofahl</v>
          </cell>
          <cell r="I57" t="str">
            <v xml:space="preserve"> </v>
          </cell>
          <cell r="J57" t="str">
            <v>M</v>
          </cell>
          <cell r="K57" t="str">
            <v>Greenville</v>
          </cell>
          <cell r="L57" t="str">
            <v>NC</v>
          </cell>
          <cell r="M57">
            <v>60</v>
          </cell>
          <cell r="N57" t="str">
            <v>EC Velo</v>
          </cell>
          <cell r="O57">
            <v>44828</v>
          </cell>
          <cell r="P57">
            <v>0.35555555555555557</v>
          </cell>
          <cell r="Q57">
            <v>4</v>
          </cell>
          <cell r="R57">
            <v>44520</v>
          </cell>
          <cell r="T57">
            <v>208521</v>
          </cell>
          <cell r="U57" t="str">
            <v>208521Masters Men 50+ CX 4,5</v>
          </cell>
          <cell r="V57" t="str">
            <v>Pofahl Walter</v>
          </cell>
          <cell r="W57">
            <v>59</v>
          </cell>
          <cell r="Y57" t="str">
            <v>USAC</v>
          </cell>
          <cell r="Z57" t="str">
            <v>USAC208521</v>
          </cell>
        </row>
        <row r="58">
          <cell r="D58" t="str">
            <v>72Masters Men 50+ CX 4,5</v>
          </cell>
          <cell r="E58">
            <v>2571</v>
          </cell>
          <cell r="F58" t="str">
            <v>72Masters Men 50+ CX 4,5</v>
          </cell>
          <cell r="G58" t="str">
            <v>Vince</v>
          </cell>
          <cell r="H58" t="str">
            <v>Rega</v>
          </cell>
          <cell r="I58" t="str">
            <v xml:space="preserve"> </v>
          </cell>
          <cell r="J58" t="str">
            <v>M</v>
          </cell>
          <cell r="K58" t="str">
            <v>Clemmons</v>
          </cell>
          <cell r="L58" t="str">
            <v>NC</v>
          </cell>
          <cell r="M58">
            <v>53</v>
          </cell>
          <cell r="N58" t="str">
            <v xml:space="preserve"> </v>
          </cell>
          <cell r="O58">
            <v>44828</v>
          </cell>
          <cell r="P58">
            <v>0.35555555555555557</v>
          </cell>
          <cell r="Q58">
            <v>4</v>
          </cell>
          <cell r="R58">
            <v>44520</v>
          </cell>
          <cell r="T58">
            <v>523692</v>
          </cell>
          <cell r="U58" t="str">
            <v>523692Masters Men 50+ CX 4,5</v>
          </cell>
          <cell r="V58" t="str">
            <v>Rega Vince</v>
          </cell>
          <cell r="W58">
            <v>52</v>
          </cell>
          <cell r="Y58" t="str">
            <v>USAC</v>
          </cell>
          <cell r="Z58" t="str">
            <v>USAC523692</v>
          </cell>
        </row>
        <row r="59">
          <cell r="D59" t="str">
            <v>73Masters Men 50+ CX 4,5</v>
          </cell>
          <cell r="E59">
            <v>2042</v>
          </cell>
          <cell r="F59" t="str">
            <v>73Masters Men 50+ CX 4,5</v>
          </cell>
          <cell r="G59" t="str">
            <v>Steve</v>
          </cell>
          <cell r="H59" t="str">
            <v>Robbins</v>
          </cell>
          <cell r="I59" t="str">
            <v xml:space="preserve"> </v>
          </cell>
          <cell r="J59" t="str">
            <v>M</v>
          </cell>
          <cell r="K59" t="str">
            <v>Flat Rock</v>
          </cell>
          <cell r="L59" t="str">
            <v>NC</v>
          </cell>
          <cell r="M59">
            <v>63</v>
          </cell>
          <cell r="N59" t="str">
            <v xml:space="preserve"> </v>
          </cell>
          <cell r="O59" t="str">
            <v>One Day</v>
          </cell>
          <cell r="P59">
            <v>0.35555555555555557</v>
          </cell>
          <cell r="Q59" t="str">
            <v>OD</v>
          </cell>
          <cell r="R59">
            <v>44520</v>
          </cell>
          <cell r="T59" t="str">
            <v>ODRobbinsSteve</v>
          </cell>
          <cell r="U59" t="str">
            <v>ODRobbinsSteveMasters Men 50+ CX 4,5</v>
          </cell>
          <cell r="V59" t="str">
            <v>Robbins Steve</v>
          </cell>
          <cell r="W59">
            <v>62</v>
          </cell>
          <cell r="Y59" t="str">
            <v>USAC</v>
          </cell>
          <cell r="Z59" t="str">
            <v>USACODRobbinsSteve</v>
          </cell>
        </row>
        <row r="60">
          <cell r="D60" t="str">
            <v>74Masters Men 50+ CX 4,5</v>
          </cell>
          <cell r="E60">
            <v>2512</v>
          </cell>
          <cell r="F60" t="str">
            <v>74Masters Men 50+ CX 4,5</v>
          </cell>
          <cell r="G60" t="str">
            <v>Don</v>
          </cell>
          <cell r="H60" t="str">
            <v>Rose</v>
          </cell>
          <cell r="I60" t="str">
            <v xml:space="preserve"> </v>
          </cell>
          <cell r="J60" t="str">
            <v>M</v>
          </cell>
          <cell r="K60" t="str">
            <v>Chapel Hill</v>
          </cell>
          <cell r="L60" t="str">
            <v>NC</v>
          </cell>
          <cell r="M60">
            <v>62</v>
          </cell>
          <cell r="N60" t="str">
            <v>Team HammerCross</v>
          </cell>
          <cell r="O60">
            <v>44795</v>
          </cell>
          <cell r="P60">
            <v>0.35555555555555557</v>
          </cell>
          <cell r="Q60">
            <v>4</v>
          </cell>
          <cell r="R60">
            <v>44520</v>
          </cell>
          <cell r="T60">
            <v>331132</v>
          </cell>
          <cell r="U60" t="str">
            <v>331132Masters Men 50+ CX 4,5</v>
          </cell>
          <cell r="V60" t="str">
            <v>Rose Don</v>
          </cell>
          <cell r="W60">
            <v>61</v>
          </cell>
          <cell r="Y60" t="str">
            <v>USAC</v>
          </cell>
          <cell r="Z60" t="str">
            <v>USAC331132</v>
          </cell>
        </row>
        <row r="61">
          <cell r="D61" t="str">
            <v>75Masters Men 50+ CX 4,5</v>
          </cell>
          <cell r="E61">
            <v>2589</v>
          </cell>
          <cell r="F61" t="str">
            <v>75Masters Men 50+ CX 4,5</v>
          </cell>
          <cell r="G61" t="str">
            <v>Timothy</v>
          </cell>
          <cell r="H61" t="str">
            <v>Skelding</v>
          </cell>
          <cell r="I61" t="str">
            <v xml:space="preserve"> </v>
          </cell>
          <cell r="J61" t="str">
            <v>M</v>
          </cell>
          <cell r="K61" t="str">
            <v>CARY</v>
          </cell>
          <cell r="L61" t="str">
            <v>NC</v>
          </cell>
          <cell r="M61">
            <v>56</v>
          </cell>
          <cell r="N61" t="str">
            <v>RevolutionCycleSports p/b LoneRider Brewing</v>
          </cell>
          <cell r="O61">
            <v>44547</v>
          </cell>
          <cell r="P61">
            <v>0.35555555555555557</v>
          </cell>
          <cell r="Q61">
            <v>4</v>
          </cell>
          <cell r="R61">
            <v>44520</v>
          </cell>
          <cell r="T61">
            <v>173892</v>
          </cell>
          <cell r="U61" t="str">
            <v>173892Masters Men 50+ CX 4,5</v>
          </cell>
          <cell r="V61" t="str">
            <v>Skelding Timothy</v>
          </cell>
          <cell r="W61">
            <v>55</v>
          </cell>
          <cell r="Y61" t="str">
            <v>USAC</v>
          </cell>
          <cell r="Z61" t="str">
            <v>USAC173892</v>
          </cell>
        </row>
        <row r="62">
          <cell r="D62" t="str">
            <v>76Masters Men 50+ CX 4,5</v>
          </cell>
          <cell r="E62">
            <v>2248</v>
          </cell>
          <cell r="F62" t="str">
            <v>76Masters Men 50+ CX 4,5</v>
          </cell>
          <cell r="G62" t="str">
            <v>Robert</v>
          </cell>
          <cell r="H62" t="str">
            <v>Tice</v>
          </cell>
          <cell r="I62" t="str">
            <v xml:space="preserve"> </v>
          </cell>
          <cell r="J62" t="str">
            <v>M</v>
          </cell>
          <cell r="K62" t="str">
            <v>Wake Forest</v>
          </cell>
          <cell r="L62" t="str">
            <v>NC</v>
          </cell>
          <cell r="M62">
            <v>57</v>
          </cell>
          <cell r="N62" t="str">
            <v xml:space="preserve"> </v>
          </cell>
          <cell r="O62">
            <v>44572</v>
          </cell>
          <cell r="P62">
            <v>0.35555555555555557</v>
          </cell>
          <cell r="Q62">
            <v>4</v>
          </cell>
          <cell r="R62">
            <v>44520</v>
          </cell>
          <cell r="T62">
            <v>572099</v>
          </cell>
          <cell r="U62" t="str">
            <v>572099Masters Men 50+ CX 4,5</v>
          </cell>
          <cell r="V62" t="str">
            <v>Tice Robert</v>
          </cell>
          <cell r="W62">
            <v>56</v>
          </cell>
          <cell r="Y62" t="str">
            <v>USAC</v>
          </cell>
          <cell r="Z62" t="str">
            <v>USAC572099</v>
          </cell>
        </row>
        <row r="63">
          <cell r="D63" t="str">
            <v>77Masters Men 50+ CX 4,5</v>
          </cell>
          <cell r="E63">
            <v>2644</v>
          </cell>
          <cell r="F63" t="str">
            <v>77Masters Men 50+ CX 4,5</v>
          </cell>
          <cell r="G63" t="str">
            <v>Douglas</v>
          </cell>
          <cell r="H63" t="str">
            <v>Van Cleef</v>
          </cell>
          <cell r="I63" t="str">
            <v xml:space="preserve"> </v>
          </cell>
          <cell r="J63" t="str">
            <v>M</v>
          </cell>
          <cell r="K63" t="str">
            <v>OLIVER SPRINGS</v>
          </cell>
          <cell r="L63" t="str">
            <v>TN</v>
          </cell>
          <cell r="M63">
            <v>64</v>
          </cell>
          <cell r="N63" t="str">
            <v>KnoxVelo</v>
          </cell>
          <cell r="O63">
            <v>44547</v>
          </cell>
          <cell r="P63">
            <v>0.35555555555555557</v>
          </cell>
          <cell r="Q63">
            <v>4</v>
          </cell>
          <cell r="R63">
            <v>44520</v>
          </cell>
          <cell r="T63">
            <v>74121</v>
          </cell>
          <cell r="U63" t="str">
            <v>74121Masters Men 50+ CX 4,5</v>
          </cell>
          <cell r="V63" t="str">
            <v>Van Cleef Douglas</v>
          </cell>
          <cell r="W63">
            <v>63</v>
          </cell>
          <cell r="Y63" t="str">
            <v>USAC</v>
          </cell>
          <cell r="Z63" t="str">
            <v>USAC74121</v>
          </cell>
        </row>
        <row r="64">
          <cell r="D64" t="str">
            <v>78Masters Men 50+ CX 4,5</v>
          </cell>
          <cell r="E64">
            <v>2645</v>
          </cell>
          <cell r="F64" t="str">
            <v>78Masters Men 50+ CX 4,5</v>
          </cell>
          <cell r="G64" t="str">
            <v>Matthew</v>
          </cell>
          <cell r="H64" t="str">
            <v>Wong</v>
          </cell>
          <cell r="I64" t="str">
            <v xml:space="preserve"> </v>
          </cell>
          <cell r="J64" t="str">
            <v>M</v>
          </cell>
          <cell r="K64" t="str">
            <v>Greensboro</v>
          </cell>
          <cell r="L64" t="str">
            <v>NC</v>
          </cell>
          <cell r="M64">
            <v>52</v>
          </cell>
          <cell r="N64" t="str">
            <v xml:space="preserve"> </v>
          </cell>
          <cell r="O64" t="str">
            <v>One Day</v>
          </cell>
          <cell r="P64">
            <v>0.35555555555555557</v>
          </cell>
          <cell r="Q64" t="str">
            <v>OD</v>
          </cell>
          <cell r="R64">
            <v>44520</v>
          </cell>
          <cell r="T64" t="str">
            <v>ODWongMatthew</v>
          </cell>
          <cell r="U64" t="str">
            <v>ODWongMatthewMasters Men 50+ CX 4,5</v>
          </cell>
          <cell r="V64" t="str">
            <v>Wong Matthew</v>
          </cell>
          <cell r="W64">
            <v>51</v>
          </cell>
          <cell r="Y64" t="str">
            <v>USAC</v>
          </cell>
          <cell r="Z64" t="str">
            <v>USACODWongMatthew</v>
          </cell>
        </row>
        <row r="65">
          <cell r="D65" t="str">
            <v>79Masters Men 50+ CX 4,5</v>
          </cell>
          <cell r="E65">
            <v>2745</v>
          </cell>
          <cell r="F65" t="str">
            <v>79Masters Men 50+ CX 4,5</v>
          </cell>
          <cell r="G65" t="str">
            <v>John</v>
          </cell>
          <cell r="H65" t="str">
            <v>Woodward</v>
          </cell>
          <cell r="I65" t="str">
            <v xml:space="preserve"> </v>
          </cell>
          <cell r="J65" t="str">
            <v>M</v>
          </cell>
          <cell r="K65" t="str">
            <v>Gastonia</v>
          </cell>
          <cell r="L65" t="str">
            <v>NC</v>
          </cell>
          <cell r="M65">
            <v>51</v>
          </cell>
          <cell r="N65" t="str">
            <v xml:space="preserve"> </v>
          </cell>
          <cell r="O65" t="str">
            <v>One Day</v>
          </cell>
          <cell r="P65">
            <v>0.35555555555555557</v>
          </cell>
          <cell r="Q65" t="str">
            <v>OD</v>
          </cell>
          <cell r="R65">
            <v>44520</v>
          </cell>
          <cell r="T65" t="str">
            <v>ODWoodwardJohn</v>
          </cell>
          <cell r="U65" t="str">
            <v>ODWoodwardJohnMasters Men 50+ CX 4,5</v>
          </cell>
          <cell r="V65" t="str">
            <v>Woodward John</v>
          </cell>
          <cell r="W65">
            <v>50</v>
          </cell>
          <cell r="Y65" t="str">
            <v>USAC</v>
          </cell>
          <cell r="Z65" t="str">
            <v>USACODWoodwardJohn</v>
          </cell>
        </row>
        <row r="66">
          <cell r="D66" t="str">
            <v>991Collegiate  Men C</v>
          </cell>
          <cell r="E66">
            <v>2646</v>
          </cell>
          <cell r="F66" t="str">
            <v>991Collegiate  Men C</v>
          </cell>
          <cell r="G66" t="str">
            <v>Jack</v>
          </cell>
          <cell r="H66" t="str">
            <v>Brown</v>
          </cell>
          <cell r="I66" t="str">
            <v xml:space="preserve"> </v>
          </cell>
          <cell r="J66" t="str">
            <v>M</v>
          </cell>
          <cell r="K66" t="str">
            <v>BISHOP</v>
          </cell>
          <cell r="L66" t="str">
            <v>GA</v>
          </cell>
          <cell r="M66">
            <v>20</v>
          </cell>
          <cell r="N66" t="str">
            <v>Brevard College</v>
          </cell>
          <cell r="O66">
            <v>44548</v>
          </cell>
          <cell r="P66">
            <v>0.35625000000000001</v>
          </cell>
          <cell r="Q66" t="str">
            <v>C</v>
          </cell>
          <cell r="R66">
            <v>44520</v>
          </cell>
          <cell r="T66">
            <v>561212</v>
          </cell>
          <cell r="U66" t="str">
            <v>561212Collegiate  Men C</v>
          </cell>
          <cell r="V66" t="str">
            <v>Brown Jack</v>
          </cell>
          <cell r="W66">
            <v>19</v>
          </cell>
          <cell r="Y66" t="str">
            <v>Collegiate</v>
          </cell>
          <cell r="Z66" t="str">
            <v>Collegiate561212</v>
          </cell>
        </row>
        <row r="67">
          <cell r="D67" t="str">
            <v>992Collegiate  Men C</v>
          </cell>
          <cell r="E67">
            <v>2647</v>
          </cell>
          <cell r="F67" t="str">
            <v>992Collegiate  Men C</v>
          </cell>
          <cell r="G67" t="str">
            <v>Finn</v>
          </cell>
          <cell r="H67" t="str">
            <v>Cullen</v>
          </cell>
          <cell r="I67" t="str">
            <v xml:space="preserve"> </v>
          </cell>
          <cell r="J67" t="str">
            <v>M</v>
          </cell>
          <cell r="K67" t="str">
            <v>Brevard</v>
          </cell>
          <cell r="L67" t="str">
            <v>NC</v>
          </cell>
          <cell r="M67">
            <v>22</v>
          </cell>
          <cell r="N67" t="str">
            <v>Brevard College</v>
          </cell>
          <cell r="O67">
            <v>44805</v>
          </cell>
          <cell r="P67">
            <v>0.35625000000000001</v>
          </cell>
          <cell r="Q67" t="str">
            <v>C</v>
          </cell>
          <cell r="R67">
            <v>44520</v>
          </cell>
          <cell r="T67">
            <v>564885</v>
          </cell>
          <cell r="U67" t="str">
            <v>564885Collegiate  Men C</v>
          </cell>
          <cell r="V67" t="str">
            <v>Cullen Finn</v>
          </cell>
          <cell r="W67">
            <v>21</v>
          </cell>
          <cell r="Y67" t="str">
            <v>Collegiate</v>
          </cell>
          <cell r="Z67" t="str">
            <v>Collegiate564885</v>
          </cell>
        </row>
        <row r="68">
          <cell r="D68" t="str">
            <v>993Collegiate  Men C</v>
          </cell>
          <cell r="E68">
            <v>2535</v>
          </cell>
          <cell r="F68" t="str">
            <v>993Collegiate  Men C</v>
          </cell>
          <cell r="G68" t="str">
            <v>William</v>
          </cell>
          <cell r="H68" t="str">
            <v>Hove</v>
          </cell>
          <cell r="I68" t="str">
            <v xml:space="preserve"> </v>
          </cell>
          <cell r="J68" t="str">
            <v>M</v>
          </cell>
          <cell r="K68" t="str">
            <v>Asheville</v>
          </cell>
          <cell r="L68" t="str">
            <v>NC</v>
          </cell>
          <cell r="M68">
            <v>20</v>
          </cell>
          <cell r="N68" t="str">
            <v>Warren Wilson College</v>
          </cell>
          <cell r="O68">
            <v>44869</v>
          </cell>
          <cell r="P68">
            <v>0.35625000000000001</v>
          </cell>
          <cell r="Q68" t="str">
            <v/>
          </cell>
          <cell r="R68">
            <v>44520</v>
          </cell>
          <cell r="T68">
            <v>626692</v>
          </cell>
          <cell r="U68" t="str">
            <v>626692Collegiate  Men C</v>
          </cell>
          <cell r="V68" t="str">
            <v>Hove William</v>
          </cell>
          <cell r="W68">
            <v>19</v>
          </cell>
          <cell r="Y68" t="str">
            <v>Collegiate</v>
          </cell>
          <cell r="Z68" t="str">
            <v>Collegiate626692</v>
          </cell>
        </row>
        <row r="69">
          <cell r="D69" t="str">
            <v>994Collegiate  Men C</v>
          </cell>
          <cell r="E69">
            <v>2537</v>
          </cell>
          <cell r="F69" t="str">
            <v>994Collegiate  Men C</v>
          </cell>
          <cell r="G69" t="str">
            <v>Evan</v>
          </cell>
          <cell r="H69" t="str">
            <v>Kraft</v>
          </cell>
          <cell r="I69" t="str">
            <v xml:space="preserve"> </v>
          </cell>
          <cell r="J69" t="str">
            <v>M</v>
          </cell>
          <cell r="K69" t="str">
            <v>Woodbridge</v>
          </cell>
          <cell r="L69" t="str">
            <v>NJ</v>
          </cell>
          <cell r="M69">
            <v>20</v>
          </cell>
          <cell r="N69" t="str">
            <v>Belmont Abbey College</v>
          </cell>
          <cell r="O69">
            <v>44821</v>
          </cell>
          <cell r="P69">
            <v>0.35625000000000001</v>
          </cell>
          <cell r="Q69" t="str">
            <v>D</v>
          </cell>
          <cell r="R69">
            <v>44520</v>
          </cell>
          <cell r="T69">
            <v>535774</v>
          </cell>
          <cell r="U69" t="str">
            <v>535774Collegiate  Men C</v>
          </cell>
          <cell r="V69" t="str">
            <v>Kraft Evan</v>
          </cell>
          <cell r="W69">
            <v>19</v>
          </cell>
          <cell r="Y69" t="str">
            <v>Collegiate</v>
          </cell>
          <cell r="Z69" t="str">
            <v>Collegiate535774</v>
          </cell>
        </row>
        <row r="70">
          <cell r="D70" t="str">
            <v>996Collegiate  Men C</v>
          </cell>
          <cell r="E70">
            <v>2748</v>
          </cell>
          <cell r="F70" t="str">
            <v>996Collegiate  Men C</v>
          </cell>
          <cell r="G70" t="str">
            <v>Cameron</v>
          </cell>
          <cell r="H70" t="str">
            <v>Mader</v>
          </cell>
          <cell r="I70" t="str">
            <v xml:space="preserve"> </v>
          </cell>
          <cell r="J70" t="str">
            <v>M</v>
          </cell>
          <cell r="K70" t="str">
            <v>FAIRFAX</v>
          </cell>
          <cell r="L70" t="str">
            <v>VA</v>
          </cell>
          <cell r="M70">
            <v>21</v>
          </cell>
          <cell r="N70" t="str">
            <v>Brevard Cycling</v>
          </cell>
          <cell r="O70">
            <v>44561</v>
          </cell>
          <cell r="P70">
            <v>0.35625000000000001</v>
          </cell>
          <cell r="Q70" t="str">
            <v>C</v>
          </cell>
          <cell r="R70">
            <v>44520</v>
          </cell>
          <cell r="T70">
            <v>329706</v>
          </cell>
          <cell r="U70" t="str">
            <v>329706Collegiate  Men C</v>
          </cell>
          <cell r="V70" t="str">
            <v>Mader Cameron</v>
          </cell>
          <cell r="W70">
            <v>20</v>
          </cell>
          <cell r="Y70" t="str">
            <v>Collegiate</v>
          </cell>
          <cell r="Z70" t="str">
            <v>Collegiate329706</v>
          </cell>
        </row>
        <row r="71">
          <cell r="D71" t="str">
            <v>995Collegiate  Men C</v>
          </cell>
          <cell r="E71">
            <v>2648</v>
          </cell>
          <cell r="F71" t="str">
            <v>995Collegiate  Men C</v>
          </cell>
          <cell r="G71" t="str">
            <v>Matthew</v>
          </cell>
          <cell r="H71" t="str">
            <v>Zuniga</v>
          </cell>
          <cell r="I71" t="str">
            <v xml:space="preserve"> </v>
          </cell>
          <cell r="J71" t="str">
            <v>M</v>
          </cell>
          <cell r="K71" t="str">
            <v>Brevard</v>
          </cell>
          <cell r="L71" t="str">
            <v>NC</v>
          </cell>
          <cell r="M71">
            <v>20</v>
          </cell>
          <cell r="N71" t="str">
            <v>Brevard College</v>
          </cell>
          <cell r="O71">
            <v>44794</v>
          </cell>
          <cell r="P71">
            <v>0.35625000000000001</v>
          </cell>
          <cell r="Q71" t="str">
            <v>C</v>
          </cell>
          <cell r="R71">
            <v>44520</v>
          </cell>
          <cell r="T71">
            <v>622358</v>
          </cell>
          <cell r="U71" t="str">
            <v>622358Collegiate  Men C</v>
          </cell>
          <cell r="V71" t="str">
            <v>Zuniga Matthew</v>
          </cell>
          <cell r="W71">
            <v>19</v>
          </cell>
          <cell r="Y71" t="str">
            <v>Collegiate</v>
          </cell>
          <cell r="Z71" t="str">
            <v>Collegiate622358</v>
          </cell>
        </row>
        <row r="72">
          <cell r="D72" t="str">
            <v>100Juniors 15-18 Boys/Girls</v>
          </cell>
          <cell r="E72">
            <v>2649</v>
          </cell>
          <cell r="F72" t="str">
            <v>100Juniors 15-18 Boys/Girls</v>
          </cell>
          <cell r="G72" t="str">
            <v>Gray</v>
          </cell>
          <cell r="H72" t="str">
            <v>Barnett</v>
          </cell>
          <cell r="I72" t="str">
            <v xml:space="preserve"> </v>
          </cell>
          <cell r="J72" t="str">
            <v>M</v>
          </cell>
          <cell r="K72" t="str">
            <v>GREENVILLE</v>
          </cell>
          <cell r="L72" t="str">
            <v>SC</v>
          </cell>
          <cell r="M72">
            <v>15</v>
          </cell>
          <cell r="N72" t="str">
            <v>ONTO p/b Hincapie Racing</v>
          </cell>
          <cell r="O72">
            <v>44636</v>
          </cell>
          <cell r="P72">
            <v>0.38541666666666669</v>
          </cell>
          <cell r="Q72">
            <v>4</v>
          </cell>
          <cell r="R72">
            <v>44520</v>
          </cell>
          <cell r="T72">
            <v>493318</v>
          </cell>
          <cell r="U72" t="str">
            <v>493318Juniors 15-18 Boys/Girls</v>
          </cell>
          <cell r="V72" t="str">
            <v>Barnett Gray</v>
          </cell>
          <cell r="W72">
            <v>14</v>
          </cell>
          <cell r="Y72" t="str">
            <v>USAC</v>
          </cell>
          <cell r="Z72" t="str">
            <v>USAC493318</v>
          </cell>
        </row>
        <row r="73">
          <cell r="D73" t="str">
            <v>101Juniors 15-18 Boys/Girls</v>
          </cell>
          <cell r="E73">
            <v>2650</v>
          </cell>
          <cell r="F73" t="str">
            <v>101Juniors 15-18 Boys/Girls</v>
          </cell>
          <cell r="G73" t="str">
            <v>Gray</v>
          </cell>
          <cell r="H73" t="str">
            <v>Blount</v>
          </cell>
          <cell r="I73" t="str">
            <v xml:space="preserve"> </v>
          </cell>
          <cell r="J73" t="str">
            <v>M</v>
          </cell>
          <cell r="K73" t="str">
            <v>Greenville</v>
          </cell>
          <cell r="L73" t="str">
            <v>SC</v>
          </cell>
          <cell r="M73">
            <v>15</v>
          </cell>
          <cell r="N73" t="str">
            <v xml:space="preserve"> </v>
          </cell>
          <cell r="O73" t="str">
            <v>One Day</v>
          </cell>
          <cell r="P73">
            <v>0.38541666666666669</v>
          </cell>
          <cell r="Q73" t="str">
            <v>OD</v>
          </cell>
          <cell r="R73">
            <v>44520</v>
          </cell>
          <cell r="T73" t="str">
            <v>ODBlountGray</v>
          </cell>
          <cell r="U73" t="str">
            <v>ODBlountGrayJuniors 15-18 Boys/Girls</v>
          </cell>
          <cell r="V73" t="str">
            <v>Blount Gray</v>
          </cell>
          <cell r="W73">
            <v>14</v>
          </cell>
          <cell r="Y73" t="str">
            <v>USAC</v>
          </cell>
          <cell r="Z73" t="str">
            <v>USACODBlountGray</v>
          </cell>
        </row>
        <row r="74">
          <cell r="D74" t="str">
            <v>102Juniors 15-18 Boys/Girls</v>
          </cell>
          <cell r="E74">
            <v>2048</v>
          </cell>
          <cell r="F74" t="str">
            <v>102Juniors 15-18 Boys/Girls</v>
          </cell>
          <cell r="G74" t="str">
            <v>Austin</v>
          </cell>
          <cell r="H74" t="str">
            <v>Boswell</v>
          </cell>
          <cell r="I74" t="str">
            <v xml:space="preserve"> </v>
          </cell>
          <cell r="J74" t="str">
            <v>M</v>
          </cell>
          <cell r="K74" t="str">
            <v>Advance</v>
          </cell>
          <cell r="L74" t="str">
            <v>NC</v>
          </cell>
          <cell r="M74">
            <v>18</v>
          </cell>
          <cell r="N74" t="str">
            <v xml:space="preserve"> </v>
          </cell>
          <cell r="O74">
            <v>44860</v>
          </cell>
          <cell r="P74">
            <v>0.38541666666666669</v>
          </cell>
          <cell r="Q74">
            <v>5</v>
          </cell>
          <cell r="R74">
            <v>44520</v>
          </cell>
          <cell r="T74">
            <v>625293</v>
          </cell>
          <cell r="U74" t="str">
            <v>625293Juniors 15-18 Boys/Girls</v>
          </cell>
          <cell r="V74" t="str">
            <v>Boswell Austin</v>
          </cell>
          <cell r="W74">
            <v>17</v>
          </cell>
          <cell r="Y74" t="str">
            <v>USAC</v>
          </cell>
          <cell r="Z74" t="str">
            <v>USAC625293</v>
          </cell>
        </row>
        <row r="75">
          <cell r="D75" t="str">
            <v>103Juniors 15-18 Boys/Girls</v>
          </cell>
          <cell r="E75">
            <v>2631</v>
          </cell>
          <cell r="F75" t="str">
            <v>103Juniors 15-18 Boys/Girls</v>
          </cell>
          <cell r="G75" t="str">
            <v>Elijah</v>
          </cell>
          <cell r="H75" t="str">
            <v>Culbertson</v>
          </cell>
          <cell r="I75" t="str">
            <v xml:space="preserve"> </v>
          </cell>
          <cell r="J75" t="str">
            <v>M</v>
          </cell>
          <cell r="K75" t="str">
            <v>Zion Crossroads</v>
          </cell>
          <cell r="L75" t="str">
            <v>VA</v>
          </cell>
          <cell r="M75">
            <v>15</v>
          </cell>
          <cell r="N75" t="str">
            <v>Miller School of Albemarle</v>
          </cell>
          <cell r="O75">
            <v>44558</v>
          </cell>
          <cell r="P75">
            <v>0.38541666666666669</v>
          </cell>
          <cell r="Q75">
            <v>4</v>
          </cell>
          <cell r="R75">
            <v>44520</v>
          </cell>
          <cell r="T75">
            <v>546343</v>
          </cell>
          <cell r="U75" t="str">
            <v>546343Juniors 15-18 Boys/Girls</v>
          </cell>
          <cell r="V75" t="str">
            <v>Culbertson Elijah</v>
          </cell>
          <cell r="W75">
            <v>14</v>
          </cell>
          <cell r="Y75" t="str">
            <v>USAC</v>
          </cell>
          <cell r="Z75" t="str">
            <v>USAC546343</v>
          </cell>
        </row>
        <row r="76">
          <cell r="D76" t="str">
            <v>104Juniors 15-18 Boys/Girls</v>
          </cell>
          <cell r="E76">
            <v>2094</v>
          </cell>
          <cell r="F76" t="str">
            <v>104Juniors 15-18 Boys/Girls</v>
          </cell>
          <cell r="G76" t="str">
            <v>Nicholas</v>
          </cell>
          <cell r="H76" t="str">
            <v>Dasilva</v>
          </cell>
          <cell r="I76" t="str">
            <v xml:space="preserve"> </v>
          </cell>
          <cell r="J76" t="str">
            <v>M</v>
          </cell>
          <cell r="K76" t="str">
            <v>Vass</v>
          </cell>
          <cell r="L76" t="str">
            <v>NC</v>
          </cell>
          <cell r="M76">
            <v>15</v>
          </cell>
          <cell r="N76" t="str">
            <v>NCTC</v>
          </cell>
          <cell r="O76">
            <v>44806</v>
          </cell>
          <cell r="P76">
            <v>0.38541666666666669</v>
          </cell>
          <cell r="Q76">
            <v>5</v>
          </cell>
          <cell r="R76">
            <v>44520</v>
          </cell>
          <cell r="T76">
            <v>544028</v>
          </cell>
          <cell r="U76" t="str">
            <v>544028Juniors 15-18 Boys/Girls</v>
          </cell>
          <cell r="V76" t="str">
            <v>Dasilva Nicholas</v>
          </cell>
          <cell r="W76">
            <v>14</v>
          </cell>
          <cell r="Y76" t="str">
            <v>USAC</v>
          </cell>
          <cell r="Z76" t="str">
            <v>USAC544028</v>
          </cell>
        </row>
        <row r="77">
          <cell r="D77" t="str">
            <v>105Juniors 15-18 Boys/Girls</v>
          </cell>
          <cell r="E77">
            <v>2398</v>
          </cell>
          <cell r="F77" t="str">
            <v>105Juniors 15-18 Boys/Girls</v>
          </cell>
          <cell r="G77" t="str">
            <v>Hunter</v>
          </cell>
          <cell r="H77" t="str">
            <v>Hensley</v>
          </cell>
          <cell r="I77" t="str">
            <v xml:space="preserve"> </v>
          </cell>
          <cell r="J77" t="str">
            <v>M</v>
          </cell>
          <cell r="K77" t="str">
            <v>High Point</v>
          </cell>
          <cell r="L77" t="str">
            <v>NC</v>
          </cell>
          <cell r="M77">
            <v>17</v>
          </cell>
          <cell r="N77" t="str">
            <v>Recycles Bike Shop</v>
          </cell>
          <cell r="O77">
            <v>44548</v>
          </cell>
          <cell r="P77">
            <v>0.38541666666666669</v>
          </cell>
          <cell r="Q77">
            <v>5</v>
          </cell>
          <cell r="R77">
            <v>44520</v>
          </cell>
          <cell r="T77">
            <v>578244</v>
          </cell>
          <cell r="U77" t="str">
            <v>578244Juniors 15-18 Boys/Girls</v>
          </cell>
          <cell r="V77" t="str">
            <v>Hensley Hunter</v>
          </cell>
          <cell r="W77">
            <v>16</v>
          </cell>
          <cell r="Y77" t="str">
            <v>USAC</v>
          </cell>
          <cell r="Z77" t="str">
            <v>USAC578244</v>
          </cell>
        </row>
        <row r="78">
          <cell r="D78" t="str">
            <v>106Juniors 15-18 Boys/Girls</v>
          </cell>
          <cell r="E78">
            <v>2651</v>
          </cell>
          <cell r="F78" t="str">
            <v>106Juniors 15-18 Boys/Girls</v>
          </cell>
          <cell r="G78" t="str">
            <v>Colin</v>
          </cell>
          <cell r="H78" t="str">
            <v>Mathern</v>
          </cell>
          <cell r="I78" t="str">
            <v xml:space="preserve"> </v>
          </cell>
          <cell r="J78" t="str">
            <v>M</v>
          </cell>
          <cell r="K78" t="str">
            <v>Greenville</v>
          </cell>
          <cell r="L78" t="str">
            <v>SC</v>
          </cell>
          <cell r="M78">
            <v>15</v>
          </cell>
          <cell r="N78" t="str">
            <v xml:space="preserve"> </v>
          </cell>
          <cell r="O78" t="str">
            <v>One Day</v>
          </cell>
          <cell r="P78">
            <v>0.38541666666666669</v>
          </cell>
          <cell r="Q78" t="str">
            <v>OD</v>
          </cell>
          <cell r="R78">
            <v>44520</v>
          </cell>
          <cell r="T78" t="str">
            <v>ODMathernColin</v>
          </cell>
          <cell r="U78" t="str">
            <v>ODMathernColinJuniors 15-18 Boys/Girls</v>
          </cell>
          <cell r="V78" t="str">
            <v>Mathern Colin</v>
          </cell>
          <cell r="W78">
            <v>14</v>
          </cell>
          <cell r="Y78" t="str">
            <v>USAC</v>
          </cell>
          <cell r="Z78" t="str">
            <v>USACODMathernColin</v>
          </cell>
        </row>
        <row r="79">
          <cell r="D79" t="str">
            <v>107Juniors 15-18 Boys/Girls</v>
          </cell>
          <cell r="E79">
            <v>2652</v>
          </cell>
          <cell r="F79" t="str">
            <v>107Juniors 15-18 Boys/Girls</v>
          </cell>
          <cell r="G79" t="str">
            <v>Andrew</v>
          </cell>
          <cell r="H79" t="str">
            <v>McIntyre</v>
          </cell>
          <cell r="I79" t="str">
            <v xml:space="preserve"> </v>
          </cell>
          <cell r="J79" t="str">
            <v>M</v>
          </cell>
          <cell r="K79" t="str">
            <v>Davidson</v>
          </cell>
          <cell r="L79" t="str">
            <v>NC</v>
          </cell>
          <cell r="M79">
            <v>15</v>
          </cell>
          <cell r="N79" t="str">
            <v>Live it Xtreme</v>
          </cell>
          <cell r="O79">
            <v>44839</v>
          </cell>
          <cell r="P79">
            <v>0.38541666666666669</v>
          </cell>
          <cell r="Q79">
            <v>5</v>
          </cell>
          <cell r="R79">
            <v>44520</v>
          </cell>
          <cell r="T79">
            <v>625649</v>
          </cell>
          <cell r="U79" t="str">
            <v>625649Juniors 15-18 Boys/Girls</v>
          </cell>
          <cell r="V79" t="str">
            <v>McIntyre Andrew</v>
          </cell>
          <cell r="W79">
            <v>14</v>
          </cell>
          <cell r="Y79" t="str">
            <v>USAC</v>
          </cell>
          <cell r="Z79" t="str">
            <v>USAC625649</v>
          </cell>
        </row>
        <row r="80">
          <cell r="D80" t="str">
            <v>976Collegiate  Women B</v>
          </cell>
          <cell r="E80">
            <v>2581</v>
          </cell>
          <cell r="F80" t="str">
            <v>976Collegiate  Women B</v>
          </cell>
          <cell r="G80" t="str">
            <v>Riley</v>
          </cell>
          <cell r="H80" t="str">
            <v>Gallagher</v>
          </cell>
          <cell r="I80" t="str">
            <v xml:space="preserve"> </v>
          </cell>
          <cell r="J80" t="str">
            <v>F</v>
          </cell>
          <cell r="K80" t="str">
            <v>HUNTERSVILLE</v>
          </cell>
          <cell r="L80" t="str">
            <v>NC</v>
          </cell>
          <cell r="M80">
            <v>22</v>
          </cell>
          <cell r="N80" t="str">
            <v>Lees-McRae College</v>
          </cell>
          <cell r="O80">
            <v>44548</v>
          </cell>
          <cell r="P80">
            <v>0.38611111111111113</v>
          </cell>
          <cell r="Q80" t="str">
            <v>B</v>
          </cell>
          <cell r="R80">
            <v>44520</v>
          </cell>
          <cell r="T80">
            <v>343190</v>
          </cell>
          <cell r="U80" t="str">
            <v>343190Collegiate  Women B</v>
          </cell>
          <cell r="V80" t="str">
            <v>Gallagher Riley</v>
          </cell>
          <cell r="W80">
            <v>21</v>
          </cell>
          <cell r="Y80" t="str">
            <v>Collegiate</v>
          </cell>
          <cell r="Z80" t="str">
            <v>Collegiate343190</v>
          </cell>
        </row>
        <row r="81">
          <cell r="D81" t="str">
            <v>966Collegiate  Women A</v>
          </cell>
          <cell r="E81">
            <v>2391</v>
          </cell>
          <cell r="F81" t="str">
            <v>966Collegiate  Women A</v>
          </cell>
          <cell r="G81" t="str">
            <v>Skylar</v>
          </cell>
          <cell r="H81" t="str">
            <v>Bovine</v>
          </cell>
          <cell r="I81" t="str">
            <v xml:space="preserve"> </v>
          </cell>
          <cell r="J81" t="str">
            <v>F</v>
          </cell>
          <cell r="K81" t="str">
            <v>Greensboro</v>
          </cell>
          <cell r="L81" t="str">
            <v>NC</v>
          </cell>
          <cell r="M81">
            <v>19</v>
          </cell>
          <cell r="N81" t="str">
            <v>CXHAIRS DEVO : TREK BIKES</v>
          </cell>
          <cell r="O81">
            <v>44561</v>
          </cell>
          <cell r="P81">
            <v>0.41875000000000001</v>
          </cell>
          <cell r="Q81" t="str">
            <v>D</v>
          </cell>
          <cell r="R81">
            <v>44520</v>
          </cell>
          <cell r="T81">
            <v>390826</v>
          </cell>
          <cell r="U81" t="str">
            <v>390826Collegiate  Women A</v>
          </cell>
          <cell r="V81" t="str">
            <v>Bovine Skylar</v>
          </cell>
          <cell r="W81">
            <v>18</v>
          </cell>
          <cell r="Y81" t="str">
            <v>Collegiate</v>
          </cell>
          <cell r="Z81" t="str">
            <v>Collegiate390826</v>
          </cell>
        </row>
        <row r="82">
          <cell r="D82" t="str">
            <v>989Collegiate  Women C</v>
          </cell>
          <cell r="E82">
            <v>2575</v>
          </cell>
          <cell r="F82" t="str">
            <v>989Collegiate  Women C</v>
          </cell>
          <cell r="G82" t="str">
            <v>Maverick</v>
          </cell>
          <cell r="H82" t="str">
            <v>Fisher-Gormley</v>
          </cell>
          <cell r="I82" t="str">
            <v xml:space="preserve"> </v>
          </cell>
          <cell r="J82" t="str">
            <v>F</v>
          </cell>
          <cell r="K82" t="str">
            <v>Malvern</v>
          </cell>
          <cell r="L82" t="str">
            <v>PA</v>
          </cell>
          <cell r="M82">
            <v>19</v>
          </cell>
          <cell r="N82" t="str">
            <v>Warren Wilson College</v>
          </cell>
          <cell r="O82">
            <v>44870</v>
          </cell>
          <cell r="P82">
            <v>0.38611111111111113</v>
          </cell>
          <cell r="Q82" t="str">
            <v>D</v>
          </cell>
          <cell r="R82">
            <v>44520</v>
          </cell>
          <cell r="T82">
            <v>626736</v>
          </cell>
          <cell r="U82" t="str">
            <v>626736Collegiate  Women C</v>
          </cell>
          <cell r="V82" t="str">
            <v>Fisher-Gormley Maverick</v>
          </cell>
          <cell r="W82">
            <v>18</v>
          </cell>
          <cell r="Y82" t="str">
            <v>Collegiate</v>
          </cell>
          <cell r="Z82" t="str">
            <v>Collegiate626736</v>
          </cell>
        </row>
        <row r="83">
          <cell r="D83" t="str">
            <v>988Collegiate  Women C</v>
          </cell>
          <cell r="E83">
            <v>2549</v>
          </cell>
          <cell r="F83" t="str">
            <v>988Collegiate  Women C</v>
          </cell>
          <cell r="G83" t="str">
            <v>Jocie</v>
          </cell>
          <cell r="H83" t="str">
            <v>Funderburk</v>
          </cell>
          <cell r="I83" t="str">
            <v xml:space="preserve"> </v>
          </cell>
          <cell r="J83" t="str">
            <v>F</v>
          </cell>
          <cell r="K83" t="str">
            <v>Bozeman</v>
          </cell>
          <cell r="L83" t="str">
            <v>MT</v>
          </cell>
          <cell r="M83">
            <v>19</v>
          </cell>
          <cell r="N83" t="str">
            <v>Warren Wilson College</v>
          </cell>
          <cell r="O83">
            <v>44798</v>
          </cell>
          <cell r="P83">
            <v>0.38611111111111113</v>
          </cell>
          <cell r="Q83" t="str">
            <v>D</v>
          </cell>
          <cell r="R83">
            <v>44520</v>
          </cell>
          <cell r="T83">
            <v>623265</v>
          </cell>
          <cell r="U83" t="str">
            <v>623265Collegiate  Women C</v>
          </cell>
          <cell r="V83" t="str">
            <v>Funderburk Jocie</v>
          </cell>
          <cell r="W83">
            <v>18</v>
          </cell>
          <cell r="Y83" t="str">
            <v>Collegiate</v>
          </cell>
          <cell r="Z83" t="str">
            <v>Collegiate623265</v>
          </cell>
        </row>
        <row r="84">
          <cell r="D84" t="str">
            <v>987Collegiate  Women C</v>
          </cell>
          <cell r="E84">
            <v>2530</v>
          </cell>
          <cell r="F84" t="str">
            <v>987Collegiate  Women C</v>
          </cell>
          <cell r="G84" t="str">
            <v>Elizabeth</v>
          </cell>
          <cell r="H84" t="str">
            <v>Harden</v>
          </cell>
          <cell r="I84" t="str">
            <v xml:space="preserve"> </v>
          </cell>
          <cell r="J84" t="str">
            <v>F</v>
          </cell>
          <cell r="K84" t="str">
            <v>GREENVILLE</v>
          </cell>
          <cell r="L84" t="str">
            <v>SC</v>
          </cell>
          <cell r="M84">
            <v>20</v>
          </cell>
          <cell r="N84" t="str">
            <v>Piedmont</v>
          </cell>
          <cell r="O84">
            <v>44548</v>
          </cell>
          <cell r="P84">
            <v>0.38611111111111113</v>
          </cell>
          <cell r="Q84" t="str">
            <v>C</v>
          </cell>
          <cell r="R84">
            <v>44520</v>
          </cell>
          <cell r="T84">
            <v>395236</v>
          </cell>
          <cell r="U84" t="str">
            <v>395236Collegiate  Women C</v>
          </cell>
          <cell r="V84" t="str">
            <v>Harden Elizabeth</v>
          </cell>
          <cell r="W84">
            <v>19</v>
          </cell>
          <cell r="Y84" t="str">
            <v>Collegiate</v>
          </cell>
          <cell r="Z84" t="str">
            <v>Collegiate395236</v>
          </cell>
        </row>
        <row r="85">
          <cell r="D85" t="str">
            <v>986Collegiate  Women C</v>
          </cell>
          <cell r="E85">
            <v>2653</v>
          </cell>
          <cell r="F85" t="str">
            <v>986Collegiate  Women C</v>
          </cell>
          <cell r="G85" t="str">
            <v>Faith</v>
          </cell>
          <cell r="H85" t="str">
            <v>Hopkins</v>
          </cell>
          <cell r="I85" t="str">
            <v xml:space="preserve"> </v>
          </cell>
          <cell r="J85" t="str">
            <v>F</v>
          </cell>
          <cell r="K85" t="str">
            <v>TEHACHAPI</v>
          </cell>
          <cell r="L85" t="str">
            <v>CA</v>
          </cell>
          <cell r="M85">
            <v>21</v>
          </cell>
          <cell r="N85" t="str">
            <v>Milligan University</v>
          </cell>
          <cell r="O85">
            <v>44833</v>
          </cell>
          <cell r="P85">
            <v>0.38611111111111113</v>
          </cell>
          <cell r="Q85" t="str">
            <v>D</v>
          </cell>
          <cell r="R85">
            <v>44520</v>
          </cell>
          <cell r="T85">
            <v>586849</v>
          </cell>
          <cell r="U85" t="str">
            <v>586849Collegiate  Women C</v>
          </cell>
          <cell r="V85" t="str">
            <v>Hopkins Faith</v>
          </cell>
          <cell r="W85">
            <v>20</v>
          </cell>
          <cell r="Y85" t="str">
            <v>Collegiate</v>
          </cell>
          <cell r="Z85" t="str">
            <v>Collegiate586849</v>
          </cell>
        </row>
        <row r="86">
          <cell r="D86" t="str">
            <v>431Women CX 4,5</v>
          </cell>
          <cell r="E86">
            <v>2148</v>
          </cell>
          <cell r="F86" t="str">
            <v>431Women CX 4,5</v>
          </cell>
          <cell r="G86" t="str">
            <v>Megan</v>
          </cell>
          <cell r="H86" t="str">
            <v>Baxter</v>
          </cell>
          <cell r="I86" t="str">
            <v xml:space="preserve"> </v>
          </cell>
          <cell r="J86" t="str">
            <v>F</v>
          </cell>
          <cell r="K86" t="str">
            <v>ROANOKE</v>
          </cell>
          <cell r="L86" t="str">
            <v>VA</v>
          </cell>
          <cell r="M86">
            <v>25</v>
          </cell>
          <cell r="N86" t="str">
            <v>constellation cycling</v>
          </cell>
          <cell r="O86">
            <v>44663</v>
          </cell>
          <cell r="P86">
            <v>0.38611111111111113</v>
          </cell>
          <cell r="Q86">
            <v>4</v>
          </cell>
          <cell r="R86">
            <v>44520</v>
          </cell>
          <cell r="T86">
            <v>328286</v>
          </cell>
          <cell r="U86" t="str">
            <v>328286Women CX 4,5</v>
          </cell>
          <cell r="V86" t="str">
            <v>Baxter Megan</v>
          </cell>
          <cell r="W86">
            <v>24</v>
          </cell>
          <cell r="Y86" t="str">
            <v>USAC</v>
          </cell>
          <cell r="Z86" t="str">
            <v>USAC328286</v>
          </cell>
        </row>
        <row r="87">
          <cell r="D87" t="str">
            <v>432Women CX 4,5</v>
          </cell>
          <cell r="E87">
            <v>2654</v>
          </cell>
          <cell r="F87" t="str">
            <v>432Women CX 4,5</v>
          </cell>
          <cell r="G87" t="str">
            <v>Allison</v>
          </cell>
          <cell r="H87" t="str">
            <v>Chapman</v>
          </cell>
          <cell r="I87" t="str">
            <v xml:space="preserve"> </v>
          </cell>
          <cell r="J87" t="str">
            <v>F</v>
          </cell>
          <cell r="K87" t="str">
            <v>Asheville</v>
          </cell>
          <cell r="L87" t="str">
            <v>NC</v>
          </cell>
          <cell r="M87">
            <v>43</v>
          </cell>
          <cell r="N87" t="str">
            <v xml:space="preserve"> </v>
          </cell>
          <cell r="O87" t="str">
            <v>One Day</v>
          </cell>
          <cell r="P87">
            <v>0.38611111111111113</v>
          </cell>
          <cell r="Q87" t="str">
            <v>OD</v>
          </cell>
          <cell r="R87">
            <v>44520</v>
          </cell>
          <cell r="T87" t="str">
            <v>ODChapmanAllison</v>
          </cell>
          <cell r="U87" t="str">
            <v>ODChapmanAllisonWomen CX 4,5</v>
          </cell>
          <cell r="V87" t="str">
            <v>Chapman Allison</v>
          </cell>
          <cell r="W87">
            <v>42</v>
          </cell>
          <cell r="Y87" t="str">
            <v>USAC</v>
          </cell>
          <cell r="Z87" t="str">
            <v>USACODChapmanAllison</v>
          </cell>
        </row>
        <row r="88">
          <cell r="D88" t="str">
            <v>433Women CX 4,5</v>
          </cell>
          <cell r="E88">
            <v>2382</v>
          </cell>
          <cell r="F88" t="str">
            <v>433Women CX 4,5</v>
          </cell>
          <cell r="G88" t="str">
            <v>Caitlyn</v>
          </cell>
          <cell r="H88" t="str">
            <v>Davis</v>
          </cell>
          <cell r="I88" t="str">
            <v xml:space="preserve"> </v>
          </cell>
          <cell r="J88" t="str">
            <v>F</v>
          </cell>
          <cell r="K88" t="str">
            <v>Raleigh</v>
          </cell>
          <cell r="L88" t="str">
            <v>NC</v>
          </cell>
          <cell r="M88">
            <v>26</v>
          </cell>
          <cell r="N88" t="str">
            <v>12th State Cycling p/b Trophy Brewing</v>
          </cell>
          <cell r="O88">
            <v>44850</v>
          </cell>
          <cell r="P88">
            <v>0.38611111111111113</v>
          </cell>
          <cell r="Q88">
            <v>5</v>
          </cell>
          <cell r="R88">
            <v>44520</v>
          </cell>
          <cell r="T88">
            <v>593811</v>
          </cell>
          <cell r="U88" t="str">
            <v>593811Women CX 4,5</v>
          </cell>
          <cell r="V88" t="str">
            <v>Davis Caitlyn</v>
          </cell>
          <cell r="W88">
            <v>25</v>
          </cell>
          <cell r="Y88" t="str">
            <v>USAC</v>
          </cell>
          <cell r="Z88" t="str">
            <v>USAC593811</v>
          </cell>
        </row>
        <row r="89">
          <cell r="D89" t="str">
            <v>434Women CX 4,5</v>
          </cell>
          <cell r="E89">
            <v>2149</v>
          </cell>
          <cell r="F89" t="str">
            <v>434Women CX 4,5</v>
          </cell>
          <cell r="G89" t="str">
            <v>Brooke</v>
          </cell>
          <cell r="H89" t="str">
            <v>Evans</v>
          </cell>
          <cell r="I89" t="str">
            <v xml:space="preserve"> </v>
          </cell>
          <cell r="J89" t="str">
            <v>F</v>
          </cell>
          <cell r="K89" t="str">
            <v>DURHAM</v>
          </cell>
          <cell r="L89" t="str">
            <v>NC</v>
          </cell>
          <cell r="M89">
            <v>15</v>
          </cell>
          <cell r="N89" t="str">
            <v>Hammercross</v>
          </cell>
          <cell r="O89">
            <v>44558</v>
          </cell>
          <cell r="P89">
            <v>0.38611111111111113</v>
          </cell>
          <cell r="Q89">
            <v>5</v>
          </cell>
          <cell r="R89">
            <v>44520</v>
          </cell>
          <cell r="T89">
            <v>566935</v>
          </cell>
          <cell r="U89" t="str">
            <v>566935Women CX 4,5</v>
          </cell>
          <cell r="V89" t="str">
            <v>Evans Brooke</v>
          </cell>
          <cell r="W89">
            <v>14</v>
          </cell>
          <cell r="Y89" t="str">
            <v>USAC</v>
          </cell>
          <cell r="Z89" t="str">
            <v>USAC566935</v>
          </cell>
        </row>
        <row r="90">
          <cell r="D90" t="str">
            <v>435Women CX 4,5</v>
          </cell>
          <cell r="E90">
            <v>2349</v>
          </cell>
          <cell r="F90" t="str">
            <v>435Women CX 4,5</v>
          </cell>
          <cell r="G90" t="str">
            <v>Samantha</v>
          </cell>
          <cell r="H90" t="str">
            <v>Goldenstein</v>
          </cell>
          <cell r="I90" t="str">
            <v xml:space="preserve"> </v>
          </cell>
          <cell r="J90" t="str">
            <v>F</v>
          </cell>
          <cell r="K90" t="str">
            <v>GREENSBORO</v>
          </cell>
          <cell r="L90" t="str">
            <v>NC</v>
          </cell>
          <cell r="M90">
            <v>41</v>
          </cell>
          <cell r="N90" t="str">
            <v>US Military Endurance Sports</v>
          </cell>
          <cell r="O90">
            <v>44548</v>
          </cell>
          <cell r="P90">
            <v>0.38611111111111113</v>
          </cell>
          <cell r="Q90">
            <v>4</v>
          </cell>
          <cell r="R90">
            <v>44520</v>
          </cell>
          <cell r="T90">
            <v>466017</v>
          </cell>
          <cell r="U90" t="str">
            <v>466017Women CX 4,5</v>
          </cell>
          <cell r="V90" t="str">
            <v>Goldenstein Samantha</v>
          </cell>
          <cell r="W90">
            <v>40</v>
          </cell>
          <cell r="Y90" t="str">
            <v>USAC</v>
          </cell>
          <cell r="Z90" t="str">
            <v>USAC466017</v>
          </cell>
        </row>
        <row r="91">
          <cell r="D91" t="str">
            <v>436Women CX 4,5</v>
          </cell>
          <cell r="E91">
            <v>2656</v>
          </cell>
          <cell r="F91" t="str">
            <v>436Women CX 4,5</v>
          </cell>
          <cell r="G91" t="str">
            <v>Alice</v>
          </cell>
          <cell r="H91" t="str">
            <v>Hoskins</v>
          </cell>
          <cell r="I91" t="str">
            <v xml:space="preserve"> </v>
          </cell>
          <cell r="J91" t="str">
            <v>F</v>
          </cell>
          <cell r="K91" t="str">
            <v>CHARLOTTESVILLE</v>
          </cell>
          <cell r="L91" t="str">
            <v>VA</v>
          </cell>
          <cell r="M91">
            <v>16</v>
          </cell>
          <cell r="N91" t="str">
            <v>Miller School of Albemarle</v>
          </cell>
          <cell r="O91">
            <v>44548</v>
          </cell>
          <cell r="P91">
            <v>0.38611111111111113</v>
          </cell>
          <cell r="Q91">
            <v>5</v>
          </cell>
          <cell r="R91">
            <v>44520</v>
          </cell>
          <cell r="T91">
            <v>529516</v>
          </cell>
          <cell r="U91" t="str">
            <v>529516Women CX 4,5</v>
          </cell>
          <cell r="V91" t="str">
            <v>Hoskins Alice</v>
          </cell>
          <cell r="W91">
            <v>15</v>
          </cell>
          <cell r="Y91" t="str">
            <v>USAC</v>
          </cell>
          <cell r="Z91" t="str">
            <v>USAC529516</v>
          </cell>
        </row>
        <row r="92">
          <cell r="D92" t="str">
            <v>437Women CX 4,5</v>
          </cell>
          <cell r="E92">
            <v>2657</v>
          </cell>
          <cell r="F92" t="str">
            <v>437Women CX 4,5</v>
          </cell>
          <cell r="G92" t="str">
            <v>Celeste</v>
          </cell>
          <cell r="H92" t="str">
            <v>Ordiway</v>
          </cell>
          <cell r="I92" t="str">
            <v xml:space="preserve"> </v>
          </cell>
          <cell r="J92" t="str">
            <v>F</v>
          </cell>
          <cell r="K92" t="str">
            <v>Candler</v>
          </cell>
          <cell r="L92" t="str">
            <v>NC</v>
          </cell>
          <cell r="M92">
            <v>43</v>
          </cell>
          <cell r="N92" t="str">
            <v xml:space="preserve"> </v>
          </cell>
          <cell r="O92" t="str">
            <v>One Day</v>
          </cell>
          <cell r="P92">
            <v>0.38611111111111113</v>
          </cell>
          <cell r="Q92" t="str">
            <v>OD</v>
          </cell>
          <cell r="R92">
            <v>44520</v>
          </cell>
          <cell r="T92" t="str">
            <v>ODOrdiwayCeleste</v>
          </cell>
          <cell r="U92" t="str">
            <v>ODOrdiwayCelesteWomen CX 4,5</v>
          </cell>
          <cell r="V92" t="str">
            <v>Ordiway Celeste</v>
          </cell>
          <cell r="W92">
            <v>42</v>
          </cell>
          <cell r="Y92" t="str">
            <v>USAC</v>
          </cell>
          <cell r="Z92" t="str">
            <v>USACODOrdiwayCeleste</v>
          </cell>
        </row>
        <row r="93">
          <cell r="D93" t="str">
            <v>438Women CX 4,5</v>
          </cell>
          <cell r="E93">
            <v>2153</v>
          </cell>
          <cell r="F93" t="str">
            <v>438Women CX 4,5</v>
          </cell>
          <cell r="G93" t="str">
            <v>Ali</v>
          </cell>
          <cell r="H93" t="str">
            <v>Otto</v>
          </cell>
          <cell r="I93" t="str">
            <v xml:space="preserve"> </v>
          </cell>
          <cell r="J93" t="str">
            <v>F</v>
          </cell>
          <cell r="K93" t="str">
            <v>CHAPEL HILL</v>
          </cell>
          <cell r="L93" t="str">
            <v>NC</v>
          </cell>
          <cell r="M93">
            <v>14</v>
          </cell>
          <cell r="N93" t="str">
            <v>HammerCross</v>
          </cell>
          <cell r="O93">
            <v>44813</v>
          </cell>
          <cell r="P93">
            <v>0.38611111111111113</v>
          </cell>
          <cell r="Q93">
            <v>5</v>
          </cell>
          <cell r="R93">
            <v>44520</v>
          </cell>
          <cell r="T93">
            <v>541254</v>
          </cell>
          <cell r="U93" t="str">
            <v>541254Women CX 4,5</v>
          </cell>
          <cell r="V93" t="str">
            <v>Otto Ali</v>
          </cell>
          <cell r="W93">
            <v>13</v>
          </cell>
          <cell r="Y93" t="str">
            <v>USAC</v>
          </cell>
          <cell r="Z93" t="str">
            <v>USAC541254</v>
          </cell>
        </row>
        <row r="94">
          <cell r="D94" t="str">
            <v>439Women CX 4,5</v>
          </cell>
          <cell r="E94">
            <v>2304</v>
          </cell>
          <cell r="F94" t="str">
            <v>439Women CX 4,5</v>
          </cell>
          <cell r="G94" t="str">
            <v>Kaitlyn</v>
          </cell>
          <cell r="H94" t="str">
            <v>Underwood</v>
          </cell>
          <cell r="I94" t="str">
            <v xml:space="preserve"> </v>
          </cell>
          <cell r="J94" t="str">
            <v>F</v>
          </cell>
          <cell r="K94" t="str">
            <v>Chapel Hill</v>
          </cell>
          <cell r="L94" t="str">
            <v>NC</v>
          </cell>
          <cell r="M94">
            <v>26</v>
          </cell>
          <cell r="N94" t="str">
            <v xml:space="preserve"> </v>
          </cell>
          <cell r="O94">
            <v>44794</v>
          </cell>
          <cell r="P94">
            <v>0.38611111111111113</v>
          </cell>
          <cell r="Q94">
            <v>5</v>
          </cell>
          <cell r="R94">
            <v>44520</v>
          </cell>
          <cell r="T94">
            <v>622989</v>
          </cell>
          <cell r="U94" t="str">
            <v>622989Women CX 4,5</v>
          </cell>
          <cell r="V94" t="str">
            <v>Underwood Kaitlyn</v>
          </cell>
          <cell r="W94">
            <v>25</v>
          </cell>
          <cell r="Y94" t="str">
            <v>USAC</v>
          </cell>
          <cell r="Z94" t="str">
            <v>USAC622989</v>
          </cell>
        </row>
        <row r="95">
          <cell r="D95" t="str">
            <v>440Women CX 4,5</v>
          </cell>
          <cell r="E95">
            <v>2351</v>
          </cell>
          <cell r="F95" t="str">
            <v>440Women CX 4,5</v>
          </cell>
          <cell r="G95" t="str">
            <v>Hayley</v>
          </cell>
          <cell r="H95" t="str">
            <v>White</v>
          </cell>
          <cell r="I95" t="str">
            <v xml:space="preserve"> </v>
          </cell>
          <cell r="J95" t="str">
            <v>F</v>
          </cell>
          <cell r="K95" t="str">
            <v>CARRBORO</v>
          </cell>
          <cell r="L95" t="str">
            <v>NC</v>
          </cell>
          <cell r="M95">
            <v>36</v>
          </cell>
          <cell r="N95" t="str">
            <v>Sea Weasel Racing</v>
          </cell>
          <cell r="O95">
            <v>44817</v>
          </cell>
          <cell r="P95">
            <v>0.38611111111111113</v>
          </cell>
          <cell r="Q95">
            <v>5</v>
          </cell>
          <cell r="R95">
            <v>44520</v>
          </cell>
          <cell r="T95">
            <v>233037</v>
          </cell>
          <cell r="U95" t="str">
            <v>233037Women CX 4,5</v>
          </cell>
          <cell r="V95" t="str">
            <v>White Hayley</v>
          </cell>
          <cell r="W95">
            <v>35</v>
          </cell>
          <cell r="Y95" t="str">
            <v>USAC</v>
          </cell>
          <cell r="Z95" t="str">
            <v>USAC233037</v>
          </cell>
        </row>
        <row r="96">
          <cell r="D96" t="str">
            <v>500Juniors 13-14 Boys/Girls</v>
          </cell>
          <cell r="E96">
            <v>2331</v>
          </cell>
          <cell r="F96" t="str">
            <v>500Juniors 13-14 Boys/Girls</v>
          </cell>
          <cell r="G96" t="str">
            <v>Calvin</v>
          </cell>
          <cell r="H96" t="str">
            <v>Berger</v>
          </cell>
          <cell r="I96" t="str">
            <v xml:space="preserve"> </v>
          </cell>
          <cell r="J96" t="str">
            <v>M</v>
          </cell>
          <cell r="K96" t="str">
            <v>Raleigh</v>
          </cell>
          <cell r="L96" t="str">
            <v>NC</v>
          </cell>
          <cell r="M96">
            <v>14</v>
          </cell>
          <cell r="N96" t="str">
            <v xml:space="preserve"> </v>
          </cell>
          <cell r="O96">
            <v>44673</v>
          </cell>
          <cell r="P96">
            <v>0.38680555555555557</v>
          </cell>
          <cell r="Q96">
            <v>5</v>
          </cell>
          <cell r="R96">
            <v>44520</v>
          </cell>
          <cell r="T96">
            <v>568660</v>
          </cell>
          <cell r="U96" t="str">
            <v>568660Juniors 13-14 Boys/Girls</v>
          </cell>
          <cell r="V96" t="str">
            <v>Berger Calvin</v>
          </cell>
          <cell r="W96">
            <v>13</v>
          </cell>
          <cell r="Y96" t="str">
            <v>USAC</v>
          </cell>
          <cell r="Z96" t="str">
            <v>USAC568660</v>
          </cell>
        </row>
        <row r="97">
          <cell r="D97" t="str">
            <v>501Juniors 13-14 Boys/Girls</v>
          </cell>
          <cell r="E97">
            <v>2202</v>
          </cell>
          <cell r="F97" t="str">
            <v>501Juniors 13-14 Boys/Girls</v>
          </cell>
          <cell r="G97" t="str">
            <v>Willie</v>
          </cell>
          <cell r="H97" t="str">
            <v>Boynton</v>
          </cell>
          <cell r="I97" t="str">
            <v xml:space="preserve"> </v>
          </cell>
          <cell r="J97" t="str">
            <v>M</v>
          </cell>
          <cell r="K97" t="str">
            <v>PITTSBORO</v>
          </cell>
          <cell r="L97" t="str">
            <v>NC</v>
          </cell>
          <cell r="M97">
            <v>13</v>
          </cell>
          <cell r="N97" t="str">
            <v>Team HammerCross</v>
          </cell>
          <cell r="O97">
            <v>0</v>
          </cell>
          <cell r="P97">
            <v>0.38680555555555557</v>
          </cell>
          <cell r="Q97">
            <v>5</v>
          </cell>
          <cell r="R97">
            <v>44520</v>
          </cell>
          <cell r="T97">
            <v>565684</v>
          </cell>
          <cell r="U97" t="str">
            <v>565684Juniors 13-14 Boys/Girls</v>
          </cell>
          <cell r="V97" t="str">
            <v>Boynton Willie</v>
          </cell>
          <cell r="W97">
            <v>12</v>
          </cell>
          <cell r="Y97" t="str">
            <v>USAC</v>
          </cell>
          <cell r="Z97" t="str">
            <v>USAC565684</v>
          </cell>
        </row>
        <row r="98">
          <cell r="D98" t="str">
            <v>502Juniors 13-14 Boys/Girls</v>
          </cell>
          <cell r="E98">
            <v>2046</v>
          </cell>
          <cell r="F98" t="str">
            <v>502Juniors 13-14 Boys/Girls</v>
          </cell>
          <cell r="G98" t="str">
            <v>Noah</v>
          </cell>
          <cell r="H98" t="str">
            <v>Brinson</v>
          </cell>
          <cell r="I98" t="str">
            <v xml:space="preserve"> </v>
          </cell>
          <cell r="J98" t="str">
            <v>M</v>
          </cell>
          <cell r="K98" t="str">
            <v>Chapel Hill</v>
          </cell>
          <cell r="L98" t="str">
            <v>NC</v>
          </cell>
          <cell r="M98">
            <v>14</v>
          </cell>
          <cell r="N98" t="str">
            <v>HammerCross</v>
          </cell>
          <cell r="O98">
            <v>44661</v>
          </cell>
          <cell r="P98">
            <v>0.38680555555555557</v>
          </cell>
          <cell r="Q98">
            <v>5</v>
          </cell>
          <cell r="R98">
            <v>44520</v>
          </cell>
          <cell r="T98">
            <v>566997</v>
          </cell>
          <cell r="U98" t="str">
            <v>566997Juniors 13-14 Boys/Girls</v>
          </cell>
          <cell r="V98" t="str">
            <v>Brinson Noah</v>
          </cell>
          <cell r="W98">
            <v>13</v>
          </cell>
          <cell r="Y98" t="str">
            <v>USAC</v>
          </cell>
          <cell r="Z98" t="str">
            <v>USAC566997</v>
          </cell>
        </row>
        <row r="99">
          <cell r="D99" t="str">
            <v>503Juniors 13-14 Boys/Girls</v>
          </cell>
          <cell r="E99">
            <v>2658</v>
          </cell>
          <cell r="F99" t="str">
            <v>503Juniors 13-14 Boys/Girls</v>
          </cell>
          <cell r="G99" t="str">
            <v>Matthew</v>
          </cell>
          <cell r="H99" t="str">
            <v>Crabbe</v>
          </cell>
          <cell r="I99" t="str">
            <v xml:space="preserve"> </v>
          </cell>
          <cell r="J99" t="str">
            <v>M</v>
          </cell>
          <cell r="K99" t="str">
            <v>BUFORD</v>
          </cell>
          <cell r="L99" t="str">
            <v>GA</v>
          </cell>
          <cell r="M99">
            <v>13</v>
          </cell>
          <cell r="N99" t="str">
            <v>Mission Source Jr Devo</v>
          </cell>
          <cell r="O99">
            <v>44591</v>
          </cell>
          <cell r="P99">
            <v>0.38680555555555557</v>
          </cell>
          <cell r="Q99">
            <v>4</v>
          </cell>
          <cell r="R99">
            <v>44520</v>
          </cell>
          <cell r="T99">
            <v>531542</v>
          </cell>
          <cell r="U99" t="str">
            <v>531542Juniors 13-14 Boys/Girls</v>
          </cell>
          <cell r="V99" t="str">
            <v>Crabbe Matthew</v>
          </cell>
          <cell r="W99">
            <v>12</v>
          </cell>
          <cell r="Y99" t="str">
            <v>USAC</v>
          </cell>
          <cell r="Z99" t="str">
            <v>USAC531542</v>
          </cell>
        </row>
        <row r="100">
          <cell r="D100" t="str">
            <v>504Juniors 13-14 Boys/Girls</v>
          </cell>
          <cell r="E100">
            <v>2632</v>
          </cell>
          <cell r="F100" t="str">
            <v>504Juniors 13-14 Boys/Girls</v>
          </cell>
          <cell r="G100" t="str">
            <v>Gregory</v>
          </cell>
          <cell r="H100" t="str">
            <v>Debenedetti</v>
          </cell>
          <cell r="I100" t="str">
            <v xml:space="preserve"> </v>
          </cell>
          <cell r="J100" t="str">
            <v>M</v>
          </cell>
          <cell r="K100" t="str">
            <v>BOISE</v>
          </cell>
          <cell r="L100" t="str">
            <v>ID</v>
          </cell>
          <cell r="M100">
            <v>14</v>
          </cell>
          <cell r="N100" t="str">
            <v>BYRDS</v>
          </cell>
          <cell r="O100">
            <v>44548</v>
          </cell>
          <cell r="P100">
            <v>0.38680555555555557</v>
          </cell>
          <cell r="Q100">
            <v>4</v>
          </cell>
          <cell r="R100">
            <v>44520</v>
          </cell>
          <cell r="T100">
            <v>566731</v>
          </cell>
          <cell r="U100" t="str">
            <v>566731Juniors 13-14 Boys/Girls</v>
          </cell>
          <cell r="V100" t="str">
            <v>Debenedetti Gregory</v>
          </cell>
          <cell r="W100">
            <v>13</v>
          </cell>
          <cell r="Y100" t="str">
            <v>USAC</v>
          </cell>
          <cell r="Z100" t="str">
            <v>USAC566731</v>
          </cell>
        </row>
        <row r="101">
          <cell r="D101" t="str">
            <v>505Juniors 13-14 Boys/Girls</v>
          </cell>
          <cell r="E101">
            <v>2251</v>
          </cell>
          <cell r="F101" t="str">
            <v>505Juniors 13-14 Boys/Girls</v>
          </cell>
          <cell r="G101" t="str">
            <v>Isaac</v>
          </cell>
          <cell r="H101" t="str">
            <v>Long</v>
          </cell>
          <cell r="I101" t="str">
            <v xml:space="preserve"> </v>
          </cell>
          <cell r="J101" t="str">
            <v>M</v>
          </cell>
          <cell r="K101" t="str">
            <v>PITTSBORO</v>
          </cell>
          <cell r="L101" t="str">
            <v>NC</v>
          </cell>
          <cell r="M101">
            <v>13</v>
          </cell>
          <cell r="N101" t="str">
            <v>Constellation Cycling P/B Inland Construction</v>
          </cell>
          <cell r="O101">
            <v>0</v>
          </cell>
          <cell r="P101">
            <v>0.38680555555555557</v>
          </cell>
          <cell r="Q101">
            <v>5</v>
          </cell>
          <cell r="R101">
            <v>44520</v>
          </cell>
          <cell r="T101">
            <v>566010</v>
          </cell>
          <cell r="U101" t="str">
            <v>566010Juniors 13-14 Boys/Girls</v>
          </cell>
          <cell r="V101" t="str">
            <v>Long Isaac</v>
          </cell>
          <cell r="W101">
            <v>12</v>
          </cell>
          <cell r="Y101" t="str">
            <v>USAC</v>
          </cell>
          <cell r="Z101" t="str">
            <v>USAC566010</v>
          </cell>
        </row>
        <row r="102">
          <cell r="D102" t="str">
            <v>331Juniors 9-12 Boys/Girls</v>
          </cell>
          <cell r="E102">
            <v>2659</v>
          </cell>
          <cell r="F102" t="str">
            <v>331Juniors 9-12 Boys/Girls</v>
          </cell>
          <cell r="G102" t="str">
            <v>Charlie</v>
          </cell>
          <cell r="H102" t="str">
            <v>Ballinger</v>
          </cell>
          <cell r="I102" t="str">
            <v xml:space="preserve"> </v>
          </cell>
          <cell r="J102" t="str">
            <v>M</v>
          </cell>
          <cell r="K102" t="str">
            <v>Mason</v>
          </cell>
          <cell r="L102" t="str">
            <v>OH</v>
          </cell>
          <cell r="M102">
            <v>9</v>
          </cell>
          <cell r="N102" t="str">
            <v xml:space="preserve"> </v>
          </cell>
          <cell r="O102">
            <v>44872</v>
          </cell>
          <cell r="P102">
            <v>0.38750000000000001</v>
          </cell>
          <cell r="Q102">
            <v>5</v>
          </cell>
          <cell r="R102">
            <v>44520</v>
          </cell>
          <cell r="T102">
            <v>626774</v>
          </cell>
          <cell r="U102" t="str">
            <v>626774Juniors 9-12 Boys/Girls</v>
          </cell>
          <cell r="V102" t="str">
            <v>Ballinger Charlie</v>
          </cell>
          <cell r="W102">
            <v>8</v>
          </cell>
          <cell r="Y102" t="str">
            <v>USAC</v>
          </cell>
          <cell r="Z102" t="str">
            <v>USAC626774</v>
          </cell>
        </row>
        <row r="103">
          <cell r="D103" t="str">
            <v>332Juniors 9-12 Boys/Girls</v>
          </cell>
          <cell r="E103">
            <v>2257</v>
          </cell>
          <cell r="F103" t="str">
            <v>332Juniors 9-12 Boys/Girls</v>
          </cell>
          <cell r="G103" t="str">
            <v>Henry</v>
          </cell>
          <cell r="H103" t="str">
            <v>Black</v>
          </cell>
          <cell r="I103" t="str">
            <v xml:space="preserve"> </v>
          </cell>
          <cell r="J103" t="str">
            <v>M</v>
          </cell>
          <cell r="K103" t="str">
            <v>RALEIGH</v>
          </cell>
          <cell r="L103" t="str">
            <v>NC</v>
          </cell>
          <cell r="M103">
            <v>12</v>
          </cell>
          <cell r="N103" t="str">
            <v>Black and Jones</v>
          </cell>
          <cell r="O103">
            <v>44548</v>
          </cell>
          <cell r="P103">
            <v>0.38750000000000001</v>
          </cell>
          <cell r="Q103">
            <v>5</v>
          </cell>
          <cell r="R103">
            <v>44520</v>
          </cell>
          <cell r="T103">
            <v>580777</v>
          </cell>
          <cell r="U103" t="str">
            <v>580777Juniors 9-12 Boys/Girls</v>
          </cell>
          <cell r="V103" t="str">
            <v>Black Henry</v>
          </cell>
          <cell r="W103">
            <v>11</v>
          </cell>
          <cell r="Y103" t="str">
            <v>USAC</v>
          </cell>
          <cell r="Z103" t="str">
            <v>USAC580777</v>
          </cell>
        </row>
        <row r="104">
          <cell r="D104" t="str">
            <v>333Juniors 9-12 Boys/Girls</v>
          </cell>
          <cell r="E104">
            <v>2332</v>
          </cell>
          <cell r="F104" t="str">
            <v>333Juniors 9-12 Boys/Girls</v>
          </cell>
          <cell r="G104" t="str">
            <v>Caedmon</v>
          </cell>
          <cell r="H104" t="str">
            <v>Burford</v>
          </cell>
          <cell r="I104" t="str">
            <v xml:space="preserve"> </v>
          </cell>
          <cell r="J104" t="str">
            <v>M</v>
          </cell>
          <cell r="K104" t="str">
            <v>WINSTON SALEM</v>
          </cell>
          <cell r="L104" t="str">
            <v>NC</v>
          </cell>
          <cell r="M104">
            <v>10</v>
          </cell>
          <cell r="N104" t="str">
            <v>Velocious Sport</v>
          </cell>
          <cell r="O104">
            <v>44716</v>
          </cell>
          <cell r="P104">
            <v>0.38750000000000001</v>
          </cell>
          <cell r="Q104">
            <v>5</v>
          </cell>
          <cell r="R104">
            <v>44520</v>
          </cell>
          <cell r="T104">
            <v>567747</v>
          </cell>
          <cell r="U104" t="str">
            <v>567747Juniors 9-12 Boys/Girls</v>
          </cell>
          <cell r="V104" t="str">
            <v>Burford Caedmon</v>
          </cell>
          <cell r="W104">
            <v>9</v>
          </cell>
          <cell r="Y104" t="str">
            <v>USAC</v>
          </cell>
          <cell r="Z104" t="str">
            <v>USAC567747</v>
          </cell>
        </row>
        <row r="105">
          <cell r="D105" t="str">
            <v>334Juniors 9-12 Boys/Girls</v>
          </cell>
          <cell r="E105">
            <v>2054</v>
          </cell>
          <cell r="F105" t="str">
            <v>334Juniors 9-12 Boys/Girls</v>
          </cell>
          <cell r="G105" t="str">
            <v>Baxter</v>
          </cell>
          <cell r="H105" t="str">
            <v>Caress</v>
          </cell>
          <cell r="I105" t="str">
            <v xml:space="preserve"> </v>
          </cell>
          <cell r="J105" t="str">
            <v>M</v>
          </cell>
          <cell r="K105" t="str">
            <v>Chapel Hill</v>
          </cell>
          <cell r="L105" t="str">
            <v>NC</v>
          </cell>
          <cell r="M105">
            <v>12</v>
          </cell>
          <cell r="N105" t="str">
            <v>NCTC</v>
          </cell>
          <cell r="O105">
            <v>44807</v>
          </cell>
          <cell r="P105">
            <v>0.38750000000000001</v>
          </cell>
          <cell r="Q105">
            <v>5</v>
          </cell>
          <cell r="R105">
            <v>44520</v>
          </cell>
          <cell r="T105">
            <v>588246</v>
          </cell>
          <cell r="U105" t="str">
            <v>588246Juniors 9-12 Boys/Girls</v>
          </cell>
          <cell r="V105" t="str">
            <v>Caress Baxter</v>
          </cell>
          <cell r="W105">
            <v>11</v>
          </cell>
          <cell r="Y105" t="str">
            <v>USAC</v>
          </cell>
          <cell r="Z105" t="str">
            <v>USAC588246</v>
          </cell>
        </row>
        <row r="106">
          <cell r="D106" t="str">
            <v>335Juniors 9-12 Boys/Girls</v>
          </cell>
          <cell r="E106">
            <v>2660</v>
          </cell>
          <cell r="F106" t="str">
            <v>335Juniors 9-12 Boys/Girls</v>
          </cell>
          <cell r="G106" t="str">
            <v>Mason</v>
          </cell>
          <cell r="H106" t="str">
            <v>Crabbe</v>
          </cell>
          <cell r="I106" t="str">
            <v xml:space="preserve"> </v>
          </cell>
          <cell r="J106" t="str">
            <v>M</v>
          </cell>
          <cell r="K106" t="str">
            <v>BUFORD</v>
          </cell>
          <cell r="L106" t="str">
            <v>GA</v>
          </cell>
          <cell r="M106">
            <v>12</v>
          </cell>
          <cell r="N106" t="str">
            <v>Mission Source Jr Devo</v>
          </cell>
          <cell r="O106">
            <v>44610</v>
          </cell>
          <cell r="P106">
            <v>0.38750000000000001</v>
          </cell>
          <cell r="Q106">
            <v>5</v>
          </cell>
          <cell r="R106">
            <v>44520</v>
          </cell>
          <cell r="T106">
            <v>557582</v>
          </cell>
          <cell r="U106" t="str">
            <v>557582Juniors 9-12 Boys/Girls</v>
          </cell>
          <cell r="V106" t="str">
            <v>Crabbe Mason</v>
          </cell>
          <cell r="W106">
            <v>11</v>
          </cell>
          <cell r="Y106" t="str">
            <v>USAC</v>
          </cell>
          <cell r="Z106" t="str">
            <v>USAC557582</v>
          </cell>
        </row>
        <row r="107">
          <cell r="D107" t="str">
            <v>336Juniors 9-12 Boys/Girls</v>
          </cell>
          <cell r="E107">
            <v>2661</v>
          </cell>
          <cell r="F107" t="str">
            <v>336Juniors 9-12 Boys/Girls</v>
          </cell>
          <cell r="G107" t="str">
            <v>Owen</v>
          </cell>
          <cell r="H107" t="str">
            <v>Crabbe</v>
          </cell>
          <cell r="I107" t="str">
            <v xml:space="preserve"> </v>
          </cell>
          <cell r="J107" t="str">
            <v>M</v>
          </cell>
          <cell r="K107" t="str">
            <v>BUFORD</v>
          </cell>
          <cell r="L107" t="str">
            <v>GA</v>
          </cell>
          <cell r="M107">
            <v>9</v>
          </cell>
          <cell r="N107" t="str">
            <v>Mission Source Jr Devo</v>
          </cell>
          <cell r="O107">
            <v>44610</v>
          </cell>
          <cell r="P107">
            <v>0.38750000000000001</v>
          </cell>
          <cell r="Q107">
            <v>5</v>
          </cell>
          <cell r="R107">
            <v>44520</v>
          </cell>
          <cell r="T107">
            <v>578391</v>
          </cell>
          <cell r="U107" t="str">
            <v>578391Juniors 9-12 Boys/Girls</v>
          </cell>
          <cell r="V107" t="str">
            <v>Crabbe Owen</v>
          </cell>
          <cell r="W107">
            <v>8</v>
          </cell>
          <cell r="Y107" t="str">
            <v>USAC</v>
          </cell>
          <cell r="Z107" t="str">
            <v>USAC578391</v>
          </cell>
        </row>
        <row r="108">
          <cell r="D108" t="str">
            <v>337Juniors 9-12 Boys/Girls</v>
          </cell>
          <cell r="E108">
            <v>2055</v>
          </cell>
          <cell r="F108" t="str">
            <v>337Juniors 9-12 Boys/Girls</v>
          </cell>
          <cell r="G108" t="str">
            <v>Hunter</v>
          </cell>
          <cell r="H108" t="str">
            <v>Dempsey</v>
          </cell>
          <cell r="I108" t="str">
            <v xml:space="preserve"> </v>
          </cell>
          <cell r="J108" t="str">
            <v>M</v>
          </cell>
          <cell r="K108" t="str">
            <v>CARY</v>
          </cell>
          <cell r="L108" t="str">
            <v>NC</v>
          </cell>
          <cell r="M108">
            <v>12</v>
          </cell>
          <cell r="N108" t="str">
            <v>Jigawatt Cycling</v>
          </cell>
          <cell r="O108">
            <v>44812</v>
          </cell>
          <cell r="P108">
            <v>0.38750000000000001</v>
          </cell>
          <cell r="Q108">
            <v>5</v>
          </cell>
          <cell r="R108">
            <v>44520</v>
          </cell>
          <cell r="T108">
            <v>576103</v>
          </cell>
          <cell r="U108" t="str">
            <v>576103Juniors 9-12 Boys/Girls</v>
          </cell>
          <cell r="V108" t="str">
            <v>Dempsey Hunter</v>
          </cell>
          <cell r="W108">
            <v>11</v>
          </cell>
          <cell r="Y108" t="str">
            <v>USAC</v>
          </cell>
          <cell r="Z108" t="str">
            <v>USAC576103</v>
          </cell>
        </row>
        <row r="109">
          <cell r="D109" t="str">
            <v>338Juniors 9-12 Boys/Girls</v>
          </cell>
          <cell r="E109">
            <v>2662</v>
          </cell>
          <cell r="F109" t="str">
            <v>338Juniors 9-12 Boys/Girls</v>
          </cell>
          <cell r="G109" t="str">
            <v>Laurence</v>
          </cell>
          <cell r="H109" t="str">
            <v>Denney</v>
          </cell>
          <cell r="I109" t="str">
            <v xml:space="preserve"> </v>
          </cell>
          <cell r="J109" t="str">
            <v>M</v>
          </cell>
          <cell r="K109" t="str">
            <v>ALPHARETTA</v>
          </cell>
          <cell r="L109" t="str">
            <v>GA</v>
          </cell>
          <cell r="M109">
            <v>11</v>
          </cell>
          <cell r="N109" t="str">
            <v>Mission Devo</v>
          </cell>
          <cell r="O109">
            <v>44593</v>
          </cell>
          <cell r="P109">
            <v>0.38750000000000001</v>
          </cell>
          <cell r="Q109">
            <v>5</v>
          </cell>
          <cell r="R109">
            <v>44520</v>
          </cell>
          <cell r="T109">
            <v>591182</v>
          </cell>
          <cell r="U109" t="str">
            <v>591182Juniors 9-12 Boys/Girls</v>
          </cell>
          <cell r="V109" t="str">
            <v>Denney Laurence</v>
          </cell>
          <cell r="W109">
            <v>10</v>
          </cell>
          <cell r="Y109" t="str">
            <v>USAC</v>
          </cell>
          <cell r="Z109" t="str">
            <v>USAC591182</v>
          </cell>
        </row>
        <row r="110">
          <cell r="D110" t="str">
            <v>339Juniors 9-12 Boys/Girls</v>
          </cell>
          <cell r="E110">
            <v>2663</v>
          </cell>
          <cell r="F110" t="str">
            <v>339Juniors 9-12 Boys/Girls</v>
          </cell>
          <cell r="G110" t="str">
            <v>M. Whitfield</v>
          </cell>
          <cell r="H110" t="str">
            <v>Evans</v>
          </cell>
          <cell r="I110" t="str">
            <v xml:space="preserve"> </v>
          </cell>
          <cell r="J110" t="str">
            <v>M</v>
          </cell>
          <cell r="K110" t="str">
            <v>CROZET</v>
          </cell>
          <cell r="L110" t="str">
            <v>VA</v>
          </cell>
          <cell r="M110">
            <v>12</v>
          </cell>
          <cell r="N110" t="str">
            <v>Seven Rivers Country Day School</v>
          </cell>
          <cell r="O110">
            <v>44548</v>
          </cell>
          <cell r="P110">
            <v>0.38750000000000001</v>
          </cell>
          <cell r="Q110">
            <v>5</v>
          </cell>
          <cell r="R110">
            <v>44520</v>
          </cell>
          <cell r="T110">
            <v>576948</v>
          </cell>
          <cell r="U110" t="str">
            <v>576948Juniors 9-12 Boys/Girls</v>
          </cell>
          <cell r="V110" t="str">
            <v>Evans M. Whitfield</v>
          </cell>
          <cell r="W110">
            <v>11</v>
          </cell>
          <cell r="Y110" t="str">
            <v>USAC</v>
          </cell>
          <cell r="Z110" t="str">
            <v>USAC576948</v>
          </cell>
        </row>
        <row r="111">
          <cell r="D111" t="str">
            <v>340Juniors 9-12 Boys/Girls</v>
          </cell>
          <cell r="E111">
            <v>2664</v>
          </cell>
          <cell r="F111" t="str">
            <v>340Juniors 9-12 Boys/Girls</v>
          </cell>
          <cell r="G111" t="str">
            <v>Zachary</v>
          </cell>
          <cell r="H111" t="str">
            <v>Fisher</v>
          </cell>
          <cell r="I111" t="str">
            <v xml:space="preserve"> </v>
          </cell>
          <cell r="J111" t="str">
            <v>M</v>
          </cell>
          <cell r="K111" t="str">
            <v>Midlothian</v>
          </cell>
          <cell r="L111" t="str">
            <v>VA</v>
          </cell>
          <cell r="M111">
            <v>12</v>
          </cell>
          <cell r="N111" t="str">
            <v>Seven Rivers</v>
          </cell>
          <cell r="O111">
            <v>44863</v>
          </cell>
          <cell r="P111">
            <v>0.38750000000000001</v>
          </cell>
          <cell r="Q111">
            <v>5</v>
          </cell>
          <cell r="R111">
            <v>44520</v>
          </cell>
          <cell r="T111">
            <v>576686</v>
          </cell>
          <cell r="U111" t="str">
            <v>576686Juniors 9-12 Boys/Girls</v>
          </cell>
          <cell r="V111" t="str">
            <v>Fisher Zachary</v>
          </cell>
          <cell r="W111">
            <v>11</v>
          </cell>
          <cell r="Y111" t="str">
            <v>USAC</v>
          </cell>
          <cell r="Z111" t="str">
            <v>USAC576686</v>
          </cell>
        </row>
        <row r="112">
          <cell r="D112" t="str">
            <v>341Juniors 9-12 Boys/Girls</v>
          </cell>
          <cell r="E112">
            <v>2058</v>
          </cell>
          <cell r="F112" t="str">
            <v>341Juniors 9-12 Boys/Girls</v>
          </cell>
          <cell r="G112" t="str">
            <v>Gustaf</v>
          </cell>
          <cell r="H112" t="str">
            <v>Hamblen</v>
          </cell>
          <cell r="I112" t="str">
            <v xml:space="preserve"> </v>
          </cell>
          <cell r="J112" t="str">
            <v>M</v>
          </cell>
          <cell r="K112" t="str">
            <v>Winston Salem</v>
          </cell>
          <cell r="L112" t="str">
            <v>NC</v>
          </cell>
          <cell r="M112">
            <v>9</v>
          </cell>
          <cell r="N112" t="str">
            <v>Velocious Sport</v>
          </cell>
          <cell r="O112">
            <v>44797</v>
          </cell>
          <cell r="P112">
            <v>0.38750000000000001</v>
          </cell>
          <cell r="Q112">
            <v>5</v>
          </cell>
          <cell r="R112">
            <v>44520</v>
          </cell>
          <cell r="T112">
            <v>623142</v>
          </cell>
          <cell r="U112" t="str">
            <v>623142Juniors 9-12 Boys/Girls</v>
          </cell>
          <cell r="V112" t="str">
            <v>Hamblen Gustaf</v>
          </cell>
          <cell r="W112">
            <v>8</v>
          </cell>
          <cell r="Y112" t="str">
            <v>USAC</v>
          </cell>
          <cell r="Z112" t="str">
            <v>USAC623142</v>
          </cell>
        </row>
        <row r="113">
          <cell r="D113" t="str">
            <v>342Juniors 9-12 Boys/Girls</v>
          </cell>
          <cell r="E113">
            <v>2057</v>
          </cell>
          <cell r="F113" t="str">
            <v>342Juniors 9-12 Boys/Girls</v>
          </cell>
          <cell r="G113" t="str">
            <v>Lucius</v>
          </cell>
          <cell r="H113" t="str">
            <v>Hamblen</v>
          </cell>
          <cell r="I113" t="str">
            <v>DNS</v>
          </cell>
          <cell r="J113" t="str">
            <v>M</v>
          </cell>
          <cell r="K113" t="str">
            <v>WINSTON SALEM</v>
          </cell>
          <cell r="L113" t="str">
            <v>NC</v>
          </cell>
          <cell r="M113">
            <v>12</v>
          </cell>
          <cell r="N113" t="str">
            <v>Velocious Sport</v>
          </cell>
          <cell r="O113">
            <v>0</v>
          </cell>
          <cell r="P113">
            <v>0.38750000000000001</v>
          </cell>
          <cell r="Q113">
            <v>5</v>
          </cell>
          <cell r="R113">
            <v>44520</v>
          </cell>
          <cell r="T113">
            <v>565412</v>
          </cell>
          <cell r="U113" t="str">
            <v>565412Juniors 9-12 Boys/Girls</v>
          </cell>
          <cell r="V113" t="str">
            <v>Hamblen Lucius</v>
          </cell>
          <cell r="W113">
            <v>11</v>
          </cell>
          <cell r="Y113" t="str">
            <v>USAC</v>
          </cell>
          <cell r="Z113" t="str">
            <v>USAC565412</v>
          </cell>
        </row>
        <row r="114">
          <cell r="D114" t="str">
            <v>343Juniors 9-12 Boys/Girls</v>
          </cell>
          <cell r="E114">
            <v>2062</v>
          </cell>
          <cell r="F114" t="str">
            <v>343Juniors 9-12 Boys/Girls</v>
          </cell>
          <cell r="G114" t="str">
            <v>Ryder</v>
          </cell>
          <cell r="H114" t="str">
            <v>Molnar</v>
          </cell>
          <cell r="I114" t="str">
            <v xml:space="preserve"> </v>
          </cell>
          <cell r="J114" t="str">
            <v>M</v>
          </cell>
          <cell r="K114" t="str">
            <v>Cary</v>
          </cell>
          <cell r="L114" t="str">
            <v>NC</v>
          </cell>
          <cell r="M114">
            <v>10</v>
          </cell>
          <cell r="N114" t="str">
            <v>Hammercross</v>
          </cell>
          <cell r="O114">
            <v>44812</v>
          </cell>
          <cell r="P114">
            <v>0.38750000000000001</v>
          </cell>
          <cell r="Q114">
            <v>5</v>
          </cell>
          <cell r="R114">
            <v>44520</v>
          </cell>
          <cell r="T114">
            <v>624094</v>
          </cell>
          <cell r="U114" t="str">
            <v>624094Juniors 9-12 Boys/Girls</v>
          </cell>
          <cell r="V114" t="str">
            <v>Molnar Ryder</v>
          </cell>
          <cell r="W114">
            <v>9</v>
          </cell>
          <cell r="Y114" t="str">
            <v>USAC</v>
          </cell>
          <cell r="Z114" t="str">
            <v>USAC624094</v>
          </cell>
        </row>
        <row r="115">
          <cell r="D115" t="str">
            <v>344Juniors 9-12 Boys/Girls</v>
          </cell>
          <cell r="E115">
            <v>2063</v>
          </cell>
          <cell r="F115" t="str">
            <v>344Juniors 9-12 Boys/Girls</v>
          </cell>
          <cell r="G115" t="str">
            <v>Harrison</v>
          </cell>
          <cell r="H115" t="str">
            <v>Morosco</v>
          </cell>
          <cell r="I115" t="str">
            <v xml:space="preserve"> </v>
          </cell>
          <cell r="J115" t="str">
            <v>M</v>
          </cell>
          <cell r="K115" t="str">
            <v>WINSTON-SALEM</v>
          </cell>
          <cell r="L115" t="str">
            <v>NC</v>
          </cell>
          <cell r="M115">
            <v>12</v>
          </cell>
          <cell r="N115" t="str">
            <v>Velocious Sport</v>
          </cell>
          <cell r="O115">
            <v>44548</v>
          </cell>
          <cell r="P115">
            <v>0.38750000000000001</v>
          </cell>
          <cell r="Q115">
            <v>5</v>
          </cell>
          <cell r="R115">
            <v>44520</v>
          </cell>
          <cell r="T115">
            <v>591243</v>
          </cell>
          <cell r="U115" t="str">
            <v>591243Juniors 9-12 Boys/Girls</v>
          </cell>
          <cell r="V115" t="str">
            <v>Morosco Harrison</v>
          </cell>
          <cell r="W115">
            <v>11</v>
          </cell>
          <cell r="Y115" t="str">
            <v>USAC</v>
          </cell>
          <cell r="Z115" t="str">
            <v>USAC591243</v>
          </cell>
        </row>
        <row r="116">
          <cell r="D116" t="str">
            <v>345Juniors 9-12 Boys/Girls</v>
          </cell>
          <cell r="E116">
            <v>2064</v>
          </cell>
          <cell r="F116" t="str">
            <v>345Juniors 9-12 Boys/Girls</v>
          </cell>
          <cell r="G116" t="str">
            <v>Vivienne</v>
          </cell>
          <cell r="H116" t="str">
            <v>Myers</v>
          </cell>
          <cell r="I116" t="str">
            <v xml:space="preserve"> </v>
          </cell>
          <cell r="J116" t="str">
            <v>F</v>
          </cell>
          <cell r="K116" t="str">
            <v>CHAPEL HILL</v>
          </cell>
          <cell r="L116" t="str">
            <v>NC</v>
          </cell>
          <cell r="M116">
            <v>10</v>
          </cell>
          <cell r="N116" t="str">
            <v>HammerCross</v>
          </cell>
          <cell r="O116">
            <v>44806</v>
          </cell>
          <cell r="P116">
            <v>0.38750000000000001</v>
          </cell>
          <cell r="Q116">
            <v>5</v>
          </cell>
          <cell r="R116">
            <v>44520</v>
          </cell>
          <cell r="T116">
            <v>541072</v>
          </cell>
          <cell r="U116" t="str">
            <v>541072Juniors 9-12 Boys/Girls</v>
          </cell>
          <cell r="V116" t="str">
            <v>Myers Vivienne</v>
          </cell>
          <cell r="W116">
            <v>9</v>
          </cell>
          <cell r="Y116" t="str">
            <v>USAC</v>
          </cell>
          <cell r="Z116" t="str">
            <v>USAC541072</v>
          </cell>
        </row>
        <row r="117">
          <cell r="D117" t="str">
            <v>346Juniors 9-12 Boys/Girls</v>
          </cell>
          <cell r="E117">
            <v>2065</v>
          </cell>
          <cell r="F117" t="str">
            <v>346Juniors 9-12 Boys/Girls</v>
          </cell>
          <cell r="G117" t="str">
            <v>Jasper</v>
          </cell>
          <cell r="H117" t="str">
            <v>Nunn</v>
          </cell>
          <cell r="I117" t="str">
            <v xml:space="preserve"> </v>
          </cell>
          <cell r="J117" t="str">
            <v>M</v>
          </cell>
          <cell r="K117" t="str">
            <v>Chapel Hill</v>
          </cell>
          <cell r="L117" t="str">
            <v>NC</v>
          </cell>
          <cell r="M117">
            <v>11</v>
          </cell>
          <cell r="N117" t="str">
            <v>HammerCross</v>
          </cell>
          <cell r="O117">
            <v>44814</v>
          </cell>
          <cell r="P117">
            <v>0.38750000000000001</v>
          </cell>
          <cell r="Q117">
            <v>5</v>
          </cell>
          <cell r="R117">
            <v>44520</v>
          </cell>
          <cell r="T117">
            <v>624305</v>
          </cell>
          <cell r="U117" t="str">
            <v>624305Juniors 9-12 Boys/Girls</v>
          </cell>
          <cell r="V117" t="str">
            <v>Nunn Jasper</v>
          </cell>
          <cell r="W117">
            <v>10</v>
          </cell>
          <cell r="Y117" t="str">
            <v>USAC</v>
          </cell>
          <cell r="Z117" t="str">
            <v>USAC624305</v>
          </cell>
        </row>
        <row r="118">
          <cell r="D118" t="str">
            <v>347Juniors 9-12 Boys/Girls</v>
          </cell>
          <cell r="E118">
            <v>2066</v>
          </cell>
          <cell r="F118" t="str">
            <v>347Juniors 9-12 Boys/Girls</v>
          </cell>
          <cell r="G118" t="str">
            <v>Jensen</v>
          </cell>
          <cell r="H118" t="str">
            <v>Riddle</v>
          </cell>
          <cell r="I118" t="str">
            <v xml:space="preserve"> </v>
          </cell>
          <cell r="J118" t="str">
            <v>M</v>
          </cell>
          <cell r="K118" t="str">
            <v>FLETCHER</v>
          </cell>
          <cell r="L118" t="str">
            <v>NC</v>
          </cell>
          <cell r="M118">
            <v>12</v>
          </cell>
          <cell r="N118" t="str">
            <v>Ride Smooth Brother</v>
          </cell>
          <cell r="O118">
            <v>44729</v>
          </cell>
          <cell r="P118">
            <v>0.38750000000000001</v>
          </cell>
          <cell r="Q118">
            <v>5</v>
          </cell>
          <cell r="R118">
            <v>44520</v>
          </cell>
          <cell r="T118">
            <v>618084</v>
          </cell>
          <cell r="U118" t="str">
            <v>618084Juniors 9-12 Boys/Girls</v>
          </cell>
          <cell r="V118" t="str">
            <v>Riddle Jensen</v>
          </cell>
          <cell r="W118">
            <v>11</v>
          </cell>
          <cell r="Y118" t="str">
            <v>USAC</v>
          </cell>
          <cell r="Z118" t="str">
            <v>USAC618084</v>
          </cell>
        </row>
        <row r="119">
          <cell r="D119" t="str">
            <v>400Women CX 2,3</v>
          </cell>
          <cell r="E119">
            <v>2391</v>
          </cell>
          <cell r="F119" t="str">
            <v>400Women CX 2,3</v>
          </cell>
          <cell r="G119" t="str">
            <v>Skylar</v>
          </cell>
          <cell r="H119" t="str">
            <v>Bovine</v>
          </cell>
          <cell r="I119" t="str">
            <v xml:space="preserve"> </v>
          </cell>
          <cell r="J119" t="str">
            <v>F</v>
          </cell>
          <cell r="K119" t="str">
            <v>Greensboro</v>
          </cell>
          <cell r="L119" t="str">
            <v>NC</v>
          </cell>
          <cell r="M119">
            <v>19</v>
          </cell>
          <cell r="N119" t="str">
            <v>CXHAIRS DEVO : TREK BIKES</v>
          </cell>
          <cell r="O119">
            <v>44561</v>
          </cell>
          <cell r="P119">
            <v>0.41666666666666669</v>
          </cell>
          <cell r="Q119">
            <v>2</v>
          </cell>
          <cell r="R119">
            <v>44520</v>
          </cell>
          <cell r="T119">
            <v>390826</v>
          </cell>
          <cell r="U119" t="str">
            <v>390826Women CX 2,3</v>
          </cell>
          <cell r="V119" t="str">
            <v>Bovine Skylar</v>
          </cell>
          <cell r="W119">
            <v>18</v>
          </cell>
          <cell r="Y119" t="str">
            <v>USAC</v>
          </cell>
          <cell r="Z119" t="str">
            <v>USAC390826</v>
          </cell>
        </row>
        <row r="120">
          <cell r="D120" t="str">
            <v>401Women CX 2,3</v>
          </cell>
          <cell r="E120">
            <v>2144</v>
          </cell>
          <cell r="F120" t="str">
            <v>401Women CX 2,3</v>
          </cell>
          <cell r="G120" t="str">
            <v>Adeline</v>
          </cell>
          <cell r="H120" t="str">
            <v>Brinkley</v>
          </cell>
          <cell r="I120" t="str">
            <v xml:space="preserve"> </v>
          </cell>
          <cell r="J120" t="str">
            <v>F</v>
          </cell>
          <cell r="K120" t="str">
            <v>Raleigh</v>
          </cell>
          <cell r="L120" t="str">
            <v>NC</v>
          </cell>
          <cell r="M120">
            <v>25</v>
          </cell>
          <cell r="N120" t="str">
            <v>Oak City Cycling Project Race Team</v>
          </cell>
          <cell r="O120">
            <v>44811</v>
          </cell>
          <cell r="P120">
            <v>0.41666666666666669</v>
          </cell>
          <cell r="Q120">
            <v>3</v>
          </cell>
          <cell r="R120">
            <v>44520</v>
          </cell>
          <cell r="T120">
            <v>623957</v>
          </cell>
          <cell r="U120" t="str">
            <v>623957Women CX 2,3</v>
          </cell>
          <cell r="V120" t="str">
            <v>Brinkley Adeline</v>
          </cell>
          <cell r="W120">
            <v>24</v>
          </cell>
          <cell r="Y120" t="str">
            <v>USAC</v>
          </cell>
          <cell r="Z120" t="str">
            <v>USAC623957</v>
          </cell>
        </row>
        <row r="121">
          <cell r="D121" t="str">
            <v>402Women CX 2,3</v>
          </cell>
          <cell r="E121">
            <v>2125</v>
          </cell>
          <cell r="F121" t="str">
            <v>402Women CX 2,3</v>
          </cell>
          <cell r="G121" t="str">
            <v>Jane</v>
          </cell>
          <cell r="H121" t="str">
            <v>Burlew</v>
          </cell>
          <cell r="I121" t="str">
            <v xml:space="preserve"> </v>
          </cell>
          <cell r="J121" t="str">
            <v>F</v>
          </cell>
          <cell r="K121" t="str">
            <v>WEAVERVILLE</v>
          </cell>
          <cell r="L121" t="str">
            <v>NC</v>
          </cell>
          <cell r="M121">
            <v>48</v>
          </cell>
          <cell r="N121" t="str">
            <v>Motion Makers/DARC</v>
          </cell>
          <cell r="O121">
            <v>44548</v>
          </cell>
          <cell r="P121">
            <v>0.41666666666666669</v>
          </cell>
          <cell r="Q121">
            <v>2</v>
          </cell>
          <cell r="R121">
            <v>44520</v>
          </cell>
          <cell r="T121">
            <v>360760</v>
          </cell>
          <cell r="U121" t="str">
            <v>360760Women CX 2,3</v>
          </cell>
          <cell r="V121" t="str">
            <v>Burlew Jane</v>
          </cell>
          <cell r="W121">
            <v>47</v>
          </cell>
          <cell r="Y121" t="str">
            <v>USAC</v>
          </cell>
          <cell r="Z121" t="str">
            <v>USAC360760</v>
          </cell>
        </row>
        <row r="122">
          <cell r="D122" t="str">
            <v>403Women CX 2,3</v>
          </cell>
          <cell r="E122">
            <v>2665</v>
          </cell>
          <cell r="F122" t="str">
            <v>403Women CX 2,3</v>
          </cell>
          <cell r="G122" t="str">
            <v>Maria</v>
          </cell>
          <cell r="H122" t="str">
            <v>Carrelli</v>
          </cell>
          <cell r="I122" t="str">
            <v xml:space="preserve"> </v>
          </cell>
          <cell r="J122" t="str">
            <v>F</v>
          </cell>
          <cell r="K122" t="str">
            <v>Athens</v>
          </cell>
          <cell r="L122" t="str">
            <v>GA</v>
          </cell>
          <cell r="M122">
            <v>44</v>
          </cell>
          <cell r="N122" t="str">
            <v>706 Project</v>
          </cell>
          <cell r="O122">
            <v>44836</v>
          </cell>
          <cell r="P122">
            <v>0.41666666666666669</v>
          </cell>
          <cell r="Q122">
            <v>2</v>
          </cell>
          <cell r="R122">
            <v>44520</v>
          </cell>
          <cell r="T122">
            <v>221037</v>
          </cell>
          <cell r="U122" t="str">
            <v>221037Women CX 2,3</v>
          </cell>
          <cell r="V122" t="str">
            <v>Carrelli Maria</v>
          </cell>
          <cell r="W122">
            <v>43</v>
          </cell>
          <cell r="Y122" t="str">
            <v>USAC</v>
          </cell>
          <cell r="Z122" t="str">
            <v>USAC221037</v>
          </cell>
        </row>
        <row r="123">
          <cell r="D123" t="str">
            <v>404Women CX 2,3</v>
          </cell>
          <cell r="E123">
            <v>2145</v>
          </cell>
          <cell r="F123" t="str">
            <v>404Women CX 2,3</v>
          </cell>
          <cell r="G123" t="str">
            <v>Darcy</v>
          </cell>
          <cell r="H123" t="str">
            <v>Grimes</v>
          </cell>
          <cell r="I123" t="str">
            <v xml:space="preserve"> </v>
          </cell>
          <cell r="J123" t="str">
            <v>F</v>
          </cell>
          <cell r="K123" t="str">
            <v>Candler</v>
          </cell>
          <cell r="L123" t="str">
            <v>NC</v>
          </cell>
          <cell r="M123">
            <v>38</v>
          </cell>
          <cell r="N123" t="str">
            <v>Sorella Cycling p/b Hincapie Sportsware</v>
          </cell>
          <cell r="O123">
            <v>44657</v>
          </cell>
          <cell r="P123">
            <v>0.41666666666666669</v>
          </cell>
          <cell r="Q123">
            <v>3</v>
          </cell>
          <cell r="R123">
            <v>44520</v>
          </cell>
          <cell r="T123">
            <v>364767</v>
          </cell>
          <cell r="U123" t="str">
            <v>364767Women CX 2,3</v>
          </cell>
          <cell r="V123" t="str">
            <v>Grimes Darcy</v>
          </cell>
          <cell r="W123">
            <v>37</v>
          </cell>
          <cell r="Y123" t="str">
            <v>USAC</v>
          </cell>
          <cell r="Z123" t="str">
            <v>USAC364767</v>
          </cell>
        </row>
        <row r="124">
          <cell r="D124" t="str">
            <v>405Women CX 2,3</v>
          </cell>
          <cell r="E124">
            <v>2130</v>
          </cell>
          <cell r="F124" t="str">
            <v>405Women CX 2,3</v>
          </cell>
          <cell r="G124" t="str">
            <v>Nina</v>
          </cell>
          <cell r="H124" t="str">
            <v>Mastandrea</v>
          </cell>
          <cell r="I124" t="str">
            <v xml:space="preserve"> </v>
          </cell>
          <cell r="J124" t="str">
            <v>F</v>
          </cell>
          <cell r="K124" t="str">
            <v>Boone</v>
          </cell>
          <cell r="L124" t="str">
            <v>NC</v>
          </cell>
          <cell r="M124">
            <v>28</v>
          </cell>
          <cell r="N124" t="str">
            <v>GRITS: Girls Racing in the South</v>
          </cell>
          <cell r="O124">
            <v>44831</v>
          </cell>
          <cell r="P124">
            <v>0.41666666666666669</v>
          </cell>
          <cell r="Q124">
            <v>2</v>
          </cell>
          <cell r="R124">
            <v>44520</v>
          </cell>
          <cell r="T124">
            <v>473512</v>
          </cell>
          <cell r="U124" t="str">
            <v>473512Women CX 2,3</v>
          </cell>
          <cell r="V124" t="str">
            <v>Mastandrea Nina</v>
          </cell>
          <cell r="W124">
            <v>27</v>
          </cell>
          <cell r="Y124" t="str">
            <v>USAC</v>
          </cell>
          <cell r="Z124" t="str">
            <v>USAC473512</v>
          </cell>
        </row>
        <row r="125">
          <cell r="D125" t="str">
            <v>406Women CX 2,3</v>
          </cell>
          <cell r="E125">
            <v>2132</v>
          </cell>
          <cell r="F125" t="str">
            <v>406Women CX 2,3</v>
          </cell>
          <cell r="G125" t="str">
            <v>Erin</v>
          </cell>
          <cell r="H125" t="str">
            <v>Necko</v>
          </cell>
          <cell r="I125" t="str">
            <v xml:space="preserve"> </v>
          </cell>
          <cell r="J125" t="str">
            <v>F</v>
          </cell>
          <cell r="K125" t="str">
            <v>GREENSBORO</v>
          </cell>
          <cell r="L125" t="str">
            <v>NC</v>
          </cell>
          <cell r="M125">
            <v>36</v>
          </cell>
          <cell r="N125" t="str">
            <v xml:space="preserve"> </v>
          </cell>
          <cell r="O125">
            <v>44548</v>
          </cell>
          <cell r="P125">
            <v>0.41666666666666669</v>
          </cell>
          <cell r="Q125">
            <v>2</v>
          </cell>
          <cell r="R125">
            <v>44520</v>
          </cell>
          <cell r="T125">
            <v>529988</v>
          </cell>
          <cell r="U125" t="str">
            <v>529988Women CX 2,3</v>
          </cell>
          <cell r="V125" t="str">
            <v>Necko Erin</v>
          </cell>
          <cell r="W125">
            <v>35</v>
          </cell>
          <cell r="Y125" t="str">
            <v>USAC</v>
          </cell>
          <cell r="Z125" t="str">
            <v>USAC529988</v>
          </cell>
        </row>
        <row r="126">
          <cell r="D126" t="str">
            <v>407Women CX 2,3</v>
          </cell>
          <cell r="E126">
            <v>2568</v>
          </cell>
          <cell r="F126" t="str">
            <v>407Women CX 2,3</v>
          </cell>
          <cell r="G126" t="str">
            <v>Luci</v>
          </cell>
          <cell r="H126" t="str">
            <v>Olewinski</v>
          </cell>
          <cell r="I126" t="str">
            <v xml:space="preserve"> </v>
          </cell>
          <cell r="J126" t="str">
            <v>F</v>
          </cell>
          <cell r="K126" t="str">
            <v>KNOXVILLE</v>
          </cell>
          <cell r="L126" t="str">
            <v>TN</v>
          </cell>
          <cell r="M126">
            <v>43</v>
          </cell>
          <cell r="N126" t="str">
            <v>Cats!</v>
          </cell>
          <cell r="O126">
            <v>44579</v>
          </cell>
          <cell r="P126">
            <v>0.41666666666666669</v>
          </cell>
          <cell r="Q126">
            <v>3</v>
          </cell>
          <cell r="R126">
            <v>44520</v>
          </cell>
          <cell r="T126">
            <v>354150</v>
          </cell>
          <cell r="U126" t="str">
            <v>354150Women CX 2,3</v>
          </cell>
          <cell r="V126" t="str">
            <v>Olewinski Luci</v>
          </cell>
          <cell r="W126">
            <v>42</v>
          </cell>
          <cell r="Y126" t="str">
            <v>USAC</v>
          </cell>
          <cell r="Z126" t="str">
            <v>USAC354150</v>
          </cell>
        </row>
        <row r="127">
          <cell r="D127" t="str">
            <v>408Women CX 2,3</v>
          </cell>
          <cell r="E127">
            <v>2133</v>
          </cell>
          <cell r="F127" t="str">
            <v>408Women CX 2,3</v>
          </cell>
          <cell r="G127" t="str">
            <v>Laura</v>
          </cell>
          <cell r="H127" t="str">
            <v>Rice</v>
          </cell>
          <cell r="I127" t="str">
            <v xml:space="preserve"> </v>
          </cell>
          <cell r="J127" t="str">
            <v>F</v>
          </cell>
          <cell r="K127" t="str">
            <v>HENDERSONVILLE</v>
          </cell>
          <cell r="L127" t="str">
            <v>NC</v>
          </cell>
          <cell r="M127">
            <v>34</v>
          </cell>
          <cell r="N127" t="str">
            <v>North Carolina Cyclo-Cross / NCCX</v>
          </cell>
          <cell r="O127">
            <v>44742</v>
          </cell>
          <cell r="P127">
            <v>0.41666666666666669</v>
          </cell>
          <cell r="Q127">
            <v>2</v>
          </cell>
          <cell r="R127">
            <v>44520</v>
          </cell>
          <cell r="T127">
            <v>358133</v>
          </cell>
          <cell r="U127" t="str">
            <v>358133Women CX 2,3</v>
          </cell>
          <cell r="V127" t="str">
            <v>Rice Laura</v>
          </cell>
          <cell r="W127">
            <v>33</v>
          </cell>
          <cell r="Y127" t="str">
            <v>USAC</v>
          </cell>
          <cell r="Z127" t="str">
            <v>USAC358133</v>
          </cell>
        </row>
        <row r="128">
          <cell r="D128" t="str">
            <v>409Women CX 2,3</v>
          </cell>
          <cell r="E128">
            <v>2666</v>
          </cell>
          <cell r="F128" t="str">
            <v>409Women CX 2,3</v>
          </cell>
          <cell r="G128" t="str">
            <v>Kelly</v>
          </cell>
          <cell r="H128" t="str">
            <v>Roberson</v>
          </cell>
          <cell r="I128" t="str">
            <v xml:space="preserve"> </v>
          </cell>
          <cell r="J128" t="str">
            <v>F</v>
          </cell>
          <cell r="K128" t="str">
            <v>Philadelphia</v>
          </cell>
          <cell r="L128" t="str">
            <v>PA</v>
          </cell>
          <cell r="M128">
            <v>32</v>
          </cell>
          <cell r="N128" t="str">
            <v>Great Eskape</v>
          </cell>
          <cell r="O128">
            <v>44793</v>
          </cell>
          <cell r="P128">
            <v>0.41666666666666669</v>
          </cell>
          <cell r="Q128">
            <v>2</v>
          </cell>
          <cell r="R128">
            <v>44520</v>
          </cell>
          <cell r="T128">
            <v>542746</v>
          </cell>
          <cell r="U128" t="str">
            <v>542746Women CX 2,3</v>
          </cell>
          <cell r="V128" t="str">
            <v>Roberson Kelly</v>
          </cell>
          <cell r="W128">
            <v>31</v>
          </cell>
          <cell r="Y128" t="str">
            <v>USAC</v>
          </cell>
          <cell r="Z128" t="str">
            <v>USAC542746</v>
          </cell>
        </row>
        <row r="129">
          <cell r="D129" t="str">
            <v>410Women CX 2,3</v>
          </cell>
          <cell r="E129">
            <v>2083</v>
          </cell>
          <cell r="F129" t="str">
            <v>410Women CX 2,3</v>
          </cell>
          <cell r="G129" t="str">
            <v>Savannah</v>
          </cell>
          <cell r="H129" t="str">
            <v>Sill</v>
          </cell>
          <cell r="I129" t="str">
            <v xml:space="preserve"> </v>
          </cell>
          <cell r="J129" t="str">
            <v>F</v>
          </cell>
          <cell r="K129" t="str">
            <v>CHARLOTTE</v>
          </cell>
          <cell r="L129" t="str">
            <v>NC</v>
          </cell>
          <cell r="M129">
            <v>31</v>
          </cell>
          <cell r="N129" t="str">
            <v>Hopfly Cyclocross</v>
          </cell>
          <cell r="O129">
            <v>44781</v>
          </cell>
          <cell r="P129">
            <v>0.41666666666666669</v>
          </cell>
          <cell r="Q129">
            <v>3</v>
          </cell>
          <cell r="R129">
            <v>44520</v>
          </cell>
          <cell r="T129">
            <v>308237</v>
          </cell>
          <cell r="U129" t="str">
            <v>308237Women CX 2,3</v>
          </cell>
          <cell r="V129" t="str">
            <v>Sill Savannah</v>
          </cell>
          <cell r="W129">
            <v>30</v>
          </cell>
          <cell r="Y129" t="str">
            <v>USAC</v>
          </cell>
          <cell r="Z129" t="str">
            <v>USAC308237</v>
          </cell>
        </row>
        <row r="130">
          <cell r="D130" t="str">
            <v>411Women CX 2,3</v>
          </cell>
          <cell r="E130">
            <v>2454</v>
          </cell>
          <cell r="F130" t="str">
            <v>411Women CX 2,3</v>
          </cell>
          <cell r="G130" t="str">
            <v>Hope Ann</v>
          </cell>
          <cell r="H130" t="str">
            <v>Snyder Walsh</v>
          </cell>
          <cell r="I130" t="str">
            <v xml:space="preserve"> </v>
          </cell>
          <cell r="J130" t="str">
            <v>F</v>
          </cell>
          <cell r="K130" t="str">
            <v>WINSTON SALEM</v>
          </cell>
          <cell r="L130" t="str">
            <v>NC</v>
          </cell>
          <cell r="M130">
            <v>49</v>
          </cell>
          <cell r="N130" t="str">
            <v>Bobcat Racing p/b Specialized</v>
          </cell>
          <cell r="O130">
            <v>44547</v>
          </cell>
          <cell r="P130">
            <v>0.41666666666666669</v>
          </cell>
          <cell r="Q130">
            <v>2</v>
          </cell>
          <cell r="R130">
            <v>44520</v>
          </cell>
          <cell r="T130">
            <v>153290</v>
          </cell>
          <cell r="U130" t="str">
            <v>153290Women CX 2,3</v>
          </cell>
          <cell r="V130" t="str">
            <v>Snyder Walsh Hope Ann</v>
          </cell>
          <cell r="W130">
            <v>48</v>
          </cell>
          <cell r="Y130" t="str">
            <v>USAC</v>
          </cell>
          <cell r="Z130" t="str">
            <v>USAC153290</v>
          </cell>
        </row>
        <row r="131">
          <cell r="D131" t="str">
            <v>412Women CX 2,3</v>
          </cell>
          <cell r="E131">
            <v>2457</v>
          </cell>
          <cell r="F131" t="str">
            <v>412Women CX 2,3</v>
          </cell>
          <cell r="G131" t="str">
            <v>Ada</v>
          </cell>
          <cell r="H131" t="str">
            <v>Watson</v>
          </cell>
          <cell r="I131" t="str">
            <v xml:space="preserve"> </v>
          </cell>
          <cell r="J131" t="str">
            <v>F</v>
          </cell>
          <cell r="K131" t="str">
            <v>CARRBORO</v>
          </cell>
          <cell r="L131" t="str">
            <v>NC</v>
          </cell>
          <cell r="M131">
            <v>14</v>
          </cell>
          <cell r="N131" t="str">
            <v>NCTC</v>
          </cell>
          <cell r="O131">
            <v>44548</v>
          </cell>
          <cell r="P131">
            <v>0.41666666666666669</v>
          </cell>
          <cell r="Q131">
            <v>3</v>
          </cell>
          <cell r="R131">
            <v>44520</v>
          </cell>
          <cell r="T131">
            <v>541265</v>
          </cell>
          <cell r="U131" t="str">
            <v>541265Women CX 2,3</v>
          </cell>
          <cell r="V131" t="str">
            <v>Watson Ada</v>
          </cell>
          <cell r="W131">
            <v>13</v>
          </cell>
          <cell r="Y131" t="str">
            <v>USAC</v>
          </cell>
          <cell r="Z131" t="str">
            <v>USAC541265</v>
          </cell>
        </row>
        <row r="132">
          <cell r="D132" t="str">
            <v>521Masters Women 40+ CX CX1,2,3,4</v>
          </cell>
          <cell r="E132">
            <v>2136</v>
          </cell>
          <cell r="F132" t="str">
            <v>521Masters Women 40+ CX CX1,2,3,4</v>
          </cell>
          <cell r="G132" t="str">
            <v>Sue</v>
          </cell>
          <cell r="H132" t="str">
            <v>Bransky</v>
          </cell>
          <cell r="I132" t="str">
            <v xml:space="preserve"> </v>
          </cell>
          <cell r="J132" t="str">
            <v>F</v>
          </cell>
          <cell r="K132" t="str">
            <v>Brevard</v>
          </cell>
          <cell r="L132" t="str">
            <v>NC</v>
          </cell>
          <cell r="M132">
            <v>58</v>
          </cell>
          <cell r="N132" t="str">
            <v>CRANDIC racing club</v>
          </cell>
          <cell r="O132">
            <v>44785</v>
          </cell>
          <cell r="P132">
            <v>0.41736111111111113</v>
          </cell>
          <cell r="Q132">
            <v>4</v>
          </cell>
          <cell r="R132">
            <v>44520</v>
          </cell>
          <cell r="T132">
            <v>575240</v>
          </cell>
          <cell r="U132" t="str">
            <v>575240Masters Women 40+ CX CX1,2,3,4</v>
          </cell>
          <cell r="V132" t="str">
            <v>Bransky Sue</v>
          </cell>
          <cell r="W132">
            <v>57</v>
          </cell>
          <cell r="Y132" t="str">
            <v>USAC</v>
          </cell>
          <cell r="Z132" t="str">
            <v>USAC575240</v>
          </cell>
        </row>
        <row r="133">
          <cell r="D133" t="str">
            <v>522Masters Women 40+ CX CX1,2,3,4</v>
          </cell>
          <cell r="E133">
            <v>2127</v>
          </cell>
          <cell r="F133" t="str">
            <v>522Masters Women 40+ CX CX1,2,3,4</v>
          </cell>
          <cell r="G133" t="str">
            <v>Evie</v>
          </cell>
          <cell r="H133" t="str">
            <v>Edwards</v>
          </cell>
          <cell r="I133" t="str">
            <v xml:space="preserve"> </v>
          </cell>
          <cell r="J133" t="str">
            <v>F</v>
          </cell>
          <cell r="K133" t="str">
            <v>ASHEVILLE</v>
          </cell>
          <cell r="L133" t="str">
            <v>NC</v>
          </cell>
          <cell r="M133">
            <v>46</v>
          </cell>
          <cell r="N133" t="str">
            <v>Save Women's Sport/Inga Thompson Foundation</v>
          </cell>
          <cell r="O133">
            <v>44561</v>
          </cell>
          <cell r="P133">
            <v>0.41736111111111113</v>
          </cell>
          <cell r="Q133">
            <v>1</v>
          </cell>
          <cell r="R133">
            <v>44520</v>
          </cell>
          <cell r="T133">
            <v>254664</v>
          </cell>
          <cell r="U133" t="str">
            <v>254664Masters Women 40+ CX CX1,2,3,4</v>
          </cell>
          <cell r="V133" t="str">
            <v>Edwards Evie</v>
          </cell>
          <cell r="W133">
            <v>45</v>
          </cell>
          <cell r="Y133" t="str">
            <v>USAC</v>
          </cell>
          <cell r="Z133" t="str">
            <v>USAC254664</v>
          </cell>
        </row>
        <row r="134">
          <cell r="D134" t="str">
            <v>523Masters Women 40+ CX CX1,2,3,4</v>
          </cell>
          <cell r="E134">
            <v>2139</v>
          </cell>
          <cell r="F134" t="str">
            <v>523Masters Women 40+ CX CX1,2,3,4</v>
          </cell>
          <cell r="G134" t="str">
            <v>Naomi</v>
          </cell>
          <cell r="H134" t="str">
            <v>Haverlick</v>
          </cell>
          <cell r="I134" t="str">
            <v xml:space="preserve"> </v>
          </cell>
          <cell r="J134" t="str">
            <v>F</v>
          </cell>
          <cell r="K134" t="str">
            <v>Greenville</v>
          </cell>
          <cell r="L134" t="str">
            <v>SC</v>
          </cell>
          <cell r="M134">
            <v>44</v>
          </cell>
          <cell r="N134" t="str">
            <v>Hammer Nutrition</v>
          </cell>
          <cell r="O134">
            <v>44828</v>
          </cell>
          <cell r="P134">
            <v>0.41736111111111113</v>
          </cell>
          <cell r="Q134">
            <v>2</v>
          </cell>
          <cell r="R134">
            <v>44520</v>
          </cell>
          <cell r="T134">
            <v>285869</v>
          </cell>
          <cell r="U134" t="str">
            <v>285869Masters Women 40+ CX CX1,2,3,4</v>
          </cell>
          <cell r="V134" t="str">
            <v>Haverlick Naomi</v>
          </cell>
          <cell r="W134">
            <v>43</v>
          </cell>
          <cell r="Y134" t="str">
            <v>USAC</v>
          </cell>
          <cell r="Z134" t="str">
            <v>USAC285869</v>
          </cell>
        </row>
        <row r="135">
          <cell r="D135" t="str">
            <v>524Masters Women 40+ CX CX1,2,3,4</v>
          </cell>
          <cell r="E135">
            <v>2296</v>
          </cell>
          <cell r="F135" t="str">
            <v>524Masters Women 40+ CX CX1,2,3,4</v>
          </cell>
          <cell r="G135" t="str">
            <v>Elizabeth</v>
          </cell>
          <cell r="H135" t="str">
            <v>Hester</v>
          </cell>
          <cell r="I135" t="str">
            <v xml:space="preserve"> </v>
          </cell>
          <cell r="J135" t="str">
            <v>F</v>
          </cell>
          <cell r="K135" t="str">
            <v>RALEIGH</v>
          </cell>
          <cell r="L135" t="str">
            <v>NC</v>
          </cell>
          <cell r="M135">
            <v>44</v>
          </cell>
          <cell r="N135" t="str">
            <v>Oak City Cycling Project Race Team</v>
          </cell>
          <cell r="O135">
            <v>44717</v>
          </cell>
          <cell r="P135">
            <v>0.41736111111111113</v>
          </cell>
          <cell r="Q135">
            <v>4</v>
          </cell>
          <cell r="R135">
            <v>44520</v>
          </cell>
          <cell r="T135">
            <v>565659</v>
          </cell>
          <cell r="U135" t="str">
            <v>565659Masters Women 40+ CX CX1,2,3,4</v>
          </cell>
          <cell r="V135" t="str">
            <v>Hester Elizabeth</v>
          </cell>
          <cell r="W135">
            <v>43</v>
          </cell>
          <cell r="Y135" t="str">
            <v>USAC</v>
          </cell>
          <cell r="Z135" t="str">
            <v>USAC565659</v>
          </cell>
        </row>
        <row r="136">
          <cell r="D136" t="str">
            <v>525Masters Women 40+ CX CX1,2,3,4</v>
          </cell>
          <cell r="E136">
            <v>2123</v>
          </cell>
          <cell r="F136" t="str">
            <v>525Masters Women 40+ CX CX1,2,3,4</v>
          </cell>
          <cell r="G136" t="str">
            <v>Tara</v>
          </cell>
          <cell r="H136" t="str">
            <v>Keefer</v>
          </cell>
          <cell r="I136" t="str">
            <v xml:space="preserve"> </v>
          </cell>
          <cell r="J136" t="str">
            <v>F</v>
          </cell>
          <cell r="K136" t="str">
            <v>Waxhaw</v>
          </cell>
          <cell r="L136" t="str">
            <v>NC</v>
          </cell>
          <cell r="M136">
            <v>41</v>
          </cell>
          <cell r="N136" t="str">
            <v>Classic Cycling</v>
          </cell>
          <cell r="O136">
            <v>44815</v>
          </cell>
          <cell r="P136">
            <v>0.41736111111111113</v>
          </cell>
          <cell r="Q136">
            <v>3</v>
          </cell>
          <cell r="R136">
            <v>44520</v>
          </cell>
          <cell r="T136">
            <v>394467</v>
          </cell>
          <cell r="U136" t="str">
            <v>394467Masters Women 40+ CX CX1,2,3,4</v>
          </cell>
          <cell r="V136" t="str">
            <v>Keefer Tara</v>
          </cell>
          <cell r="W136">
            <v>40</v>
          </cell>
          <cell r="Y136" t="str">
            <v>USAC</v>
          </cell>
          <cell r="Z136" t="str">
            <v>USAC394467</v>
          </cell>
        </row>
        <row r="137">
          <cell r="D137" t="str">
            <v>526Masters Women 40+ CX CX1,2,3,4</v>
          </cell>
          <cell r="E137">
            <v>2569</v>
          </cell>
          <cell r="F137" t="str">
            <v>526Masters Women 40+ CX CX1,2,3,4</v>
          </cell>
          <cell r="G137" t="str">
            <v>Sheila</v>
          </cell>
          <cell r="H137" t="str">
            <v>Orem</v>
          </cell>
          <cell r="I137" t="str">
            <v xml:space="preserve"> </v>
          </cell>
          <cell r="J137" t="str">
            <v>F</v>
          </cell>
          <cell r="K137" t="str">
            <v>MT AIRY</v>
          </cell>
          <cell r="L137" t="str">
            <v>NC</v>
          </cell>
          <cell r="M137">
            <v>49</v>
          </cell>
          <cell r="N137" t="str">
            <v>Trek Verge Racing</v>
          </cell>
          <cell r="O137">
            <v>44776</v>
          </cell>
          <cell r="P137">
            <v>0.41736111111111113</v>
          </cell>
          <cell r="Q137">
            <v>1</v>
          </cell>
          <cell r="R137">
            <v>44520</v>
          </cell>
          <cell r="T137">
            <v>126277</v>
          </cell>
          <cell r="U137" t="str">
            <v>126277Masters Women 40+ CX CX1,2,3,4</v>
          </cell>
          <cell r="V137" t="str">
            <v>Orem Sheila</v>
          </cell>
          <cell r="W137">
            <v>48</v>
          </cell>
          <cell r="Y137" t="str">
            <v>USAC</v>
          </cell>
          <cell r="Z137" t="str">
            <v>USAC126277</v>
          </cell>
        </row>
        <row r="138">
          <cell r="D138" t="str">
            <v>527Masters Women 40+ CX CX1,2,3,4</v>
          </cell>
          <cell r="E138">
            <v>2409</v>
          </cell>
          <cell r="F138" t="str">
            <v>527Masters Women 40+ CX CX1,2,3,4</v>
          </cell>
          <cell r="G138" t="str">
            <v>Patty</v>
          </cell>
          <cell r="H138" t="str">
            <v>Shoaf</v>
          </cell>
          <cell r="I138" t="str">
            <v xml:space="preserve"> </v>
          </cell>
          <cell r="J138" t="str">
            <v>F</v>
          </cell>
          <cell r="K138" t="str">
            <v>DURHAM</v>
          </cell>
          <cell r="L138" t="str">
            <v>NC</v>
          </cell>
          <cell r="M138">
            <v>52</v>
          </cell>
          <cell r="N138" t="str">
            <v>TriClean CX</v>
          </cell>
          <cell r="O138">
            <v>44547</v>
          </cell>
          <cell r="P138">
            <v>0.41736111111111113</v>
          </cell>
          <cell r="Q138">
            <v>1</v>
          </cell>
          <cell r="R138">
            <v>44520</v>
          </cell>
          <cell r="T138">
            <v>103224</v>
          </cell>
          <cell r="U138" t="str">
            <v>103224Masters Women 40+ CX CX1,2,3,4</v>
          </cell>
          <cell r="V138" t="str">
            <v>Shoaf Patty</v>
          </cell>
          <cell r="W138">
            <v>51</v>
          </cell>
          <cell r="Y138" t="str">
            <v>USAC</v>
          </cell>
          <cell r="Z138" t="str">
            <v>USAC103224</v>
          </cell>
        </row>
        <row r="139">
          <cell r="D139" t="str">
            <v>528Masters Women 40+ CX CX1,2,3,4</v>
          </cell>
          <cell r="E139">
            <v>2347</v>
          </cell>
          <cell r="F139" t="str">
            <v>528Masters Women 40+ CX CX1,2,3,4</v>
          </cell>
          <cell r="G139" t="str">
            <v>Holly</v>
          </cell>
          <cell r="H139" t="str">
            <v>Spain</v>
          </cell>
          <cell r="I139" t="str">
            <v xml:space="preserve"> </v>
          </cell>
          <cell r="J139" t="str">
            <v>F</v>
          </cell>
          <cell r="K139" t="str">
            <v>RALEIGH</v>
          </cell>
          <cell r="L139" t="str">
            <v>NC</v>
          </cell>
          <cell r="M139">
            <v>41</v>
          </cell>
          <cell r="N139" t="str">
            <v>Sea Weasel Racing</v>
          </cell>
          <cell r="O139">
            <v>44816</v>
          </cell>
          <cell r="P139">
            <v>0.41736111111111113</v>
          </cell>
          <cell r="Q139">
            <v>3</v>
          </cell>
          <cell r="R139">
            <v>44520</v>
          </cell>
          <cell r="T139">
            <v>487806</v>
          </cell>
          <cell r="U139" t="str">
            <v>487806Masters Women 40+ CX CX1,2,3,4</v>
          </cell>
          <cell r="V139" t="str">
            <v>Spain Holly</v>
          </cell>
          <cell r="W139">
            <v>40</v>
          </cell>
          <cell r="Y139" t="str">
            <v>USAC</v>
          </cell>
          <cell r="Z139" t="str">
            <v>USAC487806</v>
          </cell>
        </row>
        <row r="140">
          <cell r="D140" t="str">
            <v>529Masters Women 40+ CX CX1,2,3,4</v>
          </cell>
          <cell r="E140">
            <v>2498</v>
          </cell>
          <cell r="F140" t="str">
            <v>529Masters Women 40+ CX CX1,2,3,4</v>
          </cell>
          <cell r="G140" t="str">
            <v>Angelina</v>
          </cell>
          <cell r="H140" t="str">
            <v>Stevens</v>
          </cell>
          <cell r="I140" t="str">
            <v xml:space="preserve"> </v>
          </cell>
          <cell r="J140" t="str">
            <v>F</v>
          </cell>
          <cell r="K140" t="str">
            <v>Asheville</v>
          </cell>
          <cell r="L140" t="str">
            <v>NC</v>
          </cell>
          <cell r="M140">
            <v>46</v>
          </cell>
          <cell r="N140" t="str">
            <v>Unicorn Racing</v>
          </cell>
          <cell r="O140">
            <v>44836</v>
          </cell>
          <cell r="P140">
            <v>0.41736111111111113</v>
          </cell>
          <cell r="Q140">
            <v>1</v>
          </cell>
          <cell r="R140">
            <v>44520</v>
          </cell>
          <cell r="T140">
            <v>223755</v>
          </cell>
          <cell r="U140" t="str">
            <v>223755Masters Women 40+ CX CX1,2,3,4</v>
          </cell>
          <cell r="V140" t="str">
            <v>Stevens Angelina</v>
          </cell>
          <cell r="W140">
            <v>45</v>
          </cell>
          <cell r="Y140" t="str">
            <v>USAC</v>
          </cell>
          <cell r="Z140" t="str">
            <v>USAC223755</v>
          </cell>
        </row>
        <row r="141">
          <cell r="D141" t="str">
            <v>530Masters Women 40+ CX CX1,2,3,4</v>
          </cell>
          <cell r="E141">
            <v>2141</v>
          </cell>
          <cell r="F141" t="str">
            <v>530Masters Women 40+ CX CX1,2,3,4</v>
          </cell>
          <cell r="G141" t="str">
            <v>Karen</v>
          </cell>
          <cell r="H141" t="str">
            <v>Tripp</v>
          </cell>
          <cell r="I141" t="str">
            <v xml:space="preserve"> </v>
          </cell>
          <cell r="J141" t="str">
            <v>F</v>
          </cell>
          <cell r="K141" t="str">
            <v>Brevard</v>
          </cell>
          <cell r="L141" t="str">
            <v>NC</v>
          </cell>
          <cell r="M141">
            <v>63</v>
          </cell>
          <cell r="N141" t="str">
            <v>FinKraft Cycling Team</v>
          </cell>
          <cell r="O141">
            <v>44811</v>
          </cell>
          <cell r="P141">
            <v>0.41736111111111113</v>
          </cell>
          <cell r="Q141">
            <v>3</v>
          </cell>
          <cell r="R141">
            <v>44520</v>
          </cell>
          <cell r="T141">
            <v>210119</v>
          </cell>
          <cell r="U141" t="str">
            <v>210119Masters Women 40+ CX CX1,2,3,4</v>
          </cell>
          <cell r="V141" t="str">
            <v>Tripp Karen</v>
          </cell>
          <cell r="W141">
            <v>62</v>
          </cell>
          <cell r="Y141" t="str">
            <v>USAC</v>
          </cell>
          <cell r="Z141" t="str">
            <v>USAC210119</v>
          </cell>
        </row>
        <row r="142">
          <cell r="D142" t="str">
            <v>531Masters Women 40+ CX CX1,2,3,4</v>
          </cell>
          <cell r="E142">
            <v>2135</v>
          </cell>
          <cell r="F142" t="str">
            <v>531Masters Women 40+ CX CX1,2,3,4</v>
          </cell>
          <cell r="G142" t="str">
            <v>Abigail</v>
          </cell>
          <cell r="H142" t="str">
            <v>Walker</v>
          </cell>
          <cell r="I142" t="str">
            <v xml:space="preserve"> </v>
          </cell>
          <cell r="J142" t="str">
            <v>F</v>
          </cell>
          <cell r="K142" t="str">
            <v>ASHEVILLE</v>
          </cell>
          <cell r="L142" t="str">
            <v>NC</v>
          </cell>
          <cell r="M142">
            <v>47</v>
          </cell>
          <cell r="N142" t="str">
            <v>Industry Nine</v>
          </cell>
          <cell r="O142">
            <v>44814</v>
          </cell>
          <cell r="P142">
            <v>0.41736111111111113</v>
          </cell>
          <cell r="Q142">
            <v>3</v>
          </cell>
          <cell r="R142">
            <v>44520</v>
          </cell>
          <cell r="T142">
            <v>567721</v>
          </cell>
          <cell r="U142" t="str">
            <v>567721Masters Women 40+ CX CX1,2,3,4</v>
          </cell>
          <cell r="V142" t="str">
            <v>Walker Abigail</v>
          </cell>
          <cell r="W142">
            <v>46</v>
          </cell>
          <cell r="Y142" t="str">
            <v>USAC</v>
          </cell>
          <cell r="Z142" t="str">
            <v>USAC567721</v>
          </cell>
        </row>
        <row r="143">
          <cell r="D143" t="str">
            <v>532Masters Women 40+ CX CX1,2,3,4</v>
          </cell>
          <cell r="E143">
            <v>2143</v>
          </cell>
          <cell r="F143" t="str">
            <v>532Masters Women 40+ CX CX1,2,3,4</v>
          </cell>
          <cell r="G143" t="str">
            <v>Alison</v>
          </cell>
          <cell r="H143" t="str">
            <v>Weidner</v>
          </cell>
          <cell r="I143" t="str">
            <v xml:space="preserve"> </v>
          </cell>
          <cell r="J143" t="str">
            <v>F</v>
          </cell>
          <cell r="K143" t="str">
            <v>CHAPEL HILL</v>
          </cell>
          <cell r="L143" t="str">
            <v>NC</v>
          </cell>
          <cell r="M143">
            <v>56</v>
          </cell>
          <cell r="N143" t="str">
            <v>Hammercross</v>
          </cell>
          <cell r="O143">
            <v>44666</v>
          </cell>
          <cell r="P143">
            <v>0.41736111111111113</v>
          </cell>
          <cell r="Q143">
            <v>4</v>
          </cell>
          <cell r="R143">
            <v>44520</v>
          </cell>
          <cell r="T143">
            <v>565480</v>
          </cell>
          <cell r="U143" t="str">
            <v>565480Masters Women 40+ CX CX1,2,3,4</v>
          </cell>
          <cell r="V143" t="str">
            <v>Weidner Alison</v>
          </cell>
          <cell r="W143">
            <v>55</v>
          </cell>
          <cell r="Y143" t="str">
            <v>USAC</v>
          </cell>
          <cell r="Z143" t="str">
            <v>USAC565480</v>
          </cell>
        </row>
        <row r="144">
          <cell r="D144" t="str">
            <v>533Masters Women 40+ CX CX1,2,3,4</v>
          </cell>
          <cell r="E144">
            <v>2298</v>
          </cell>
          <cell r="F144" t="str">
            <v>533Masters Women 40+ CX CX1,2,3,4</v>
          </cell>
          <cell r="G144" t="str">
            <v>Lynn</v>
          </cell>
          <cell r="H144" t="str">
            <v>Weller</v>
          </cell>
          <cell r="I144" t="str">
            <v xml:space="preserve"> </v>
          </cell>
          <cell r="J144" t="str">
            <v>F</v>
          </cell>
          <cell r="K144" t="str">
            <v>CARRBORO</v>
          </cell>
          <cell r="L144" t="str">
            <v>NC</v>
          </cell>
          <cell r="M144">
            <v>56</v>
          </cell>
          <cell r="N144" t="str">
            <v>NCTC</v>
          </cell>
          <cell r="O144">
            <v>44804</v>
          </cell>
          <cell r="P144">
            <v>0.41736111111111113</v>
          </cell>
          <cell r="Q144">
            <v>3</v>
          </cell>
          <cell r="R144">
            <v>44520</v>
          </cell>
          <cell r="T144">
            <v>520878</v>
          </cell>
          <cell r="U144" t="str">
            <v>520878Masters Women 40+ CX CX1,2,3,4</v>
          </cell>
          <cell r="V144" t="str">
            <v>Weller Lynn</v>
          </cell>
          <cell r="W144">
            <v>55</v>
          </cell>
          <cell r="Y144" t="str">
            <v>USAC</v>
          </cell>
          <cell r="Z144" t="str">
            <v>USAC520878</v>
          </cell>
        </row>
        <row r="145">
          <cell r="D145" t="str">
            <v>360Women CX 3,4</v>
          </cell>
          <cell r="E145">
            <v>2667</v>
          </cell>
          <cell r="F145" t="str">
            <v>360Women CX 3,4</v>
          </cell>
          <cell r="G145" t="str">
            <v>Lauren</v>
          </cell>
          <cell r="H145" t="str">
            <v>Chandler</v>
          </cell>
          <cell r="I145" t="str">
            <v xml:space="preserve"> </v>
          </cell>
          <cell r="J145" t="str">
            <v>F</v>
          </cell>
          <cell r="K145" t="str">
            <v>ASHEVILLE</v>
          </cell>
          <cell r="L145" t="str">
            <v>NC</v>
          </cell>
          <cell r="M145">
            <v>38</v>
          </cell>
          <cell r="N145" t="str">
            <v>Riderbox</v>
          </cell>
          <cell r="O145">
            <v>44713</v>
          </cell>
          <cell r="P145">
            <v>0.41805555555555557</v>
          </cell>
          <cell r="Q145">
            <v>5</v>
          </cell>
          <cell r="R145">
            <v>44520</v>
          </cell>
          <cell r="T145">
            <v>417739</v>
          </cell>
          <cell r="U145" t="str">
            <v>417739Women CX 3,4</v>
          </cell>
          <cell r="V145" t="str">
            <v>Chandler Lauren</v>
          </cell>
          <cell r="W145">
            <v>37</v>
          </cell>
          <cell r="Y145" t="str">
            <v>USAC</v>
          </cell>
          <cell r="Z145" t="str">
            <v>USAC417739</v>
          </cell>
        </row>
        <row r="146">
          <cell r="D146" t="str">
            <v>361Women CX 3,4</v>
          </cell>
          <cell r="E146">
            <v>2506</v>
          </cell>
          <cell r="F146" t="str">
            <v>361Women CX 3,4</v>
          </cell>
          <cell r="G146" t="str">
            <v>Nicole</v>
          </cell>
          <cell r="H146" t="str">
            <v>Clamann</v>
          </cell>
          <cell r="I146" t="str">
            <v xml:space="preserve"> </v>
          </cell>
          <cell r="J146" t="str">
            <v>F</v>
          </cell>
          <cell r="K146" t="str">
            <v>Chapel Hill</v>
          </cell>
          <cell r="L146" t="str">
            <v>NC</v>
          </cell>
          <cell r="M146">
            <v>14</v>
          </cell>
          <cell r="N146" t="str">
            <v>Blue Ridge Cross</v>
          </cell>
          <cell r="O146">
            <v>44548</v>
          </cell>
          <cell r="P146">
            <v>0.41805555555555557</v>
          </cell>
          <cell r="Q146">
            <v>4</v>
          </cell>
          <cell r="R146">
            <v>44520</v>
          </cell>
          <cell r="T146">
            <v>541488</v>
          </cell>
          <cell r="U146" t="str">
            <v>541488Women CX 3,4</v>
          </cell>
          <cell r="V146" t="str">
            <v>Clamann Nicole</v>
          </cell>
          <cell r="W146">
            <v>13</v>
          </cell>
          <cell r="Y146" t="str">
            <v>USAC</v>
          </cell>
          <cell r="Z146" t="str">
            <v>USAC541488</v>
          </cell>
        </row>
        <row r="147">
          <cell r="D147" t="str">
            <v>362Women CX 3,4</v>
          </cell>
          <cell r="E147">
            <v>2668</v>
          </cell>
          <cell r="F147" t="str">
            <v>362Women CX 3,4</v>
          </cell>
          <cell r="G147" t="str">
            <v>Madeline</v>
          </cell>
          <cell r="H147" t="str">
            <v>Fisher</v>
          </cell>
          <cell r="I147" t="str">
            <v xml:space="preserve"> </v>
          </cell>
          <cell r="J147" t="str">
            <v>F</v>
          </cell>
          <cell r="K147" t="str">
            <v>Midlothian</v>
          </cell>
          <cell r="L147" t="str">
            <v>VA</v>
          </cell>
          <cell r="M147">
            <v>16</v>
          </cell>
          <cell r="N147" t="str">
            <v>Miller School of Albemarle</v>
          </cell>
          <cell r="O147">
            <v>44836</v>
          </cell>
          <cell r="P147">
            <v>0.41805555555555557</v>
          </cell>
          <cell r="Q147">
            <v>3</v>
          </cell>
          <cell r="R147">
            <v>44520</v>
          </cell>
          <cell r="T147">
            <v>486168</v>
          </cell>
          <cell r="U147" t="str">
            <v>486168Women CX 3,4</v>
          </cell>
          <cell r="V147" t="str">
            <v>Fisher Madeline</v>
          </cell>
          <cell r="W147">
            <v>15</v>
          </cell>
          <cell r="Y147" t="str">
            <v>USAC</v>
          </cell>
          <cell r="Z147" t="str">
            <v>USAC486168</v>
          </cell>
        </row>
        <row r="148">
          <cell r="D148" t="str">
            <v>363Women CX 3,4</v>
          </cell>
          <cell r="E148">
            <v>2669</v>
          </cell>
          <cell r="F148" t="str">
            <v>363Women CX 3,4</v>
          </cell>
          <cell r="G148" t="str">
            <v>Nicole</v>
          </cell>
          <cell r="H148" t="str">
            <v>Gorry</v>
          </cell>
          <cell r="I148" t="str">
            <v xml:space="preserve"> </v>
          </cell>
          <cell r="J148" t="str">
            <v>F</v>
          </cell>
          <cell r="K148" t="str">
            <v>Pisgah Forest</v>
          </cell>
          <cell r="L148" t="str">
            <v>NC</v>
          </cell>
          <cell r="M148">
            <v>28</v>
          </cell>
          <cell r="N148" t="str">
            <v xml:space="preserve"> </v>
          </cell>
          <cell r="O148" t="str">
            <v>Expired</v>
          </cell>
          <cell r="P148">
            <v>0.41805555555555557</v>
          </cell>
          <cell r="Q148">
            <v>4</v>
          </cell>
          <cell r="R148">
            <v>44520</v>
          </cell>
          <cell r="T148">
            <v>218847</v>
          </cell>
          <cell r="U148" t="str">
            <v>218847Women CX 3,4</v>
          </cell>
          <cell r="V148" t="str">
            <v>Gorry Nicole</v>
          </cell>
          <cell r="W148">
            <v>27</v>
          </cell>
          <cell r="Y148" t="str">
            <v>USAC</v>
          </cell>
          <cell r="Z148" t="str">
            <v>USAC218847</v>
          </cell>
        </row>
        <row r="149">
          <cell r="D149" t="str">
            <v>364Women CX 3,4</v>
          </cell>
          <cell r="E149">
            <v>2670</v>
          </cell>
          <cell r="F149" t="str">
            <v>364Women CX 3,4</v>
          </cell>
          <cell r="G149" t="str">
            <v>Amelia</v>
          </cell>
          <cell r="H149" t="str">
            <v>Hicks</v>
          </cell>
          <cell r="I149" t="str">
            <v xml:space="preserve"> </v>
          </cell>
          <cell r="J149" t="str">
            <v>F</v>
          </cell>
          <cell r="K149" t="str">
            <v>ATLANTA</v>
          </cell>
          <cell r="L149" t="str">
            <v>GA</v>
          </cell>
          <cell r="M149">
            <v>17</v>
          </cell>
          <cell r="N149" t="str">
            <v>MNA</v>
          </cell>
          <cell r="O149">
            <v>44558</v>
          </cell>
          <cell r="P149">
            <v>0.41805555555555557</v>
          </cell>
          <cell r="Q149">
            <v>3</v>
          </cell>
          <cell r="R149">
            <v>44520</v>
          </cell>
          <cell r="T149">
            <v>521358</v>
          </cell>
          <cell r="U149" t="str">
            <v>521358Women CX 3,4</v>
          </cell>
          <cell r="V149" t="str">
            <v>Hicks Amelia</v>
          </cell>
          <cell r="W149">
            <v>16</v>
          </cell>
          <cell r="Y149" t="str">
            <v>USAC</v>
          </cell>
          <cell r="Z149" t="str">
            <v>USAC521358</v>
          </cell>
        </row>
        <row r="150">
          <cell r="D150" t="str">
            <v>365Women CX 3,4</v>
          </cell>
          <cell r="E150">
            <v>2520</v>
          </cell>
          <cell r="F150" t="str">
            <v>365Women CX 3,4</v>
          </cell>
          <cell r="G150" t="str">
            <v>Luca</v>
          </cell>
          <cell r="H150" t="str">
            <v>Kaminski</v>
          </cell>
          <cell r="I150" t="str">
            <v xml:space="preserve"> </v>
          </cell>
          <cell r="J150" t="str">
            <v>F</v>
          </cell>
          <cell r="K150" t="str">
            <v>CARRBORO</v>
          </cell>
          <cell r="L150" t="str">
            <v>NC</v>
          </cell>
          <cell r="M150">
            <v>17</v>
          </cell>
          <cell r="N150" t="str">
            <v>NCTC</v>
          </cell>
          <cell r="O150">
            <v>44548</v>
          </cell>
          <cell r="P150">
            <v>0.41805555555555557</v>
          </cell>
          <cell r="Q150">
            <v>3</v>
          </cell>
          <cell r="R150">
            <v>44520</v>
          </cell>
          <cell r="T150">
            <v>520880</v>
          </cell>
          <cell r="U150" t="str">
            <v>520880Women CX 3,4</v>
          </cell>
          <cell r="V150" t="str">
            <v>Kaminski Luca</v>
          </cell>
          <cell r="W150">
            <v>16</v>
          </cell>
          <cell r="Y150" t="str">
            <v>USAC</v>
          </cell>
          <cell r="Z150" t="str">
            <v>USAC520880</v>
          </cell>
        </row>
        <row r="151">
          <cell r="D151" t="str">
            <v>366Women CX 3,4</v>
          </cell>
          <cell r="E151">
            <v>2151</v>
          </cell>
          <cell r="F151" t="str">
            <v>366Women CX 3,4</v>
          </cell>
          <cell r="G151" t="str">
            <v>Hadley</v>
          </cell>
          <cell r="H151" t="str">
            <v>Molnar</v>
          </cell>
          <cell r="I151" t="str">
            <v xml:space="preserve"> </v>
          </cell>
          <cell r="J151" t="str">
            <v>F</v>
          </cell>
          <cell r="K151" t="str">
            <v>CARY</v>
          </cell>
          <cell r="L151" t="str">
            <v>NC</v>
          </cell>
          <cell r="M151">
            <v>14</v>
          </cell>
          <cell r="N151" t="str">
            <v>Hammercross</v>
          </cell>
          <cell r="O151">
            <v>44548</v>
          </cell>
          <cell r="P151">
            <v>0.41805555555555557</v>
          </cell>
          <cell r="Q151">
            <v>4</v>
          </cell>
          <cell r="R151">
            <v>44520</v>
          </cell>
          <cell r="T151">
            <v>565903</v>
          </cell>
          <cell r="U151" t="str">
            <v>565903Women CX 3,4</v>
          </cell>
          <cell r="V151" t="str">
            <v>Molnar Hadley</v>
          </cell>
          <cell r="W151">
            <v>13</v>
          </cell>
          <cell r="Y151" t="str">
            <v>USAC</v>
          </cell>
          <cell r="Z151" t="str">
            <v>USAC565903</v>
          </cell>
        </row>
        <row r="152">
          <cell r="D152" t="str">
            <v>367Women CX 3,4</v>
          </cell>
          <cell r="E152">
            <v>2551</v>
          </cell>
          <cell r="F152" t="str">
            <v>367Women CX 3,4</v>
          </cell>
          <cell r="G152" t="str">
            <v>Jennifer</v>
          </cell>
          <cell r="H152" t="str">
            <v>Ostlund</v>
          </cell>
          <cell r="I152" t="str">
            <v xml:space="preserve"> </v>
          </cell>
          <cell r="J152" t="str">
            <v>F</v>
          </cell>
          <cell r="K152" t="str">
            <v>ANDERSON</v>
          </cell>
          <cell r="L152" t="str">
            <v>SC</v>
          </cell>
          <cell r="M152">
            <v>34</v>
          </cell>
          <cell r="N152" t="str">
            <v>Speedshop</v>
          </cell>
          <cell r="O152">
            <v>44859</v>
          </cell>
          <cell r="P152">
            <v>0.41805555555555557</v>
          </cell>
          <cell r="Q152">
            <v>3</v>
          </cell>
          <cell r="R152">
            <v>44520</v>
          </cell>
          <cell r="T152">
            <v>470983</v>
          </cell>
          <cell r="U152" t="str">
            <v>470983Women CX 3,4</v>
          </cell>
          <cell r="V152" t="str">
            <v>Ostlund Jennifer</v>
          </cell>
          <cell r="W152">
            <v>33</v>
          </cell>
          <cell r="Y152" t="str">
            <v>USAC</v>
          </cell>
          <cell r="Z152" t="str">
            <v>USAC470983</v>
          </cell>
        </row>
        <row r="153">
          <cell r="D153" t="str">
            <v>368Women CX 3,4</v>
          </cell>
          <cell r="E153">
            <v>2154</v>
          </cell>
          <cell r="F153" t="str">
            <v>368Women CX 3,4</v>
          </cell>
          <cell r="G153" t="str">
            <v>Riley</v>
          </cell>
          <cell r="H153" t="str">
            <v>Pearman</v>
          </cell>
          <cell r="I153" t="str">
            <v xml:space="preserve"> </v>
          </cell>
          <cell r="J153" t="str">
            <v>F</v>
          </cell>
          <cell r="K153" t="str">
            <v>CHARLOTTE</v>
          </cell>
          <cell r="L153" t="str">
            <v>NC</v>
          </cell>
          <cell r="M153">
            <v>15</v>
          </cell>
          <cell r="N153" t="str">
            <v>Blue Ridge Cross</v>
          </cell>
          <cell r="O153">
            <v>44548</v>
          </cell>
          <cell r="P153">
            <v>0.41805555555555557</v>
          </cell>
          <cell r="Q153">
            <v>3</v>
          </cell>
          <cell r="R153">
            <v>44520</v>
          </cell>
          <cell r="T153">
            <v>494606</v>
          </cell>
          <cell r="U153" t="str">
            <v>494606Women CX 3,4</v>
          </cell>
          <cell r="V153" t="str">
            <v>Pearman Riley</v>
          </cell>
          <cell r="W153">
            <v>14</v>
          </cell>
          <cell r="Y153" t="str">
            <v>USAC</v>
          </cell>
          <cell r="Z153" t="str">
            <v>USAC494606</v>
          </cell>
        </row>
        <row r="154">
          <cell r="D154" t="str">
            <v>369Women CX 3,4</v>
          </cell>
          <cell r="E154">
            <v>2671</v>
          </cell>
          <cell r="F154" t="str">
            <v>369Women CX 3,4</v>
          </cell>
          <cell r="G154" t="str">
            <v>Kristin</v>
          </cell>
          <cell r="H154" t="str">
            <v>Reece</v>
          </cell>
          <cell r="I154" t="str">
            <v xml:space="preserve"> </v>
          </cell>
          <cell r="J154" t="str">
            <v>F</v>
          </cell>
          <cell r="K154" t="str">
            <v>Atlanta</v>
          </cell>
          <cell r="L154" t="str">
            <v>GA</v>
          </cell>
          <cell r="M154">
            <v>43</v>
          </cell>
          <cell r="N154" t="str">
            <v>NOMAD Cycling Services</v>
          </cell>
          <cell r="O154">
            <v>44833</v>
          </cell>
          <cell r="P154">
            <v>0.41805555555555557</v>
          </cell>
          <cell r="Q154">
            <v>4</v>
          </cell>
          <cell r="R154">
            <v>44520</v>
          </cell>
          <cell r="T154">
            <v>430240</v>
          </cell>
          <cell r="U154" t="str">
            <v>430240Women CX 3,4</v>
          </cell>
          <cell r="V154" t="str">
            <v>Reece Kristin</v>
          </cell>
          <cell r="W154">
            <v>42</v>
          </cell>
          <cell r="Y154" t="str">
            <v>USAC</v>
          </cell>
          <cell r="Z154" t="str">
            <v>USAC430240</v>
          </cell>
        </row>
        <row r="155">
          <cell r="D155" t="str">
            <v>370Women CX 3,4</v>
          </cell>
          <cell r="E155">
            <v>2157</v>
          </cell>
          <cell r="F155" t="str">
            <v>370Women CX 3,4</v>
          </cell>
          <cell r="G155" t="str">
            <v>Christine</v>
          </cell>
          <cell r="H155" t="str">
            <v>Walkerwicz</v>
          </cell>
          <cell r="I155" t="str">
            <v xml:space="preserve"> </v>
          </cell>
          <cell r="J155" t="str">
            <v>F</v>
          </cell>
          <cell r="K155" t="str">
            <v>Asheville</v>
          </cell>
          <cell r="L155" t="str">
            <v>NC</v>
          </cell>
          <cell r="M155">
            <v>42</v>
          </cell>
          <cell r="N155" t="str">
            <v>Pure Velo Racing</v>
          </cell>
          <cell r="O155">
            <v>44827</v>
          </cell>
          <cell r="P155">
            <v>0.41805555555555557</v>
          </cell>
          <cell r="Q155">
            <v>3</v>
          </cell>
          <cell r="R155">
            <v>44520</v>
          </cell>
          <cell r="T155">
            <v>456846</v>
          </cell>
          <cell r="U155" t="str">
            <v>456846Women CX 3,4</v>
          </cell>
          <cell r="V155" t="str">
            <v>Walkerwicz Christine</v>
          </cell>
          <cell r="W155">
            <v>41</v>
          </cell>
          <cell r="Y155" t="str">
            <v>USAC</v>
          </cell>
          <cell r="Z155" t="str">
            <v>USAC456846</v>
          </cell>
        </row>
        <row r="156">
          <cell r="D156" t="str">
            <v>941Collegiate  Women A</v>
          </cell>
          <cell r="E156">
            <v>2672</v>
          </cell>
          <cell r="F156" t="str">
            <v>941Collegiate  Women A</v>
          </cell>
          <cell r="G156" t="str">
            <v>Marjorie</v>
          </cell>
          <cell r="H156" t="str">
            <v>Bemis</v>
          </cell>
          <cell r="I156" t="str">
            <v xml:space="preserve"> </v>
          </cell>
          <cell r="J156" t="str">
            <v>F</v>
          </cell>
          <cell r="K156" t="str">
            <v>CORONA</v>
          </cell>
          <cell r="L156" t="str">
            <v>CA</v>
          </cell>
          <cell r="M156">
            <v>22</v>
          </cell>
          <cell r="N156" t="str">
            <v/>
          </cell>
          <cell r="O156">
            <v>44548</v>
          </cell>
          <cell r="P156">
            <v>0.41875000000000001</v>
          </cell>
          <cell r="Q156" t="str">
            <v>A</v>
          </cell>
          <cell r="R156">
            <v>44520</v>
          </cell>
          <cell r="T156">
            <v>571171</v>
          </cell>
          <cell r="U156" t="str">
            <v>571171Collegiate  Women A</v>
          </cell>
          <cell r="V156" t="str">
            <v>Bemis Marjorie</v>
          </cell>
          <cell r="W156">
            <v>21</v>
          </cell>
          <cell r="Y156" t="str">
            <v>Collegiate</v>
          </cell>
          <cell r="Z156" t="str">
            <v>Collegiate571171</v>
          </cell>
        </row>
        <row r="157">
          <cell r="D157" t="str">
            <v>942Collegiate  Women A</v>
          </cell>
          <cell r="E157">
            <v>2612</v>
          </cell>
          <cell r="F157" t="str">
            <v>942Collegiate  Women A</v>
          </cell>
          <cell r="G157" t="str">
            <v>Sarah</v>
          </cell>
          <cell r="H157" t="str">
            <v>Butt</v>
          </cell>
          <cell r="I157" t="str">
            <v xml:space="preserve"> </v>
          </cell>
          <cell r="J157" t="str">
            <v>F</v>
          </cell>
          <cell r="K157" t="str">
            <v>VIRGINIA BEACH</v>
          </cell>
          <cell r="L157" t="str">
            <v>VA</v>
          </cell>
          <cell r="M157">
            <v>23</v>
          </cell>
          <cell r="N157" t="str">
            <v>Milligan University</v>
          </cell>
          <cell r="O157">
            <v>44667</v>
          </cell>
          <cell r="P157">
            <v>0.41875000000000001</v>
          </cell>
          <cell r="Q157" t="str">
            <v>D</v>
          </cell>
          <cell r="R157">
            <v>44520</v>
          </cell>
          <cell r="T157">
            <v>423707</v>
          </cell>
          <cell r="U157" t="str">
            <v>423707Collegiate  Women A</v>
          </cell>
          <cell r="V157" t="str">
            <v>Butt Sarah</v>
          </cell>
          <cell r="W157">
            <v>22</v>
          </cell>
          <cell r="Y157" t="str">
            <v>Collegiate</v>
          </cell>
          <cell r="Z157" t="str">
            <v>Collegiate423707</v>
          </cell>
        </row>
        <row r="158">
          <cell r="D158" t="str">
            <v>943Collegiate  Women A</v>
          </cell>
          <cell r="E158">
            <v>2673</v>
          </cell>
          <cell r="F158" t="str">
            <v>943Collegiate  Women A</v>
          </cell>
          <cell r="G158" t="str">
            <v>Anna</v>
          </cell>
          <cell r="H158" t="str">
            <v>Christian</v>
          </cell>
          <cell r="I158" t="str">
            <v xml:space="preserve"> </v>
          </cell>
          <cell r="J158" t="str">
            <v>F</v>
          </cell>
          <cell r="K158" t="str">
            <v>Boulder</v>
          </cell>
          <cell r="L158" t="str">
            <v>CO</v>
          </cell>
          <cell r="M158">
            <v>22</v>
          </cell>
          <cell r="N158" t="str">
            <v>SCAD Atlanta</v>
          </cell>
          <cell r="O158">
            <v>44561</v>
          </cell>
          <cell r="P158">
            <v>0.41875000000000001</v>
          </cell>
          <cell r="Q158" t="str">
            <v>A</v>
          </cell>
          <cell r="R158">
            <v>44520</v>
          </cell>
          <cell r="T158">
            <v>434269</v>
          </cell>
          <cell r="U158" t="str">
            <v>434269Collegiate  Women A</v>
          </cell>
          <cell r="V158" t="str">
            <v>Christian Anna</v>
          </cell>
          <cell r="W158">
            <v>21</v>
          </cell>
          <cell r="Y158" t="str">
            <v>Collegiate</v>
          </cell>
          <cell r="Z158" t="str">
            <v>Collegiate434269</v>
          </cell>
        </row>
        <row r="159">
          <cell r="D159" t="str">
            <v>944Collegiate  Women A</v>
          </cell>
          <cell r="E159">
            <v>2543</v>
          </cell>
          <cell r="F159" t="str">
            <v>944Collegiate  Women A</v>
          </cell>
          <cell r="G159" t="str">
            <v>Lauren</v>
          </cell>
          <cell r="H159" t="str">
            <v>Dodge</v>
          </cell>
          <cell r="I159" t="str">
            <v xml:space="preserve"> </v>
          </cell>
          <cell r="J159" t="str">
            <v>F</v>
          </cell>
          <cell r="K159" t="str">
            <v>BOISE</v>
          </cell>
          <cell r="L159" t="str">
            <v>ID</v>
          </cell>
          <cell r="M159">
            <v>29</v>
          </cell>
          <cell r="N159" t="str">
            <v>Savannah College of Art and Design- Savannah</v>
          </cell>
          <cell r="O159">
            <v>44561</v>
          </cell>
          <cell r="P159">
            <v>0.41875000000000001</v>
          </cell>
          <cell r="Q159" t="str">
            <v>C</v>
          </cell>
          <cell r="R159">
            <v>44520</v>
          </cell>
          <cell r="T159">
            <v>443227</v>
          </cell>
          <cell r="U159" t="str">
            <v>443227Collegiate  Women A</v>
          </cell>
          <cell r="V159" t="str">
            <v>Dodge Lauren</v>
          </cell>
          <cell r="W159">
            <v>28</v>
          </cell>
          <cell r="Y159" t="str">
            <v>Collegiate</v>
          </cell>
          <cell r="Z159" t="str">
            <v>Collegiate443227</v>
          </cell>
        </row>
        <row r="160">
          <cell r="D160" t="str">
            <v>945Collegiate  Women A</v>
          </cell>
          <cell r="E160">
            <v>2674</v>
          </cell>
          <cell r="F160" t="str">
            <v>945Collegiate  Women A</v>
          </cell>
          <cell r="G160" t="str">
            <v>Maria</v>
          </cell>
          <cell r="H160" t="str">
            <v>Doering</v>
          </cell>
          <cell r="I160" t="str">
            <v xml:space="preserve"> </v>
          </cell>
          <cell r="J160" t="str">
            <v>F</v>
          </cell>
          <cell r="K160" t="str">
            <v>BANNER ELK</v>
          </cell>
          <cell r="L160" t="str">
            <v>NC</v>
          </cell>
          <cell r="M160">
            <v>24</v>
          </cell>
          <cell r="N160" t="str">
            <v>Lees-McRae College</v>
          </cell>
          <cell r="O160">
            <v>44790</v>
          </cell>
          <cell r="P160">
            <v>0.41875000000000001</v>
          </cell>
          <cell r="Q160" t="str">
            <v>A</v>
          </cell>
          <cell r="R160">
            <v>44520</v>
          </cell>
          <cell r="T160">
            <v>585872</v>
          </cell>
          <cell r="U160" t="str">
            <v>585872Collegiate  Women A</v>
          </cell>
          <cell r="V160" t="str">
            <v>Doering Maria</v>
          </cell>
          <cell r="W160">
            <v>23</v>
          </cell>
          <cell r="Y160" t="str">
            <v>Collegiate</v>
          </cell>
          <cell r="Z160" t="str">
            <v>Collegiate585872</v>
          </cell>
        </row>
        <row r="161">
          <cell r="D161" t="str">
            <v>946Collegiate  Women A</v>
          </cell>
          <cell r="E161">
            <v>2621</v>
          </cell>
          <cell r="F161" t="str">
            <v>946Collegiate  Women A</v>
          </cell>
          <cell r="G161" t="str">
            <v>Paige</v>
          </cell>
          <cell r="H161" t="str">
            <v>Edwards</v>
          </cell>
          <cell r="I161" t="str">
            <v xml:space="preserve"> </v>
          </cell>
          <cell r="J161" t="str">
            <v>F</v>
          </cell>
          <cell r="K161" t="str">
            <v>CAMAS</v>
          </cell>
          <cell r="L161" t="str">
            <v>WA</v>
          </cell>
          <cell r="M161">
            <v>20</v>
          </cell>
          <cell r="N161" t="str">
            <v>Brevard College</v>
          </cell>
          <cell r="O161">
            <v>44561</v>
          </cell>
          <cell r="P161">
            <v>0.41875000000000001</v>
          </cell>
          <cell r="Q161" t="str">
            <v>D</v>
          </cell>
          <cell r="R161">
            <v>44520</v>
          </cell>
          <cell r="T161">
            <v>568247</v>
          </cell>
          <cell r="U161" t="str">
            <v>568247Collegiate  Women A</v>
          </cell>
          <cell r="V161" t="str">
            <v>Edwards Paige</v>
          </cell>
          <cell r="W161">
            <v>19</v>
          </cell>
          <cell r="Y161" t="str">
            <v>Collegiate</v>
          </cell>
          <cell r="Z161" t="str">
            <v>Collegiate568247</v>
          </cell>
        </row>
        <row r="162">
          <cell r="D162" t="str">
            <v>947Collegiate  Women A</v>
          </cell>
          <cell r="E162">
            <v>2675</v>
          </cell>
          <cell r="F162" t="str">
            <v>947Collegiate  Women A</v>
          </cell>
          <cell r="G162" t="str">
            <v>Emma</v>
          </cell>
          <cell r="H162" t="str">
            <v>Freymann</v>
          </cell>
          <cell r="I162" t="str">
            <v xml:space="preserve"> </v>
          </cell>
          <cell r="J162" t="str">
            <v>F</v>
          </cell>
          <cell r="K162" t="str">
            <v>FLOURTOWN</v>
          </cell>
          <cell r="L162" t="str">
            <v>PA</v>
          </cell>
          <cell r="M162">
            <v>21</v>
          </cell>
          <cell r="N162" t="str">
            <v>SCAD Atlanta</v>
          </cell>
          <cell r="O162">
            <v>44558</v>
          </cell>
          <cell r="P162">
            <v>0.41875000000000001</v>
          </cell>
          <cell r="Q162" t="str">
            <v>B</v>
          </cell>
          <cell r="R162">
            <v>44520</v>
          </cell>
          <cell r="T162">
            <v>435347</v>
          </cell>
          <cell r="U162" t="str">
            <v>435347Collegiate  Women A</v>
          </cell>
          <cell r="V162" t="str">
            <v>Freymann Emma</v>
          </cell>
          <cell r="W162">
            <v>20</v>
          </cell>
          <cell r="Y162" t="str">
            <v>Collegiate</v>
          </cell>
          <cell r="Z162" t="str">
            <v>Collegiate435347</v>
          </cell>
        </row>
        <row r="163">
          <cell r="D163" t="str">
            <v>948Collegiate  Women A</v>
          </cell>
          <cell r="E163">
            <v>2676</v>
          </cell>
          <cell r="F163" t="str">
            <v>948Collegiate  Women A</v>
          </cell>
          <cell r="G163" t="str">
            <v>Tessa</v>
          </cell>
          <cell r="H163" t="str">
            <v>Greep</v>
          </cell>
          <cell r="I163" t="str">
            <v xml:space="preserve"> </v>
          </cell>
          <cell r="J163" t="str">
            <v>F</v>
          </cell>
          <cell r="K163" t="str">
            <v>GLENDORA</v>
          </cell>
          <cell r="L163" t="str">
            <v>CA</v>
          </cell>
          <cell r="M163">
            <v>20</v>
          </cell>
          <cell r="N163" t="str">
            <v>Lindsey Wilson College</v>
          </cell>
          <cell r="O163">
            <v>44548</v>
          </cell>
          <cell r="P163">
            <v>0.41875000000000001</v>
          </cell>
          <cell r="Q163" t="str">
            <v>A</v>
          </cell>
          <cell r="R163">
            <v>44520</v>
          </cell>
          <cell r="T163">
            <v>582184</v>
          </cell>
          <cell r="U163" t="str">
            <v>582184Collegiate  Women A</v>
          </cell>
          <cell r="V163" t="str">
            <v>Greep Tessa</v>
          </cell>
          <cell r="W163">
            <v>19</v>
          </cell>
          <cell r="Y163" t="str">
            <v>Collegiate</v>
          </cell>
          <cell r="Z163" t="str">
            <v>Collegiate582184</v>
          </cell>
        </row>
        <row r="164">
          <cell r="D164" t="str">
            <v>949Collegiate  Women A</v>
          </cell>
          <cell r="E164">
            <v>2677</v>
          </cell>
          <cell r="F164" t="str">
            <v>949Collegiate  Women A</v>
          </cell>
          <cell r="G164" t="str">
            <v>Sabrina</v>
          </cell>
          <cell r="H164" t="str">
            <v>Hayes</v>
          </cell>
          <cell r="I164" t="str">
            <v xml:space="preserve"> </v>
          </cell>
          <cell r="J164" t="str">
            <v>F</v>
          </cell>
          <cell r="K164" t="str">
            <v>WARRENTON</v>
          </cell>
          <cell r="L164" t="str">
            <v>VA</v>
          </cell>
          <cell r="M164">
            <v>19</v>
          </cell>
          <cell r="N164" t="str">
            <v>Haymarket Bicycles</v>
          </cell>
          <cell r="O164">
            <v>44581</v>
          </cell>
          <cell r="P164">
            <v>0.41875000000000001</v>
          </cell>
          <cell r="Q164" t="str">
            <v>B</v>
          </cell>
          <cell r="R164">
            <v>44520</v>
          </cell>
          <cell r="T164">
            <v>473350</v>
          </cell>
          <cell r="U164" t="str">
            <v>473350Collegiate  Women A</v>
          </cell>
          <cell r="V164" t="str">
            <v>Hayes Sabrina</v>
          </cell>
          <cell r="W164">
            <v>18</v>
          </cell>
          <cell r="Y164" t="str">
            <v>Collegiate</v>
          </cell>
          <cell r="Z164" t="str">
            <v>Collegiate473350</v>
          </cell>
        </row>
        <row r="165">
          <cell r="D165" t="str">
            <v>950Collegiate  Women A</v>
          </cell>
          <cell r="E165">
            <v>2544</v>
          </cell>
          <cell r="F165" t="str">
            <v>950Collegiate  Women A</v>
          </cell>
          <cell r="G165" t="str">
            <v>Mason</v>
          </cell>
          <cell r="H165" t="str">
            <v>Hopkins</v>
          </cell>
          <cell r="I165" t="str">
            <v xml:space="preserve"> </v>
          </cell>
          <cell r="J165" t="str">
            <v>F</v>
          </cell>
          <cell r="K165" t="str">
            <v>RICHMOND</v>
          </cell>
          <cell r="L165" t="str">
            <v>VA</v>
          </cell>
          <cell r="M165">
            <v>23</v>
          </cell>
          <cell r="N165" t="str">
            <v>Warren Wilson College</v>
          </cell>
          <cell r="O165">
            <v>44798</v>
          </cell>
          <cell r="P165">
            <v>0.41875000000000001</v>
          </cell>
          <cell r="Q165" t="str">
            <v>A</v>
          </cell>
          <cell r="R165">
            <v>44520</v>
          </cell>
          <cell r="T165">
            <v>294895</v>
          </cell>
          <cell r="U165" t="str">
            <v>294895Collegiate  Women A</v>
          </cell>
          <cell r="V165" t="str">
            <v>Hopkins Mason</v>
          </cell>
          <cell r="W165">
            <v>22</v>
          </cell>
          <cell r="Y165" t="str">
            <v>Collegiate</v>
          </cell>
          <cell r="Z165" t="str">
            <v>Collegiate294895</v>
          </cell>
        </row>
        <row r="166">
          <cell r="D166" t="str">
            <v>951Collegiate  Women A</v>
          </cell>
          <cell r="E166">
            <v>2678</v>
          </cell>
          <cell r="F166" t="str">
            <v>951Collegiate  Women A</v>
          </cell>
          <cell r="G166" t="str">
            <v>Gabrielle</v>
          </cell>
          <cell r="H166" t="str">
            <v>Lehnert</v>
          </cell>
          <cell r="I166" t="str">
            <v xml:space="preserve"> </v>
          </cell>
          <cell r="J166" t="str">
            <v>F</v>
          </cell>
          <cell r="K166" t="str">
            <v>EUGENE</v>
          </cell>
          <cell r="L166" t="str">
            <v>OR</v>
          </cell>
          <cell r="M166">
            <v>21</v>
          </cell>
          <cell r="N166" t="str">
            <v>SCAD- Atlanta</v>
          </cell>
          <cell r="O166">
            <v>44561</v>
          </cell>
          <cell r="P166">
            <v>0.41875000000000001</v>
          </cell>
          <cell r="Q166" t="str">
            <v/>
          </cell>
          <cell r="R166">
            <v>44520</v>
          </cell>
          <cell r="T166">
            <v>392569</v>
          </cell>
          <cell r="U166" t="str">
            <v>392569Collegiate  Women A</v>
          </cell>
          <cell r="V166" t="str">
            <v>Lehnert Gabrielle</v>
          </cell>
          <cell r="W166">
            <v>20</v>
          </cell>
          <cell r="Y166" t="str">
            <v>Collegiate</v>
          </cell>
          <cell r="Z166" t="str">
            <v>Collegiate392569</v>
          </cell>
        </row>
        <row r="167">
          <cell r="D167" t="str">
            <v>952Collegiate  Women A</v>
          </cell>
          <cell r="E167">
            <v>2545</v>
          </cell>
          <cell r="F167" t="str">
            <v>952Collegiate  Women A</v>
          </cell>
          <cell r="G167" t="str">
            <v>Erica</v>
          </cell>
          <cell r="H167" t="str">
            <v>Leonard</v>
          </cell>
          <cell r="I167" t="str">
            <v xml:space="preserve"> </v>
          </cell>
          <cell r="J167" t="str">
            <v>F</v>
          </cell>
          <cell r="K167" t="str">
            <v>INNISFIL</v>
          </cell>
          <cell r="L167" t="str">
            <v>CO</v>
          </cell>
          <cell r="M167">
            <v>24</v>
          </cell>
          <cell r="N167" t="str">
            <v>Brevard College</v>
          </cell>
          <cell r="O167">
            <v>44802</v>
          </cell>
          <cell r="P167">
            <v>0.41875000000000001</v>
          </cell>
          <cell r="Q167" t="str">
            <v>A</v>
          </cell>
          <cell r="R167">
            <v>44520</v>
          </cell>
          <cell r="T167">
            <v>540364</v>
          </cell>
          <cell r="U167" t="str">
            <v>540364Collegiate  Women A</v>
          </cell>
          <cell r="V167" t="str">
            <v>Leonard Erica</v>
          </cell>
          <cell r="W167">
            <v>23</v>
          </cell>
          <cell r="Y167" t="str">
            <v>Collegiate</v>
          </cell>
          <cell r="Z167" t="str">
            <v>Collegiate540364</v>
          </cell>
        </row>
        <row r="168">
          <cell r="D168" t="str">
            <v>953Collegiate  Women A</v>
          </cell>
          <cell r="E168">
            <v>2679</v>
          </cell>
          <cell r="F168" t="str">
            <v>953Collegiate  Women A</v>
          </cell>
          <cell r="G168" t="str">
            <v>Molly</v>
          </cell>
          <cell r="H168" t="str">
            <v>Lohry</v>
          </cell>
          <cell r="I168" t="str">
            <v xml:space="preserve"> </v>
          </cell>
          <cell r="J168" t="str">
            <v>F</v>
          </cell>
          <cell r="K168" t="str">
            <v>NORTH SIOUX CITY</v>
          </cell>
          <cell r="L168" t="str">
            <v>SD</v>
          </cell>
          <cell r="M168">
            <v>35</v>
          </cell>
          <cell r="N168" t="str">
            <v>University of Pennsylvania</v>
          </cell>
          <cell r="O168">
            <v>44561</v>
          </cell>
          <cell r="P168">
            <v>0.41875000000000001</v>
          </cell>
          <cell r="Q168" t="str">
            <v/>
          </cell>
          <cell r="R168">
            <v>44520</v>
          </cell>
          <cell r="T168">
            <v>520332</v>
          </cell>
          <cell r="U168" t="str">
            <v>520332Collegiate  Women A</v>
          </cell>
          <cell r="V168" t="str">
            <v>Lohry Molly</v>
          </cell>
          <cell r="W168">
            <v>34</v>
          </cell>
          <cell r="Y168" t="str">
            <v>Collegiate</v>
          </cell>
          <cell r="Z168" t="str">
            <v>Collegiate520332</v>
          </cell>
        </row>
        <row r="169">
          <cell r="D169" t="str">
            <v>954Collegiate  Women A</v>
          </cell>
          <cell r="E169">
            <v>2680</v>
          </cell>
          <cell r="F169" t="str">
            <v>954Collegiate  Women A</v>
          </cell>
          <cell r="G169" t="str">
            <v>Brooke</v>
          </cell>
          <cell r="H169" t="str">
            <v>Lyman</v>
          </cell>
          <cell r="I169" t="str">
            <v xml:space="preserve"> </v>
          </cell>
          <cell r="J169" t="str">
            <v>F</v>
          </cell>
          <cell r="K169" t="str">
            <v>PHOENIX</v>
          </cell>
          <cell r="L169" t="str">
            <v>AZ</v>
          </cell>
          <cell r="M169">
            <v>26</v>
          </cell>
          <cell r="N169" t="str">
            <v>Duke University</v>
          </cell>
          <cell r="O169">
            <v>44561</v>
          </cell>
          <cell r="P169">
            <v>0.41875000000000001</v>
          </cell>
          <cell r="Q169" t="str">
            <v>A</v>
          </cell>
          <cell r="R169">
            <v>44520</v>
          </cell>
          <cell r="T169">
            <v>496468</v>
          </cell>
          <cell r="U169" t="str">
            <v>496468Collegiate  Women A</v>
          </cell>
          <cell r="V169" t="str">
            <v>Lyman Brooke</v>
          </cell>
          <cell r="W169">
            <v>25</v>
          </cell>
          <cell r="Y169" t="str">
            <v>Collegiate</v>
          </cell>
          <cell r="Z169" t="str">
            <v>Collegiate496468</v>
          </cell>
        </row>
        <row r="170">
          <cell r="D170" t="str">
            <v>955Collegiate  Women A</v>
          </cell>
          <cell r="E170">
            <v>2681</v>
          </cell>
          <cell r="F170" t="str">
            <v>955Collegiate  Women A</v>
          </cell>
          <cell r="G170" t="str">
            <v>Samantha</v>
          </cell>
          <cell r="H170" t="str">
            <v>Maldonado</v>
          </cell>
          <cell r="I170" t="str">
            <v xml:space="preserve"> </v>
          </cell>
          <cell r="J170" t="str">
            <v>F</v>
          </cell>
          <cell r="K170" t="str">
            <v>TRAVERSE CITY</v>
          </cell>
          <cell r="L170" t="str">
            <v>MI</v>
          </cell>
          <cell r="M170">
            <v>20</v>
          </cell>
          <cell r="N170" t="str">
            <v>Lindsey Wilson College</v>
          </cell>
          <cell r="O170">
            <v>44617</v>
          </cell>
          <cell r="P170">
            <v>0.41875000000000001</v>
          </cell>
          <cell r="Q170" t="str">
            <v>A</v>
          </cell>
          <cell r="R170">
            <v>44520</v>
          </cell>
          <cell r="T170">
            <v>568512</v>
          </cell>
          <cell r="U170" t="str">
            <v>568512Collegiate  Women A</v>
          </cell>
          <cell r="V170" t="str">
            <v>Maldonado Samantha</v>
          </cell>
          <cell r="W170">
            <v>19</v>
          </cell>
          <cell r="Y170" t="str">
            <v>Collegiate</v>
          </cell>
          <cell r="Z170" t="str">
            <v>Collegiate568512</v>
          </cell>
        </row>
        <row r="171">
          <cell r="D171" t="str">
            <v>956Collegiate  Women A</v>
          </cell>
          <cell r="E171">
            <v>2600</v>
          </cell>
          <cell r="F171" t="str">
            <v>956Collegiate  Women A</v>
          </cell>
          <cell r="G171" t="str">
            <v>Heidi</v>
          </cell>
          <cell r="H171" t="str">
            <v>Martin</v>
          </cell>
          <cell r="I171" t="str">
            <v xml:space="preserve"> </v>
          </cell>
          <cell r="J171" t="str">
            <v>F</v>
          </cell>
          <cell r="K171" t="str">
            <v>COLORADO SPRINGS</v>
          </cell>
          <cell r="L171" t="str">
            <v>CO</v>
          </cell>
          <cell r="M171">
            <v>20</v>
          </cell>
          <cell r="N171" t="str">
            <v/>
          </cell>
          <cell r="O171">
            <v>44789</v>
          </cell>
          <cell r="P171">
            <v>0.41875000000000001</v>
          </cell>
          <cell r="Q171" t="str">
            <v>A</v>
          </cell>
          <cell r="R171">
            <v>44520</v>
          </cell>
          <cell r="T171">
            <v>389122</v>
          </cell>
          <cell r="U171" t="str">
            <v>389122Collegiate  Women A</v>
          </cell>
          <cell r="V171" t="str">
            <v>Martin Heidi</v>
          </cell>
          <cell r="W171">
            <v>19</v>
          </cell>
          <cell r="Y171" t="str">
            <v>Collegiate</v>
          </cell>
          <cell r="Z171" t="str">
            <v>Collegiate389122</v>
          </cell>
        </row>
        <row r="172">
          <cell r="D172" t="str">
            <v>958Collegiate  Women A</v>
          </cell>
          <cell r="E172">
            <v>2683</v>
          </cell>
          <cell r="F172" t="str">
            <v>958Collegiate  Women A</v>
          </cell>
          <cell r="G172" t="str">
            <v>Kathryn</v>
          </cell>
          <cell r="H172" t="str">
            <v>McDicken</v>
          </cell>
          <cell r="I172" t="str">
            <v xml:space="preserve"> </v>
          </cell>
          <cell r="J172" t="str">
            <v>F</v>
          </cell>
          <cell r="K172" t="str">
            <v>APPLETON</v>
          </cell>
          <cell r="L172" t="str">
            <v>WI</v>
          </cell>
          <cell r="M172">
            <v>21</v>
          </cell>
          <cell r="N172" t="str">
            <v>MARIAN UNIVERSITY</v>
          </cell>
          <cell r="O172">
            <v>44561</v>
          </cell>
          <cell r="P172">
            <v>0.41875000000000001</v>
          </cell>
          <cell r="Q172" t="str">
            <v>A</v>
          </cell>
          <cell r="R172">
            <v>44520</v>
          </cell>
          <cell r="T172">
            <v>381393</v>
          </cell>
          <cell r="U172" t="str">
            <v>381393Collegiate  Women A</v>
          </cell>
          <cell r="V172" t="str">
            <v>McDicken Kathryn</v>
          </cell>
          <cell r="W172">
            <v>20</v>
          </cell>
          <cell r="Y172" t="str">
            <v>Collegiate</v>
          </cell>
          <cell r="Z172" t="str">
            <v>Collegiate381393</v>
          </cell>
        </row>
        <row r="173">
          <cell r="D173" t="str">
            <v>959Collegiate  Women A</v>
          </cell>
          <cell r="E173">
            <v>2546</v>
          </cell>
          <cell r="F173" t="str">
            <v>959Collegiate  Women A</v>
          </cell>
          <cell r="G173" t="str">
            <v>Lucy</v>
          </cell>
          <cell r="H173" t="str">
            <v>Packer</v>
          </cell>
          <cell r="I173" t="str">
            <v xml:space="preserve"> </v>
          </cell>
          <cell r="J173" t="str">
            <v>F</v>
          </cell>
          <cell r="K173" t="str">
            <v>Vineyard Haven</v>
          </cell>
          <cell r="L173" t="str">
            <v>MA</v>
          </cell>
          <cell r="M173">
            <v>24</v>
          </cell>
          <cell r="N173" t="str">
            <v>Warren Wilson College</v>
          </cell>
          <cell r="O173">
            <v>44799</v>
          </cell>
          <cell r="P173">
            <v>0.41875000000000001</v>
          </cell>
          <cell r="Q173" t="str">
            <v>A</v>
          </cell>
          <cell r="R173">
            <v>44520</v>
          </cell>
          <cell r="T173">
            <v>554364</v>
          </cell>
          <cell r="U173" t="str">
            <v>554364Collegiate  Women A</v>
          </cell>
          <cell r="V173" t="str">
            <v>Packer Lucy</v>
          </cell>
          <cell r="W173">
            <v>23</v>
          </cell>
          <cell r="Y173" t="str">
            <v>Collegiate</v>
          </cell>
          <cell r="Z173" t="str">
            <v>Collegiate554364</v>
          </cell>
        </row>
        <row r="174">
          <cell r="D174" t="str">
            <v>960Collegiate  Women A</v>
          </cell>
          <cell r="E174">
            <v>2567</v>
          </cell>
          <cell r="F174" t="str">
            <v>960Collegiate  Women A</v>
          </cell>
          <cell r="G174" t="str">
            <v>Rachel</v>
          </cell>
          <cell r="H174" t="str">
            <v>Pageau</v>
          </cell>
          <cell r="I174" t="str">
            <v xml:space="preserve"> </v>
          </cell>
          <cell r="J174" t="str">
            <v>F</v>
          </cell>
          <cell r="K174" t="str">
            <v>Brevard</v>
          </cell>
          <cell r="L174" t="str">
            <v>NC</v>
          </cell>
          <cell r="M174">
            <v>27</v>
          </cell>
          <cell r="N174" t="str">
            <v>Brevard College</v>
          </cell>
          <cell r="O174">
            <v>44824</v>
          </cell>
          <cell r="P174">
            <v>0.41875000000000001</v>
          </cell>
          <cell r="Q174" t="str">
            <v>A</v>
          </cell>
          <cell r="R174">
            <v>44520</v>
          </cell>
          <cell r="T174">
            <v>587951</v>
          </cell>
          <cell r="U174" t="str">
            <v>587951Collegiate  Women A</v>
          </cell>
          <cell r="V174" t="str">
            <v>Pageau Rachel</v>
          </cell>
          <cell r="W174">
            <v>26</v>
          </cell>
          <cell r="Y174" t="str">
            <v>Collegiate</v>
          </cell>
          <cell r="Z174" t="str">
            <v>Collegiate587951</v>
          </cell>
        </row>
        <row r="175">
          <cell r="D175" t="str">
            <v>961Collegiate  Women A</v>
          </cell>
          <cell r="E175">
            <v>2547</v>
          </cell>
          <cell r="F175" t="str">
            <v>961Collegiate  Women A</v>
          </cell>
          <cell r="G175" t="str">
            <v>Dagny</v>
          </cell>
          <cell r="H175" t="str">
            <v>Palmer</v>
          </cell>
          <cell r="I175" t="str">
            <v xml:space="preserve"> </v>
          </cell>
          <cell r="J175" t="str">
            <v>F</v>
          </cell>
          <cell r="K175" t="str">
            <v>PHOENIXVILLE</v>
          </cell>
          <cell r="L175" t="str">
            <v>PA</v>
          </cell>
          <cell r="M175">
            <v>23</v>
          </cell>
          <cell r="N175" t="str">
            <v>Savannah College of Art and Design- Savannah</v>
          </cell>
          <cell r="O175">
            <v>44558</v>
          </cell>
          <cell r="P175">
            <v>0.41875000000000001</v>
          </cell>
          <cell r="Q175" t="str">
            <v>A</v>
          </cell>
          <cell r="R175">
            <v>44520</v>
          </cell>
          <cell r="T175">
            <v>485015</v>
          </cell>
          <cell r="U175" t="str">
            <v>485015Collegiate  Women A</v>
          </cell>
          <cell r="V175" t="str">
            <v>Palmer Dagny</v>
          </cell>
          <cell r="W175">
            <v>22</v>
          </cell>
          <cell r="Y175" t="str">
            <v>Collegiate</v>
          </cell>
          <cell r="Z175" t="str">
            <v>Collegiate485015</v>
          </cell>
        </row>
        <row r="176">
          <cell r="D176" t="str">
            <v>962Collegiate  Women A</v>
          </cell>
          <cell r="E176">
            <v>2613</v>
          </cell>
          <cell r="F176" t="str">
            <v>962Collegiate  Women A</v>
          </cell>
          <cell r="G176" t="str">
            <v>Genevieve</v>
          </cell>
          <cell r="H176" t="str">
            <v>Plum</v>
          </cell>
          <cell r="I176" t="str">
            <v xml:space="preserve"> </v>
          </cell>
          <cell r="J176" t="str">
            <v>F</v>
          </cell>
          <cell r="K176" t="str">
            <v>BISHOP</v>
          </cell>
          <cell r="L176" t="str">
            <v>CA</v>
          </cell>
          <cell r="M176">
            <v>21</v>
          </cell>
          <cell r="N176" t="str">
            <v>Milligan University</v>
          </cell>
          <cell r="O176">
            <v>44656</v>
          </cell>
          <cell r="P176">
            <v>0.41875000000000001</v>
          </cell>
          <cell r="Q176" t="str">
            <v>A</v>
          </cell>
          <cell r="R176">
            <v>44520</v>
          </cell>
          <cell r="T176">
            <v>494572</v>
          </cell>
          <cell r="U176" t="str">
            <v>494572Collegiate  Women A</v>
          </cell>
          <cell r="V176" t="str">
            <v>Plum Genevieve</v>
          </cell>
          <cell r="W176">
            <v>20</v>
          </cell>
          <cell r="Y176" t="str">
            <v>Collegiate</v>
          </cell>
          <cell r="Z176" t="str">
            <v>Collegiate494572</v>
          </cell>
        </row>
        <row r="177">
          <cell r="D177" t="str">
            <v>963Collegiate  Women A</v>
          </cell>
          <cell r="E177">
            <v>2684</v>
          </cell>
          <cell r="F177" t="str">
            <v>963Collegiate  Women A</v>
          </cell>
          <cell r="G177" t="str">
            <v>Samantha</v>
          </cell>
          <cell r="H177" t="str">
            <v>Runnels</v>
          </cell>
          <cell r="I177" t="str">
            <v xml:space="preserve"> </v>
          </cell>
          <cell r="J177" t="str">
            <v>F</v>
          </cell>
          <cell r="K177" t="str">
            <v>Sacramento</v>
          </cell>
          <cell r="L177" t="str">
            <v>CA</v>
          </cell>
          <cell r="M177">
            <v>31</v>
          </cell>
          <cell r="N177" t="str">
            <v>SCAD Atlanta</v>
          </cell>
          <cell r="O177">
            <v>44561</v>
          </cell>
          <cell r="P177">
            <v>0.41875000000000001</v>
          </cell>
          <cell r="Q177" t="str">
            <v/>
          </cell>
          <cell r="R177">
            <v>44520</v>
          </cell>
          <cell r="T177">
            <v>385660</v>
          </cell>
          <cell r="U177" t="str">
            <v>385660Collegiate  Women A</v>
          </cell>
          <cell r="V177" t="str">
            <v>Runnels Samantha</v>
          </cell>
          <cell r="W177">
            <v>30</v>
          </cell>
          <cell r="Y177" t="str">
            <v>Collegiate</v>
          </cell>
          <cell r="Z177" t="str">
            <v>Collegiate385660</v>
          </cell>
        </row>
        <row r="178">
          <cell r="D178" t="str">
            <v>964Collegiate  Women A</v>
          </cell>
          <cell r="E178">
            <v>2685</v>
          </cell>
          <cell r="F178" t="str">
            <v>964Collegiate  Women A</v>
          </cell>
          <cell r="G178" t="str">
            <v>Mia</v>
          </cell>
          <cell r="H178" t="str">
            <v>Scarlato</v>
          </cell>
          <cell r="I178" t="str">
            <v xml:space="preserve"> </v>
          </cell>
          <cell r="J178" t="str">
            <v>F</v>
          </cell>
          <cell r="K178" t="str">
            <v>KENOSHA</v>
          </cell>
          <cell r="L178" t="str">
            <v>WI</v>
          </cell>
          <cell r="M178">
            <v>20</v>
          </cell>
          <cell r="N178" t="str">
            <v>MARIAN UNIVERSITY</v>
          </cell>
          <cell r="O178">
            <v>43830</v>
          </cell>
          <cell r="P178">
            <v>0.41875000000000001</v>
          </cell>
          <cell r="Q178" t="str">
            <v>A</v>
          </cell>
          <cell r="R178">
            <v>44520</v>
          </cell>
          <cell r="T178">
            <v>433758</v>
          </cell>
          <cell r="U178" t="str">
            <v>433758Collegiate  Women A</v>
          </cell>
          <cell r="V178" t="str">
            <v>Scarlato Mia</v>
          </cell>
          <cell r="W178">
            <v>19</v>
          </cell>
          <cell r="Y178" t="str">
            <v>Collegiate</v>
          </cell>
          <cell r="Z178" t="str">
            <v>Collegiate433758</v>
          </cell>
        </row>
        <row r="179">
          <cell r="D179" t="str">
            <v>965Collegiate  Women A</v>
          </cell>
          <cell r="E179">
            <v>2789</v>
          </cell>
          <cell r="F179" t="str">
            <v>965Collegiate  Women A</v>
          </cell>
          <cell r="G179" t="str">
            <v>Madeline</v>
          </cell>
          <cell r="H179" t="str">
            <v>Smith</v>
          </cell>
          <cell r="I179" t="str">
            <v xml:space="preserve"> </v>
          </cell>
          <cell r="J179" t="str">
            <v>F</v>
          </cell>
          <cell r="K179" t="str">
            <v>SAVANNAH</v>
          </cell>
          <cell r="L179" t="str">
            <v>GA</v>
          </cell>
          <cell r="M179">
            <v>21</v>
          </cell>
          <cell r="N179" t="str">
            <v>Savannah College of Art and Design- Savannah</v>
          </cell>
          <cell r="O179">
            <v>44776</v>
          </cell>
          <cell r="P179">
            <v>0.41875000000000001</v>
          </cell>
          <cell r="Q179" t="str">
            <v>A</v>
          </cell>
          <cell r="R179">
            <v>44520</v>
          </cell>
          <cell r="T179">
            <v>408916</v>
          </cell>
          <cell r="U179" t="str">
            <v>408916Collegiate  Women A</v>
          </cell>
          <cell r="V179" t="str">
            <v>Smith Madeline</v>
          </cell>
          <cell r="W179">
            <v>20</v>
          </cell>
          <cell r="Y179" t="str">
            <v>Collegiate</v>
          </cell>
          <cell r="Z179" t="str">
            <v>Collegiate408916</v>
          </cell>
        </row>
        <row r="180">
          <cell r="D180" t="str">
            <v>121Men CX 2,3</v>
          </cell>
          <cell r="E180">
            <v>2686</v>
          </cell>
          <cell r="F180" t="str">
            <v>121Men CX 2,3</v>
          </cell>
          <cell r="G180" t="str">
            <v>Christopher</v>
          </cell>
          <cell r="H180" t="str">
            <v>Bennett</v>
          </cell>
          <cell r="I180" t="str">
            <v xml:space="preserve"> </v>
          </cell>
          <cell r="J180" t="str">
            <v>M</v>
          </cell>
          <cell r="K180" t="str">
            <v>Brevard</v>
          </cell>
          <cell r="L180" t="str">
            <v>NC</v>
          </cell>
          <cell r="M180">
            <v>38</v>
          </cell>
          <cell r="N180" t="str">
            <v>DB ASSOCIATES</v>
          </cell>
          <cell r="O180">
            <v>44861</v>
          </cell>
          <cell r="P180">
            <v>0.45833333333333331</v>
          </cell>
          <cell r="Q180">
            <v>3</v>
          </cell>
          <cell r="R180">
            <v>44520</v>
          </cell>
          <cell r="T180">
            <v>200681</v>
          </cell>
          <cell r="U180" t="str">
            <v>200681Men CX 2,3</v>
          </cell>
          <cell r="V180" t="str">
            <v>Bennett Christopher</v>
          </cell>
          <cell r="W180">
            <v>37</v>
          </cell>
          <cell r="Y180" t="str">
            <v>USAC</v>
          </cell>
          <cell r="Z180" t="str">
            <v>USAC200681</v>
          </cell>
        </row>
        <row r="181">
          <cell r="D181" t="str">
            <v>122Men CX 2,3</v>
          </cell>
          <cell r="E181">
            <v>2164</v>
          </cell>
          <cell r="F181" t="str">
            <v>122Men CX 2,3</v>
          </cell>
          <cell r="G181" t="str">
            <v>Jacob</v>
          </cell>
          <cell r="H181" t="str">
            <v>Bernas</v>
          </cell>
          <cell r="I181" t="str">
            <v xml:space="preserve"> </v>
          </cell>
          <cell r="J181" t="str">
            <v>M</v>
          </cell>
          <cell r="K181" t="str">
            <v>CLEMMONS</v>
          </cell>
          <cell r="L181" t="str">
            <v>NC</v>
          </cell>
          <cell r="M181">
            <v>20</v>
          </cell>
          <cell r="N181" t="str">
            <v>Velocious Sport</v>
          </cell>
          <cell r="O181">
            <v>44702</v>
          </cell>
          <cell r="P181">
            <v>0.45833333333333331</v>
          </cell>
          <cell r="Q181">
            <v>3</v>
          </cell>
          <cell r="R181">
            <v>44520</v>
          </cell>
          <cell r="T181">
            <v>551454</v>
          </cell>
          <cell r="U181" t="str">
            <v>551454Men CX 2,3</v>
          </cell>
          <cell r="V181" t="str">
            <v>Bernas Jacob</v>
          </cell>
          <cell r="W181">
            <v>19</v>
          </cell>
          <cell r="Y181" t="str">
            <v>USAC</v>
          </cell>
          <cell r="Z181" t="str">
            <v>USAC551454</v>
          </cell>
        </row>
        <row r="182">
          <cell r="D182" t="str">
            <v>123Men CX 2,3</v>
          </cell>
          <cell r="E182">
            <v>2687</v>
          </cell>
          <cell r="F182" t="str">
            <v>123Men CX 2,3</v>
          </cell>
          <cell r="G182" t="str">
            <v>Chris</v>
          </cell>
          <cell r="H182" t="str">
            <v>Bulloch</v>
          </cell>
          <cell r="I182" t="str">
            <v xml:space="preserve"> </v>
          </cell>
          <cell r="J182" t="str">
            <v>M</v>
          </cell>
          <cell r="K182" t="str">
            <v>ATLANTA</v>
          </cell>
          <cell r="L182" t="str">
            <v>GA</v>
          </cell>
          <cell r="M182">
            <v>48</v>
          </cell>
          <cell r="N182" t="str">
            <v>Bike Law Cycling Club</v>
          </cell>
          <cell r="O182">
            <v>44548</v>
          </cell>
          <cell r="P182">
            <v>0.45833333333333331</v>
          </cell>
          <cell r="Q182">
            <v>3</v>
          </cell>
          <cell r="R182">
            <v>44520</v>
          </cell>
          <cell r="T182">
            <v>356772</v>
          </cell>
          <cell r="U182" t="str">
            <v>356772Men CX 2,3</v>
          </cell>
          <cell r="V182" t="str">
            <v>Bulloch Chris</v>
          </cell>
          <cell r="W182">
            <v>47</v>
          </cell>
          <cell r="Y182" t="str">
            <v>USAC</v>
          </cell>
          <cell r="Z182" t="str">
            <v>USAC356772</v>
          </cell>
        </row>
        <row r="183">
          <cell r="D183" t="str">
            <v>124Men CX 2,3</v>
          </cell>
          <cell r="E183">
            <v>2688</v>
          </cell>
          <cell r="F183" t="str">
            <v>124Men CX 2,3</v>
          </cell>
          <cell r="G183" t="str">
            <v>Mark</v>
          </cell>
          <cell r="H183" t="str">
            <v>Chandler</v>
          </cell>
          <cell r="I183" t="str">
            <v xml:space="preserve"> </v>
          </cell>
          <cell r="J183" t="str">
            <v>M</v>
          </cell>
          <cell r="K183" t="str">
            <v>ASHEVILLE</v>
          </cell>
          <cell r="L183" t="str">
            <v>NC</v>
          </cell>
          <cell r="M183">
            <v>37</v>
          </cell>
          <cell r="N183" t="str">
            <v>Velosports Racing Asheville</v>
          </cell>
          <cell r="O183">
            <v>44713</v>
          </cell>
          <cell r="P183">
            <v>0.45833333333333331</v>
          </cell>
          <cell r="Q183">
            <v>3</v>
          </cell>
          <cell r="R183">
            <v>44520</v>
          </cell>
          <cell r="T183">
            <v>369445</v>
          </cell>
          <cell r="U183" t="str">
            <v>369445Men CX 2,3</v>
          </cell>
          <cell r="V183" t="str">
            <v>Chandler Mark</v>
          </cell>
          <cell r="W183">
            <v>36</v>
          </cell>
          <cell r="Y183" t="str">
            <v>USAC</v>
          </cell>
          <cell r="Z183" t="str">
            <v>USAC369445</v>
          </cell>
        </row>
        <row r="184">
          <cell r="D184" t="str">
            <v>125Men CX 2,3</v>
          </cell>
          <cell r="E184">
            <v>2070</v>
          </cell>
          <cell r="F184" t="str">
            <v>125Men CX 2,3</v>
          </cell>
          <cell r="G184" t="str">
            <v>Devin</v>
          </cell>
          <cell r="H184" t="str">
            <v>Clancy</v>
          </cell>
          <cell r="I184" t="str">
            <v xml:space="preserve"> </v>
          </cell>
          <cell r="J184" t="str">
            <v>M</v>
          </cell>
          <cell r="K184" t="str">
            <v>ASHEVILLE</v>
          </cell>
          <cell r="L184" t="str">
            <v>NC</v>
          </cell>
          <cell r="M184">
            <v>36</v>
          </cell>
          <cell r="N184" t="str">
            <v>Birdsong Brewing</v>
          </cell>
          <cell r="O184">
            <v>0</v>
          </cell>
          <cell r="P184">
            <v>0.45833333333333331</v>
          </cell>
          <cell r="Q184">
            <v>2</v>
          </cell>
          <cell r="R184">
            <v>44520</v>
          </cell>
          <cell r="T184">
            <v>376604</v>
          </cell>
          <cell r="U184" t="str">
            <v>376604Men CX 2,3</v>
          </cell>
          <cell r="V184" t="str">
            <v>Clancy Devin</v>
          </cell>
          <cell r="W184">
            <v>35</v>
          </cell>
          <cell r="Y184" t="str">
            <v>USAC</v>
          </cell>
          <cell r="Z184" t="str">
            <v>USAC376604</v>
          </cell>
        </row>
        <row r="185">
          <cell r="D185" t="str">
            <v>126Men CX 2,3</v>
          </cell>
          <cell r="E185">
            <v>2689</v>
          </cell>
          <cell r="F185" t="str">
            <v>126Men CX 2,3</v>
          </cell>
          <cell r="G185" t="str">
            <v>Jacob</v>
          </cell>
          <cell r="H185" t="str">
            <v>Cronan</v>
          </cell>
          <cell r="I185" t="str">
            <v xml:space="preserve"> </v>
          </cell>
          <cell r="J185" t="str">
            <v>M</v>
          </cell>
          <cell r="K185" t="str">
            <v>Atlanta</v>
          </cell>
          <cell r="L185" t="str">
            <v>GA</v>
          </cell>
          <cell r="M185">
            <v>32</v>
          </cell>
          <cell r="N185" t="str">
            <v>Bike Law Cycling Club</v>
          </cell>
          <cell r="O185">
            <v>44830</v>
          </cell>
          <cell r="P185">
            <v>0.45833333333333331</v>
          </cell>
          <cell r="Q185">
            <v>3</v>
          </cell>
          <cell r="R185">
            <v>44520</v>
          </cell>
          <cell r="T185">
            <v>542320</v>
          </cell>
          <cell r="U185" t="str">
            <v>542320Men CX 2,3</v>
          </cell>
          <cell r="V185" t="str">
            <v>Cronan Jacob</v>
          </cell>
          <cell r="W185">
            <v>31</v>
          </cell>
          <cell r="Y185" t="str">
            <v>USAC</v>
          </cell>
          <cell r="Z185" t="str">
            <v>USAC542320</v>
          </cell>
        </row>
        <row r="186">
          <cell r="D186" t="str">
            <v>127Men CX 2,3</v>
          </cell>
          <cell r="E186">
            <v>2690</v>
          </cell>
          <cell r="F186" t="str">
            <v>127Men CX 2,3</v>
          </cell>
          <cell r="G186" t="str">
            <v>Ellen</v>
          </cell>
          <cell r="H186" t="str">
            <v>Davis</v>
          </cell>
          <cell r="I186" t="str">
            <v xml:space="preserve"> </v>
          </cell>
          <cell r="J186" t="str">
            <v>F</v>
          </cell>
          <cell r="K186" t="str">
            <v>MISSOULA</v>
          </cell>
          <cell r="L186" t="str">
            <v>MT</v>
          </cell>
          <cell r="M186">
            <v>16</v>
          </cell>
          <cell r="N186" t="str">
            <v>Team Stampede</v>
          </cell>
          <cell r="O186">
            <v>44666</v>
          </cell>
          <cell r="P186">
            <v>0.45833333333333331</v>
          </cell>
          <cell r="Q186">
            <v>2</v>
          </cell>
          <cell r="R186">
            <v>44520</v>
          </cell>
          <cell r="T186">
            <v>589522</v>
          </cell>
          <cell r="U186" t="str">
            <v>589522Men CX 2,3</v>
          </cell>
          <cell r="V186" t="str">
            <v>Davis Ellen</v>
          </cell>
          <cell r="W186">
            <v>15</v>
          </cell>
          <cell r="Y186" t="str">
            <v>USAC</v>
          </cell>
          <cell r="Z186" t="str">
            <v>USAC589522</v>
          </cell>
        </row>
        <row r="187">
          <cell r="D187" t="str">
            <v>148Men CX 2,3</v>
          </cell>
          <cell r="E187">
            <v>2580</v>
          </cell>
          <cell r="F187" t="str">
            <v/>
          </cell>
          <cell r="G187" t="str">
            <v>Miles</v>
          </cell>
          <cell r="H187" t="str">
            <v>de Sousa</v>
          </cell>
          <cell r="I187" t="str">
            <v xml:space="preserve"> </v>
          </cell>
          <cell r="J187" t="str">
            <v>M</v>
          </cell>
          <cell r="K187" t="str">
            <v>Greenville</v>
          </cell>
          <cell r="L187" t="str">
            <v>SC</v>
          </cell>
          <cell r="M187">
            <v>17</v>
          </cell>
          <cell r="N187" t="str">
            <v>Hincapie racing P/b ONTO cycling</v>
          </cell>
          <cell r="O187">
            <v>44548</v>
          </cell>
          <cell r="P187">
            <v>0.45833333333333331</v>
          </cell>
          <cell r="Q187">
            <v>3</v>
          </cell>
          <cell r="R187">
            <v>44520</v>
          </cell>
          <cell r="T187">
            <v>543572</v>
          </cell>
          <cell r="U187" t="str">
            <v>543572Men CX 2,3</v>
          </cell>
          <cell r="V187" t="str">
            <v>de Sousa Miles</v>
          </cell>
          <cell r="W187">
            <v>16</v>
          </cell>
          <cell r="Y187" t="str">
            <v>USAC</v>
          </cell>
          <cell r="Z187" t="str">
            <v>USAC543572</v>
          </cell>
        </row>
        <row r="188">
          <cell r="D188" t="str">
            <v>149Men CX 2,3</v>
          </cell>
          <cell r="E188">
            <v>2579</v>
          </cell>
          <cell r="F188" t="str">
            <v>149Men CX 2,3</v>
          </cell>
          <cell r="G188" t="str">
            <v>Clive</v>
          </cell>
          <cell r="H188" t="str">
            <v>DeSousa</v>
          </cell>
          <cell r="I188" t="str">
            <v xml:space="preserve"> </v>
          </cell>
          <cell r="J188" t="str">
            <v>M</v>
          </cell>
          <cell r="K188" t="str">
            <v>Greenville</v>
          </cell>
          <cell r="L188" t="str">
            <v>SC</v>
          </cell>
          <cell r="M188">
            <v>52</v>
          </cell>
          <cell r="N188" t="str">
            <v>Glory Cycles</v>
          </cell>
          <cell r="O188">
            <v>44547</v>
          </cell>
          <cell r="P188">
            <v>0.45833333333333331</v>
          </cell>
          <cell r="Q188">
            <v>3</v>
          </cell>
          <cell r="R188">
            <v>44520</v>
          </cell>
          <cell r="T188">
            <v>140768</v>
          </cell>
          <cell r="U188" t="str">
            <v>140768Men CX 2,3</v>
          </cell>
          <cell r="V188" t="str">
            <v>DeSousa Clive</v>
          </cell>
          <cell r="W188">
            <v>51</v>
          </cell>
          <cell r="Y188" t="str">
            <v>USAC</v>
          </cell>
          <cell r="Z188" t="str">
            <v>USAC140768</v>
          </cell>
        </row>
        <row r="189">
          <cell r="D189" t="str">
            <v>128Men CX 2,3</v>
          </cell>
          <cell r="E189">
            <v>2627</v>
          </cell>
          <cell r="F189" t="str">
            <v>128Men CX 2,3</v>
          </cell>
          <cell r="G189" t="str">
            <v>Curt</v>
          </cell>
          <cell r="H189" t="str">
            <v>Dosier</v>
          </cell>
          <cell r="I189" t="str">
            <v xml:space="preserve"> </v>
          </cell>
          <cell r="J189" t="str">
            <v>M</v>
          </cell>
          <cell r="K189" t="str">
            <v>Lake Forest</v>
          </cell>
          <cell r="L189" t="str">
            <v>CA</v>
          </cell>
          <cell r="M189">
            <v>50</v>
          </cell>
          <cell r="N189" t="str">
            <v>Leitner RIGd</v>
          </cell>
          <cell r="O189">
            <v>44574</v>
          </cell>
          <cell r="P189">
            <v>0.45833333333333331</v>
          </cell>
          <cell r="Q189">
            <v>2</v>
          </cell>
          <cell r="R189">
            <v>44520</v>
          </cell>
          <cell r="T189">
            <v>180468</v>
          </cell>
          <cell r="U189" t="str">
            <v>180468Men CX 2,3</v>
          </cell>
          <cell r="V189" t="str">
            <v>Dosier Curt</v>
          </cell>
          <cell r="W189">
            <v>49</v>
          </cell>
          <cell r="Y189" t="str">
            <v>USAC</v>
          </cell>
          <cell r="Z189" t="str">
            <v>USAC180468</v>
          </cell>
        </row>
        <row r="190">
          <cell r="D190" t="str">
            <v>129Men CX 2,3</v>
          </cell>
          <cell r="E190">
            <v>2433</v>
          </cell>
          <cell r="F190" t="str">
            <v>129Men CX 2,3</v>
          </cell>
          <cell r="G190" t="str">
            <v>Wojtek</v>
          </cell>
          <cell r="H190" t="str">
            <v>Dyszkiewicz</v>
          </cell>
          <cell r="I190" t="str">
            <v xml:space="preserve"> </v>
          </cell>
          <cell r="J190" t="str">
            <v>M</v>
          </cell>
          <cell r="K190" t="str">
            <v>charlotte</v>
          </cell>
          <cell r="L190" t="str">
            <v>NC</v>
          </cell>
          <cell r="M190">
            <v>43</v>
          </cell>
          <cell r="N190" t="str">
            <v>Birdsong Brewing Cyclocross Team</v>
          </cell>
          <cell r="O190">
            <v>44708</v>
          </cell>
          <cell r="P190">
            <v>0.45833333333333331</v>
          </cell>
          <cell r="Q190">
            <v>3</v>
          </cell>
          <cell r="R190">
            <v>44520</v>
          </cell>
          <cell r="T190">
            <v>352302</v>
          </cell>
          <cell r="U190" t="str">
            <v>352302Men CX 2,3</v>
          </cell>
          <cell r="V190" t="str">
            <v>Dyszkiewicz Wojtek</v>
          </cell>
          <cell r="W190">
            <v>42</v>
          </cell>
          <cell r="Y190" t="str">
            <v>USAC</v>
          </cell>
          <cell r="Z190" t="str">
            <v>USAC352302</v>
          </cell>
        </row>
        <row r="191">
          <cell r="D191" t="str">
            <v>130Men CX 2,3</v>
          </cell>
          <cell r="E191">
            <v>2691</v>
          </cell>
          <cell r="F191" t="str">
            <v>130Men CX 2,3</v>
          </cell>
          <cell r="G191" t="str">
            <v>Mitchell</v>
          </cell>
          <cell r="H191" t="str">
            <v>Enfinger</v>
          </cell>
          <cell r="I191" t="str">
            <v xml:space="preserve"> </v>
          </cell>
          <cell r="J191" t="str">
            <v>M</v>
          </cell>
          <cell r="K191" t="str">
            <v>Athens</v>
          </cell>
          <cell r="L191" t="str">
            <v>GA</v>
          </cell>
          <cell r="M191">
            <v>38</v>
          </cell>
          <cell r="N191" t="str">
            <v>The Hub Bikes CX p/b Athens Animal Hospital</v>
          </cell>
          <cell r="O191">
            <v>44693</v>
          </cell>
          <cell r="P191">
            <v>0.45833333333333331</v>
          </cell>
          <cell r="Q191">
            <v>3</v>
          </cell>
          <cell r="R191">
            <v>44520</v>
          </cell>
          <cell r="T191">
            <v>538028</v>
          </cell>
          <cell r="U191" t="str">
            <v>538028Men CX 2,3</v>
          </cell>
          <cell r="V191" t="str">
            <v>Enfinger Mitchell</v>
          </cell>
          <cell r="W191">
            <v>37</v>
          </cell>
          <cell r="Y191" t="str">
            <v>USAC</v>
          </cell>
          <cell r="Z191" t="str">
            <v>USAC538028</v>
          </cell>
        </row>
        <row r="192">
          <cell r="D192" t="str">
            <v>131Men CX 2,3</v>
          </cell>
          <cell r="E192">
            <v>2692</v>
          </cell>
          <cell r="F192" t="str">
            <v>131Men CX 2,3</v>
          </cell>
          <cell r="G192" t="str">
            <v>Presley</v>
          </cell>
          <cell r="H192" t="str">
            <v>Evans</v>
          </cell>
          <cell r="I192" t="str">
            <v xml:space="preserve"> </v>
          </cell>
          <cell r="J192" t="str">
            <v>M</v>
          </cell>
          <cell r="K192" t="str">
            <v>CROZET</v>
          </cell>
          <cell r="L192" t="str">
            <v>VA</v>
          </cell>
          <cell r="M192">
            <v>16</v>
          </cell>
          <cell r="N192" t="str">
            <v>Miller School of Albemarle</v>
          </cell>
          <cell r="O192">
            <v>44548</v>
          </cell>
          <cell r="P192">
            <v>0.45833333333333331</v>
          </cell>
          <cell r="Q192">
            <v>2</v>
          </cell>
          <cell r="R192">
            <v>44520</v>
          </cell>
          <cell r="T192">
            <v>454364</v>
          </cell>
          <cell r="U192" t="str">
            <v>454364Men CX 2,3</v>
          </cell>
          <cell r="V192" t="str">
            <v>Evans Presley</v>
          </cell>
          <cell r="W192">
            <v>15</v>
          </cell>
          <cell r="Y192" t="str">
            <v>USAC</v>
          </cell>
          <cell r="Z192" t="str">
            <v>USAC454364</v>
          </cell>
        </row>
        <row r="193">
          <cell r="D193" t="str">
            <v>132Men CX 2,3</v>
          </cell>
          <cell r="E193">
            <v>2693</v>
          </cell>
          <cell r="F193" t="str">
            <v>132Men CX 2,3</v>
          </cell>
          <cell r="G193" t="str">
            <v>Sean</v>
          </cell>
          <cell r="H193" t="str">
            <v>Herring</v>
          </cell>
          <cell r="I193" t="str">
            <v xml:space="preserve"> </v>
          </cell>
          <cell r="J193" t="str">
            <v>M</v>
          </cell>
          <cell r="K193" t="str">
            <v>DENVER</v>
          </cell>
          <cell r="L193" t="str">
            <v>CO</v>
          </cell>
          <cell r="M193">
            <v>32</v>
          </cell>
          <cell r="N193" t="str">
            <v>Legion Brewing</v>
          </cell>
          <cell r="O193">
            <v>44548</v>
          </cell>
          <cell r="P193">
            <v>0.45833333333333331</v>
          </cell>
          <cell r="Q193">
            <v>2</v>
          </cell>
          <cell r="R193">
            <v>44520</v>
          </cell>
          <cell r="T193">
            <v>410323</v>
          </cell>
          <cell r="U193" t="str">
            <v>410323Men CX 2,3</v>
          </cell>
          <cell r="V193" t="str">
            <v>Herring Sean</v>
          </cell>
          <cell r="W193">
            <v>31</v>
          </cell>
          <cell r="Y193" t="str">
            <v>USAC</v>
          </cell>
          <cell r="Z193" t="str">
            <v>USAC410323</v>
          </cell>
        </row>
        <row r="194">
          <cell r="D194" t="str">
            <v>133Men CX 2,3</v>
          </cell>
          <cell r="E194">
            <v>2586</v>
          </cell>
          <cell r="F194" t="str">
            <v>133Men CX 2,3</v>
          </cell>
          <cell r="G194" t="str">
            <v>Lathom</v>
          </cell>
          <cell r="H194" t="str">
            <v>Louco</v>
          </cell>
          <cell r="I194" t="str">
            <v xml:space="preserve"> </v>
          </cell>
          <cell r="J194" t="str">
            <v>M</v>
          </cell>
          <cell r="K194" t="str">
            <v>Arden</v>
          </cell>
          <cell r="L194" t="str">
            <v>NC</v>
          </cell>
          <cell r="M194">
            <v>32</v>
          </cell>
          <cell r="N194" t="str">
            <v xml:space="preserve"> </v>
          </cell>
          <cell r="O194">
            <v>44828</v>
          </cell>
          <cell r="P194">
            <v>0.45833333333333331</v>
          </cell>
          <cell r="Q194">
            <v>3</v>
          </cell>
          <cell r="R194">
            <v>44520</v>
          </cell>
          <cell r="T194">
            <v>516717</v>
          </cell>
          <cell r="U194" t="str">
            <v>516717Men CX 2,3</v>
          </cell>
          <cell r="V194" t="str">
            <v>Louco Lathom</v>
          </cell>
          <cell r="W194">
            <v>31</v>
          </cell>
          <cell r="Y194" t="str">
            <v>USAC</v>
          </cell>
          <cell r="Z194" t="str">
            <v>USAC516717</v>
          </cell>
        </row>
        <row r="195">
          <cell r="D195" t="str">
            <v>134Men CX 2,3</v>
          </cell>
          <cell r="E195">
            <v>2694</v>
          </cell>
          <cell r="F195" t="str">
            <v>134Men CX 2,3</v>
          </cell>
          <cell r="G195" t="str">
            <v>Rhys</v>
          </cell>
          <cell r="H195" t="str">
            <v>Louis</v>
          </cell>
          <cell r="I195" t="str">
            <v xml:space="preserve"> </v>
          </cell>
          <cell r="J195" t="str">
            <v>M</v>
          </cell>
          <cell r="K195" t="str">
            <v>Hinsdale</v>
          </cell>
          <cell r="L195" t="str">
            <v>IL</v>
          </cell>
          <cell r="M195">
            <v>29</v>
          </cell>
          <cell r="N195" t="str">
            <v>Roca Roja</v>
          </cell>
          <cell r="O195">
            <v>44196</v>
          </cell>
          <cell r="P195">
            <v>0.45833333333333331</v>
          </cell>
          <cell r="Q195">
            <v>2</v>
          </cell>
          <cell r="R195">
            <v>44520</v>
          </cell>
          <cell r="T195">
            <v>298724</v>
          </cell>
          <cell r="U195" t="str">
            <v>298724Men CX 2,3</v>
          </cell>
          <cell r="V195" t="str">
            <v>Louis Rhys</v>
          </cell>
          <cell r="W195">
            <v>28</v>
          </cell>
          <cell r="Y195" t="str">
            <v>USAC</v>
          </cell>
          <cell r="Z195" t="str">
            <v>USAC298724</v>
          </cell>
        </row>
        <row r="196">
          <cell r="D196" t="str">
            <v>150Men CX 2,3</v>
          </cell>
          <cell r="E196">
            <v>2749</v>
          </cell>
          <cell r="F196" t="str">
            <v>150Men CX 2,3</v>
          </cell>
          <cell r="G196" t="str">
            <v>Ben</v>
          </cell>
          <cell r="H196" t="str">
            <v>Mcconchie</v>
          </cell>
          <cell r="I196" t="str">
            <v xml:space="preserve"> </v>
          </cell>
          <cell r="J196" t="str">
            <v>M</v>
          </cell>
          <cell r="K196" t="str">
            <v>GREENVILLE</v>
          </cell>
          <cell r="L196" t="str">
            <v>SC</v>
          </cell>
          <cell r="M196">
            <v>17</v>
          </cell>
          <cell r="N196" t="str">
            <v>ONTO p/b Hincapie Racing</v>
          </cell>
          <cell r="O196">
            <v>44638</v>
          </cell>
          <cell r="P196">
            <v>0.45833333333333331</v>
          </cell>
          <cell r="Q196">
            <v>4</v>
          </cell>
          <cell r="R196">
            <v>44520</v>
          </cell>
          <cell r="T196">
            <v>566134</v>
          </cell>
          <cell r="U196" t="str">
            <v>566134Men CX 2,3</v>
          </cell>
          <cell r="V196" t="str">
            <v>Mcconchie Ben</v>
          </cell>
          <cell r="W196">
            <v>16</v>
          </cell>
          <cell r="Y196" t="str">
            <v>USAC</v>
          </cell>
          <cell r="Z196" t="str">
            <v>USAC566134</v>
          </cell>
        </row>
        <row r="197">
          <cell r="D197" t="str">
            <v>135Men CX 2,3</v>
          </cell>
          <cell r="E197">
            <v>2626</v>
          </cell>
          <cell r="F197" t="str">
            <v>135Men CX 2,3</v>
          </cell>
          <cell r="G197" t="str">
            <v>Chad</v>
          </cell>
          <cell r="H197" t="str">
            <v>McKonly</v>
          </cell>
          <cell r="I197" t="str">
            <v xml:space="preserve"> </v>
          </cell>
          <cell r="J197" t="str">
            <v>M</v>
          </cell>
          <cell r="K197" t="str">
            <v>Irvine</v>
          </cell>
          <cell r="L197" t="str">
            <v>CA</v>
          </cell>
          <cell r="M197">
            <v>46</v>
          </cell>
          <cell r="N197" t="str">
            <v xml:space="preserve"> </v>
          </cell>
          <cell r="O197">
            <v>44548</v>
          </cell>
          <cell r="P197">
            <v>0.45833333333333331</v>
          </cell>
          <cell r="Q197">
            <v>2</v>
          </cell>
          <cell r="R197">
            <v>44520</v>
          </cell>
          <cell r="T197">
            <v>418542</v>
          </cell>
          <cell r="U197" t="str">
            <v>418542Men CX 2,3</v>
          </cell>
          <cell r="V197" t="str">
            <v>McKonly Chad</v>
          </cell>
          <cell r="W197">
            <v>45</v>
          </cell>
          <cell r="Y197" t="str">
            <v>USAC</v>
          </cell>
          <cell r="Z197" t="str">
            <v>USAC418542</v>
          </cell>
        </row>
        <row r="198">
          <cell r="D198" t="str">
            <v>136Men CX 2,3</v>
          </cell>
          <cell r="E198">
            <v>2695</v>
          </cell>
          <cell r="F198" t="str">
            <v>136Men CX 2,3</v>
          </cell>
          <cell r="G198" t="str">
            <v>Ian</v>
          </cell>
          <cell r="H198" t="str">
            <v>Megale</v>
          </cell>
          <cell r="I198" t="str">
            <v xml:space="preserve"> </v>
          </cell>
          <cell r="J198" t="str">
            <v>M</v>
          </cell>
          <cell r="K198" t="str">
            <v>Boise</v>
          </cell>
          <cell r="L198" t="str">
            <v>ID</v>
          </cell>
          <cell r="M198">
            <v>34</v>
          </cell>
          <cell r="N198" t="str">
            <v xml:space="preserve"> </v>
          </cell>
          <cell r="O198">
            <v>44561</v>
          </cell>
          <cell r="P198">
            <v>0.45833333333333331</v>
          </cell>
          <cell r="Q198">
            <v>2</v>
          </cell>
          <cell r="R198">
            <v>44520</v>
          </cell>
          <cell r="T198">
            <v>203143</v>
          </cell>
          <cell r="U198" t="str">
            <v>203143Men CX 2,3</v>
          </cell>
          <cell r="V198" t="str">
            <v>Megale Ian</v>
          </cell>
          <cell r="W198">
            <v>33</v>
          </cell>
          <cell r="Y198" t="str">
            <v>USAC</v>
          </cell>
          <cell r="Z198" t="str">
            <v>USAC203143</v>
          </cell>
        </row>
        <row r="199">
          <cell r="D199" t="str">
            <v>137Men CX 2,3</v>
          </cell>
          <cell r="E199">
            <v>2380</v>
          </cell>
          <cell r="F199" t="str">
            <v>137Men CX 2,3</v>
          </cell>
          <cell r="G199" t="str">
            <v>Blake</v>
          </cell>
          <cell r="H199" t="str">
            <v>Norman</v>
          </cell>
          <cell r="I199" t="str">
            <v xml:space="preserve"> </v>
          </cell>
          <cell r="J199" t="str">
            <v>M</v>
          </cell>
          <cell r="K199" t="str">
            <v>Havana</v>
          </cell>
          <cell r="L199" t="str">
            <v>FL</v>
          </cell>
          <cell r="M199">
            <v>26</v>
          </cell>
          <cell r="N199" t="str">
            <v>Jigawatt Cycling</v>
          </cell>
          <cell r="O199">
            <v>44558</v>
          </cell>
          <cell r="P199">
            <v>0.45833333333333331</v>
          </cell>
          <cell r="Q199">
            <v>3</v>
          </cell>
          <cell r="R199">
            <v>44520</v>
          </cell>
          <cell r="T199">
            <v>367470</v>
          </cell>
          <cell r="U199" t="str">
            <v>367470Men CX 2,3</v>
          </cell>
          <cell r="V199" t="str">
            <v>Norman Blake</v>
          </cell>
          <cell r="W199">
            <v>25</v>
          </cell>
          <cell r="Y199" t="str">
            <v>USAC</v>
          </cell>
          <cell r="Z199" t="str">
            <v>USAC367470</v>
          </cell>
        </row>
        <row r="200">
          <cell r="D200" t="str">
            <v>138Men CX 2,3</v>
          </cell>
          <cell r="E200">
            <v>2111</v>
          </cell>
          <cell r="F200" t="str">
            <v>138Men CX 2,3</v>
          </cell>
          <cell r="G200" t="str">
            <v>Edward</v>
          </cell>
          <cell r="H200" t="str">
            <v>Porter</v>
          </cell>
          <cell r="I200" t="str">
            <v xml:space="preserve"> </v>
          </cell>
          <cell r="J200" t="str">
            <v>M</v>
          </cell>
          <cell r="K200" t="str">
            <v>CARY</v>
          </cell>
          <cell r="L200" t="str">
            <v>NC</v>
          </cell>
          <cell r="M200">
            <v>38</v>
          </cell>
          <cell r="N200" t="str">
            <v>Oak City Cycling Project Race Team</v>
          </cell>
          <cell r="O200">
            <v>44805</v>
          </cell>
          <cell r="P200">
            <v>0.45833333333333331</v>
          </cell>
          <cell r="Q200">
            <v>3</v>
          </cell>
          <cell r="R200">
            <v>44520</v>
          </cell>
          <cell r="T200">
            <v>552354</v>
          </cell>
          <cell r="U200" t="str">
            <v>552354Men CX 2,3</v>
          </cell>
          <cell r="V200" t="str">
            <v>Porter Edward</v>
          </cell>
          <cell r="W200">
            <v>37</v>
          </cell>
          <cell r="Y200" t="str">
            <v>USAC</v>
          </cell>
          <cell r="Z200" t="str">
            <v>USAC552354</v>
          </cell>
        </row>
        <row r="201">
          <cell r="D201" t="str">
            <v>139Men CX 2,3</v>
          </cell>
          <cell r="E201">
            <v>2447</v>
          </cell>
          <cell r="F201" t="str">
            <v>139Men CX 2,3</v>
          </cell>
          <cell r="G201" t="str">
            <v>Levi</v>
          </cell>
          <cell r="H201" t="str">
            <v>Porter</v>
          </cell>
          <cell r="I201" t="str">
            <v xml:space="preserve"> </v>
          </cell>
          <cell r="J201" t="str">
            <v>M</v>
          </cell>
          <cell r="K201" t="str">
            <v>HUNTERSVILLE</v>
          </cell>
          <cell r="L201" t="str">
            <v>NC</v>
          </cell>
          <cell r="M201">
            <v>36</v>
          </cell>
          <cell r="N201" t="str">
            <v>FreeFly Endurance</v>
          </cell>
          <cell r="O201">
            <v>44853</v>
          </cell>
          <cell r="P201">
            <v>0.45833333333333331</v>
          </cell>
          <cell r="Q201">
            <v>3</v>
          </cell>
          <cell r="R201">
            <v>44520</v>
          </cell>
          <cell r="T201">
            <v>570065</v>
          </cell>
          <cell r="U201" t="str">
            <v>570065Men CX 2,3</v>
          </cell>
          <cell r="V201" t="str">
            <v>Porter Levi</v>
          </cell>
          <cell r="W201">
            <v>35</v>
          </cell>
          <cell r="Y201" t="str">
            <v>USAC</v>
          </cell>
          <cell r="Z201" t="str">
            <v>USAC570065</v>
          </cell>
        </row>
        <row r="202">
          <cell r="D202" t="str">
            <v>140Men CX 2,3</v>
          </cell>
          <cell r="E202">
            <v>2696</v>
          </cell>
          <cell r="F202" t="str">
            <v>140Men CX 2,3</v>
          </cell>
          <cell r="G202" t="str">
            <v>Stephen</v>
          </cell>
          <cell r="H202" t="str">
            <v>Rousseau</v>
          </cell>
          <cell r="I202" t="str">
            <v xml:space="preserve"> </v>
          </cell>
          <cell r="J202" t="str">
            <v>M</v>
          </cell>
          <cell r="K202" t="str">
            <v>Philadelphia</v>
          </cell>
          <cell r="L202" t="str">
            <v>PA</v>
          </cell>
          <cell r="M202">
            <v>34</v>
          </cell>
          <cell r="N202" t="str">
            <v xml:space="preserve"> </v>
          </cell>
          <cell r="O202">
            <v>44812</v>
          </cell>
          <cell r="P202">
            <v>0.45833333333333331</v>
          </cell>
          <cell r="Q202">
            <v>3</v>
          </cell>
          <cell r="R202">
            <v>44520</v>
          </cell>
          <cell r="T202">
            <v>472496</v>
          </cell>
          <cell r="U202" t="str">
            <v>472496Men CX 2,3</v>
          </cell>
          <cell r="V202" t="str">
            <v>Rousseau Stephen</v>
          </cell>
          <cell r="W202">
            <v>33</v>
          </cell>
          <cell r="Y202" t="str">
            <v>USAC</v>
          </cell>
          <cell r="Z202" t="str">
            <v>USAC472496</v>
          </cell>
        </row>
        <row r="203">
          <cell r="D203" t="str">
            <v>141Men CX 2,3</v>
          </cell>
          <cell r="E203">
            <v>2212</v>
          </cell>
          <cell r="F203" t="str">
            <v>141Men CX 2,3</v>
          </cell>
          <cell r="G203" t="str">
            <v>Kyle</v>
          </cell>
          <cell r="H203" t="str">
            <v>Smith</v>
          </cell>
          <cell r="I203" t="str">
            <v xml:space="preserve"> </v>
          </cell>
          <cell r="J203" t="str">
            <v>M</v>
          </cell>
          <cell r="K203" t="str">
            <v>CORNELIUS</v>
          </cell>
          <cell r="L203" t="str">
            <v>NC</v>
          </cell>
          <cell r="M203">
            <v>21</v>
          </cell>
          <cell r="N203" t="str">
            <v>Live IT Extreme</v>
          </cell>
          <cell r="O203">
            <v>44561</v>
          </cell>
          <cell r="P203">
            <v>0.45833333333333331</v>
          </cell>
          <cell r="Q203">
            <v>3</v>
          </cell>
          <cell r="R203">
            <v>44520</v>
          </cell>
          <cell r="T203">
            <v>538002</v>
          </cell>
          <cell r="U203" t="str">
            <v>538002Men CX 2,3</v>
          </cell>
          <cell r="V203" t="str">
            <v>Smith Kyle</v>
          </cell>
          <cell r="W203">
            <v>20</v>
          </cell>
          <cell r="Y203" t="str">
            <v>USAC</v>
          </cell>
          <cell r="Z203" t="str">
            <v>USAC538002</v>
          </cell>
        </row>
        <row r="204">
          <cell r="D204" t="str">
            <v>142Men CX 2,3</v>
          </cell>
          <cell r="E204">
            <v>2408</v>
          </cell>
          <cell r="F204" t="str">
            <v>142Men CX 2,3</v>
          </cell>
          <cell r="G204" t="str">
            <v>Asher</v>
          </cell>
          <cell r="H204" t="str">
            <v>Strauss</v>
          </cell>
          <cell r="I204" t="str">
            <v xml:space="preserve"> </v>
          </cell>
          <cell r="J204" t="str">
            <v>M</v>
          </cell>
          <cell r="K204" t="str">
            <v>CHAPEL HILL</v>
          </cell>
          <cell r="L204" t="str">
            <v>NC</v>
          </cell>
          <cell r="M204">
            <v>15</v>
          </cell>
          <cell r="N204" t="str">
            <v>NCTC</v>
          </cell>
          <cell r="O204">
            <v>44548</v>
          </cell>
          <cell r="P204">
            <v>0.45833333333333331</v>
          </cell>
          <cell r="Q204">
            <v>3</v>
          </cell>
          <cell r="R204">
            <v>44520</v>
          </cell>
          <cell r="T204">
            <v>489237</v>
          </cell>
          <cell r="U204" t="str">
            <v>489237Men CX 2,3</v>
          </cell>
          <cell r="V204" t="str">
            <v>Strauss Asher</v>
          </cell>
          <cell r="W204">
            <v>14</v>
          </cell>
          <cell r="Y204" t="str">
            <v>USAC</v>
          </cell>
          <cell r="Z204" t="str">
            <v>USAC489237</v>
          </cell>
        </row>
        <row r="205">
          <cell r="D205" t="str">
            <v>143Men CX 2,3</v>
          </cell>
          <cell r="E205">
            <v>2084</v>
          </cell>
          <cell r="F205" t="str">
            <v>143Men CX 2,3</v>
          </cell>
          <cell r="G205" t="str">
            <v>Hans</v>
          </cell>
          <cell r="H205" t="str">
            <v>Stroven</v>
          </cell>
          <cell r="I205" t="str">
            <v xml:space="preserve"> </v>
          </cell>
          <cell r="J205" t="str">
            <v>M</v>
          </cell>
          <cell r="K205" t="str">
            <v>CHARLOTTE</v>
          </cell>
          <cell r="L205" t="str">
            <v>NC</v>
          </cell>
          <cell r="M205">
            <v>31</v>
          </cell>
          <cell r="N205" t="str">
            <v>Hopfly Cyclocross</v>
          </cell>
          <cell r="O205">
            <v>44800</v>
          </cell>
          <cell r="P205">
            <v>0.45833333333333331</v>
          </cell>
          <cell r="Q205">
            <v>3</v>
          </cell>
          <cell r="R205">
            <v>44520</v>
          </cell>
          <cell r="T205">
            <v>543532</v>
          </cell>
          <cell r="U205" t="str">
            <v>543532Men CX 2,3</v>
          </cell>
          <cell r="V205" t="str">
            <v>Stroven Hans</v>
          </cell>
          <cell r="W205">
            <v>30</v>
          </cell>
          <cell r="Y205" t="str">
            <v>USAC</v>
          </cell>
          <cell r="Z205" t="str">
            <v>USAC543532</v>
          </cell>
        </row>
        <row r="206">
          <cell r="D206" t="str">
            <v>147Men CX 2,3</v>
          </cell>
          <cell r="E206">
            <v>2208</v>
          </cell>
          <cell r="F206" t="str">
            <v>147Men CX 2,3</v>
          </cell>
          <cell r="G206" t="str">
            <v>Charles</v>
          </cell>
          <cell r="H206" t="str">
            <v>Thompson</v>
          </cell>
          <cell r="I206" t="str">
            <v xml:space="preserve"> </v>
          </cell>
          <cell r="J206" t="str">
            <v>M</v>
          </cell>
          <cell r="K206" t="str">
            <v>Raleigh</v>
          </cell>
          <cell r="L206" t="str">
            <v>NC</v>
          </cell>
          <cell r="M206">
            <v>31</v>
          </cell>
          <cell r="N206" t="str">
            <v>Oak City Cycling Project Race Team</v>
          </cell>
          <cell r="O206">
            <v>44561</v>
          </cell>
          <cell r="P206">
            <v>0.45833333333333331</v>
          </cell>
          <cell r="Q206">
            <v>2</v>
          </cell>
          <cell r="R206">
            <v>44520</v>
          </cell>
          <cell r="T206">
            <v>468638</v>
          </cell>
          <cell r="U206" t="str">
            <v>468638Men CX 2,3</v>
          </cell>
          <cell r="V206" t="str">
            <v>Thompson Charles</v>
          </cell>
          <cell r="W206">
            <v>30</v>
          </cell>
          <cell r="Y206" t="str">
            <v>USAC</v>
          </cell>
          <cell r="Z206" t="str">
            <v>USAC468638</v>
          </cell>
        </row>
        <row r="207">
          <cell r="D207" t="str">
            <v>144Men CX 2,3</v>
          </cell>
          <cell r="E207">
            <v>2120</v>
          </cell>
          <cell r="F207" t="str">
            <v>144Men CX 2,3</v>
          </cell>
          <cell r="G207" t="str">
            <v>Ethan</v>
          </cell>
          <cell r="H207" t="str">
            <v>White</v>
          </cell>
          <cell r="I207" t="str">
            <v xml:space="preserve"> </v>
          </cell>
          <cell r="J207" t="str">
            <v>M</v>
          </cell>
          <cell r="K207" t="str">
            <v>GREENSBORO</v>
          </cell>
          <cell r="L207" t="str">
            <v>NC</v>
          </cell>
          <cell r="M207">
            <v>17</v>
          </cell>
          <cell r="N207" t="str">
            <v>Recycles Bike Shop</v>
          </cell>
          <cell r="O207">
            <v>44593</v>
          </cell>
          <cell r="P207">
            <v>0.45833333333333331</v>
          </cell>
          <cell r="Q207">
            <v>3</v>
          </cell>
          <cell r="R207">
            <v>44520</v>
          </cell>
          <cell r="T207">
            <v>422303</v>
          </cell>
          <cell r="U207" t="str">
            <v>422303Men CX 2,3</v>
          </cell>
          <cell r="V207" t="str">
            <v>White Ethan</v>
          </cell>
          <cell r="W207">
            <v>16</v>
          </cell>
          <cell r="Y207" t="str">
            <v>USAC</v>
          </cell>
          <cell r="Z207" t="str">
            <v>USAC422303</v>
          </cell>
        </row>
        <row r="208">
          <cell r="D208" t="str">
            <v>145Men CX 2,3</v>
          </cell>
          <cell r="E208">
            <v>2697</v>
          </cell>
          <cell r="F208" t="str">
            <v>145Men CX 2,3</v>
          </cell>
          <cell r="G208" t="str">
            <v>Brooks</v>
          </cell>
          <cell r="H208" t="str">
            <v>Wienke</v>
          </cell>
          <cell r="I208" t="str">
            <v xml:space="preserve"> </v>
          </cell>
          <cell r="J208" t="str">
            <v>M</v>
          </cell>
          <cell r="K208" t="str">
            <v>GREENVILLE</v>
          </cell>
          <cell r="L208" t="str">
            <v>SC</v>
          </cell>
          <cell r="M208">
            <v>19</v>
          </cell>
          <cell r="N208" t="str">
            <v>ONTO p/b Hincapie Racing</v>
          </cell>
          <cell r="O208">
            <v>44561</v>
          </cell>
          <cell r="P208">
            <v>0.45833333333333331</v>
          </cell>
          <cell r="Q208">
            <v>2</v>
          </cell>
          <cell r="R208">
            <v>44520</v>
          </cell>
          <cell r="T208">
            <v>393999</v>
          </cell>
          <cell r="U208" t="str">
            <v>393999Men CX 2,3</v>
          </cell>
          <cell r="V208" t="str">
            <v>Wienke Brooks</v>
          </cell>
          <cell r="W208">
            <v>18</v>
          </cell>
          <cell r="Y208" t="str">
            <v>USAC</v>
          </cell>
          <cell r="Z208" t="str">
            <v>USAC393999</v>
          </cell>
        </row>
        <row r="209">
          <cell r="D209" t="str">
            <v>146Men CX 2,3</v>
          </cell>
          <cell r="E209">
            <v>2088</v>
          </cell>
          <cell r="F209" t="str">
            <v>146Men CX 2,3</v>
          </cell>
          <cell r="G209" t="str">
            <v>Luke</v>
          </cell>
          <cell r="H209" t="str">
            <v>Woodard</v>
          </cell>
          <cell r="I209" t="str">
            <v xml:space="preserve"> </v>
          </cell>
          <cell r="J209" t="str">
            <v>M</v>
          </cell>
          <cell r="K209" t="str">
            <v>NEW HILL</v>
          </cell>
          <cell r="L209" t="str">
            <v>NC</v>
          </cell>
          <cell r="M209">
            <v>29</v>
          </cell>
          <cell r="N209" t="str">
            <v xml:space="preserve"> </v>
          </cell>
          <cell r="O209">
            <v>44637</v>
          </cell>
          <cell r="P209">
            <v>0.45833333333333331</v>
          </cell>
          <cell r="Q209">
            <v>3</v>
          </cell>
          <cell r="R209">
            <v>44520</v>
          </cell>
          <cell r="T209">
            <v>328148</v>
          </cell>
          <cell r="U209" t="str">
            <v>328148Men CX 2,3</v>
          </cell>
          <cell r="V209" t="str">
            <v>Woodard Luke</v>
          </cell>
          <cell r="W209">
            <v>28</v>
          </cell>
          <cell r="Y209" t="str">
            <v>USAC</v>
          </cell>
          <cell r="Z209" t="str">
            <v>USAC328148</v>
          </cell>
        </row>
        <row r="210">
          <cell r="D210" t="str">
            <v>901Collegiate  Men A</v>
          </cell>
          <cell r="E210">
            <v>2614</v>
          </cell>
          <cell r="F210" t="str">
            <v>901Collegiate  Men A</v>
          </cell>
          <cell r="G210" t="str">
            <v>Isaac</v>
          </cell>
          <cell r="H210" t="str">
            <v>Bryant</v>
          </cell>
          <cell r="I210" t="str">
            <v xml:space="preserve"> </v>
          </cell>
          <cell r="J210" t="str">
            <v>M</v>
          </cell>
          <cell r="K210" t="str">
            <v>MAPLEWOOD</v>
          </cell>
          <cell r="L210" t="str">
            <v>MN</v>
          </cell>
          <cell r="M210">
            <v>22</v>
          </cell>
          <cell r="N210" t="str">
            <v>Milligan University</v>
          </cell>
          <cell r="O210">
            <v>44561</v>
          </cell>
          <cell r="P210">
            <v>0.45902777777777781</v>
          </cell>
          <cell r="Q210" t="str">
            <v>A</v>
          </cell>
          <cell r="R210">
            <v>44520</v>
          </cell>
          <cell r="T210">
            <v>383319</v>
          </cell>
          <cell r="U210" t="str">
            <v>383319Collegiate  Men A</v>
          </cell>
          <cell r="V210" t="str">
            <v>Bryant Isaac</v>
          </cell>
          <cell r="W210">
            <v>21</v>
          </cell>
          <cell r="Y210" t="str">
            <v>Collegiate</v>
          </cell>
          <cell r="Z210" t="str">
            <v>Collegiate383319</v>
          </cell>
        </row>
        <row r="211">
          <cell r="D211" t="str">
            <v>902Collegiate  Men A</v>
          </cell>
          <cell r="E211">
            <v>2698</v>
          </cell>
          <cell r="F211" t="str">
            <v>902Collegiate  Men A</v>
          </cell>
          <cell r="G211" t="str">
            <v>Malaki</v>
          </cell>
          <cell r="H211" t="str">
            <v>Caldwell</v>
          </cell>
          <cell r="I211" t="str">
            <v xml:space="preserve"> </v>
          </cell>
          <cell r="J211" t="str">
            <v>M</v>
          </cell>
          <cell r="K211" t="str">
            <v>EDMOND</v>
          </cell>
          <cell r="L211" t="str">
            <v>OK</v>
          </cell>
          <cell r="M211">
            <v>21</v>
          </cell>
          <cell r="N211" t="str">
            <v>Lindsey Wilson College</v>
          </cell>
          <cell r="O211">
            <v>44561</v>
          </cell>
          <cell r="P211">
            <v>0.45902777777777781</v>
          </cell>
          <cell r="Q211" t="str">
            <v>A</v>
          </cell>
          <cell r="R211">
            <v>44520</v>
          </cell>
          <cell r="T211">
            <v>453998</v>
          </cell>
          <cell r="U211" t="str">
            <v>453998Collegiate  Men A</v>
          </cell>
          <cell r="V211" t="str">
            <v>Caldwell Malaki</v>
          </cell>
          <cell r="W211">
            <v>20</v>
          </cell>
          <cell r="Y211" t="str">
            <v>Collegiate</v>
          </cell>
          <cell r="Z211" t="str">
            <v>Collegiate453998</v>
          </cell>
        </row>
        <row r="212">
          <cell r="D212" t="str">
            <v>903Collegiate  Men A</v>
          </cell>
          <cell r="E212">
            <v>2555</v>
          </cell>
          <cell r="F212" t="str">
            <v>903Collegiate  Men A</v>
          </cell>
          <cell r="G212" t="str">
            <v>Dalton</v>
          </cell>
          <cell r="H212" t="str">
            <v>Collins</v>
          </cell>
          <cell r="I212" t="str">
            <v xml:space="preserve"> </v>
          </cell>
          <cell r="J212" t="str">
            <v>M</v>
          </cell>
          <cell r="K212" t="str">
            <v>WASHBURN</v>
          </cell>
          <cell r="L212" t="str">
            <v>WI</v>
          </cell>
          <cell r="M212">
            <v>22</v>
          </cell>
          <cell r="N212" t="str">
            <v>Brevard College</v>
          </cell>
          <cell r="O212">
            <v>44561</v>
          </cell>
          <cell r="P212">
            <v>0.45902777777777781</v>
          </cell>
          <cell r="Q212" t="str">
            <v/>
          </cell>
          <cell r="R212">
            <v>44520</v>
          </cell>
          <cell r="T212">
            <v>474329</v>
          </cell>
          <cell r="U212" t="str">
            <v>474329Collegiate  Men A</v>
          </cell>
          <cell r="V212" t="str">
            <v>Collins Dalton</v>
          </cell>
          <cell r="W212">
            <v>21</v>
          </cell>
          <cell r="Y212" t="str">
            <v>Collegiate</v>
          </cell>
          <cell r="Z212" t="str">
            <v>Collegiate474329</v>
          </cell>
        </row>
        <row r="213">
          <cell r="D213" t="str">
            <v>904Collegiate  Men A</v>
          </cell>
          <cell r="E213">
            <v>2556</v>
          </cell>
          <cell r="F213" t="str">
            <v>904Collegiate  Men A</v>
          </cell>
          <cell r="G213" t="str">
            <v>Philip</v>
          </cell>
          <cell r="H213" t="str">
            <v>Ford</v>
          </cell>
          <cell r="I213" t="str">
            <v xml:space="preserve"> </v>
          </cell>
          <cell r="J213" t="str">
            <v>M</v>
          </cell>
          <cell r="K213" t="str">
            <v>FORT MILL</v>
          </cell>
          <cell r="L213" t="str">
            <v>SC</v>
          </cell>
          <cell r="M213">
            <v>19</v>
          </cell>
          <cell r="N213" t="str">
            <v>Brevard College</v>
          </cell>
          <cell r="O213">
            <v>44561</v>
          </cell>
          <cell r="P213">
            <v>0.45902777777777781</v>
          </cell>
          <cell r="Q213" t="str">
            <v>A</v>
          </cell>
          <cell r="R213">
            <v>44520</v>
          </cell>
          <cell r="T213">
            <v>477315</v>
          </cell>
          <cell r="U213" t="str">
            <v>477315Collegiate  Men A</v>
          </cell>
          <cell r="V213" t="str">
            <v>Ford Philip</v>
          </cell>
          <cell r="W213">
            <v>18</v>
          </cell>
          <cell r="Y213" t="str">
            <v>Collegiate</v>
          </cell>
          <cell r="Z213" t="str">
            <v>Collegiate477315</v>
          </cell>
        </row>
        <row r="214">
          <cell r="D214" t="str">
            <v>905Collegiate  Men A</v>
          </cell>
          <cell r="E214">
            <v>2699</v>
          </cell>
          <cell r="F214" t="str">
            <v>905Collegiate  Men A</v>
          </cell>
          <cell r="G214" t="str">
            <v>Nathaniel</v>
          </cell>
          <cell r="H214" t="str">
            <v>Ganger</v>
          </cell>
          <cell r="I214" t="str">
            <v xml:space="preserve"> </v>
          </cell>
          <cell r="J214" t="str">
            <v>M</v>
          </cell>
          <cell r="K214" t="str">
            <v>GOSHEN</v>
          </cell>
          <cell r="L214" t="str">
            <v>IN</v>
          </cell>
          <cell r="M214">
            <v>23</v>
          </cell>
          <cell r="N214" t="str">
            <v>MARIAN UNIVERSITY</v>
          </cell>
          <cell r="O214">
            <v>44548</v>
          </cell>
          <cell r="P214">
            <v>0.45902777777777781</v>
          </cell>
          <cell r="Q214" t="str">
            <v>A</v>
          </cell>
          <cell r="R214">
            <v>44520</v>
          </cell>
          <cell r="T214">
            <v>405141</v>
          </cell>
          <cell r="U214" t="str">
            <v>405141Collegiate  Men A</v>
          </cell>
          <cell r="V214" t="str">
            <v>Ganger Nathaniel</v>
          </cell>
          <cell r="W214">
            <v>22</v>
          </cell>
          <cell r="Y214" t="str">
            <v>Collegiate</v>
          </cell>
          <cell r="Z214" t="str">
            <v>Collegiate405141</v>
          </cell>
        </row>
        <row r="215">
          <cell r="D215" t="str">
            <v>906Collegiate  Men A</v>
          </cell>
          <cell r="E215">
            <v>2700</v>
          </cell>
          <cell r="F215" t="str">
            <v>906Collegiate  Men A</v>
          </cell>
          <cell r="G215" t="str">
            <v>Michael</v>
          </cell>
          <cell r="H215" t="str">
            <v>Hemmerlin</v>
          </cell>
          <cell r="I215" t="str">
            <v xml:space="preserve"> </v>
          </cell>
          <cell r="J215" t="str">
            <v>M</v>
          </cell>
          <cell r="K215" t="str">
            <v>MESA</v>
          </cell>
          <cell r="L215" t="str">
            <v>AZ</v>
          </cell>
          <cell r="M215">
            <v>22</v>
          </cell>
          <cell r="N215" t="str">
            <v>MARIAN UNIVERSITY</v>
          </cell>
          <cell r="O215">
            <v>44547</v>
          </cell>
          <cell r="P215">
            <v>0.45902777777777781</v>
          </cell>
          <cell r="Q215" t="str">
            <v>A</v>
          </cell>
          <cell r="R215">
            <v>44520</v>
          </cell>
          <cell r="T215">
            <v>286193</v>
          </cell>
          <cell r="U215" t="str">
            <v>286193Collegiate  Men A</v>
          </cell>
          <cell r="V215" t="str">
            <v>Hemmerlin Michael</v>
          </cell>
          <cell r="W215">
            <v>21</v>
          </cell>
          <cell r="Y215" t="str">
            <v>Collegiate</v>
          </cell>
          <cell r="Z215" t="str">
            <v>Collegiate286193</v>
          </cell>
        </row>
        <row r="216">
          <cell r="D216" t="str">
            <v>907Collegiate  Men A</v>
          </cell>
          <cell r="E216">
            <v>2701</v>
          </cell>
          <cell r="F216" t="str">
            <v>907Collegiate  Men A</v>
          </cell>
          <cell r="G216" t="str">
            <v>Matthias</v>
          </cell>
          <cell r="H216" t="str">
            <v>Herrmann</v>
          </cell>
          <cell r="I216" t="str">
            <v xml:space="preserve"> </v>
          </cell>
          <cell r="J216" t="str">
            <v>M</v>
          </cell>
          <cell r="K216" t="str">
            <v>COLUMBIA</v>
          </cell>
          <cell r="L216" t="str">
            <v>KY</v>
          </cell>
          <cell r="M216">
            <v>22</v>
          </cell>
          <cell r="N216" t="str">
            <v>Lindsey Wilson College</v>
          </cell>
          <cell r="O216">
            <v>44778</v>
          </cell>
          <cell r="P216">
            <v>0.45902777777777781</v>
          </cell>
          <cell r="Q216" t="str">
            <v>A</v>
          </cell>
          <cell r="R216">
            <v>44520</v>
          </cell>
          <cell r="T216">
            <v>622012</v>
          </cell>
          <cell r="U216" t="str">
            <v>622012Collegiate  Men A</v>
          </cell>
          <cell r="V216" t="str">
            <v>Herrmann Matthias</v>
          </cell>
          <cell r="W216">
            <v>21</v>
          </cell>
          <cell r="Y216" t="str">
            <v>Collegiate</v>
          </cell>
          <cell r="Z216" t="str">
            <v>Collegiate622012</v>
          </cell>
        </row>
        <row r="217">
          <cell r="D217" t="str">
            <v>908Collegiate  Men A</v>
          </cell>
          <cell r="E217">
            <v>2702</v>
          </cell>
          <cell r="F217" t="str">
            <v>908Collegiate  Men A</v>
          </cell>
          <cell r="G217" t="str">
            <v>Eli</v>
          </cell>
          <cell r="H217" t="str">
            <v>House</v>
          </cell>
          <cell r="I217" t="str">
            <v xml:space="preserve"> </v>
          </cell>
          <cell r="J217" t="str">
            <v>M</v>
          </cell>
          <cell r="K217" t="str">
            <v>INDIANAPOLIS</v>
          </cell>
          <cell r="L217" t="str">
            <v>IN</v>
          </cell>
          <cell r="M217">
            <v>24</v>
          </cell>
          <cell r="N217" t="str">
            <v>MARIAN UNIVERSITY</v>
          </cell>
          <cell r="O217">
            <v>44561</v>
          </cell>
          <cell r="P217">
            <v>0.45902777777777781</v>
          </cell>
          <cell r="Q217" t="str">
            <v>A</v>
          </cell>
          <cell r="R217">
            <v>44520</v>
          </cell>
          <cell r="T217">
            <v>454200</v>
          </cell>
          <cell r="U217" t="str">
            <v>454200Collegiate  Men A</v>
          </cell>
          <cell r="V217" t="str">
            <v>House Eli</v>
          </cell>
          <cell r="W217">
            <v>23</v>
          </cell>
          <cell r="Y217" t="str">
            <v>Collegiate</v>
          </cell>
          <cell r="Z217" t="str">
            <v>Collegiate454200</v>
          </cell>
        </row>
        <row r="218">
          <cell r="D218" t="str">
            <v>909Collegiate  Men A</v>
          </cell>
          <cell r="E218">
            <v>2615</v>
          </cell>
          <cell r="F218" t="str">
            <v>909Collegiate  Men A</v>
          </cell>
          <cell r="G218" t="str">
            <v>Elijah</v>
          </cell>
          <cell r="H218" t="str">
            <v>Johnson</v>
          </cell>
          <cell r="I218" t="str">
            <v xml:space="preserve"> </v>
          </cell>
          <cell r="J218" t="str">
            <v>M</v>
          </cell>
          <cell r="K218" t="str">
            <v>BROOKFIELD</v>
          </cell>
          <cell r="L218" t="str">
            <v>WI</v>
          </cell>
          <cell r="M218">
            <v>20</v>
          </cell>
          <cell r="N218" t="str">
            <v>Milligan University</v>
          </cell>
          <cell r="O218">
            <v>44561</v>
          </cell>
          <cell r="P218">
            <v>0.45902777777777781</v>
          </cell>
          <cell r="Q218" t="str">
            <v>C</v>
          </cell>
          <cell r="R218">
            <v>44520</v>
          </cell>
          <cell r="T218">
            <v>499127</v>
          </cell>
          <cell r="U218" t="str">
            <v>499127Collegiate  Men A</v>
          </cell>
          <cell r="V218" t="str">
            <v>Johnson Elijah</v>
          </cell>
          <cell r="W218">
            <v>19</v>
          </cell>
          <cell r="Y218" t="str">
            <v>Collegiate</v>
          </cell>
          <cell r="Z218" t="str">
            <v>Collegiate499127</v>
          </cell>
        </row>
        <row r="219">
          <cell r="D219" t="str">
            <v>910Collegiate  Men A</v>
          </cell>
          <cell r="E219">
            <v>2558</v>
          </cell>
          <cell r="F219" t="str">
            <v>910Collegiate  Men A</v>
          </cell>
          <cell r="G219" t="str">
            <v>Ryan</v>
          </cell>
          <cell r="H219" t="str">
            <v>Johnson</v>
          </cell>
          <cell r="I219" t="str">
            <v xml:space="preserve"> </v>
          </cell>
          <cell r="J219" t="str">
            <v>M</v>
          </cell>
          <cell r="K219" t="str">
            <v>BROOKVILLE</v>
          </cell>
          <cell r="L219" t="str">
            <v>PA</v>
          </cell>
          <cell r="M219">
            <v>23</v>
          </cell>
          <cell r="N219" t="str">
            <v>Brevard College</v>
          </cell>
          <cell r="O219">
            <v>44561</v>
          </cell>
          <cell r="P219">
            <v>0.45902777777777781</v>
          </cell>
          <cell r="Q219" t="str">
            <v>A</v>
          </cell>
          <cell r="R219">
            <v>44520</v>
          </cell>
          <cell r="T219">
            <v>474406</v>
          </cell>
          <cell r="U219" t="str">
            <v>474406Collegiate  Men A</v>
          </cell>
          <cell r="V219" t="str">
            <v>Johnson Ryan</v>
          </cell>
          <cell r="W219">
            <v>22</v>
          </cell>
          <cell r="Y219" t="str">
            <v>Collegiate</v>
          </cell>
          <cell r="Z219" t="str">
            <v>Collegiate474406</v>
          </cell>
        </row>
        <row r="220">
          <cell r="D220" t="str">
            <v>911Collegiate  Men A</v>
          </cell>
          <cell r="E220">
            <v>2603</v>
          </cell>
          <cell r="F220" t="str">
            <v>911Collegiate  Men A</v>
          </cell>
          <cell r="G220" t="str">
            <v>David</v>
          </cell>
          <cell r="H220" t="str">
            <v>Kahn</v>
          </cell>
          <cell r="I220" t="str">
            <v xml:space="preserve"> </v>
          </cell>
          <cell r="J220" t="str">
            <v>M</v>
          </cell>
          <cell r="K220" t="str">
            <v>PUTNAM VALLEY</v>
          </cell>
          <cell r="L220" t="str">
            <v>NY</v>
          </cell>
          <cell r="M220">
            <v>22</v>
          </cell>
          <cell r="N220" t="str">
            <v>Lees-McRae College</v>
          </cell>
          <cell r="O220">
            <v>44561</v>
          </cell>
          <cell r="P220">
            <v>0.45902777777777781</v>
          </cell>
          <cell r="Q220" t="str">
            <v>A</v>
          </cell>
          <cell r="R220">
            <v>44520</v>
          </cell>
          <cell r="T220">
            <v>352648</v>
          </cell>
          <cell r="U220" t="str">
            <v>352648Collegiate  Men A</v>
          </cell>
          <cell r="V220" t="str">
            <v>Kahn David</v>
          </cell>
          <cell r="W220">
            <v>21</v>
          </cell>
          <cell r="Y220" t="str">
            <v>Collegiate</v>
          </cell>
          <cell r="Z220" t="str">
            <v>Collegiate352648</v>
          </cell>
        </row>
        <row r="221">
          <cell r="D221" t="str">
            <v>912Collegiate  Men A</v>
          </cell>
          <cell r="E221">
            <v>2703</v>
          </cell>
          <cell r="F221" t="str">
            <v>912Collegiate  Men A</v>
          </cell>
          <cell r="G221" t="str">
            <v>Willem</v>
          </cell>
          <cell r="H221" t="str">
            <v>Kaiser</v>
          </cell>
          <cell r="I221" t="str">
            <v xml:space="preserve"> </v>
          </cell>
          <cell r="J221" t="str">
            <v>M</v>
          </cell>
          <cell r="K221" t="str">
            <v>ATLANTA</v>
          </cell>
          <cell r="L221" t="str">
            <v>GA</v>
          </cell>
          <cell r="M221">
            <v>25</v>
          </cell>
          <cell r="N221" t="str">
            <v>SCAD Atlanta</v>
          </cell>
          <cell r="O221">
            <v>44558</v>
          </cell>
          <cell r="P221">
            <v>0.45902777777777781</v>
          </cell>
          <cell r="Q221" t="str">
            <v>A</v>
          </cell>
          <cell r="R221">
            <v>44520</v>
          </cell>
          <cell r="T221">
            <v>377954</v>
          </cell>
          <cell r="U221" t="str">
            <v>377954Collegiate  Men A</v>
          </cell>
          <cell r="V221" t="str">
            <v>Kaiser Willem</v>
          </cell>
          <cell r="W221">
            <v>24</v>
          </cell>
          <cell r="Y221" t="str">
            <v>Collegiate</v>
          </cell>
          <cell r="Z221" t="str">
            <v>Collegiate377954</v>
          </cell>
        </row>
        <row r="222">
          <cell r="D222" t="str">
            <v>913Collegiate  Men A</v>
          </cell>
          <cell r="E222">
            <v>2704</v>
          </cell>
          <cell r="F222" t="str">
            <v>913Collegiate  Men A</v>
          </cell>
          <cell r="G222" t="str">
            <v>Jacob</v>
          </cell>
          <cell r="H222" t="str">
            <v>Kuper</v>
          </cell>
          <cell r="I222" t="str">
            <v xml:space="preserve"> </v>
          </cell>
          <cell r="J222" t="str">
            <v>M</v>
          </cell>
          <cell r="K222" t="str">
            <v>GALLATIN</v>
          </cell>
          <cell r="L222" t="str">
            <v>TN</v>
          </cell>
          <cell r="M222">
            <v>21</v>
          </cell>
          <cell r="N222" t="str">
            <v>Lindsey Wilson College</v>
          </cell>
          <cell r="O222">
            <v>44593</v>
          </cell>
          <cell r="P222">
            <v>0.45902777777777781</v>
          </cell>
          <cell r="Q222" t="str">
            <v>A</v>
          </cell>
          <cell r="R222">
            <v>44520</v>
          </cell>
          <cell r="T222">
            <v>411316</v>
          </cell>
          <cell r="U222" t="str">
            <v>411316Collegiate  Men A</v>
          </cell>
          <cell r="V222" t="str">
            <v>Kuper Jacob</v>
          </cell>
          <cell r="W222">
            <v>20</v>
          </cell>
          <cell r="Y222" t="str">
            <v>Collegiate</v>
          </cell>
          <cell r="Z222" t="str">
            <v>Collegiate411316</v>
          </cell>
        </row>
        <row r="223">
          <cell r="D223" t="str">
            <v>914Collegiate  Men A</v>
          </cell>
          <cell r="E223">
            <v>2787</v>
          </cell>
          <cell r="F223" t="str">
            <v>914Collegiate  Men A</v>
          </cell>
          <cell r="G223" t="str">
            <v>Brody</v>
          </cell>
          <cell r="H223" t="str">
            <v>McDonald</v>
          </cell>
          <cell r="I223" t="str">
            <v xml:space="preserve"> </v>
          </cell>
          <cell r="J223" t="str">
            <v>M</v>
          </cell>
          <cell r="K223" t="str">
            <v>ESCONDIDO</v>
          </cell>
          <cell r="L223" t="str">
            <v>CA</v>
          </cell>
          <cell r="M223">
            <v>20</v>
          </cell>
          <cell r="N223" t="str">
            <v>Milligan University</v>
          </cell>
          <cell r="O223">
            <v>44561</v>
          </cell>
          <cell r="P223">
            <v>0.45902777777777781</v>
          </cell>
          <cell r="Q223" t="str">
            <v>D</v>
          </cell>
          <cell r="R223">
            <v>44520</v>
          </cell>
          <cell r="T223">
            <v>361964</v>
          </cell>
          <cell r="U223" t="str">
            <v>361964Collegiate  Men A</v>
          </cell>
          <cell r="V223" t="str">
            <v>McDonald Brody</v>
          </cell>
          <cell r="W223">
            <v>19</v>
          </cell>
          <cell r="Y223" t="str">
            <v>Collegiate</v>
          </cell>
          <cell r="Z223" t="str">
            <v>Collegiate361964</v>
          </cell>
        </row>
        <row r="224">
          <cell r="D224" t="str">
            <v>915Collegiate  Men A</v>
          </cell>
          <cell r="E224">
            <v>2484</v>
          </cell>
          <cell r="F224" t="str">
            <v>915Collegiate  Men A</v>
          </cell>
          <cell r="G224" t="str">
            <v>Kyle</v>
          </cell>
          <cell r="H224" t="str">
            <v>McDonald</v>
          </cell>
          <cell r="I224" t="str">
            <v xml:space="preserve"> </v>
          </cell>
          <cell r="J224" t="str">
            <v>M</v>
          </cell>
          <cell r="K224" t="str">
            <v>APEX</v>
          </cell>
          <cell r="L224" t="str">
            <v>NC</v>
          </cell>
          <cell r="M224">
            <v>19</v>
          </cell>
          <cell r="N224" t="str">
            <v>Brevard College</v>
          </cell>
          <cell r="O224">
            <v>44548</v>
          </cell>
          <cell r="P224">
            <v>0.45902777777777781</v>
          </cell>
          <cell r="Q224" t="str">
            <v>A</v>
          </cell>
          <cell r="R224">
            <v>44520</v>
          </cell>
          <cell r="T224">
            <v>580706</v>
          </cell>
          <cell r="U224" t="str">
            <v>580706Collegiate  Men A</v>
          </cell>
          <cell r="V224" t="str">
            <v>McDonald Kyle</v>
          </cell>
          <cell r="W224">
            <v>18</v>
          </cell>
          <cell r="Y224" t="str">
            <v>Collegiate</v>
          </cell>
          <cell r="Z224" t="str">
            <v>Collegiate580706</v>
          </cell>
        </row>
        <row r="225">
          <cell r="D225" t="str">
            <v>916Collegiate  Men A</v>
          </cell>
          <cell r="E225">
            <v>2559</v>
          </cell>
          <cell r="F225" t="str">
            <v>916Collegiate  Men A</v>
          </cell>
          <cell r="G225" t="str">
            <v>Tyler</v>
          </cell>
          <cell r="H225" t="str">
            <v>Miranda</v>
          </cell>
          <cell r="I225" t="str">
            <v xml:space="preserve"> </v>
          </cell>
          <cell r="J225" t="str">
            <v>M</v>
          </cell>
          <cell r="K225" t="str">
            <v>BREVARD</v>
          </cell>
          <cell r="L225" t="str">
            <v>NC</v>
          </cell>
          <cell r="M225">
            <v>21</v>
          </cell>
          <cell r="N225" t="str">
            <v>Brevard College</v>
          </cell>
          <cell r="O225">
            <v>44561</v>
          </cell>
          <cell r="P225">
            <v>0.45902777777777781</v>
          </cell>
          <cell r="Q225" t="str">
            <v>A</v>
          </cell>
          <cell r="R225">
            <v>44520</v>
          </cell>
          <cell r="T225">
            <v>255486</v>
          </cell>
          <cell r="U225" t="str">
            <v>255486Collegiate  Men A</v>
          </cell>
          <cell r="V225" t="str">
            <v>Miranda Tyler</v>
          </cell>
          <cell r="W225">
            <v>20</v>
          </cell>
          <cell r="Y225" t="str">
            <v>Collegiate</v>
          </cell>
          <cell r="Z225" t="str">
            <v>Collegiate255486</v>
          </cell>
        </row>
        <row r="226">
          <cell r="D226" t="str">
            <v>917Collegiate  Men A</v>
          </cell>
          <cell r="E226">
            <v>2705</v>
          </cell>
          <cell r="F226" t="str">
            <v>917Collegiate  Men A</v>
          </cell>
          <cell r="G226" t="str">
            <v>Tyler</v>
          </cell>
          <cell r="H226" t="str">
            <v>Orschel</v>
          </cell>
          <cell r="I226" t="str">
            <v xml:space="preserve"> </v>
          </cell>
          <cell r="J226" t="str">
            <v>M</v>
          </cell>
          <cell r="K226" t="str">
            <v>Brevard</v>
          </cell>
          <cell r="L226" t="str">
            <v>NC</v>
          </cell>
          <cell r="M226">
            <v>24</v>
          </cell>
          <cell r="N226" t="str">
            <v>independant</v>
          </cell>
          <cell r="O226">
            <v>44790</v>
          </cell>
          <cell r="P226">
            <v>0.45902777777777781</v>
          </cell>
          <cell r="Q226" t="str">
            <v>A</v>
          </cell>
          <cell r="R226">
            <v>44520</v>
          </cell>
          <cell r="T226">
            <v>540488</v>
          </cell>
          <cell r="U226" t="str">
            <v>540488Collegiate  Men A</v>
          </cell>
          <cell r="V226" t="str">
            <v>Orschel Tyler</v>
          </cell>
          <cell r="W226">
            <v>23</v>
          </cell>
          <cell r="Y226" t="str">
            <v>Collegiate</v>
          </cell>
          <cell r="Z226" t="str">
            <v>Collegiate540488</v>
          </cell>
        </row>
        <row r="227">
          <cell r="D227" t="str">
            <v>918Collegiate  Men A</v>
          </cell>
          <cell r="E227">
            <v>2747</v>
          </cell>
          <cell r="F227" t="str">
            <v>918Collegiate  Men A</v>
          </cell>
          <cell r="G227" t="str">
            <v>Adin</v>
          </cell>
          <cell r="H227" t="str">
            <v>Papell</v>
          </cell>
          <cell r="I227" t="str">
            <v xml:space="preserve"> </v>
          </cell>
          <cell r="J227" t="str">
            <v>M</v>
          </cell>
          <cell r="K227" t="str">
            <v>MURRIETA</v>
          </cell>
          <cell r="L227" t="str">
            <v>CA</v>
          </cell>
          <cell r="M227">
            <v>20</v>
          </cell>
          <cell r="N227" t="str">
            <v>Milligan University</v>
          </cell>
          <cell r="O227">
            <v>44610</v>
          </cell>
          <cell r="P227">
            <v>0.45902777777777781</v>
          </cell>
          <cell r="Q227" t="str">
            <v>A</v>
          </cell>
          <cell r="R227">
            <v>44520</v>
          </cell>
          <cell r="T227">
            <v>571955</v>
          </cell>
          <cell r="U227" t="str">
            <v>571955Collegiate  Men A</v>
          </cell>
          <cell r="V227" t="str">
            <v>Papell Adin</v>
          </cell>
          <cell r="W227">
            <v>19</v>
          </cell>
          <cell r="Y227" t="str">
            <v>Collegiate</v>
          </cell>
          <cell r="Z227" t="str">
            <v>Collegiate571955</v>
          </cell>
        </row>
        <row r="228">
          <cell r="D228" t="str">
            <v>919Collegiate  Men A</v>
          </cell>
          <cell r="E228">
            <v>2318</v>
          </cell>
          <cell r="F228" t="str">
            <v>919Collegiate  Men A</v>
          </cell>
          <cell r="G228" t="str">
            <v>Dylan</v>
          </cell>
          <cell r="H228" t="str">
            <v>Richardson</v>
          </cell>
          <cell r="I228" t="str">
            <v xml:space="preserve"> </v>
          </cell>
          <cell r="J228" t="str">
            <v>M</v>
          </cell>
          <cell r="K228" t="str">
            <v>STOKESDALE</v>
          </cell>
          <cell r="L228" t="str">
            <v>NC</v>
          </cell>
          <cell r="M228">
            <v>20</v>
          </cell>
          <cell r="N228" t="str">
            <v>Brevard College Cycling</v>
          </cell>
          <cell r="O228">
            <v>44841</v>
          </cell>
          <cell r="P228">
            <v>0.45902777777777781</v>
          </cell>
          <cell r="Q228" t="str">
            <v>A</v>
          </cell>
          <cell r="R228">
            <v>44520</v>
          </cell>
          <cell r="T228">
            <v>415089</v>
          </cell>
          <cell r="U228" t="str">
            <v>415089Collegiate  Men A</v>
          </cell>
          <cell r="V228" t="str">
            <v>Richardson Dylan</v>
          </cell>
          <cell r="W228">
            <v>19</v>
          </cell>
          <cell r="Y228" t="str">
            <v>Collegiate</v>
          </cell>
          <cell r="Z228" t="str">
            <v>Collegiate415089</v>
          </cell>
        </row>
        <row r="229">
          <cell r="D229" t="str">
            <v>921Collegiate  Men A</v>
          </cell>
          <cell r="E229">
            <v>2562</v>
          </cell>
          <cell r="F229" t="str">
            <v>921Collegiate  Men A</v>
          </cell>
          <cell r="G229" t="str">
            <v>Andrew</v>
          </cell>
          <cell r="H229" t="str">
            <v>Sparks</v>
          </cell>
          <cell r="I229" t="str">
            <v xml:space="preserve"> </v>
          </cell>
          <cell r="J229" t="str">
            <v>M</v>
          </cell>
          <cell r="K229" t="str">
            <v>Cape Town</v>
          </cell>
          <cell r="L229" t="str">
            <v>UNK</v>
          </cell>
          <cell r="M229">
            <v>24</v>
          </cell>
          <cell r="N229" t="str">
            <v>Savannah College of Art and Design- Savannah</v>
          </cell>
          <cell r="O229">
            <v>44558</v>
          </cell>
          <cell r="P229">
            <v>0.45902777777777781</v>
          </cell>
          <cell r="Q229" t="str">
            <v>A</v>
          </cell>
          <cell r="R229">
            <v>44520</v>
          </cell>
          <cell r="T229">
            <v>539501</v>
          </cell>
          <cell r="U229" t="str">
            <v>539501Collegiate  Men A</v>
          </cell>
          <cell r="V229" t="str">
            <v>Sparks Andrew</v>
          </cell>
          <cell r="W229">
            <v>23</v>
          </cell>
          <cell r="Y229" t="str">
            <v>Collegiate</v>
          </cell>
          <cell r="Z229" t="str">
            <v>Collegiate539501</v>
          </cell>
        </row>
        <row r="230">
          <cell r="D230" t="str">
            <v>922Collegiate  Men A</v>
          </cell>
          <cell r="E230">
            <v>2706</v>
          </cell>
          <cell r="F230" t="str">
            <v>922Collegiate  Men A</v>
          </cell>
          <cell r="G230" t="str">
            <v>Denzel</v>
          </cell>
          <cell r="H230" t="str">
            <v>Stephenson</v>
          </cell>
          <cell r="I230" t="str">
            <v xml:space="preserve"> </v>
          </cell>
          <cell r="J230" t="str">
            <v>M</v>
          </cell>
          <cell r="K230" t="str">
            <v>Boulder</v>
          </cell>
          <cell r="L230" t="str">
            <v>CO</v>
          </cell>
          <cell r="M230">
            <v>23</v>
          </cell>
          <cell r="N230" t="str">
            <v>SCAD Atlanta</v>
          </cell>
          <cell r="O230">
            <v>44784</v>
          </cell>
          <cell r="P230">
            <v>0.45902777777777781</v>
          </cell>
          <cell r="Q230" t="str">
            <v>A</v>
          </cell>
          <cell r="R230">
            <v>44520</v>
          </cell>
          <cell r="T230">
            <v>331144</v>
          </cell>
          <cell r="U230" t="str">
            <v>331144Collegiate  Men A</v>
          </cell>
          <cell r="V230" t="str">
            <v>Stephenson Denzel</v>
          </cell>
          <cell r="W230">
            <v>22</v>
          </cell>
          <cell r="Y230" t="str">
            <v>Collegiate</v>
          </cell>
          <cell r="Z230" t="str">
            <v>Collegiate331144</v>
          </cell>
        </row>
        <row r="231">
          <cell r="D231" t="str">
            <v>923Collegiate  Men A</v>
          </cell>
          <cell r="E231">
            <v>2605</v>
          </cell>
          <cell r="F231" t="str">
            <v>923Collegiate  Men A</v>
          </cell>
          <cell r="G231" t="str">
            <v>Michael</v>
          </cell>
          <cell r="H231" t="str">
            <v>Stocker</v>
          </cell>
          <cell r="I231" t="str">
            <v xml:space="preserve"> </v>
          </cell>
          <cell r="J231" t="str">
            <v>M</v>
          </cell>
          <cell r="K231" t="str">
            <v>Banner Elk</v>
          </cell>
          <cell r="L231" t="str">
            <v>NC</v>
          </cell>
          <cell r="M231">
            <v>20</v>
          </cell>
          <cell r="N231" t="str">
            <v>Lees-McRae College</v>
          </cell>
          <cell r="O231">
            <v>44783</v>
          </cell>
          <cell r="P231">
            <v>0.45902777777777781</v>
          </cell>
          <cell r="Q231" t="str">
            <v>A</v>
          </cell>
          <cell r="R231">
            <v>44520</v>
          </cell>
          <cell r="T231">
            <v>622305</v>
          </cell>
          <cell r="U231" t="str">
            <v>622305Collegiate  Men A</v>
          </cell>
          <cell r="V231" t="str">
            <v>Stocker Michael</v>
          </cell>
          <cell r="W231">
            <v>19</v>
          </cell>
          <cell r="Y231" t="str">
            <v>Collegiate</v>
          </cell>
          <cell r="Z231" t="str">
            <v>Collegiate622305</v>
          </cell>
        </row>
        <row r="232">
          <cell r="D232" t="str">
            <v>924Collegiate  Men A</v>
          </cell>
          <cell r="E232">
            <v>2607</v>
          </cell>
          <cell r="F232" t="str">
            <v>924Collegiate  Men A</v>
          </cell>
          <cell r="G232" t="str">
            <v>Chase</v>
          </cell>
          <cell r="H232" t="str">
            <v>VanDeursen</v>
          </cell>
          <cell r="I232" t="str">
            <v xml:space="preserve"> </v>
          </cell>
          <cell r="J232" t="str">
            <v>M</v>
          </cell>
          <cell r="K232" t="str">
            <v>GRANT PARK</v>
          </cell>
          <cell r="L232" t="str">
            <v>IL</v>
          </cell>
          <cell r="M232">
            <v>20</v>
          </cell>
          <cell r="N232" t="str">
            <v>Lees-McRae College</v>
          </cell>
          <cell r="O232">
            <v>44548</v>
          </cell>
          <cell r="P232">
            <v>0.45902777777777781</v>
          </cell>
          <cell r="Q232" t="str">
            <v>A</v>
          </cell>
          <cell r="R232">
            <v>44520</v>
          </cell>
          <cell r="T232">
            <v>495693</v>
          </cell>
          <cell r="U232" t="str">
            <v>495693Collegiate  Men A</v>
          </cell>
          <cell r="V232" t="str">
            <v>VanDeursen Chase</v>
          </cell>
          <cell r="W232">
            <v>19</v>
          </cell>
          <cell r="Y232" t="str">
            <v>Collegiate</v>
          </cell>
          <cell r="Z232" t="str">
            <v>Collegiate495693</v>
          </cell>
        </row>
        <row r="233">
          <cell r="D233" t="str">
            <v>926Collegiate  Men A</v>
          </cell>
          <cell r="E233">
            <v>2531</v>
          </cell>
          <cell r="F233" t="str">
            <v>926Collegiate  Men A</v>
          </cell>
          <cell r="G233" t="str">
            <v>William</v>
          </cell>
          <cell r="H233" t="str">
            <v>Wilhelm</v>
          </cell>
          <cell r="I233" t="str">
            <v xml:space="preserve"> </v>
          </cell>
          <cell r="J233" t="str">
            <v>M</v>
          </cell>
          <cell r="K233" t="str">
            <v>THOMASVILLE</v>
          </cell>
          <cell r="L233" t="str">
            <v>GA</v>
          </cell>
          <cell r="M233">
            <v>24</v>
          </cell>
          <cell r="N233" t="str">
            <v>Piedmont</v>
          </cell>
          <cell r="O233">
            <v>44867</v>
          </cell>
          <cell r="P233">
            <v>0.45902777777777781</v>
          </cell>
          <cell r="Q233" t="str">
            <v>A</v>
          </cell>
          <cell r="R233">
            <v>44520</v>
          </cell>
          <cell r="T233">
            <v>520776</v>
          </cell>
          <cell r="U233" t="str">
            <v>520776Collegiate  Men A</v>
          </cell>
          <cell r="V233" t="str">
            <v>Wilhelm William</v>
          </cell>
          <cell r="W233">
            <v>23</v>
          </cell>
          <cell r="Y233" t="str">
            <v>Collegiate</v>
          </cell>
          <cell r="Z233" t="str">
            <v>Collegiate520776</v>
          </cell>
        </row>
        <row r="234">
          <cell r="D234" t="str">
            <v>927Collegiate  Men A</v>
          </cell>
          <cell r="E234">
            <v>2089</v>
          </cell>
          <cell r="F234" t="str">
            <v>927Collegiate  Men A</v>
          </cell>
          <cell r="G234" t="str">
            <v>Eli</v>
          </cell>
          <cell r="H234" t="str">
            <v>Woodard</v>
          </cell>
          <cell r="I234" t="str">
            <v xml:space="preserve"> </v>
          </cell>
          <cell r="J234" t="str">
            <v>M</v>
          </cell>
          <cell r="K234" t="str">
            <v>NEW HILL</v>
          </cell>
          <cell r="L234" t="str">
            <v>NC</v>
          </cell>
          <cell r="M234">
            <v>22</v>
          </cell>
          <cell r="N234" t="str">
            <v>North Carolina State University</v>
          </cell>
          <cell r="O234">
            <v>44572</v>
          </cell>
          <cell r="P234">
            <v>0.45902777777777781</v>
          </cell>
          <cell r="Q234" t="str">
            <v>A</v>
          </cell>
          <cell r="R234">
            <v>44520</v>
          </cell>
          <cell r="T234">
            <v>329312</v>
          </cell>
          <cell r="U234" t="str">
            <v>329312Collegiate  Men A</v>
          </cell>
          <cell r="V234" t="str">
            <v>Woodard Eli</v>
          </cell>
          <cell r="W234">
            <v>21</v>
          </cell>
          <cell r="Y234" t="str">
            <v>Collegiate</v>
          </cell>
          <cell r="Z234" t="str">
            <v>Collegiate329312</v>
          </cell>
        </row>
        <row r="235">
          <cell r="D235" t="str">
            <v>928Collegiate  Men A</v>
          </cell>
          <cell r="E235">
            <v>2609</v>
          </cell>
          <cell r="F235" t="str">
            <v>928Collegiate  Men A</v>
          </cell>
          <cell r="G235" t="str">
            <v>Shay</v>
          </cell>
          <cell r="H235" t="str">
            <v>Wright</v>
          </cell>
          <cell r="I235" t="str">
            <v xml:space="preserve"> </v>
          </cell>
          <cell r="J235" t="str">
            <v>M</v>
          </cell>
          <cell r="K235" t="str">
            <v>ROCK ISLAND</v>
          </cell>
          <cell r="L235" t="str">
            <v>IL</v>
          </cell>
          <cell r="M235">
            <v>19</v>
          </cell>
          <cell r="N235" t="str">
            <v>Lees-McRae College</v>
          </cell>
          <cell r="O235">
            <v>44548</v>
          </cell>
          <cell r="P235">
            <v>0.45902777777777781</v>
          </cell>
          <cell r="Q235" t="str">
            <v>A</v>
          </cell>
          <cell r="R235">
            <v>44520</v>
          </cell>
          <cell r="T235">
            <v>435220</v>
          </cell>
          <cell r="U235" t="str">
            <v>435220Collegiate  Men A</v>
          </cell>
          <cell r="V235" t="str">
            <v>Wright Shay</v>
          </cell>
          <cell r="W235">
            <v>18</v>
          </cell>
          <cell r="Y235" t="str">
            <v>Collegiate</v>
          </cell>
          <cell r="Z235" t="str">
            <v>Collegiate435220</v>
          </cell>
        </row>
        <row r="236">
          <cell r="D236" t="str">
            <v>935Collegiate  Men B</v>
          </cell>
          <cell r="E236">
            <v>2786</v>
          </cell>
          <cell r="F236" t="str">
            <v>Collegiate  Men B</v>
          </cell>
          <cell r="G236" t="str">
            <v>James</v>
          </cell>
          <cell r="H236" t="str">
            <v>Berkheimer</v>
          </cell>
          <cell r="I236" t="str">
            <v xml:space="preserve"> </v>
          </cell>
          <cell r="J236" t="str">
            <v>M</v>
          </cell>
          <cell r="K236" t="str">
            <v>BEEBE</v>
          </cell>
          <cell r="L236" t="str">
            <v>AR</v>
          </cell>
          <cell r="M236">
            <v>20</v>
          </cell>
          <cell r="N236" t="str">
            <v>Milligan University</v>
          </cell>
          <cell r="O236">
            <v>44693</v>
          </cell>
          <cell r="P236">
            <v>0.45902777777777781</v>
          </cell>
          <cell r="Q236" t="str">
            <v>C</v>
          </cell>
          <cell r="R236">
            <v>44520</v>
          </cell>
          <cell r="T236">
            <v>615501</v>
          </cell>
          <cell r="U236" t="str">
            <v>615501Collegiate  Men B</v>
          </cell>
          <cell r="V236" t="str">
            <v>Berkheimer James</v>
          </cell>
          <cell r="W236">
            <v>19</v>
          </cell>
          <cell r="Y236" t="str">
            <v>Collegiate</v>
          </cell>
          <cell r="Z236" t="str">
            <v>Collegiate615501</v>
          </cell>
        </row>
        <row r="237">
          <cell r="D237" t="str">
            <v>934Collegiate  Men B</v>
          </cell>
          <cell r="E237">
            <v>2096</v>
          </cell>
          <cell r="F237" t="str">
            <v/>
          </cell>
          <cell r="G237" t="str">
            <v>Alexander</v>
          </cell>
          <cell r="H237" t="str">
            <v>Casper</v>
          </cell>
          <cell r="I237" t="str">
            <v xml:space="preserve"> </v>
          </cell>
          <cell r="J237" t="str">
            <v>M</v>
          </cell>
          <cell r="K237" t="str">
            <v>FUQUAY VARINA</v>
          </cell>
          <cell r="L237" t="str">
            <v>NC</v>
          </cell>
          <cell r="M237">
            <v>23</v>
          </cell>
          <cell r="N237" t="str">
            <v>Appalachian State University Cycling Team</v>
          </cell>
          <cell r="O237">
            <v>44548</v>
          </cell>
          <cell r="P237">
            <v>0.45902777777777781</v>
          </cell>
          <cell r="Q237" t="str">
            <v>B</v>
          </cell>
          <cell r="R237">
            <v>44520</v>
          </cell>
          <cell r="T237">
            <v>423341</v>
          </cell>
          <cell r="U237" t="str">
            <v>423341Collegiate  Men B</v>
          </cell>
          <cell r="V237" t="str">
            <v>Casper Alexander</v>
          </cell>
          <cell r="W237">
            <v>22</v>
          </cell>
          <cell r="Y237" t="str">
            <v>Collegiate</v>
          </cell>
          <cell r="Z237" t="str">
            <v>Collegiate423341</v>
          </cell>
        </row>
        <row r="238">
          <cell r="D238" t="str">
            <v>940Collegiate  Men B</v>
          </cell>
          <cell r="E238">
            <v>2610</v>
          </cell>
          <cell r="F238" t="str">
            <v>940Collegiate  Men B</v>
          </cell>
          <cell r="G238" t="str">
            <v>Elias</v>
          </cell>
          <cell r="H238" t="str">
            <v>Dietrich</v>
          </cell>
          <cell r="I238" t="str">
            <v xml:space="preserve"> </v>
          </cell>
          <cell r="J238" t="str">
            <v>M</v>
          </cell>
          <cell r="K238" t="str">
            <v>COVINGTON</v>
          </cell>
          <cell r="L238" t="str">
            <v>GA</v>
          </cell>
          <cell r="M238">
            <v>19</v>
          </cell>
          <cell r="N238" t="str">
            <v>Lees-McRae College</v>
          </cell>
          <cell r="O238">
            <v>44561</v>
          </cell>
          <cell r="P238">
            <v>0.45902777777777781</v>
          </cell>
          <cell r="Q238" t="str">
            <v>B</v>
          </cell>
          <cell r="R238">
            <v>44520</v>
          </cell>
          <cell r="T238">
            <v>392579</v>
          </cell>
          <cell r="U238" t="str">
            <v>392579Collegiate  Men B</v>
          </cell>
          <cell r="V238" t="str">
            <v>Dietrich Elias</v>
          </cell>
          <cell r="W238">
            <v>18</v>
          </cell>
          <cell r="Y238" t="str">
            <v>Collegiate</v>
          </cell>
          <cell r="Z238" t="str">
            <v>Collegiate392579</v>
          </cell>
        </row>
        <row r="239">
          <cell r="D239" t="str">
            <v>939Collegiate  Men B</v>
          </cell>
          <cell r="E239">
            <v>2707</v>
          </cell>
          <cell r="F239" t="str">
            <v>939Collegiate  Men B</v>
          </cell>
          <cell r="G239" t="str">
            <v>Justin</v>
          </cell>
          <cell r="H239" t="str">
            <v>Hardwick</v>
          </cell>
          <cell r="I239" t="str">
            <v xml:space="preserve"> </v>
          </cell>
          <cell r="J239" t="str">
            <v>M</v>
          </cell>
          <cell r="K239" t="str">
            <v>Fairmont</v>
          </cell>
          <cell r="L239" t="str">
            <v>WV</v>
          </cell>
          <cell r="M239">
            <v>24</v>
          </cell>
          <cell r="N239" t="str">
            <v>West Virginia University</v>
          </cell>
          <cell r="O239">
            <v>44703</v>
          </cell>
          <cell r="P239">
            <v>0.45902777777777781</v>
          </cell>
          <cell r="Q239" t="str">
            <v>B</v>
          </cell>
          <cell r="R239">
            <v>44520</v>
          </cell>
          <cell r="T239">
            <v>545286</v>
          </cell>
          <cell r="U239" t="str">
            <v>545286Collegiate  Men B</v>
          </cell>
          <cell r="V239" t="str">
            <v>Hardwick Justin</v>
          </cell>
          <cell r="W239">
            <v>23</v>
          </cell>
          <cell r="Y239" t="str">
            <v>Collegiate</v>
          </cell>
          <cell r="Z239" t="str">
            <v>Collegiate545286</v>
          </cell>
        </row>
        <row r="240">
          <cell r="D240" t="str">
            <v>938Collegiate  Men B</v>
          </cell>
          <cell r="E240">
            <v>2541</v>
          </cell>
          <cell r="F240" t="str">
            <v>938Collegiate  Men B</v>
          </cell>
          <cell r="G240" t="str">
            <v>Samuel</v>
          </cell>
          <cell r="H240" t="str">
            <v>Rideout</v>
          </cell>
          <cell r="I240" t="str">
            <v xml:space="preserve"> </v>
          </cell>
          <cell r="J240" t="str">
            <v>M</v>
          </cell>
          <cell r="K240" t="str">
            <v>PITTSBURGH</v>
          </cell>
          <cell r="L240" t="str">
            <v>PA</v>
          </cell>
          <cell r="M240">
            <v>23</v>
          </cell>
          <cell r="N240" t="str">
            <v>Piedmont</v>
          </cell>
          <cell r="O240">
            <v>44558</v>
          </cell>
          <cell r="P240">
            <v>0.45902777777777781</v>
          </cell>
          <cell r="Q240" t="str">
            <v>C</v>
          </cell>
          <cell r="R240">
            <v>44520</v>
          </cell>
          <cell r="T240">
            <v>499474</v>
          </cell>
          <cell r="U240" t="str">
            <v>499474Collegiate  Men B</v>
          </cell>
          <cell r="V240" t="str">
            <v>Rideout Samuel</v>
          </cell>
          <cell r="W240">
            <v>22</v>
          </cell>
          <cell r="Y240" t="str">
            <v>Collegiate</v>
          </cell>
          <cell r="Z240" t="str">
            <v>Collegiate499474</v>
          </cell>
        </row>
        <row r="241">
          <cell r="D241" t="str">
            <v>937Collegiate  Men B</v>
          </cell>
          <cell r="E241">
            <v>2792</v>
          </cell>
          <cell r="F241" t="str">
            <v>937Collegiate  Men B</v>
          </cell>
          <cell r="G241" t="str">
            <v>Avery</v>
          </cell>
          <cell r="H241" t="str">
            <v>Seip</v>
          </cell>
          <cell r="I241" t="str">
            <v xml:space="preserve"> </v>
          </cell>
          <cell r="J241" t="str">
            <v>M</v>
          </cell>
          <cell r="K241" t="str">
            <v>Arlington</v>
          </cell>
          <cell r="L241" t="str">
            <v>VA</v>
          </cell>
          <cell r="M241">
            <v>23</v>
          </cell>
          <cell r="N241" t="str">
            <v>Savannah College of Art and Design- Savannah</v>
          </cell>
          <cell r="O241">
            <v>44791</v>
          </cell>
          <cell r="P241">
            <v>0.45902777777777781</v>
          </cell>
          <cell r="Q241" t="str">
            <v>B</v>
          </cell>
          <cell r="R241">
            <v>44520</v>
          </cell>
          <cell r="T241">
            <v>524021</v>
          </cell>
          <cell r="U241" t="str">
            <v>524021Collegiate  Men B</v>
          </cell>
          <cell r="V241" t="str">
            <v>Seip Avery</v>
          </cell>
          <cell r="W241">
            <v>22</v>
          </cell>
          <cell r="Y241" t="str">
            <v>Collegiate</v>
          </cell>
          <cell r="Z241" t="str">
            <v>Collegiate524021</v>
          </cell>
        </row>
        <row r="242">
          <cell r="D242" t="str">
            <v>936Collegiate  Men B</v>
          </cell>
          <cell r="E242">
            <v>2746</v>
          </cell>
          <cell r="F242" t="str">
            <v>936Collegiate  Men B</v>
          </cell>
          <cell r="G242" t="str">
            <v>Alexander</v>
          </cell>
          <cell r="H242" t="str">
            <v>Trifunovic</v>
          </cell>
          <cell r="I242" t="str">
            <v xml:space="preserve"> </v>
          </cell>
          <cell r="J242" t="str">
            <v>M</v>
          </cell>
          <cell r="K242" t="str">
            <v>GREENE</v>
          </cell>
          <cell r="L242" t="str">
            <v>NY</v>
          </cell>
          <cell r="M242">
            <v>20</v>
          </cell>
          <cell r="N242" t="str">
            <v>Lees-McRae College</v>
          </cell>
          <cell r="O242">
            <v>44784</v>
          </cell>
          <cell r="P242">
            <v>0.45902777777777781</v>
          </cell>
          <cell r="Q242" t="str">
            <v>B</v>
          </cell>
          <cell r="R242">
            <v>44520</v>
          </cell>
          <cell r="T242">
            <v>596617</v>
          </cell>
          <cell r="U242" t="str">
            <v>596617Collegiate  Men B</v>
          </cell>
          <cell r="V242" t="str">
            <v>Trifunovic Alexander</v>
          </cell>
          <cell r="W242">
            <v>19</v>
          </cell>
          <cell r="Y242" t="str">
            <v>Collegiate</v>
          </cell>
          <cell r="Z242" t="str">
            <v>Collegiate596617</v>
          </cell>
        </row>
        <row r="243">
          <cell r="D243" t="str">
            <v>100UCI  Junior Men 17-18</v>
          </cell>
          <cell r="E243">
            <v>2750</v>
          </cell>
          <cell r="F243" t="str">
            <v>UCI  Junior Men 17-18</v>
          </cell>
          <cell r="G243" t="str">
            <v>Ian</v>
          </cell>
          <cell r="H243" t="str">
            <v>Ackert</v>
          </cell>
          <cell r="I243" t="str">
            <v xml:space="preserve"> </v>
          </cell>
          <cell r="J243" t="str">
            <v>M</v>
          </cell>
          <cell r="K243" t="str">
            <v>Severn</v>
          </cell>
          <cell r="L243" t="str">
            <v>ON</v>
          </cell>
          <cell r="M243">
            <v>17</v>
          </cell>
          <cell r="N243" t="str">
            <v>Hardwood Next Wave</v>
          </cell>
          <cell r="O243" t="str">
            <v>Intl</v>
          </cell>
          <cell r="P243">
            <v>0.51041666666666663</v>
          </cell>
          <cell r="Q243">
            <v>0</v>
          </cell>
          <cell r="R243">
            <v>44520</v>
          </cell>
          <cell r="T243">
            <v>566538</v>
          </cell>
          <cell r="U243" t="str">
            <v>566538UCI  Junior Men 17-18</v>
          </cell>
          <cell r="V243" t="str">
            <v>Ackert Ian</v>
          </cell>
          <cell r="W243">
            <v>16</v>
          </cell>
          <cell r="Y243" t="str">
            <v>USAC</v>
          </cell>
          <cell r="Z243" t="str">
            <v>USAC566538</v>
          </cell>
        </row>
        <row r="244">
          <cell r="D244" t="str">
            <v>101UCI  Junior Men 17-18</v>
          </cell>
          <cell r="E244">
            <v>2751</v>
          </cell>
          <cell r="F244" t="str">
            <v>UCI  Junior Men 17-18</v>
          </cell>
          <cell r="G244" t="str">
            <v>Gus</v>
          </cell>
          <cell r="H244" t="str">
            <v>Bratetic</v>
          </cell>
          <cell r="I244" t="str">
            <v xml:space="preserve"> </v>
          </cell>
          <cell r="J244" t="str">
            <v>M</v>
          </cell>
          <cell r="K244" t="str">
            <v>LAGRANGE</v>
          </cell>
          <cell r="L244" t="str">
            <v>KY</v>
          </cell>
          <cell r="M244">
            <v>17</v>
          </cell>
          <cell r="N244" t="str">
            <v>Be Real Sports</v>
          </cell>
          <cell r="O244">
            <v>44561</v>
          </cell>
          <cell r="P244">
            <v>0.51041666666666663</v>
          </cell>
          <cell r="Q244">
            <v>2</v>
          </cell>
          <cell r="R244">
            <v>44520</v>
          </cell>
          <cell r="T244">
            <v>501521</v>
          </cell>
          <cell r="U244" t="str">
            <v>501521UCI  Junior Men 17-18</v>
          </cell>
          <cell r="V244" t="str">
            <v>Bratetic Gus</v>
          </cell>
          <cell r="W244">
            <v>16</v>
          </cell>
          <cell r="Y244" t="str">
            <v>USAC</v>
          </cell>
          <cell r="Z244" t="str">
            <v>USAC501521</v>
          </cell>
        </row>
        <row r="245">
          <cell r="D245" t="str">
            <v>105UCI  Junior Men 17-18</v>
          </cell>
          <cell r="E245">
            <v>2755</v>
          </cell>
          <cell r="F245" t="str">
            <v>UCI  Junior Men 17-18</v>
          </cell>
          <cell r="G245" t="str">
            <v>Ian</v>
          </cell>
          <cell r="H245" t="str">
            <v>Brown</v>
          </cell>
          <cell r="I245" t="str">
            <v xml:space="preserve"> </v>
          </cell>
          <cell r="J245" t="str">
            <v>M</v>
          </cell>
          <cell r="K245" t="str">
            <v>BEND</v>
          </cell>
          <cell r="L245" t="str">
            <v>OR</v>
          </cell>
          <cell r="M245">
            <v>17</v>
          </cell>
          <cell r="N245" t="str">
            <v>USA Cycling Olympic Development Academy</v>
          </cell>
          <cell r="O245">
            <v>44561</v>
          </cell>
          <cell r="P245">
            <v>0.51041666666666663</v>
          </cell>
          <cell r="Q245">
            <v>2</v>
          </cell>
          <cell r="R245">
            <v>44520</v>
          </cell>
          <cell r="T245">
            <v>541118</v>
          </cell>
          <cell r="U245" t="str">
            <v>541118UCI  Junior Men 17-18</v>
          </cell>
          <cell r="V245" t="str">
            <v>Brown Ian</v>
          </cell>
          <cell r="W245">
            <v>16</v>
          </cell>
          <cell r="Y245" t="str">
            <v>USAC</v>
          </cell>
          <cell r="Z245" t="str">
            <v>USAC541118</v>
          </cell>
        </row>
        <row r="246">
          <cell r="D246" t="str">
            <v>109UCI  Junior Men 17-18</v>
          </cell>
          <cell r="E246">
            <v>2759</v>
          </cell>
          <cell r="F246" t="str">
            <v>UCI  Junior Men 17-18</v>
          </cell>
          <cell r="G246" t="str">
            <v>Jensen</v>
          </cell>
          <cell r="H246" t="str">
            <v>Cervati</v>
          </cell>
          <cell r="I246" t="str">
            <v xml:space="preserve"> </v>
          </cell>
          <cell r="J246" t="str">
            <v>M</v>
          </cell>
          <cell r="K246" t="str">
            <v>Durham</v>
          </cell>
          <cell r="L246" t="str">
            <v>NC</v>
          </cell>
          <cell r="M246">
            <v>17</v>
          </cell>
          <cell r="N246" t="str">
            <v>NCTC</v>
          </cell>
          <cell r="O246">
            <v>44548</v>
          </cell>
          <cell r="P246">
            <v>0.51041666666666663</v>
          </cell>
          <cell r="Q246">
            <v>3</v>
          </cell>
          <cell r="R246">
            <v>44520</v>
          </cell>
          <cell r="T246">
            <v>587875</v>
          </cell>
          <cell r="U246" t="str">
            <v>587875UCI  Junior Men 17-18</v>
          </cell>
          <cell r="V246" t="str">
            <v>Cervati Jensen</v>
          </cell>
          <cell r="W246">
            <v>16</v>
          </cell>
          <cell r="Y246" t="str">
            <v>USAC</v>
          </cell>
          <cell r="Z246" t="str">
            <v>USAC587875</v>
          </cell>
        </row>
        <row r="247">
          <cell r="D247" t="str">
            <v>108UCI  Junior Men 17-18</v>
          </cell>
          <cell r="E247">
            <v>2758</v>
          </cell>
          <cell r="F247" t="str">
            <v>UCI  Junior Men 17-18</v>
          </cell>
          <cell r="G247" t="str">
            <v>Trevor</v>
          </cell>
          <cell r="H247" t="str">
            <v>Childs</v>
          </cell>
          <cell r="I247" t="str">
            <v xml:space="preserve"> </v>
          </cell>
          <cell r="J247" t="str">
            <v>M</v>
          </cell>
          <cell r="K247" t="str">
            <v>KERNERSVILLE</v>
          </cell>
          <cell r="L247" t="str">
            <v>NC</v>
          </cell>
          <cell r="M247">
            <v>18</v>
          </cell>
          <cell r="N247" t="str">
            <v>Velocious Sport</v>
          </cell>
          <cell r="O247">
            <v>44684</v>
          </cell>
          <cell r="P247">
            <v>0.51041666666666663</v>
          </cell>
          <cell r="Q247">
            <v>4</v>
          </cell>
          <cell r="R247">
            <v>44520</v>
          </cell>
          <cell r="T247">
            <v>560249</v>
          </cell>
          <cell r="U247" t="str">
            <v>560249UCI  Junior Men 17-18</v>
          </cell>
          <cell r="V247" t="str">
            <v>Childs Trevor</v>
          </cell>
          <cell r="W247">
            <v>17</v>
          </cell>
          <cell r="Y247" t="str">
            <v>USAC</v>
          </cell>
          <cell r="Z247" t="str">
            <v>USAC560249</v>
          </cell>
        </row>
        <row r="248">
          <cell r="D248" t="str">
            <v>104UCI  Junior Men 17-18</v>
          </cell>
          <cell r="E248">
            <v>2754</v>
          </cell>
          <cell r="F248" t="str">
            <v>UCI  Junior Men 17-18</v>
          </cell>
          <cell r="G248" t="str">
            <v>Dan</v>
          </cell>
          <cell r="H248" t="str">
            <v>English</v>
          </cell>
          <cell r="I248" t="str">
            <v xml:space="preserve"> </v>
          </cell>
          <cell r="J248" t="str">
            <v>M</v>
          </cell>
          <cell r="K248" t="str">
            <v>SAN RAMON</v>
          </cell>
          <cell r="L248" t="str">
            <v>CA</v>
          </cell>
          <cell r="M248">
            <v>17</v>
          </cell>
          <cell r="N248" t="str">
            <v>Voler/Easton/HRS/Rock Lobster p/b Joseph Kochlacs Wood Products</v>
          </cell>
          <cell r="O248">
            <v>44755</v>
          </cell>
          <cell r="P248">
            <v>0.51041666666666663</v>
          </cell>
          <cell r="Q248">
            <v>1</v>
          </cell>
          <cell r="R248">
            <v>44520</v>
          </cell>
          <cell r="T248">
            <v>516519</v>
          </cell>
          <cell r="U248" t="str">
            <v>516519UCI  Junior Men 17-18</v>
          </cell>
          <cell r="V248" t="str">
            <v>English Dan</v>
          </cell>
          <cell r="W248">
            <v>16</v>
          </cell>
          <cell r="Y248" t="str">
            <v>USAC</v>
          </cell>
          <cell r="Z248" t="str">
            <v>USAC516519</v>
          </cell>
        </row>
        <row r="249">
          <cell r="D249" t="str">
            <v>107UCI  Junior Men 17-18</v>
          </cell>
          <cell r="E249">
            <v>2757</v>
          </cell>
          <cell r="F249" t="str">
            <v>UCI  Junior Men 17-18</v>
          </cell>
          <cell r="G249" t="str">
            <v>Calvin</v>
          </cell>
          <cell r="H249" t="str">
            <v>Hinkle</v>
          </cell>
          <cell r="I249" t="str">
            <v xml:space="preserve"> </v>
          </cell>
          <cell r="J249" t="str">
            <v>M</v>
          </cell>
          <cell r="K249" t="str">
            <v>CHAPEL HILL</v>
          </cell>
          <cell r="L249" t="str">
            <v>NC</v>
          </cell>
          <cell r="M249">
            <v>18</v>
          </cell>
          <cell r="N249" t="str">
            <v>Hammercross</v>
          </cell>
          <cell r="O249">
            <v>44561</v>
          </cell>
          <cell r="P249">
            <v>0.51041666666666663</v>
          </cell>
          <cell r="Q249">
            <v>2</v>
          </cell>
          <cell r="R249">
            <v>44520</v>
          </cell>
          <cell r="T249">
            <v>541219</v>
          </cell>
          <cell r="U249" t="str">
            <v>541219UCI  Junior Men 17-18</v>
          </cell>
          <cell r="V249" t="str">
            <v>Hinkle Calvin</v>
          </cell>
          <cell r="W249">
            <v>17</v>
          </cell>
          <cell r="Y249" t="str">
            <v>USAC</v>
          </cell>
          <cell r="Z249" t="str">
            <v>USAC541219</v>
          </cell>
        </row>
        <row r="250">
          <cell r="D250" t="str">
            <v>103UCI  Junior Men 17-18</v>
          </cell>
          <cell r="E250">
            <v>2753</v>
          </cell>
          <cell r="F250" t="str">
            <v>UCI  Junior Men 17-18</v>
          </cell>
          <cell r="G250" t="str">
            <v>Carden</v>
          </cell>
          <cell r="H250" t="str">
            <v>King</v>
          </cell>
          <cell r="I250" t="str">
            <v xml:space="preserve"> </v>
          </cell>
          <cell r="J250" t="str">
            <v>M</v>
          </cell>
          <cell r="K250" t="str">
            <v>Boulder</v>
          </cell>
          <cell r="L250" t="str">
            <v>CO</v>
          </cell>
          <cell r="M250">
            <v>17</v>
          </cell>
          <cell r="N250" t="str">
            <v>USA Cycling Olympic Development Academy</v>
          </cell>
          <cell r="O250">
            <v>44561</v>
          </cell>
          <cell r="P250">
            <v>0.51041666666666663</v>
          </cell>
          <cell r="Q250">
            <v>3</v>
          </cell>
          <cell r="R250">
            <v>44520</v>
          </cell>
          <cell r="T250">
            <v>418483</v>
          </cell>
          <cell r="U250" t="str">
            <v>418483UCI  Junior Men 17-18</v>
          </cell>
          <cell r="V250" t="str">
            <v>King Carden</v>
          </cell>
          <cell r="W250">
            <v>16</v>
          </cell>
          <cell r="Y250" t="str">
            <v>USAC</v>
          </cell>
          <cell r="Z250" t="str">
            <v>USAC418483</v>
          </cell>
        </row>
        <row r="251">
          <cell r="D251" t="str">
            <v>111UCI  Junior Men 17-18</v>
          </cell>
          <cell r="E251">
            <v>2761</v>
          </cell>
          <cell r="F251" t="str">
            <v>UCI  Junior Men 17-18</v>
          </cell>
          <cell r="G251" t="str">
            <v>Carmine</v>
          </cell>
          <cell r="H251" t="str">
            <v>Miller</v>
          </cell>
          <cell r="I251" t="str">
            <v xml:space="preserve"> </v>
          </cell>
          <cell r="J251" t="str">
            <v>M</v>
          </cell>
          <cell r="K251" t="str">
            <v>CALERA</v>
          </cell>
          <cell r="L251" t="str">
            <v>AL</v>
          </cell>
          <cell r="M251">
            <v>17</v>
          </cell>
          <cell r="N251" t="str">
            <v>A-team devo</v>
          </cell>
          <cell r="O251">
            <v>44561</v>
          </cell>
          <cell r="P251">
            <v>0.51041666666666663</v>
          </cell>
          <cell r="Q251">
            <v>3</v>
          </cell>
          <cell r="R251">
            <v>44520</v>
          </cell>
          <cell r="T251">
            <v>487447</v>
          </cell>
          <cell r="U251" t="str">
            <v>487447UCI  Junior Men 17-18</v>
          </cell>
          <cell r="V251" t="str">
            <v>Miller Carmine</v>
          </cell>
          <cell r="W251">
            <v>16</v>
          </cell>
          <cell r="Y251" t="str">
            <v>USAC</v>
          </cell>
          <cell r="Z251" t="str">
            <v>USAC487447</v>
          </cell>
        </row>
        <row r="252">
          <cell r="D252" t="str">
            <v>112UCI  Junior Men 17-18</v>
          </cell>
          <cell r="E252">
            <v>2762</v>
          </cell>
          <cell r="F252" t="str">
            <v>UCI  Junior Men 17-18</v>
          </cell>
          <cell r="G252" t="str">
            <v>William</v>
          </cell>
          <cell r="H252" t="str">
            <v>Myers</v>
          </cell>
          <cell r="I252" t="str">
            <v xml:space="preserve"> </v>
          </cell>
          <cell r="J252" t="str">
            <v>M</v>
          </cell>
          <cell r="K252" t="str">
            <v>CHAPEL HILL</v>
          </cell>
          <cell r="L252" t="str">
            <v>NC</v>
          </cell>
          <cell r="M252">
            <v>18</v>
          </cell>
          <cell r="N252" t="str">
            <v>First Flight Devo</v>
          </cell>
          <cell r="O252">
            <v>44666</v>
          </cell>
          <cell r="P252">
            <v>0.51041666666666663</v>
          </cell>
          <cell r="Q252">
            <v>3</v>
          </cell>
          <cell r="R252">
            <v>44520</v>
          </cell>
          <cell r="T252">
            <v>541073</v>
          </cell>
          <cell r="U252" t="str">
            <v>541073UCI  Junior Men 17-18</v>
          </cell>
          <cell r="V252" t="str">
            <v>Myers William</v>
          </cell>
          <cell r="W252">
            <v>17</v>
          </cell>
          <cell r="Y252" t="str">
            <v>USAC</v>
          </cell>
          <cell r="Z252" t="str">
            <v>USAC541073</v>
          </cell>
        </row>
        <row r="253">
          <cell r="D253" t="str">
            <v>113UCI  Junior Men 17-18</v>
          </cell>
          <cell r="E253">
            <v>2763</v>
          </cell>
          <cell r="F253" t="str">
            <v>UCI  Junior Men 17-18</v>
          </cell>
          <cell r="G253" t="str">
            <v>Joe</v>
          </cell>
          <cell r="H253" t="str">
            <v>Otto</v>
          </cell>
          <cell r="I253" t="str">
            <v xml:space="preserve"> </v>
          </cell>
          <cell r="J253" t="str">
            <v>M</v>
          </cell>
          <cell r="K253" t="str">
            <v>CHAPEL HILL</v>
          </cell>
          <cell r="L253" t="str">
            <v>NC</v>
          </cell>
          <cell r="M253">
            <v>17</v>
          </cell>
          <cell r="N253" t="str">
            <v>HammerCross</v>
          </cell>
          <cell r="O253">
            <v>44548</v>
          </cell>
          <cell r="P253">
            <v>0.51041666666666663</v>
          </cell>
          <cell r="Q253">
            <v>3</v>
          </cell>
          <cell r="R253">
            <v>44520</v>
          </cell>
          <cell r="T253">
            <v>517693</v>
          </cell>
          <cell r="U253" t="str">
            <v>517693UCI  Junior Men 17-18</v>
          </cell>
          <cell r="V253" t="str">
            <v>Otto Joe</v>
          </cell>
          <cell r="W253">
            <v>16</v>
          </cell>
          <cell r="Y253" t="str">
            <v>USAC</v>
          </cell>
          <cell r="Z253" t="str">
            <v>USAC517693</v>
          </cell>
        </row>
        <row r="254">
          <cell r="E254">
            <v>2760</v>
          </cell>
          <cell r="F254" t="str">
            <v>UCI  Junior Men 17-18</v>
          </cell>
          <cell r="G254" t="str">
            <v>Theo</v>
          </cell>
          <cell r="H254" t="str">
            <v>De Groote</v>
          </cell>
        </row>
        <row r="255">
          <cell r="D255" t="str">
            <v>102UCI  Junior Men 17-18</v>
          </cell>
          <cell r="E255">
            <v>2752</v>
          </cell>
          <cell r="F255" t="str">
            <v>UCI  Junior Men 17-18</v>
          </cell>
          <cell r="G255" t="str">
            <v>Marcis</v>
          </cell>
          <cell r="H255" t="str">
            <v>Shelton</v>
          </cell>
          <cell r="I255" t="str">
            <v xml:space="preserve"> </v>
          </cell>
          <cell r="J255" t="str">
            <v>M</v>
          </cell>
          <cell r="K255" t="str">
            <v>MILL VALLEY</v>
          </cell>
          <cell r="L255" t="str">
            <v>CA</v>
          </cell>
          <cell r="M255">
            <v>18</v>
          </cell>
          <cell r="N255" t="str">
            <v>USA Cycling Olympic Development Academy</v>
          </cell>
          <cell r="O255">
            <v>44561</v>
          </cell>
          <cell r="P255">
            <v>0.51041666666666663</v>
          </cell>
          <cell r="Q255">
            <v>2</v>
          </cell>
          <cell r="R255">
            <v>44520</v>
          </cell>
          <cell r="T255">
            <v>519669</v>
          </cell>
          <cell r="U255" t="str">
            <v>519669UCI  Junior Men 17-18</v>
          </cell>
          <cell r="V255" t="str">
            <v>Shelton Marcis</v>
          </cell>
          <cell r="W255">
            <v>17</v>
          </cell>
          <cell r="Y255" t="str">
            <v>USAC</v>
          </cell>
          <cell r="Z255" t="str">
            <v>USAC519669</v>
          </cell>
        </row>
        <row r="256">
          <cell r="D256" t="str">
            <v>106UCI  Junior Men 17-18</v>
          </cell>
          <cell r="E256">
            <v>2756</v>
          </cell>
          <cell r="F256" t="str">
            <v>UCI  Junior Men 17-18</v>
          </cell>
          <cell r="G256" t="str">
            <v>Gus</v>
          </cell>
          <cell r="H256" t="str">
            <v>Walker</v>
          </cell>
          <cell r="I256" t="str">
            <v xml:space="preserve"> </v>
          </cell>
          <cell r="J256" t="str">
            <v>M</v>
          </cell>
          <cell r="K256" t="str">
            <v>ASHEVILLE</v>
          </cell>
          <cell r="L256" t="str">
            <v>NC</v>
          </cell>
          <cell r="M256">
            <v>18</v>
          </cell>
          <cell r="N256" t="str">
            <v>Industry Nine Cycling Team</v>
          </cell>
          <cell r="O256">
            <v>44561</v>
          </cell>
          <cell r="P256">
            <v>0.51041666666666663</v>
          </cell>
          <cell r="Q256">
            <v>3</v>
          </cell>
          <cell r="R256">
            <v>44520</v>
          </cell>
          <cell r="T256">
            <v>566069</v>
          </cell>
          <cell r="U256" t="str">
            <v>566069UCI  Junior Men 17-18</v>
          </cell>
          <cell r="V256" t="str">
            <v>Walker Gus</v>
          </cell>
          <cell r="W256">
            <v>17</v>
          </cell>
          <cell r="Y256" t="str">
            <v>USAC</v>
          </cell>
          <cell r="Z256" t="str">
            <v>USAC566069</v>
          </cell>
        </row>
        <row r="257">
          <cell r="D257" t="str">
            <v>125UCI Junior Women 17-18</v>
          </cell>
          <cell r="E257">
            <v>2771</v>
          </cell>
          <cell r="F257" t="str">
            <v>UCI Junior Women 17-18</v>
          </cell>
          <cell r="G257" t="str">
            <v>Ella</v>
          </cell>
          <cell r="H257" t="str">
            <v>Brenneman</v>
          </cell>
          <cell r="I257" t="str">
            <v xml:space="preserve"> </v>
          </cell>
          <cell r="J257" t="str">
            <v>F</v>
          </cell>
          <cell r="K257" t="str">
            <v>YORK</v>
          </cell>
          <cell r="L257" t="str">
            <v>PA</v>
          </cell>
          <cell r="M257">
            <v>17</v>
          </cell>
          <cell r="N257" t="str">
            <v>CXHAIRS DEVO : TREK BIKES</v>
          </cell>
          <cell r="O257">
            <v>44593</v>
          </cell>
          <cell r="P257">
            <v>0.51111111111111118</v>
          </cell>
          <cell r="Q257">
            <v>2</v>
          </cell>
          <cell r="R257">
            <v>44520</v>
          </cell>
          <cell r="T257">
            <v>454654</v>
          </cell>
          <cell r="U257" t="str">
            <v>454654UCI Junior Women 17-18</v>
          </cell>
          <cell r="V257" t="str">
            <v>Brenneman Ella</v>
          </cell>
          <cell r="W257">
            <v>16</v>
          </cell>
          <cell r="Y257" t="str">
            <v>USAC</v>
          </cell>
          <cell r="Z257" t="str">
            <v>USAC454654</v>
          </cell>
        </row>
        <row r="258">
          <cell r="D258" t="str">
            <v>126UCI Junior Women 17-18</v>
          </cell>
          <cell r="E258">
            <v>2772</v>
          </cell>
          <cell r="F258" t="str">
            <v>UCI Junior Women 17-18</v>
          </cell>
          <cell r="G258" t="str">
            <v>Lydia</v>
          </cell>
          <cell r="H258" t="str">
            <v>Elbert</v>
          </cell>
          <cell r="I258" t="str">
            <v xml:space="preserve"> </v>
          </cell>
          <cell r="J258" t="str">
            <v>F</v>
          </cell>
          <cell r="K258" t="str">
            <v>CHICAGO</v>
          </cell>
          <cell r="L258" t="str">
            <v>IL</v>
          </cell>
          <cell r="M258">
            <v>17</v>
          </cell>
          <cell r="N258" t="str">
            <v>The Pony Shop</v>
          </cell>
          <cell r="O258">
            <v>44561</v>
          </cell>
          <cell r="P258">
            <v>0.51111111111111118</v>
          </cell>
          <cell r="Q258">
            <v>2</v>
          </cell>
          <cell r="R258">
            <v>44520</v>
          </cell>
          <cell r="T258">
            <v>516539</v>
          </cell>
          <cell r="U258" t="str">
            <v>516539UCI Junior Women 17-18</v>
          </cell>
          <cell r="V258" t="str">
            <v>Elbert Lydia</v>
          </cell>
          <cell r="W258">
            <v>16</v>
          </cell>
          <cell r="Y258" t="str">
            <v>USAC</v>
          </cell>
          <cell r="Z258" t="str">
            <v>USAC516539</v>
          </cell>
        </row>
        <row r="259">
          <cell r="D259" t="str">
            <v>128UCI Junior Women 17-18</v>
          </cell>
          <cell r="E259">
            <v>2774</v>
          </cell>
          <cell r="F259" t="str">
            <v>UCI Junior Women 17-18</v>
          </cell>
          <cell r="G259" t="str">
            <v>Ava</v>
          </cell>
          <cell r="H259" t="str">
            <v>Holmgren</v>
          </cell>
          <cell r="I259" t="str">
            <v xml:space="preserve"> </v>
          </cell>
          <cell r="J259" t="str">
            <v>F</v>
          </cell>
          <cell r="K259" t="str">
            <v>Orillia</v>
          </cell>
          <cell r="L259" t="str">
            <v>ON</v>
          </cell>
          <cell r="M259">
            <v>17</v>
          </cell>
          <cell r="N259" t="str">
            <v>Hardwood Next Wave Cycling Team</v>
          </cell>
          <cell r="O259" t="str">
            <v>Intl</v>
          </cell>
          <cell r="P259">
            <v>0.51111111111111118</v>
          </cell>
          <cell r="Q259">
            <v>0</v>
          </cell>
          <cell r="R259">
            <v>44520</v>
          </cell>
          <cell r="T259">
            <v>566594</v>
          </cell>
          <cell r="U259" t="str">
            <v>566594UCI Junior Women 17-18</v>
          </cell>
          <cell r="V259" t="str">
            <v>Holmgren Ava</v>
          </cell>
          <cell r="W259">
            <v>16</v>
          </cell>
          <cell r="Y259" t="str">
            <v>USAC</v>
          </cell>
          <cell r="Z259" t="str">
            <v>USAC566594</v>
          </cell>
        </row>
        <row r="260">
          <cell r="D260" t="str">
            <v>129UCI Junior Women 17-18</v>
          </cell>
          <cell r="E260">
            <v>2775</v>
          </cell>
          <cell r="F260" t="str">
            <v>UCI Junior Women 17-18</v>
          </cell>
          <cell r="G260" t="str">
            <v>Isabella</v>
          </cell>
          <cell r="H260" t="str">
            <v>Holmgren</v>
          </cell>
          <cell r="I260" t="str">
            <v xml:space="preserve"> </v>
          </cell>
          <cell r="J260" t="str">
            <v>F</v>
          </cell>
          <cell r="K260" t="str">
            <v>Orillia</v>
          </cell>
          <cell r="L260" t="str">
            <v>ON</v>
          </cell>
          <cell r="M260">
            <v>17</v>
          </cell>
          <cell r="N260" t="str">
            <v>Hardwood Next Wave Cycling Team</v>
          </cell>
          <cell r="O260" t="str">
            <v>Intl</v>
          </cell>
          <cell r="P260">
            <v>0.51111111111111118</v>
          </cell>
          <cell r="Q260">
            <v>0</v>
          </cell>
          <cell r="R260">
            <v>44520</v>
          </cell>
          <cell r="T260" t="str">
            <v>Intl-HolmgrenIsabella</v>
          </cell>
          <cell r="U260" t="str">
            <v>Intl-HolmgrenIsabellaUCI Junior Women 17-18</v>
          </cell>
          <cell r="V260" t="str">
            <v>Holmgren Isabella</v>
          </cell>
          <cell r="W260">
            <v>16</v>
          </cell>
          <cell r="Y260" t="str">
            <v>USAC</v>
          </cell>
          <cell r="Z260" t="str">
            <v>USACIntl-HolmgrenIsabella</v>
          </cell>
        </row>
        <row r="261">
          <cell r="D261" t="str">
            <v>127UCI Junior Women 17-18</v>
          </cell>
          <cell r="E261">
            <v>2773</v>
          </cell>
          <cell r="F261" t="str">
            <v>UCI Junior Women 17-18</v>
          </cell>
          <cell r="G261" t="str">
            <v>Alison</v>
          </cell>
          <cell r="H261" t="str">
            <v>McKeithan</v>
          </cell>
          <cell r="I261" t="str">
            <v xml:space="preserve"> </v>
          </cell>
          <cell r="J261" t="str">
            <v>F</v>
          </cell>
          <cell r="K261" t="str">
            <v>APEX</v>
          </cell>
          <cell r="L261" t="str">
            <v>NC</v>
          </cell>
          <cell r="M261">
            <v>17</v>
          </cell>
          <cell r="N261" t="str">
            <v>Blue Ridge Cross</v>
          </cell>
          <cell r="O261">
            <v>44561</v>
          </cell>
          <cell r="P261">
            <v>0.51111111111111118</v>
          </cell>
          <cell r="Q261">
            <v>3</v>
          </cell>
          <cell r="R261">
            <v>44520</v>
          </cell>
          <cell r="T261">
            <v>393598</v>
          </cell>
          <cell r="U261" t="str">
            <v>393598UCI Junior Women 17-18</v>
          </cell>
          <cell r="V261" t="str">
            <v>McKeithan Alison</v>
          </cell>
          <cell r="W261">
            <v>16</v>
          </cell>
          <cell r="Y261" t="str">
            <v>USAC</v>
          </cell>
          <cell r="Z261" t="str">
            <v>USAC393598</v>
          </cell>
        </row>
        <row r="262">
          <cell r="D262" t="str">
            <v>300Single Speed</v>
          </cell>
          <cell r="E262">
            <v>2708</v>
          </cell>
          <cell r="F262" t="str">
            <v>300Single Speed</v>
          </cell>
          <cell r="G262" t="str">
            <v>Christopher</v>
          </cell>
          <cell r="H262" t="str">
            <v>Arndt</v>
          </cell>
          <cell r="I262" t="str">
            <v xml:space="preserve"> </v>
          </cell>
          <cell r="J262" t="str">
            <v>M</v>
          </cell>
          <cell r="K262" t="str">
            <v>COLUMBUS</v>
          </cell>
          <cell r="L262" t="str">
            <v>OH</v>
          </cell>
          <cell r="M262">
            <v>39</v>
          </cell>
          <cell r="N262" t="str">
            <v>Smanie Saddles</v>
          </cell>
          <cell r="O262">
            <v>44548</v>
          </cell>
          <cell r="P262">
            <v>0.51180555555555551</v>
          </cell>
          <cell r="Q262">
            <v>3</v>
          </cell>
          <cell r="R262">
            <v>44520</v>
          </cell>
          <cell r="T262">
            <v>365072</v>
          </cell>
          <cell r="U262" t="str">
            <v>365072Single Speed</v>
          </cell>
          <cell r="V262" t="str">
            <v>Arndt Christopher</v>
          </cell>
          <cell r="W262">
            <v>38</v>
          </cell>
          <cell r="Y262" t="str">
            <v>USAC</v>
          </cell>
          <cell r="Z262" t="str">
            <v>USAC365072</v>
          </cell>
        </row>
        <row r="263">
          <cell r="D263" t="str">
            <v>301Single Speed</v>
          </cell>
          <cell r="E263">
            <v>2110</v>
          </cell>
          <cell r="F263" t="str">
            <v>301Single Speed</v>
          </cell>
          <cell r="G263" t="str">
            <v>Nicholas</v>
          </cell>
          <cell r="H263" t="str">
            <v>Barlow</v>
          </cell>
          <cell r="I263" t="str">
            <v xml:space="preserve"> </v>
          </cell>
          <cell r="J263" t="str">
            <v>M</v>
          </cell>
          <cell r="K263" t="str">
            <v>Charlotte</v>
          </cell>
          <cell r="L263" t="str">
            <v>NC</v>
          </cell>
          <cell r="M263">
            <v>34</v>
          </cell>
          <cell r="N263" t="str">
            <v>Free Fetty Wap</v>
          </cell>
          <cell r="O263">
            <v>44835</v>
          </cell>
          <cell r="P263">
            <v>0.51180555555555551</v>
          </cell>
          <cell r="Q263">
            <v>3</v>
          </cell>
          <cell r="R263">
            <v>44520</v>
          </cell>
          <cell r="T263">
            <v>448500</v>
          </cell>
          <cell r="U263" t="str">
            <v>448500Single Speed</v>
          </cell>
          <cell r="V263" t="str">
            <v>Barlow Nicholas</v>
          </cell>
          <cell r="W263">
            <v>33</v>
          </cell>
          <cell r="Y263" t="str">
            <v>USAC</v>
          </cell>
          <cell r="Z263" t="str">
            <v>USAC448500</v>
          </cell>
        </row>
        <row r="264">
          <cell r="D264" t="str">
            <v>302Single Speed</v>
          </cell>
          <cell r="E264">
            <v>2709</v>
          </cell>
          <cell r="F264" t="str">
            <v>302Single Speed</v>
          </cell>
          <cell r="G264" t="str">
            <v>Justin</v>
          </cell>
          <cell r="H264" t="str">
            <v>Bristol</v>
          </cell>
          <cell r="I264" t="str">
            <v xml:space="preserve"> </v>
          </cell>
          <cell r="J264" t="str">
            <v>M</v>
          </cell>
          <cell r="K264" t="str">
            <v>Savannah</v>
          </cell>
          <cell r="L264" t="str">
            <v>GA</v>
          </cell>
          <cell r="M264">
            <v>34</v>
          </cell>
          <cell r="N264" t="str">
            <v>Lex Racing p/b Chatham Parkway Toyota</v>
          </cell>
          <cell r="O264">
            <v>44666</v>
          </cell>
          <cell r="P264">
            <v>0.51180555555555551</v>
          </cell>
          <cell r="Q264">
            <v>3</v>
          </cell>
          <cell r="R264">
            <v>44520</v>
          </cell>
          <cell r="T264">
            <v>296567</v>
          </cell>
          <cell r="U264" t="str">
            <v>296567Single Speed</v>
          </cell>
          <cell r="V264" t="str">
            <v>Bristol Justin</v>
          </cell>
          <cell r="W264">
            <v>33</v>
          </cell>
          <cell r="Y264" t="str">
            <v>USAC</v>
          </cell>
          <cell r="Z264" t="str">
            <v>USAC296567</v>
          </cell>
        </row>
        <row r="265">
          <cell r="D265" t="str">
            <v>303Single Speed</v>
          </cell>
          <cell r="E265">
            <v>2392</v>
          </cell>
          <cell r="F265" t="str">
            <v>303Single Speed</v>
          </cell>
          <cell r="G265" t="str">
            <v>Mark</v>
          </cell>
          <cell r="H265" t="str">
            <v>Deutsch</v>
          </cell>
          <cell r="I265" t="str">
            <v xml:space="preserve"> </v>
          </cell>
          <cell r="J265" t="str">
            <v>M</v>
          </cell>
          <cell r="K265" t="str">
            <v>Durham</v>
          </cell>
          <cell r="L265" t="str">
            <v>NC</v>
          </cell>
          <cell r="M265">
            <v>34</v>
          </cell>
          <cell r="N265" t="str">
            <v>Oak City Cycling Project Race Team</v>
          </cell>
          <cell r="O265">
            <v>44558</v>
          </cell>
          <cell r="P265">
            <v>0.51180555555555551</v>
          </cell>
          <cell r="Q265">
            <v>3</v>
          </cell>
          <cell r="R265">
            <v>44520</v>
          </cell>
          <cell r="T265">
            <v>509634</v>
          </cell>
          <cell r="U265" t="str">
            <v>509634Single Speed</v>
          </cell>
          <cell r="V265" t="str">
            <v>Deutsch Mark</v>
          </cell>
          <cell r="W265">
            <v>33</v>
          </cell>
          <cell r="Y265" t="str">
            <v>USAC</v>
          </cell>
          <cell r="Z265" t="str">
            <v>USAC509634</v>
          </cell>
        </row>
        <row r="266">
          <cell r="D266" t="str">
            <v>304Single Speed</v>
          </cell>
          <cell r="E266">
            <v>2710</v>
          </cell>
          <cell r="F266" t="str">
            <v>304Single Speed</v>
          </cell>
          <cell r="G266" t="str">
            <v>Elizabeth</v>
          </cell>
          <cell r="H266" t="str">
            <v>Dinatale</v>
          </cell>
          <cell r="I266" t="str">
            <v xml:space="preserve"> </v>
          </cell>
          <cell r="J266" t="str">
            <v>F</v>
          </cell>
          <cell r="K266" t="str">
            <v>RALEIGH</v>
          </cell>
          <cell r="L266" t="str">
            <v>NC</v>
          </cell>
          <cell r="M266">
            <v>37</v>
          </cell>
          <cell r="N266" t="str">
            <v>Old North Cycling Team</v>
          </cell>
          <cell r="O266">
            <v>44680</v>
          </cell>
          <cell r="P266">
            <v>0.51180555555555551</v>
          </cell>
          <cell r="Q266">
            <v>4</v>
          </cell>
          <cell r="R266">
            <v>44520</v>
          </cell>
          <cell r="T266">
            <v>547792</v>
          </cell>
          <cell r="U266" t="str">
            <v>547792Single Speed</v>
          </cell>
          <cell r="V266" t="str">
            <v>Dinatale Elizabeth</v>
          </cell>
          <cell r="W266">
            <v>36</v>
          </cell>
          <cell r="Y266" t="str">
            <v>USAC</v>
          </cell>
          <cell r="Z266" t="str">
            <v>USAC547792</v>
          </cell>
        </row>
        <row r="267">
          <cell r="D267" t="str">
            <v>305Single Speed</v>
          </cell>
          <cell r="E267">
            <v>2711</v>
          </cell>
          <cell r="F267" t="str">
            <v>305Single Speed</v>
          </cell>
          <cell r="G267" t="str">
            <v>Grant</v>
          </cell>
          <cell r="H267" t="str">
            <v>Fanning</v>
          </cell>
          <cell r="I267" t="str">
            <v xml:space="preserve"> </v>
          </cell>
          <cell r="J267" t="str">
            <v>M</v>
          </cell>
          <cell r="K267" t="str">
            <v>richmond</v>
          </cell>
          <cell r="L267" t="str">
            <v>VA</v>
          </cell>
          <cell r="M267">
            <v>37</v>
          </cell>
          <cell r="N267" t="str">
            <v>Crosshairs Cycling</v>
          </cell>
          <cell r="O267">
            <v>44755</v>
          </cell>
          <cell r="P267">
            <v>0.51180555555555551</v>
          </cell>
          <cell r="Q267">
            <v>3</v>
          </cell>
          <cell r="R267">
            <v>44520</v>
          </cell>
          <cell r="T267">
            <v>317992</v>
          </cell>
          <cell r="U267" t="str">
            <v>317992Single Speed</v>
          </cell>
          <cell r="V267" t="str">
            <v>Fanning Grant</v>
          </cell>
          <cell r="W267">
            <v>36</v>
          </cell>
          <cell r="Y267" t="str">
            <v>USAC</v>
          </cell>
          <cell r="Z267" t="str">
            <v>USAC317992</v>
          </cell>
        </row>
        <row r="268">
          <cell r="D268" t="str">
            <v>306Single Speed</v>
          </cell>
          <cell r="E268">
            <v>2712</v>
          </cell>
          <cell r="F268" t="str">
            <v>306Single Speed</v>
          </cell>
          <cell r="G268" t="str">
            <v>Blaine</v>
          </cell>
          <cell r="H268" t="str">
            <v>Felton</v>
          </cell>
          <cell r="I268" t="str">
            <v xml:space="preserve"> </v>
          </cell>
          <cell r="J268" t="str">
            <v>M</v>
          </cell>
          <cell r="K268" t="str">
            <v>SEATTLE</v>
          </cell>
          <cell r="L268" t="str">
            <v>WA</v>
          </cell>
          <cell r="M268">
            <v>39</v>
          </cell>
          <cell r="N268" t="str">
            <v>Alki Velo Club</v>
          </cell>
          <cell r="O268">
            <v>44548</v>
          </cell>
          <cell r="P268">
            <v>0.51180555555555551</v>
          </cell>
          <cell r="Q268">
            <v>3</v>
          </cell>
          <cell r="R268">
            <v>44520</v>
          </cell>
          <cell r="T268">
            <v>443071</v>
          </cell>
          <cell r="U268" t="str">
            <v>443071Single Speed</v>
          </cell>
          <cell r="V268" t="str">
            <v>Felton Blaine</v>
          </cell>
          <cell r="W268">
            <v>38</v>
          </cell>
          <cell r="Y268" t="str">
            <v>USAC</v>
          </cell>
          <cell r="Z268" t="str">
            <v>USAC443071</v>
          </cell>
        </row>
        <row r="269">
          <cell r="D269" t="str">
            <v>307Single Speed</v>
          </cell>
          <cell r="E269">
            <v>2076</v>
          </cell>
          <cell r="F269" t="str">
            <v>307Single Speed</v>
          </cell>
          <cell r="G269" t="str">
            <v>Jonathan</v>
          </cell>
          <cell r="H269" t="str">
            <v>Hamblen</v>
          </cell>
          <cell r="I269" t="str">
            <v xml:space="preserve"> </v>
          </cell>
          <cell r="J269" t="str">
            <v>M</v>
          </cell>
          <cell r="K269" t="str">
            <v>WINSTON SALEM</v>
          </cell>
          <cell r="L269" t="str">
            <v>NC</v>
          </cell>
          <cell r="M269">
            <v>47</v>
          </cell>
          <cell r="N269" t="str">
            <v>Project Echelon Racing</v>
          </cell>
          <cell r="O269">
            <v>44630</v>
          </cell>
          <cell r="P269">
            <v>0.51180555555555551</v>
          </cell>
          <cell r="Q269">
            <v>1</v>
          </cell>
          <cell r="R269">
            <v>44520</v>
          </cell>
          <cell r="T269">
            <v>14782</v>
          </cell>
          <cell r="U269" t="str">
            <v>14782Single Speed</v>
          </cell>
          <cell r="V269" t="str">
            <v>Hamblen Jonathan</v>
          </cell>
          <cell r="W269">
            <v>46</v>
          </cell>
          <cell r="Y269" t="str">
            <v>USAC</v>
          </cell>
          <cell r="Z269" t="str">
            <v>USAC14782</v>
          </cell>
        </row>
        <row r="270">
          <cell r="D270" t="str">
            <v>308Single Speed</v>
          </cell>
          <cell r="E270">
            <v>2078</v>
          </cell>
          <cell r="F270" t="str">
            <v>308Single Speed</v>
          </cell>
          <cell r="G270" t="str">
            <v>Ben</v>
          </cell>
          <cell r="H270" t="str">
            <v>Hill</v>
          </cell>
          <cell r="I270" t="str">
            <v xml:space="preserve"> </v>
          </cell>
          <cell r="J270" t="str">
            <v>M</v>
          </cell>
          <cell r="K270" t="str">
            <v>WAYNESVILLE</v>
          </cell>
          <cell r="L270" t="str">
            <v>NC</v>
          </cell>
          <cell r="M270">
            <v>45</v>
          </cell>
          <cell r="N270" t="str">
            <v>Carmichael Training Systems</v>
          </cell>
          <cell r="O270">
            <v>44547</v>
          </cell>
          <cell r="P270">
            <v>0.51180555555555551</v>
          </cell>
          <cell r="Q270">
            <v>2</v>
          </cell>
          <cell r="R270">
            <v>44520</v>
          </cell>
          <cell r="T270">
            <v>99885</v>
          </cell>
          <cell r="U270" t="str">
            <v>99885Single Speed</v>
          </cell>
          <cell r="V270" t="str">
            <v>Hill Ben</v>
          </cell>
          <cell r="W270">
            <v>44</v>
          </cell>
          <cell r="Y270" t="str">
            <v>USAC</v>
          </cell>
          <cell r="Z270" t="str">
            <v>USAC99885</v>
          </cell>
        </row>
        <row r="271">
          <cell r="D271" t="str">
            <v>309Single Speed</v>
          </cell>
          <cell r="E271">
            <v>2079</v>
          </cell>
          <cell r="F271" t="str">
            <v>309Single Speed</v>
          </cell>
          <cell r="G271" t="str">
            <v>Stephen</v>
          </cell>
          <cell r="H271" t="str">
            <v>Huddle</v>
          </cell>
          <cell r="I271" t="str">
            <v xml:space="preserve"> </v>
          </cell>
          <cell r="J271" t="str">
            <v>M</v>
          </cell>
          <cell r="K271" t="str">
            <v>CHARLOTTE</v>
          </cell>
          <cell r="L271" t="str">
            <v>NC</v>
          </cell>
          <cell r="M271">
            <v>38</v>
          </cell>
          <cell r="N271" t="str">
            <v>Hopfly Cyclocross</v>
          </cell>
          <cell r="O271">
            <v>44547</v>
          </cell>
          <cell r="P271">
            <v>0.51180555555555551</v>
          </cell>
          <cell r="Q271">
            <v>3</v>
          </cell>
          <cell r="R271">
            <v>44520</v>
          </cell>
          <cell r="T271">
            <v>214602</v>
          </cell>
          <cell r="U271" t="str">
            <v>214602Single Speed</v>
          </cell>
          <cell r="V271" t="str">
            <v>Huddle Stephen</v>
          </cell>
          <cell r="W271">
            <v>37</v>
          </cell>
          <cell r="Y271" t="str">
            <v>USAC</v>
          </cell>
          <cell r="Z271" t="str">
            <v>USAC214602</v>
          </cell>
        </row>
        <row r="272">
          <cell r="D272" t="str">
            <v>327Single Speed</v>
          </cell>
          <cell r="E272">
            <v>2453</v>
          </cell>
          <cell r="F272" t="str">
            <v>309Single Speed</v>
          </cell>
          <cell r="G272" t="str">
            <v>Jack</v>
          </cell>
          <cell r="H272" t="str">
            <v>Kosma</v>
          </cell>
          <cell r="I272" t="str">
            <v xml:space="preserve"> </v>
          </cell>
          <cell r="J272" t="str">
            <v>M</v>
          </cell>
          <cell r="K272" t="str">
            <v>Asheville</v>
          </cell>
          <cell r="L272" t="str">
            <v>NC</v>
          </cell>
          <cell r="M272">
            <v>28</v>
          </cell>
          <cell r="N272" t="str">
            <v>BVRNR Bikes</v>
          </cell>
          <cell r="O272" t="str">
            <v>One Day</v>
          </cell>
          <cell r="P272">
            <v>0.51180555555555551</v>
          </cell>
          <cell r="Q272" t="str">
            <v>OD</v>
          </cell>
          <cell r="R272">
            <v>44520</v>
          </cell>
          <cell r="T272" t="str">
            <v>ODKosmaJack</v>
          </cell>
          <cell r="U272" t="str">
            <v>ODKosmaJackSingle Speed</v>
          </cell>
          <cell r="V272" t="str">
            <v>Kosma Jack</v>
          </cell>
          <cell r="W272">
            <v>27</v>
          </cell>
          <cell r="Y272" t="str">
            <v>USAC</v>
          </cell>
          <cell r="Z272" t="str">
            <v>USACODKosmaJack</v>
          </cell>
        </row>
        <row r="273">
          <cell r="D273" t="str">
            <v>310Single Speed</v>
          </cell>
          <cell r="E273">
            <v>2713</v>
          </cell>
          <cell r="F273" t="str">
            <v>310Single Speed</v>
          </cell>
          <cell r="G273" t="str">
            <v>Bochet</v>
          </cell>
          <cell r="H273" t="str">
            <v>Leland</v>
          </cell>
          <cell r="I273" t="str">
            <v xml:space="preserve"> </v>
          </cell>
          <cell r="J273" t="str">
            <v>M</v>
          </cell>
          <cell r="K273" t="str">
            <v>Mount Pleasant</v>
          </cell>
          <cell r="L273" t="str">
            <v>SC</v>
          </cell>
          <cell r="M273">
            <v>39</v>
          </cell>
          <cell r="N273" t="str">
            <v>Lowcountry Racing</v>
          </cell>
          <cell r="O273" t="str">
            <v>One Day</v>
          </cell>
          <cell r="P273">
            <v>0.51180555555555551</v>
          </cell>
          <cell r="Q273" t="str">
            <v>OD</v>
          </cell>
          <cell r="R273">
            <v>44520</v>
          </cell>
          <cell r="T273" t="str">
            <v>ODLeleandBochet</v>
          </cell>
          <cell r="U273" t="str">
            <v>ODLeleandBochetSingle Speed</v>
          </cell>
          <cell r="V273" t="str">
            <v>Leland Bochet</v>
          </cell>
          <cell r="W273">
            <v>38</v>
          </cell>
          <cell r="Y273" t="str">
            <v>USAC</v>
          </cell>
          <cell r="Z273" t="str">
            <v>USACODLeleandBochet</v>
          </cell>
        </row>
        <row r="274">
          <cell r="D274" t="str">
            <v>311Single Speed</v>
          </cell>
          <cell r="E274">
            <v>2714</v>
          </cell>
          <cell r="F274" t="str">
            <v>311Single Speed</v>
          </cell>
          <cell r="G274" t="str">
            <v>Myles</v>
          </cell>
          <cell r="H274" t="str">
            <v>Lietzke</v>
          </cell>
          <cell r="I274" t="str">
            <v xml:space="preserve"> </v>
          </cell>
          <cell r="J274" t="str">
            <v>M</v>
          </cell>
          <cell r="K274" t="str">
            <v>NORTH CHARLESTON</v>
          </cell>
          <cell r="L274" t="str">
            <v>SC</v>
          </cell>
          <cell r="M274">
            <v>36</v>
          </cell>
          <cell r="N274" t="str">
            <v>Ride Bikes</v>
          </cell>
          <cell r="O274" t="str">
            <v>One Day</v>
          </cell>
          <cell r="P274">
            <v>0.51180555555555551</v>
          </cell>
          <cell r="Q274" t="str">
            <v>OD</v>
          </cell>
          <cell r="R274">
            <v>44520</v>
          </cell>
          <cell r="T274" t="str">
            <v>ODLietzkeMyles</v>
          </cell>
          <cell r="U274" t="str">
            <v>ODLietzkeMylesSingle Speed</v>
          </cell>
          <cell r="V274" t="str">
            <v>Lietzke Myles</v>
          </cell>
          <cell r="W274">
            <v>35</v>
          </cell>
          <cell r="Y274" t="str">
            <v>USAC</v>
          </cell>
          <cell r="Z274" t="str">
            <v>USACODLietzkeMyles</v>
          </cell>
        </row>
        <row r="275">
          <cell r="D275" t="str">
            <v>312Single Speed</v>
          </cell>
          <cell r="E275">
            <v>2715</v>
          </cell>
          <cell r="F275" t="str">
            <v>312Single Speed</v>
          </cell>
          <cell r="G275" t="str">
            <v>Kyle</v>
          </cell>
          <cell r="H275" t="str">
            <v>McNamee</v>
          </cell>
          <cell r="I275" t="str">
            <v xml:space="preserve"> </v>
          </cell>
          <cell r="J275" t="str">
            <v>M</v>
          </cell>
          <cell r="K275" t="str">
            <v>Asheville</v>
          </cell>
          <cell r="L275" t="str">
            <v>NC</v>
          </cell>
          <cell r="M275">
            <v>39</v>
          </cell>
          <cell r="N275" t="str">
            <v xml:space="preserve"> </v>
          </cell>
          <cell r="O275" t="str">
            <v>One Day</v>
          </cell>
          <cell r="P275">
            <v>0.51180555555555551</v>
          </cell>
          <cell r="Q275" t="str">
            <v>OD</v>
          </cell>
          <cell r="R275">
            <v>44520</v>
          </cell>
          <cell r="T275" t="str">
            <v>ODMcNameeKyle</v>
          </cell>
          <cell r="U275" t="str">
            <v>ODMcNameeKyleSingle Speed</v>
          </cell>
          <cell r="V275" t="str">
            <v>McNamee Kyle</v>
          </cell>
          <cell r="W275">
            <v>38</v>
          </cell>
          <cell r="Y275" t="str">
            <v>USAC</v>
          </cell>
          <cell r="Z275" t="str">
            <v>USACODMcNameeKyle</v>
          </cell>
        </row>
        <row r="276">
          <cell r="D276" t="str">
            <v>313Single Speed</v>
          </cell>
          <cell r="E276">
            <v>2213</v>
          </cell>
          <cell r="F276" t="str">
            <v>313Single Speed</v>
          </cell>
          <cell r="G276" t="str">
            <v>Nathan</v>
          </cell>
          <cell r="H276" t="str">
            <v>Mullins</v>
          </cell>
          <cell r="I276" t="str">
            <v xml:space="preserve"> </v>
          </cell>
          <cell r="J276" t="str">
            <v>M</v>
          </cell>
          <cell r="K276" t="str">
            <v>Raleigh</v>
          </cell>
          <cell r="L276" t="str">
            <v>NC</v>
          </cell>
          <cell r="M276">
            <v>36</v>
          </cell>
          <cell r="N276" t="str">
            <v>Team Spoke Cycles p/b Eatmon Law Firm</v>
          </cell>
          <cell r="O276">
            <v>44548</v>
          </cell>
          <cell r="P276">
            <v>0.51180555555555551</v>
          </cell>
          <cell r="Q276">
            <v>3</v>
          </cell>
          <cell r="R276">
            <v>44520</v>
          </cell>
          <cell r="T276">
            <v>432424</v>
          </cell>
          <cell r="U276" t="str">
            <v>432424Single Speed</v>
          </cell>
          <cell r="V276" t="str">
            <v>Mullins Nathan</v>
          </cell>
          <cell r="W276">
            <v>35</v>
          </cell>
          <cell r="Y276" t="str">
            <v>USAC</v>
          </cell>
          <cell r="Z276" t="str">
            <v>USAC432424</v>
          </cell>
        </row>
        <row r="277">
          <cell r="D277" t="str">
            <v>314Single Speed</v>
          </cell>
          <cell r="E277">
            <v>2716</v>
          </cell>
          <cell r="F277" t="str">
            <v>314Single Speed</v>
          </cell>
          <cell r="G277" t="str">
            <v>Joseph</v>
          </cell>
          <cell r="H277" t="str">
            <v>Newman</v>
          </cell>
          <cell r="I277" t="str">
            <v xml:space="preserve"> </v>
          </cell>
          <cell r="J277" t="str">
            <v>M</v>
          </cell>
          <cell r="K277" t="str">
            <v>Mt. Pleasant</v>
          </cell>
          <cell r="L277" t="str">
            <v>SC</v>
          </cell>
          <cell r="M277">
            <v>38</v>
          </cell>
          <cell r="N277" t="str">
            <v>Lowcountry Racing</v>
          </cell>
          <cell r="O277" t="str">
            <v>One Day</v>
          </cell>
          <cell r="P277">
            <v>0.51180555555555551</v>
          </cell>
          <cell r="Q277" t="str">
            <v>OD</v>
          </cell>
          <cell r="R277">
            <v>44520</v>
          </cell>
          <cell r="T277" t="str">
            <v>ODNewmanJoseph</v>
          </cell>
          <cell r="U277" t="str">
            <v>ODNewmanJosephSingle Speed</v>
          </cell>
          <cell r="V277" t="str">
            <v>Newman Joseph</v>
          </cell>
          <cell r="W277">
            <v>37</v>
          </cell>
          <cell r="Y277" t="str">
            <v>USAC</v>
          </cell>
          <cell r="Z277" t="str">
            <v>USACODNewmanJoseph</v>
          </cell>
        </row>
        <row r="278">
          <cell r="D278" t="str">
            <v>315Single Speed</v>
          </cell>
          <cell r="E278">
            <v>2109</v>
          </cell>
          <cell r="F278" t="str">
            <v>315Single Speed</v>
          </cell>
          <cell r="G278" t="str">
            <v>Austin</v>
          </cell>
          <cell r="H278" t="str">
            <v>Parks</v>
          </cell>
          <cell r="I278" t="str">
            <v xml:space="preserve"> </v>
          </cell>
          <cell r="J278" t="str">
            <v>M</v>
          </cell>
          <cell r="K278" t="str">
            <v>Arden</v>
          </cell>
          <cell r="L278" t="str">
            <v>NC</v>
          </cell>
          <cell r="M278">
            <v>25</v>
          </cell>
          <cell r="N278" t="str">
            <v>Downtown Asheville Racing Club (DARC)</v>
          </cell>
          <cell r="O278" t="str">
            <v>One Day</v>
          </cell>
          <cell r="P278">
            <v>0.51180555555555551</v>
          </cell>
          <cell r="Q278" t="str">
            <v>OD</v>
          </cell>
          <cell r="R278">
            <v>44520</v>
          </cell>
          <cell r="T278" t="str">
            <v>ODParksAustin</v>
          </cell>
          <cell r="U278" t="str">
            <v>ODParksAustinSingle Speed</v>
          </cell>
          <cell r="V278" t="str">
            <v>Parks Austin</v>
          </cell>
          <cell r="W278">
            <v>24</v>
          </cell>
          <cell r="Y278" t="str">
            <v>USAC</v>
          </cell>
          <cell r="Z278" t="str">
            <v>USACODParksAustin</v>
          </cell>
        </row>
        <row r="279">
          <cell r="D279" t="str">
            <v>316Single Speed</v>
          </cell>
          <cell r="E279">
            <v>2717</v>
          </cell>
          <cell r="F279" t="str">
            <v>316Single Speed</v>
          </cell>
          <cell r="G279" t="str">
            <v>Alex</v>
          </cell>
          <cell r="H279" t="str">
            <v>Petkus</v>
          </cell>
          <cell r="I279" t="str">
            <v xml:space="preserve"> </v>
          </cell>
          <cell r="J279" t="str">
            <v>M</v>
          </cell>
          <cell r="K279" t="str">
            <v>CHARLESTON</v>
          </cell>
          <cell r="L279" t="str">
            <v>SC</v>
          </cell>
          <cell r="M279">
            <v>35</v>
          </cell>
          <cell r="N279" t="str">
            <v>Low Country Racing</v>
          </cell>
          <cell r="O279">
            <v>44547</v>
          </cell>
          <cell r="P279">
            <v>0.51180555555555551</v>
          </cell>
          <cell r="Q279">
            <v>3</v>
          </cell>
          <cell r="R279">
            <v>44520</v>
          </cell>
          <cell r="T279">
            <v>205804</v>
          </cell>
          <cell r="U279" t="str">
            <v>205804Single Speed</v>
          </cell>
          <cell r="V279" t="str">
            <v>Petkus Alex</v>
          </cell>
          <cell r="W279">
            <v>34</v>
          </cell>
          <cell r="Y279" t="str">
            <v>USAC</v>
          </cell>
          <cell r="Z279" t="str">
            <v>USAC205804</v>
          </cell>
        </row>
        <row r="280">
          <cell r="D280" t="str">
            <v>317Single Speed</v>
          </cell>
          <cell r="E280">
            <v>2111</v>
          </cell>
          <cell r="F280" t="str">
            <v>317Single Speed</v>
          </cell>
          <cell r="G280" t="str">
            <v>Edward</v>
          </cell>
          <cell r="H280" t="str">
            <v>Porter</v>
          </cell>
          <cell r="I280" t="str">
            <v xml:space="preserve"> </v>
          </cell>
          <cell r="J280" t="str">
            <v>M</v>
          </cell>
          <cell r="K280" t="str">
            <v>CARY</v>
          </cell>
          <cell r="L280" t="str">
            <v>NC</v>
          </cell>
          <cell r="M280">
            <v>38</v>
          </cell>
          <cell r="N280" t="str">
            <v>Oak City Cycling Project Race Team</v>
          </cell>
          <cell r="O280">
            <v>44805</v>
          </cell>
          <cell r="P280">
            <v>0.51180555555555551</v>
          </cell>
          <cell r="Q280">
            <v>3</v>
          </cell>
          <cell r="R280">
            <v>44520</v>
          </cell>
          <cell r="T280">
            <v>552354</v>
          </cell>
          <cell r="U280" t="str">
            <v>552354Single Speed</v>
          </cell>
          <cell r="V280" t="str">
            <v>Porter Edward</v>
          </cell>
          <cell r="W280">
            <v>37</v>
          </cell>
          <cell r="Y280" t="str">
            <v>USAC</v>
          </cell>
          <cell r="Z280" t="str">
            <v>USAC552354</v>
          </cell>
        </row>
        <row r="281">
          <cell r="D281" t="str">
            <v>326Single Speed</v>
          </cell>
          <cell r="E281">
            <v>2082</v>
          </cell>
          <cell r="F281" t="str">
            <v>309Single Speed</v>
          </cell>
          <cell r="G281" t="str">
            <v>Chase</v>
          </cell>
          <cell r="H281" t="str">
            <v>Prezioso</v>
          </cell>
          <cell r="I281" t="str">
            <v xml:space="preserve"> </v>
          </cell>
          <cell r="J281" t="str">
            <v>M</v>
          </cell>
          <cell r="K281" t="str">
            <v>Charlotte</v>
          </cell>
          <cell r="L281" t="str">
            <v>NC</v>
          </cell>
          <cell r="M281">
            <v>40</v>
          </cell>
          <cell r="N281" t="str">
            <v>Legion Brewing</v>
          </cell>
          <cell r="O281">
            <v>0</v>
          </cell>
          <cell r="P281">
            <v>0.51180555555555551</v>
          </cell>
          <cell r="Q281">
            <v>3</v>
          </cell>
          <cell r="R281">
            <v>44520</v>
          </cell>
          <cell r="T281">
            <v>124727</v>
          </cell>
          <cell r="U281" t="str">
            <v>124727Single Speed</v>
          </cell>
          <cell r="V281" t="str">
            <v>Prezioso Chase</v>
          </cell>
          <cell r="W281">
            <v>39</v>
          </cell>
          <cell r="Y281" t="str">
            <v>USAC</v>
          </cell>
          <cell r="Z281" t="str">
            <v>USAC124727</v>
          </cell>
        </row>
        <row r="282">
          <cell r="D282" t="str">
            <v>318Single Speed</v>
          </cell>
          <cell r="E282">
            <v>2718</v>
          </cell>
          <cell r="F282" t="str">
            <v>318Single Speed</v>
          </cell>
          <cell r="G282" t="str">
            <v>Matthew</v>
          </cell>
          <cell r="H282" t="str">
            <v>Reeves</v>
          </cell>
          <cell r="I282" t="str">
            <v xml:space="preserve"> </v>
          </cell>
          <cell r="J282" t="str">
            <v>M</v>
          </cell>
          <cell r="K282" t="str">
            <v>ATLANTA</v>
          </cell>
          <cell r="L282" t="str">
            <v>GA</v>
          </cell>
          <cell r="M282">
            <v>36</v>
          </cell>
          <cell r="N282" t="str">
            <v xml:space="preserve"> </v>
          </cell>
          <cell r="O282">
            <v>44652</v>
          </cell>
          <cell r="P282">
            <v>0.51180555555555551</v>
          </cell>
          <cell r="Q282">
            <v>2</v>
          </cell>
          <cell r="R282">
            <v>44520</v>
          </cell>
          <cell r="T282">
            <v>392099</v>
          </cell>
          <cell r="U282" t="str">
            <v>392099Single Speed</v>
          </cell>
          <cell r="V282" t="str">
            <v>Reeves Matthew</v>
          </cell>
          <cell r="W282">
            <v>35</v>
          </cell>
          <cell r="Y282" t="str">
            <v>USAC</v>
          </cell>
          <cell r="Z282" t="str">
            <v>USAC392099</v>
          </cell>
        </row>
        <row r="283">
          <cell r="D283" t="str">
            <v>319Single Speed</v>
          </cell>
          <cell r="E283">
            <v>2013</v>
          </cell>
          <cell r="F283" t="str">
            <v>319Single Speed</v>
          </cell>
          <cell r="G283" t="str">
            <v>John</v>
          </cell>
          <cell r="H283" t="str">
            <v>Smith</v>
          </cell>
          <cell r="I283" t="str">
            <v xml:space="preserve"> </v>
          </cell>
          <cell r="J283" t="str">
            <v>M</v>
          </cell>
          <cell r="K283" t="str">
            <v>ASHEVILLE</v>
          </cell>
          <cell r="L283" t="str">
            <v>NC</v>
          </cell>
          <cell r="M283">
            <v>50</v>
          </cell>
          <cell r="N283" t="str">
            <v>CTS</v>
          </cell>
          <cell r="O283">
            <v>44547</v>
          </cell>
          <cell r="P283">
            <v>0.51180555555555551</v>
          </cell>
          <cell r="Q283">
            <v>4</v>
          </cell>
          <cell r="R283">
            <v>44520</v>
          </cell>
          <cell r="T283">
            <v>174404</v>
          </cell>
          <cell r="U283" t="str">
            <v>174404Single Speed</v>
          </cell>
          <cell r="V283" t="str">
            <v>Smith John</v>
          </cell>
          <cell r="W283">
            <v>49</v>
          </cell>
          <cell r="Y283" t="str">
            <v>USAC</v>
          </cell>
          <cell r="Z283" t="str">
            <v>USAC174404</v>
          </cell>
        </row>
        <row r="284">
          <cell r="D284" t="str">
            <v>320Single Speed</v>
          </cell>
          <cell r="E284">
            <v>2369</v>
          </cell>
          <cell r="F284" t="str">
            <v>320Single Speed</v>
          </cell>
          <cell r="G284" t="str">
            <v>Will</v>
          </cell>
          <cell r="H284" t="str">
            <v>Summer</v>
          </cell>
          <cell r="I284" t="str">
            <v xml:space="preserve"> </v>
          </cell>
          <cell r="J284" t="str">
            <v>M</v>
          </cell>
          <cell r="K284" t="str">
            <v>RALEIGH</v>
          </cell>
          <cell r="L284" t="str">
            <v>NC</v>
          </cell>
          <cell r="M284">
            <v>44</v>
          </cell>
          <cell r="N284" t="str">
            <v>Oak City Cycling Project Race Team</v>
          </cell>
          <cell r="O284">
            <v>44548</v>
          </cell>
          <cell r="P284">
            <v>0.51180555555555551</v>
          </cell>
          <cell r="Q284">
            <v>2</v>
          </cell>
          <cell r="R284">
            <v>44520</v>
          </cell>
          <cell r="T284">
            <v>568421</v>
          </cell>
          <cell r="U284" t="str">
            <v>568421Single Speed</v>
          </cell>
          <cell r="V284" t="str">
            <v>Summer Will</v>
          </cell>
          <cell r="W284">
            <v>43</v>
          </cell>
          <cell r="Y284" t="str">
            <v>USAC</v>
          </cell>
          <cell r="Z284" t="str">
            <v>USAC568421</v>
          </cell>
        </row>
        <row r="285">
          <cell r="D285" t="str">
            <v>321Single Speed</v>
          </cell>
          <cell r="E285">
            <v>2085</v>
          </cell>
          <cell r="F285" t="str">
            <v>321Single Speed</v>
          </cell>
          <cell r="G285" t="str">
            <v>Ann</v>
          </cell>
          <cell r="H285" t="str">
            <v>Sumner</v>
          </cell>
          <cell r="I285" t="str">
            <v xml:space="preserve"> </v>
          </cell>
          <cell r="J285" t="str">
            <v>F</v>
          </cell>
          <cell r="K285" t="str">
            <v>Lewisville</v>
          </cell>
          <cell r="L285" t="str">
            <v>NC</v>
          </cell>
          <cell r="M285">
            <v>50</v>
          </cell>
          <cell r="N285" t="str">
            <v>RRT4G</v>
          </cell>
          <cell r="O285">
            <v>44574</v>
          </cell>
          <cell r="P285">
            <v>0.51180555555555551</v>
          </cell>
          <cell r="Q285">
            <v>3</v>
          </cell>
          <cell r="R285">
            <v>44520</v>
          </cell>
          <cell r="T285">
            <v>287835</v>
          </cell>
          <cell r="U285" t="str">
            <v>287835Single Speed</v>
          </cell>
          <cell r="V285" t="str">
            <v>Sumner Ann</v>
          </cell>
          <cell r="W285">
            <v>49</v>
          </cell>
          <cell r="Y285" t="str">
            <v>USAC</v>
          </cell>
          <cell r="Z285" t="str">
            <v>USAC287835</v>
          </cell>
        </row>
        <row r="286">
          <cell r="D286" t="str">
            <v>322Single Speed</v>
          </cell>
          <cell r="E286">
            <v>2087</v>
          </cell>
          <cell r="F286" t="str">
            <v>322Single Speed</v>
          </cell>
          <cell r="G286" t="str">
            <v>Parker</v>
          </cell>
          <cell r="H286" t="str">
            <v>Tinsley</v>
          </cell>
          <cell r="I286" t="str">
            <v xml:space="preserve"> </v>
          </cell>
          <cell r="J286" t="str">
            <v>M</v>
          </cell>
          <cell r="K286" t="str">
            <v>CHARLOTTE</v>
          </cell>
          <cell r="L286" t="str">
            <v>NC</v>
          </cell>
          <cell r="M286">
            <v>32</v>
          </cell>
          <cell r="N286" t="str">
            <v>HopFly Cyclocross</v>
          </cell>
          <cell r="O286">
            <v>44548</v>
          </cell>
          <cell r="P286">
            <v>0.51180555555555551</v>
          </cell>
          <cell r="Q286">
            <v>3</v>
          </cell>
          <cell r="R286">
            <v>44520</v>
          </cell>
          <cell r="T286">
            <v>412805</v>
          </cell>
          <cell r="U286" t="str">
            <v>412805Single Speed</v>
          </cell>
          <cell r="V286" t="str">
            <v>Tinsley Parker</v>
          </cell>
          <cell r="W286">
            <v>31</v>
          </cell>
          <cell r="Y286" t="str">
            <v>USAC</v>
          </cell>
          <cell r="Z286" t="str">
            <v>USAC412805</v>
          </cell>
        </row>
        <row r="287">
          <cell r="D287" t="str">
            <v>323Single Speed</v>
          </cell>
          <cell r="E287">
            <v>2271</v>
          </cell>
          <cell r="F287" t="str">
            <v>323Single Speed</v>
          </cell>
          <cell r="G287" t="str">
            <v>Bill</v>
          </cell>
          <cell r="H287" t="str">
            <v>Wenner</v>
          </cell>
          <cell r="I287" t="str">
            <v xml:space="preserve"> </v>
          </cell>
          <cell r="J287" t="str">
            <v>M</v>
          </cell>
          <cell r="K287" t="str">
            <v>Raleigh</v>
          </cell>
          <cell r="L287" t="str">
            <v>NC</v>
          </cell>
          <cell r="M287">
            <v>57</v>
          </cell>
          <cell r="N287" t="str">
            <v>Old North Cycling Team</v>
          </cell>
          <cell r="O287">
            <v>44568</v>
          </cell>
          <cell r="P287">
            <v>0.51180555555555551</v>
          </cell>
          <cell r="Q287">
            <v>3</v>
          </cell>
          <cell r="R287">
            <v>44520</v>
          </cell>
          <cell r="T287">
            <v>564541</v>
          </cell>
          <cell r="U287" t="str">
            <v>564541Single Speed</v>
          </cell>
          <cell r="V287" t="str">
            <v>Wenner Bill</v>
          </cell>
          <cell r="W287">
            <v>56</v>
          </cell>
          <cell r="Y287" t="str">
            <v>USAC</v>
          </cell>
          <cell r="Z287" t="str">
            <v>USAC564541</v>
          </cell>
        </row>
        <row r="288">
          <cell r="D288" t="str">
            <v>324Single Speed</v>
          </cell>
          <cell r="E288">
            <v>2089</v>
          </cell>
          <cell r="F288" t="str">
            <v>324Single Speed</v>
          </cell>
          <cell r="G288" t="str">
            <v>Eli</v>
          </cell>
          <cell r="H288" t="str">
            <v>Woodard</v>
          </cell>
          <cell r="I288" t="str">
            <v xml:space="preserve"> </v>
          </cell>
          <cell r="J288" t="str">
            <v>M</v>
          </cell>
          <cell r="K288" t="str">
            <v>NEW HILL</v>
          </cell>
          <cell r="L288" t="str">
            <v>NC</v>
          </cell>
          <cell r="M288">
            <v>22</v>
          </cell>
          <cell r="N288" t="str">
            <v>North Carolina State University</v>
          </cell>
          <cell r="O288">
            <v>44572</v>
          </cell>
          <cell r="P288">
            <v>0.51180555555555551</v>
          </cell>
          <cell r="Q288">
            <v>2</v>
          </cell>
          <cell r="R288">
            <v>44520</v>
          </cell>
          <cell r="T288">
            <v>329312</v>
          </cell>
          <cell r="U288" t="str">
            <v>329312Single Speed</v>
          </cell>
          <cell r="V288" t="str">
            <v>Woodard Eli</v>
          </cell>
          <cell r="W288">
            <v>21</v>
          </cell>
          <cell r="Y288" t="str">
            <v>USAC</v>
          </cell>
          <cell r="Z288" t="str">
            <v>USAC329312</v>
          </cell>
        </row>
        <row r="289">
          <cell r="D289" t="str">
            <v>325Single Speed</v>
          </cell>
          <cell r="E289">
            <v>2088</v>
          </cell>
          <cell r="F289" t="str">
            <v>325Single Speed</v>
          </cell>
          <cell r="G289" t="str">
            <v>Luke</v>
          </cell>
          <cell r="H289" t="str">
            <v>Woodard</v>
          </cell>
          <cell r="I289" t="str">
            <v xml:space="preserve"> </v>
          </cell>
          <cell r="J289" t="str">
            <v>M</v>
          </cell>
          <cell r="K289" t="str">
            <v>NEW HILL</v>
          </cell>
          <cell r="L289" t="str">
            <v>NC</v>
          </cell>
          <cell r="M289">
            <v>29</v>
          </cell>
          <cell r="N289" t="str">
            <v xml:space="preserve"> </v>
          </cell>
          <cell r="O289">
            <v>44637</v>
          </cell>
          <cell r="P289">
            <v>0.51180555555555551</v>
          </cell>
          <cell r="Q289">
            <v>3</v>
          </cell>
          <cell r="R289">
            <v>44520</v>
          </cell>
          <cell r="T289">
            <v>328148</v>
          </cell>
          <cell r="U289" t="str">
            <v>328148Single Speed</v>
          </cell>
          <cell r="V289" t="str">
            <v>Woodard Luke</v>
          </cell>
          <cell r="W289">
            <v>28</v>
          </cell>
          <cell r="Y289" t="str">
            <v>USAC</v>
          </cell>
          <cell r="Z289" t="str">
            <v>USAC328148</v>
          </cell>
        </row>
        <row r="290">
          <cell r="D290" t="str">
            <v>371Masters Men 40+ CX 1,2,3</v>
          </cell>
          <cell r="E290">
            <v>2159</v>
          </cell>
          <cell r="F290" t="str">
            <v>371Masters Men 40+ CX 1,2,3</v>
          </cell>
          <cell r="G290" t="str">
            <v>Joseph</v>
          </cell>
          <cell r="H290" t="str">
            <v>Alachoyan</v>
          </cell>
          <cell r="I290" t="str">
            <v xml:space="preserve"> </v>
          </cell>
          <cell r="J290" t="str">
            <v>M</v>
          </cell>
          <cell r="K290" t="str">
            <v>ASHEVILLE</v>
          </cell>
          <cell r="L290" t="str">
            <v>NC</v>
          </cell>
          <cell r="M290">
            <v>43</v>
          </cell>
          <cell r="N290" t="str">
            <v>Velosports Racing Asheville</v>
          </cell>
          <cell r="O290">
            <v>44547</v>
          </cell>
          <cell r="P290">
            <v>0.54861111111111105</v>
          </cell>
          <cell r="Q290">
            <v>2</v>
          </cell>
          <cell r="R290">
            <v>44520</v>
          </cell>
          <cell r="T290">
            <v>70181</v>
          </cell>
          <cell r="U290" t="str">
            <v>70181Masters Men 40+ CX 1,2,3</v>
          </cell>
          <cell r="V290" t="str">
            <v>Alachoyan Joseph</v>
          </cell>
          <cell r="W290">
            <v>42</v>
          </cell>
          <cell r="Y290" t="str">
            <v>USAC</v>
          </cell>
          <cell r="Z290" t="str">
            <v>USAC70181</v>
          </cell>
        </row>
        <row r="291">
          <cell r="D291" t="str">
            <v>395Masters Men 40+ CX 1,2,3</v>
          </cell>
          <cell r="E291">
            <v>2461</v>
          </cell>
          <cell r="F291" t="str">
            <v>395Masters Men 40+ CX 1,2,3</v>
          </cell>
          <cell r="G291" t="str">
            <v>Mike</v>
          </cell>
          <cell r="H291" t="str">
            <v>Albaneso</v>
          </cell>
          <cell r="I291" t="str">
            <v xml:space="preserve"> </v>
          </cell>
          <cell r="J291" t="str">
            <v>M</v>
          </cell>
          <cell r="K291" t="str">
            <v>POWDER SPRINGS</v>
          </cell>
          <cell r="L291" t="str">
            <v>GA</v>
          </cell>
          <cell r="M291">
            <v>49</v>
          </cell>
          <cell r="N291" t="str">
            <v>Outback Bikes Racing</v>
          </cell>
          <cell r="O291">
            <v>44547</v>
          </cell>
          <cell r="P291">
            <v>0.54861111111111105</v>
          </cell>
          <cell r="Q291">
            <v>3</v>
          </cell>
          <cell r="R291">
            <v>44520</v>
          </cell>
          <cell r="T291">
            <v>195319</v>
          </cell>
          <cell r="U291" t="str">
            <v>195319Masters Men 40+ CX 1,2,3</v>
          </cell>
          <cell r="V291" t="str">
            <v>Albaneso Mike</v>
          </cell>
          <cell r="W291">
            <v>48</v>
          </cell>
          <cell r="Y291" t="str">
            <v>USAC</v>
          </cell>
          <cell r="Z291" t="str">
            <v>USAC195319</v>
          </cell>
        </row>
        <row r="292">
          <cell r="D292" t="str">
            <v>372Masters Men 40+ CX 1,2,3</v>
          </cell>
          <cell r="E292">
            <v>2305</v>
          </cell>
          <cell r="F292" t="str">
            <v>372Masters Men 40+ CX 1,2,3</v>
          </cell>
          <cell r="G292" t="str">
            <v>Jason</v>
          </cell>
          <cell r="H292" t="str">
            <v>Biggs</v>
          </cell>
          <cell r="I292" t="str">
            <v xml:space="preserve"> </v>
          </cell>
          <cell r="J292" t="str">
            <v>M</v>
          </cell>
          <cell r="K292" t="str">
            <v>CARY</v>
          </cell>
          <cell r="L292" t="str">
            <v>NC</v>
          </cell>
          <cell r="M292">
            <v>48</v>
          </cell>
          <cell r="N292" t="str">
            <v>Jigawatt Cycling P/B Carolina Ale House</v>
          </cell>
          <cell r="O292">
            <v>44548</v>
          </cell>
          <cell r="P292">
            <v>0.54861111111111105</v>
          </cell>
          <cell r="Q292">
            <v>2</v>
          </cell>
          <cell r="R292">
            <v>44520</v>
          </cell>
          <cell r="T292">
            <v>361447</v>
          </cell>
          <cell r="U292" t="str">
            <v>361447Masters Men 40+ CX 1,2,3</v>
          </cell>
          <cell r="V292" t="str">
            <v>Biggs Jason</v>
          </cell>
          <cell r="W292">
            <v>47</v>
          </cell>
          <cell r="Y292" t="str">
            <v>USAC</v>
          </cell>
          <cell r="Z292" t="str">
            <v>USAC361447</v>
          </cell>
        </row>
        <row r="293">
          <cell r="D293" t="str">
            <v>373Masters Men 40+ CX 1,2,3</v>
          </cell>
          <cell r="E293">
            <v>2160</v>
          </cell>
          <cell r="F293" t="str">
            <v>373Masters Men 40+ CX 1,2,3</v>
          </cell>
          <cell r="G293" t="str">
            <v>Uri</v>
          </cell>
          <cell r="H293" t="str">
            <v>Camens</v>
          </cell>
          <cell r="I293" t="str">
            <v xml:space="preserve"> </v>
          </cell>
          <cell r="J293" t="str">
            <v>M</v>
          </cell>
          <cell r="K293" t="str">
            <v>HANAHAN</v>
          </cell>
          <cell r="L293" t="str">
            <v>SC</v>
          </cell>
          <cell r="M293">
            <v>43</v>
          </cell>
          <cell r="N293" t="str">
            <v>Low Country Racing</v>
          </cell>
          <cell r="O293">
            <v>44547</v>
          </cell>
          <cell r="P293">
            <v>0.54861111111111105</v>
          </cell>
          <cell r="Q293">
            <v>3</v>
          </cell>
          <cell r="R293">
            <v>44520</v>
          </cell>
          <cell r="T293">
            <v>81610</v>
          </cell>
          <cell r="U293" t="str">
            <v>81610Masters Men 40+ CX 1,2,3</v>
          </cell>
          <cell r="V293" t="str">
            <v>Camens Uri</v>
          </cell>
          <cell r="W293">
            <v>42</v>
          </cell>
          <cell r="Y293" t="str">
            <v>USAC</v>
          </cell>
          <cell r="Z293" t="str">
            <v>USAC81610</v>
          </cell>
        </row>
        <row r="294">
          <cell r="D294" t="str">
            <v>374Masters Men 40+ CX 1,2,3</v>
          </cell>
          <cell r="E294">
            <v>2315</v>
          </cell>
          <cell r="F294" t="str">
            <v>374Masters Men 40+ CX 1,2,3</v>
          </cell>
          <cell r="G294" t="str">
            <v>Frank</v>
          </cell>
          <cell r="H294" t="str">
            <v>Deal</v>
          </cell>
          <cell r="I294" t="str">
            <v xml:space="preserve"> </v>
          </cell>
          <cell r="J294" t="str">
            <v>M</v>
          </cell>
          <cell r="K294" t="str">
            <v>SALEM</v>
          </cell>
          <cell r="L294" t="str">
            <v>VA</v>
          </cell>
          <cell r="M294">
            <v>43</v>
          </cell>
          <cell r="N294" t="str">
            <v>Deschutes Brewery</v>
          </cell>
          <cell r="O294">
            <v>44632</v>
          </cell>
          <cell r="P294">
            <v>0.54861111111111105</v>
          </cell>
          <cell r="Q294">
            <v>2</v>
          </cell>
          <cell r="R294">
            <v>44520</v>
          </cell>
          <cell r="T294">
            <v>8933</v>
          </cell>
          <cell r="U294" t="str">
            <v>8933Masters Men 40+ CX 1,2,3</v>
          </cell>
          <cell r="V294" t="str">
            <v>Deal Frank</v>
          </cell>
          <cell r="W294">
            <v>42</v>
          </cell>
          <cell r="Y294" t="str">
            <v>USAC</v>
          </cell>
          <cell r="Z294" t="str">
            <v>USAC8933</v>
          </cell>
        </row>
        <row r="295">
          <cell r="D295" t="str">
            <v>375Masters Men 40+ CX 1,2,3</v>
          </cell>
          <cell r="E295">
            <v>2211</v>
          </cell>
          <cell r="F295" t="str">
            <v>375Masters Men 40+ CX 1,2,3</v>
          </cell>
          <cell r="G295" t="str">
            <v>Jason</v>
          </cell>
          <cell r="H295" t="str">
            <v>Epstein</v>
          </cell>
          <cell r="I295" t="str">
            <v xml:space="preserve"> </v>
          </cell>
          <cell r="J295" t="str">
            <v>M</v>
          </cell>
          <cell r="K295" t="str">
            <v>RALEIGH</v>
          </cell>
          <cell r="L295" t="str">
            <v>NC</v>
          </cell>
          <cell r="M295">
            <v>48</v>
          </cell>
          <cell r="N295" t="str">
            <v>12th State Cycling Team p/b Trophy Brewing</v>
          </cell>
          <cell r="O295">
            <v>44547</v>
          </cell>
          <cell r="P295">
            <v>0.54861111111111105</v>
          </cell>
          <cell r="Q295">
            <v>3</v>
          </cell>
          <cell r="R295">
            <v>44520</v>
          </cell>
          <cell r="T295">
            <v>115416</v>
          </cell>
          <cell r="U295" t="str">
            <v>115416Masters Men 40+ CX 1,2,3</v>
          </cell>
          <cell r="V295" t="str">
            <v>Epstein Jason</v>
          </cell>
          <cell r="W295">
            <v>47</v>
          </cell>
          <cell r="Y295" t="str">
            <v>USAC</v>
          </cell>
          <cell r="Z295" t="str">
            <v>USAC115416</v>
          </cell>
        </row>
        <row r="296">
          <cell r="D296" t="str">
            <v>376Masters Men 40+ CX 1,2,3</v>
          </cell>
          <cell r="E296">
            <v>2023</v>
          </cell>
          <cell r="F296" t="str">
            <v>376Masters Men 40+ CX 1,2,3</v>
          </cell>
          <cell r="G296" t="str">
            <v>Kevin</v>
          </cell>
          <cell r="H296" t="str">
            <v>Freeman</v>
          </cell>
          <cell r="I296" t="str">
            <v xml:space="preserve"> </v>
          </cell>
          <cell r="J296" t="str">
            <v>M</v>
          </cell>
          <cell r="K296" t="str">
            <v>CHARLOTTE</v>
          </cell>
          <cell r="L296" t="str">
            <v>NC</v>
          </cell>
          <cell r="M296">
            <v>57</v>
          </cell>
          <cell r="N296" t="str">
            <v>Great Pisgah Cattle Company</v>
          </cell>
          <cell r="O296">
            <v>44546</v>
          </cell>
          <cell r="P296">
            <v>0.54861111111111105</v>
          </cell>
          <cell r="Q296">
            <v>3</v>
          </cell>
          <cell r="R296">
            <v>44520</v>
          </cell>
          <cell r="T296">
            <v>12353</v>
          </cell>
          <cell r="U296" t="str">
            <v>12353Masters Men 40+ CX 1,2,3</v>
          </cell>
          <cell r="V296" t="str">
            <v>Freeman Kevin</v>
          </cell>
          <cell r="W296">
            <v>56</v>
          </cell>
          <cell r="Y296" t="str">
            <v>USAC</v>
          </cell>
          <cell r="Z296" t="str">
            <v>USAC12353</v>
          </cell>
        </row>
        <row r="297">
          <cell r="D297" t="str">
            <v>377Masters Men 40+ CX 1,2,3</v>
          </cell>
          <cell r="E297">
            <v>2114</v>
          </cell>
          <cell r="F297" t="str">
            <v>377Masters Men 40+ CX 1,2,3</v>
          </cell>
          <cell r="G297" t="str">
            <v>Keith</v>
          </cell>
          <cell r="H297" t="str">
            <v>Handlon</v>
          </cell>
          <cell r="I297" t="str">
            <v xml:space="preserve"> </v>
          </cell>
          <cell r="J297" t="str">
            <v>M</v>
          </cell>
          <cell r="K297" t="str">
            <v>APEX</v>
          </cell>
          <cell r="L297" t="str">
            <v>NC</v>
          </cell>
          <cell r="M297">
            <v>44</v>
          </cell>
          <cell r="N297" t="str">
            <v>Jigawatt Cycling</v>
          </cell>
          <cell r="O297">
            <v>44674</v>
          </cell>
          <cell r="P297">
            <v>0.54861111111111105</v>
          </cell>
          <cell r="Q297">
            <v>2</v>
          </cell>
          <cell r="R297">
            <v>44520</v>
          </cell>
          <cell r="T297">
            <v>298994</v>
          </cell>
          <cell r="U297" t="str">
            <v>298994Masters Men 40+ CX 1,2,3</v>
          </cell>
          <cell r="V297" t="str">
            <v>Handlon Keith</v>
          </cell>
          <cell r="W297">
            <v>43</v>
          </cell>
          <cell r="Y297" t="str">
            <v>USAC</v>
          </cell>
          <cell r="Z297" t="str">
            <v>USAC298994</v>
          </cell>
        </row>
        <row r="298">
          <cell r="D298" t="str">
            <v>378Masters Men 40+ CX 1,2,3</v>
          </cell>
          <cell r="E298">
            <v>2719</v>
          </cell>
          <cell r="F298" t="str">
            <v>378Masters Men 40+ CX 1,2,3</v>
          </cell>
          <cell r="G298" t="str">
            <v>David</v>
          </cell>
          <cell r="H298" t="str">
            <v>Hicks</v>
          </cell>
          <cell r="I298" t="str">
            <v xml:space="preserve"> </v>
          </cell>
          <cell r="J298" t="str">
            <v>M</v>
          </cell>
          <cell r="K298" t="str">
            <v>ATLANTA</v>
          </cell>
          <cell r="L298" t="str">
            <v>GA</v>
          </cell>
          <cell r="M298">
            <v>50</v>
          </cell>
          <cell r="N298" t="str">
            <v>L5 Flyers p/b Ortho Atlanta</v>
          </cell>
          <cell r="O298">
            <v>44833</v>
          </cell>
          <cell r="P298">
            <v>0.54861111111111105</v>
          </cell>
          <cell r="Q298">
            <v>2</v>
          </cell>
          <cell r="R298">
            <v>44520</v>
          </cell>
          <cell r="T298">
            <v>241937</v>
          </cell>
          <cell r="U298" t="str">
            <v>241937Masters Men 40+ CX 1,2,3</v>
          </cell>
          <cell r="V298" t="str">
            <v>Hicks David</v>
          </cell>
          <cell r="W298">
            <v>49</v>
          </cell>
          <cell r="Y298" t="str">
            <v>USAC</v>
          </cell>
          <cell r="Z298" t="str">
            <v>USAC241937</v>
          </cell>
        </row>
        <row r="299">
          <cell r="D299" t="str">
            <v>379Masters Men 40+ CX 1,2,3</v>
          </cell>
          <cell r="E299">
            <v>2078</v>
          </cell>
          <cell r="F299" t="str">
            <v>379Masters Men 40+ CX 1,2,3</v>
          </cell>
          <cell r="G299" t="str">
            <v>Ben</v>
          </cell>
          <cell r="H299" t="str">
            <v>Hill</v>
          </cell>
          <cell r="I299" t="str">
            <v xml:space="preserve"> </v>
          </cell>
          <cell r="J299" t="str">
            <v>M</v>
          </cell>
          <cell r="K299" t="str">
            <v>WAYNESVILLE</v>
          </cell>
          <cell r="L299" t="str">
            <v>NC</v>
          </cell>
          <cell r="M299">
            <v>45</v>
          </cell>
          <cell r="N299" t="str">
            <v>Carmichael Training Systems</v>
          </cell>
          <cell r="O299">
            <v>44547</v>
          </cell>
          <cell r="P299">
            <v>0.54861111111111105</v>
          </cell>
          <cell r="Q299">
            <v>2</v>
          </cell>
          <cell r="R299">
            <v>44520</v>
          </cell>
          <cell r="T299">
            <v>99885</v>
          </cell>
          <cell r="U299" t="str">
            <v>99885Masters Men 40+ CX 1,2,3</v>
          </cell>
          <cell r="V299" t="str">
            <v>Hill Ben</v>
          </cell>
          <cell r="W299">
            <v>44</v>
          </cell>
          <cell r="Y299" t="str">
            <v>USAC</v>
          </cell>
          <cell r="Z299" t="str">
            <v>USAC99885</v>
          </cell>
        </row>
        <row r="300">
          <cell r="D300" t="str">
            <v>380Masters Men 40+ CX 1,2,3</v>
          </cell>
          <cell r="E300">
            <v>2009</v>
          </cell>
          <cell r="F300" t="str">
            <v>380Masters Men 40+ CX 1,2,3</v>
          </cell>
          <cell r="G300" t="str">
            <v>Adam</v>
          </cell>
          <cell r="H300" t="str">
            <v>Long</v>
          </cell>
          <cell r="I300" t="str">
            <v xml:space="preserve"> </v>
          </cell>
          <cell r="J300" t="str">
            <v>M</v>
          </cell>
          <cell r="K300" t="str">
            <v>PITTSBORO</v>
          </cell>
          <cell r="L300" t="str">
            <v>NC</v>
          </cell>
          <cell r="M300">
            <v>45</v>
          </cell>
          <cell r="N300" t="str">
            <v>Constellation Cycling P/B Inland Construction</v>
          </cell>
          <cell r="O300">
            <v>44810</v>
          </cell>
          <cell r="P300">
            <v>0.54861111111111105</v>
          </cell>
          <cell r="Q300">
            <v>3</v>
          </cell>
          <cell r="R300">
            <v>44520</v>
          </cell>
          <cell r="T300">
            <v>264829</v>
          </cell>
          <cell r="U300" t="str">
            <v>264829Masters Men 40+ CX 1,2,3</v>
          </cell>
          <cell r="V300" t="str">
            <v>Long Adam</v>
          </cell>
          <cell r="W300">
            <v>44</v>
          </cell>
          <cell r="Y300" t="str">
            <v>USAC</v>
          </cell>
          <cell r="Z300" t="str">
            <v>USAC264829</v>
          </cell>
        </row>
        <row r="301">
          <cell r="D301" t="str">
            <v>381Masters Men 40+ CX 1,2,3</v>
          </cell>
          <cell r="E301">
            <v>2446</v>
          </cell>
          <cell r="F301" t="str">
            <v>381Masters Men 40+ CX 1,2,3</v>
          </cell>
          <cell r="G301" t="str">
            <v>Frank</v>
          </cell>
          <cell r="H301" t="str">
            <v>Mandaro</v>
          </cell>
          <cell r="I301" t="str">
            <v xml:space="preserve"> </v>
          </cell>
          <cell r="J301" t="str">
            <v>M</v>
          </cell>
          <cell r="K301" t="str">
            <v>ASHEVILLE</v>
          </cell>
          <cell r="L301" t="str">
            <v>NC</v>
          </cell>
          <cell r="M301">
            <v>48</v>
          </cell>
          <cell r="N301" t="str">
            <v>Beer City Bicycles</v>
          </cell>
          <cell r="O301">
            <v>44547</v>
          </cell>
          <cell r="P301">
            <v>0.54861111111111105</v>
          </cell>
          <cell r="Q301">
            <v>3</v>
          </cell>
          <cell r="R301">
            <v>44520</v>
          </cell>
          <cell r="T301">
            <v>186545</v>
          </cell>
          <cell r="U301" t="str">
            <v>186545Masters Men 40+ CX 1,2,3</v>
          </cell>
          <cell r="V301" t="str">
            <v>Mandaro Frank</v>
          </cell>
          <cell r="W301">
            <v>47</v>
          </cell>
          <cell r="Y301" t="str">
            <v>USAC</v>
          </cell>
          <cell r="Z301" t="str">
            <v>USAC186545</v>
          </cell>
        </row>
        <row r="302">
          <cell r="D302" t="str">
            <v>382Masters Men 40+ CX 1,2,3</v>
          </cell>
          <cell r="E302">
            <v>2720</v>
          </cell>
          <cell r="F302" t="str">
            <v>382Masters Men 40+ CX 1,2,3</v>
          </cell>
          <cell r="G302" t="str">
            <v>Peter</v>
          </cell>
          <cell r="H302" t="str">
            <v>Mathern</v>
          </cell>
          <cell r="I302" t="str">
            <v xml:space="preserve"> </v>
          </cell>
          <cell r="J302" t="str">
            <v>M</v>
          </cell>
          <cell r="K302" t="str">
            <v>Greenville</v>
          </cell>
          <cell r="L302" t="str">
            <v>SC</v>
          </cell>
          <cell r="M302">
            <v>48</v>
          </cell>
          <cell r="N302" t="str">
            <v>Crosstown Velo</v>
          </cell>
          <cell r="O302">
            <v>44643</v>
          </cell>
          <cell r="P302">
            <v>0.54861111111111105</v>
          </cell>
          <cell r="Q302">
            <v>3</v>
          </cell>
          <cell r="R302">
            <v>44520</v>
          </cell>
          <cell r="T302">
            <v>158593</v>
          </cell>
          <cell r="U302" t="str">
            <v>158593Masters Men 40+ CX 1,2,3</v>
          </cell>
          <cell r="V302" t="str">
            <v>Mathern Peter</v>
          </cell>
          <cell r="W302">
            <v>47</v>
          </cell>
          <cell r="Y302" t="str">
            <v>USAC</v>
          </cell>
          <cell r="Z302" t="str">
            <v>USAC158593</v>
          </cell>
        </row>
        <row r="303">
          <cell r="D303" t="str">
            <v>383Masters Men 40+ CX 1,2,3</v>
          </cell>
          <cell r="E303">
            <v>2185</v>
          </cell>
          <cell r="F303" t="str">
            <v>383Masters Men 40+ CX 1,2,3</v>
          </cell>
          <cell r="G303" t="str">
            <v>Robb</v>
          </cell>
          <cell r="H303" t="str">
            <v>Peterson</v>
          </cell>
          <cell r="I303" t="str">
            <v xml:space="preserve"> </v>
          </cell>
          <cell r="J303" t="str">
            <v>M</v>
          </cell>
          <cell r="K303" t="str">
            <v>MOUNT AIRY</v>
          </cell>
          <cell r="L303" t="str">
            <v>NC</v>
          </cell>
          <cell r="M303">
            <v>53</v>
          </cell>
          <cell r="N303" t="str">
            <v>Cycleworks</v>
          </cell>
          <cell r="O303">
            <v>44547</v>
          </cell>
          <cell r="P303">
            <v>0.54861111111111105</v>
          </cell>
          <cell r="Q303">
            <v>2</v>
          </cell>
          <cell r="R303">
            <v>44520</v>
          </cell>
          <cell r="T303">
            <v>270019</v>
          </cell>
          <cell r="U303" t="str">
            <v>270019Masters Men 40+ CX 1,2,3</v>
          </cell>
          <cell r="V303" t="str">
            <v>Peterson Robb</v>
          </cell>
          <cell r="W303">
            <v>52</v>
          </cell>
          <cell r="Y303" t="str">
            <v>USAC</v>
          </cell>
          <cell r="Z303" t="str">
            <v>USAC270019</v>
          </cell>
        </row>
        <row r="304">
          <cell r="D304" t="str">
            <v>384Masters Men 40+ CX 1,2,3</v>
          </cell>
          <cell r="E304">
            <v>2227</v>
          </cell>
          <cell r="F304" t="str">
            <v>384Masters Men 40+ CX 1,2,3</v>
          </cell>
          <cell r="G304" t="str">
            <v>Scott</v>
          </cell>
          <cell r="H304" t="str">
            <v>Richardson</v>
          </cell>
          <cell r="I304" t="str">
            <v xml:space="preserve"> </v>
          </cell>
          <cell r="J304" t="str">
            <v>M</v>
          </cell>
          <cell r="K304" t="str">
            <v>STOKESDALE</v>
          </cell>
          <cell r="L304" t="str">
            <v>NC</v>
          </cell>
          <cell r="M304">
            <v>48</v>
          </cell>
          <cell r="N304" t="str">
            <v>Clemmons Bike Racing</v>
          </cell>
          <cell r="O304">
            <v>44841</v>
          </cell>
          <cell r="P304">
            <v>0.54861111111111105</v>
          </cell>
          <cell r="Q304">
            <v>3</v>
          </cell>
          <cell r="R304">
            <v>44520</v>
          </cell>
          <cell r="T304">
            <v>413027</v>
          </cell>
          <cell r="U304" t="str">
            <v>413027Masters Men 40+ CX 1,2,3</v>
          </cell>
          <cell r="V304" t="str">
            <v>Richardson Scott</v>
          </cell>
          <cell r="W304">
            <v>47</v>
          </cell>
          <cell r="Y304" t="str">
            <v>USAC</v>
          </cell>
          <cell r="Z304" t="str">
            <v>USAC413027</v>
          </cell>
        </row>
        <row r="305">
          <cell r="D305" t="str">
            <v>385Masters Men 40+ CX 1,2,3</v>
          </cell>
          <cell r="E305">
            <v>2721</v>
          </cell>
          <cell r="F305" t="str">
            <v>385Masters Men 40+ CX 1,2,3</v>
          </cell>
          <cell r="G305" t="str">
            <v>Thomas</v>
          </cell>
          <cell r="H305" t="str">
            <v>Savage</v>
          </cell>
          <cell r="I305" t="str">
            <v xml:space="preserve"> </v>
          </cell>
          <cell r="J305" t="str">
            <v>M</v>
          </cell>
          <cell r="K305" t="str">
            <v>CHARLOTTE</v>
          </cell>
          <cell r="L305" t="str">
            <v>NC</v>
          </cell>
          <cell r="M305">
            <v>40</v>
          </cell>
          <cell r="N305" t="str">
            <v>Crosswind Sports Management</v>
          </cell>
          <cell r="O305">
            <v>44561</v>
          </cell>
          <cell r="P305">
            <v>0.54861111111111105</v>
          </cell>
          <cell r="Q305">
            <v>2</v>
          </cell>
          <cell r="R305">
            <v>44520</v>
          </cell>
          <cell r="T305">
            <v>219861</v>
          </cell>
          <cell r="U305" t="str">
            <v>219861Masters Men 40+ CX 1,2,3</v>
          </cell>
          <cell r="V305" t="str">
            <v>Savage Thomas</v>
          </cell>
          <cell r="W305">
            <v>39</v>
          </cell>
          <cell r="Y305" t="str">
            <v>USAC</v>
          </cell>
          <cell r="Z305" t="str">
            <v>USAC219861</v>
          </cell>
        </row>
        <row r="306">
          <cell r="D306" t="str">
            <v>386Masters Men 40+ CX 1,2,3</v>
          </cell>
          <cell r="E306">
            <v>2167</v>
          </cell>
          <cell r="F306" t="str">
            <v>386Masters Men 40+ CX 1,2,3</v>
          </cell>
          <cell r="G306" t="str">
            <v>Ophir</v>
          </cell>
          <cell r="H306" t="str">
            <v>Sefiha</v>
          </cell>
          <cell r="I306" t="str">
            <v xml:space="preserve"> </v>
          </cell>
          <cell r="J306" t="str">
            <v>M</v>
          </cell>
          <cell r="K306" t="str">
            <v>ASHEVILLE</v>
          </cell>
          <cell r="L306" t="str">
            <v>NC</v>
          </cell>
          <cell r="M306">
            <v>48</v>
          </cell>
          <cell r="N306" t="str">
            <v>Crosstown Velo</v>
          </cell>
          <cell r="O306">
            <v>44646</v>
          </cell>
          <cell r="P306">
            <v>0.54861111111111105</v>
          </cell>
          <cell r="Q306">
            <v>2</v>
          </cell>
          <cell r="R306">
            <v>44520</v>
          </cell>
          <cell r="T306">
            <v>40420</v>
          </cell>
          <cell r="U306" t="str">
            <v>40420Masters Men 40+ CX 1,2,3</v>
          </cell>
          <cell r="V306" t="str">
            <v>Sefiha Ophir</v>
          </cell>
          <cell r="W306">
            <v>47</v>
          </cell>
          <cell r="Y306" t="str">
            <v>USAC</v>
          </cell>
          <cell r="Z306" t="str">
            <v>USAC40420</v>
          </cell>
        </row>
        <row r="307">
          <cell r="D307" t="str">
            <v>387Masters Men 40+ CX 1,2,3</v>
          </cell>
          <cell r="E307">
            <v>2722</v>
          </cell>
          <cell r="F307" t="str">
            <v>387Masters Men 40+ CX 1,2,3</v>
          </cell>
          <cell r="G307" t="str">
            <v>Nathan</v>
          </cell>
          <cell r="H307" t="str">
            <v>Sibly</v>
          </cell>
          <cell r="I307" t="str">
            <v xml:space="preserve"> </v>
          </cell>
          <cell r="J307" t="str">
            <v>M</v>
          </cell>
          <cell r="K307" t="str">
            <v>ATLANTA</v>
          </cell>
          <cell r="L307" t="str">
            <v>GA</v>
          </cell>
          <cell r="M307">
            <v>46</v>
          </cell>
          <cell r="N307" t="str">
            <v>NOMAD Cycling Services</v>
          </cell>
          <cell r="O307">
            <v>44833</v>
          </cell>
          <cell r="P307">
            <v>0.54861111111111105</v>
          </cell>
          <cell r="Q307">
            <v>1</v>
          </cell>
          <cell r="R307">
            <v>44520</v>
          </cell>
          <cell r="T307">
            <v>32594</v>
          </cell>
          <cell r="U307" t="str">
            <v>32594Masters Men 40+ CX 1,2,3</v>
          </cell>
          <cell r="V307" t="str">
            <v>Sibly Nathan</v>
          </cell>
          <cell r="W307">
            <v>45</v>
          </cell>
          <cell r="Y307" t="str">
            <v>USAC</v>
          </cell>
          <cell r="Z307" t="str">
            <v>USAC32594</v>
          </cell>
        </row>
        <row r="308">
          <cell r="D308" t="str">
            <v>388Masters Men 40+ CX 1,2,3</v>
          </cell>
          <cell r="E308">
            <v>2168</v>
          </cell>
          <cell r="F308" t="str">
            <v>388Masters Men 40+ CX 1,2,3</v>
          </cell>
          <cell r="G308" t="str">
            <v>Rod</v>
          </cell>
          <cell r="H308" t="str">
            <v>Stanton</v>
          </cell>
          <cell r="I308" t="str">
            <v xml:space="preserve"> </v>
          </cell>
          <cell r="J308" t="str">
            <v>M</v>
          </cell>
          <cell r="K308" t="str">
            <v>Holly Springs</v>
          </cell>
          <cell r="L308" t="str">
            <v>NC</v>
          </cell>
          <cell r="M308">
            <v>49</v>
          </cell>
          <cell r="N308" t="str">
            <v>Team Spoke Cycles p/b Eatmon Law Firm</v>
          </cell>
          <cell r="O308">
            <v>44575</v>
          </cell>
          <cell r="P308">
            <v>0.54861111111111105</v>
          </cell>
          <cell r="Q308">
            <v>2</v>
          </cell>
          <cell r="R308">
            <v>44520</v>
          </cell>
          <cell r="T308">
            <v>455356</v>
          </cell>
          <cell r="U308" t="str">
            <v>455356Masters Men 40+ CX 1,2,3</v>
          </cell>
          <cell r="V308" t="str">
            <v>Stanton Rod</v>
          </cell>
          <cell r="W308">
            <v>48</v>
          </cell>
          <cell r="Y308" t="str">
            <v>USAC</v>
          </cell>
          <cell r="Z308" t="str">
            <v>USAC455356</v>
          </cell>
        </row>
        <row r="309">
          <cell r="D309" t="str">
            <v>389Masters Men 40+ CX 1,2,3</v>
          </cell>
          <cell r="E309">
            <v>2434</v>
          </cell>
          <cell r="F309" t="str">
            <v>389Masters Men 40+ CX 1,2,3</v>
          </cell>
          <cell r="G309" t="str">
            <v>Joshua</v>
          </cell>
          <cell r="H309" t="str">
            <v>Stevens</v>
          </cell>
          <cell r="I309" t="str">
            <v xml:space="preserve"> </v>
          </cell>
          <cell r="J309" t="str">
            <v>M</v>
          </cell>
          <cell r="K309" t="str">
            <v>COLUMBIA</v>
          </cell>
          <cell r="L309" t="str">
            <v>SC</v>
          </cell>
          <cell r="M309">
            <v>48</v>
          </cell>
          <cell r="N309" t="str">
            <v xml:space="preserve"> </v>
          </cell>
          <cell r="O309">
            <v>44547</v>
          </cell>
          <cell r="P309">
            <v>0.54861111111111105</v>
          </cell>
          <cell r="Q309">
            <v>1</v>
          </cell>
          <cell r="R309">
            <v>44520</v>
          </cell>
          <cell r="T309">
            <v>123006</v>
          </cell>
          <cell r="U309" t="str">
            <v>123006Masters Men 40+ CX 1,2,3</v>
          </cell>
          <cell r="V309" t="str">
            <v>Stevens Joshua</v>
          </cell>
          <cell r="W309">
            <v>47</v>
          </cell>
          <cell r="Y309" t="str">
            <v>USAC</v>
          </cell>
          <cell r="Z309" t="str">
            <v>USAC123006</v>
          </cell>
        </row>
        <row r="310">
          <cell r="D310" t="str">
            <v>390Masters Men 40+ CX 1,2,3</v>
          </cell>
          <cell r="E310">
            <v>2790</v>
          </cell>
          <cell r="F310" t="str">
            <v>390Masters Men 40+ CX 1,2,3</v>
          </cell>
          <cell r="G310" t="str">
            <v>Nicholas</v>
          </cell>
          <cell r="H310" t="str">
            <v>Survoy</v>
          </cell>
          <cell r="I310" t="str">
            <v xml:space="preserve"> </v>
          </cell>
          <cell r="J310" t="str">
            <v>M</v>
          </cell>
          <cell r="K310" t="str">
            <v>RALEIGH</v>
          </cell>
          <cell r="L310" t="str">
            <v>NC</v>
          </cell>
          <cell r="M310">
            <v>42</v>
          </cell>
          <cell r="N310" t="str">
            <v>Oak City Cycling Project</v>
          </cell>
          <cell r="O310">
            <v>44548</v>
          </cell>
          <cell r="P310">
            <v>0.54861111111111105</v>
          </cell>
          <cell r="Q310">
            <v>3</v>
          </cell>
          <cell r="R310">
            <v>44520</v>
          </cell>
          <cell r="T310">
            <v>517698</v>
          </cell>
          <cell r="U310" t="str">
            <v>517698Masters Men 40+ CX 1,2,3</v>
          </cell>
          <cell r="V310" t="str">
            <v>Survoy Nicholas</v>
          </cell>
          <cell r="W310">
            <v>41</v>
          </cell>
          <cell r="Y310" t="str">
            <v>USAC</v>
          </cell>
          <cell r="Z310" t="str">
            <v>USAC517698</v>
          </cell>
        </row>
        <row r="311">
          <cell r="D311" t="str">
            <v>391Masters Men 40+ CX 1,2,3</v>
          </cell>
          <cell r="E311">
            <v>2169</v>
          </cell>
          <cell r="F311" t="str">
            <v>391Masters Men 40+ CX 1,2,3</v>
          </cell>
          <cell r="G311" t="str">
            <v>Reny</v>
          </cell>
          <cell r="H311" t="str">
            <v>Townsend</v>
          </cell>
          <cell r="I311" t="str">
            <v xml:space="preserve"> </v>
          </cell>
          <cell r="J311" t="str">
            <v>M</v>
          </cell>
          <cell r="K311" t="str">
            <v>Cullowhee</v>
          </cell>
          <cell r="L311" t="str">
            <v>NC</v>
          </cell>
          <cell r="M311">
            <v>44</v>
          </cell>
          <cell r="N311" t="str">
            <v>Gulo Composites</v>
          </cell>
          <cell r="O311">
            <v>44833</v>
          </cell>
          <cell r="P311">
            <v>0.54861111111111105</v>
          </cell>
          <cell r="Q311">
            <v>5</v>
          </cell>
          <cell r="R311">
            <v>44520</v>
          </cell>
          <cell r="T311">
            <v>625328</v>
          </cell>
          <cell r="U311" t="str">
            <v>625328Masters Men 40+ CX 1,2,3</v>
          </cell>
          <cell r="V311" t="str">
            <v>Townsend Reny</v>
          </cell>
          <cell r="W311">
            <v>43</v>
          </cell>
          <cell r="Y311" t="str">
            <v>USAC</v>
          </cell>
          <cell r="Z311" t="str">
            <v>USAC625328</v>
          </cell>
        </row>
        <row r="312">
          <cell r="D312" t="str">
            <v>392Masters Men 40+ CX 1,2,3</v>
          </cell>
          <cell r="E312">
            <v>2171</v>
          </cell>
          <cell r="F312" t="str">
            <v>392Masters Men 40+ CX 1,2,3</v>
          </cell>
          <cell r="G312" t="str">
            <v>Austin</v>
          </cell>
          <cell r="H312" t="str">
            <v>Walker</v>
          </cell>
          <cell r="I312" t="str">
            <v xml:space="preserve"> </v>
          </cell>
          <cell r="J312" t="str">
            <v>M</v>
          </cell>
          <cell r="K312" t="str">
            <v>ASHEVILLE</v>
          </cell>
          <cell r="L312" t="str">
            <v>NC</v>
          </cell>
          <cell r="M312">
            <v>47</v>
          </cell>
          <cell r="N312" t="str">
            <v>Industry Nine Cycling Team</v>
          </cell>
          <cell r="O312">
            <v>44547</v>
          </cell>
          <cell r="P312">
            <v>0.54861111111111105</v>
          </cell>
          <cell r="Q312">
            <v>2</v>
          </cell>
          <cell r="R312">
            <v>44520</v>
          </cell>
          <cell r="T312">
            <v>88126</v>
          </cell>
          <cell r="U312" t="str">
            <v>88126Masters Men 40+ CX 1,2,3</v>
          </cell>
          <cell r="V312" t="str">
            <v>Walker Austin</v>
          </cell>
          <cell r="W312">
            <v>46</v>
          </cell>
          <cell r="Y312" t="str">
            <v>USAC</v>
          </cell>
          <cell r="Z312" t="str">
            <v>USAC88126</v>
          </cell>
        </row>
        <row r="313">
          <cell r="D313" t="str">
            <v>393Masters Men 40+ CX 1,2,3</v>
          </cell>
          <cell r="E313">
            <v>2723</v>
          </cell>
          <cell r="F313" t="str">
            <v>393Masters Men 40+ CX 1,2,3</v>
          </cell>
          <cell r="G313" t="str">
            <v>Eric</v>
          </cell>
          <cell r="H313" t="str">
            <v>White</v>
          </cell>
          <cell r="I313" t="str">
            <v xml:space="preserve"> </v>
          </cell>
          <cell r="J313" t="str">
            <v>M</v>
          </cell>
          <cell r="K313" t="str">
            <v xml:space="preserve"> ARDEN</v>
          </cell>
          <cell r="L313" t="str">
            <v>NC</v>
          </cell>
          <cell r="M313">
            <v>42</v>
          </cell>
          <cell r="N313" t="str">
            <v xml:space="preserve"> </v>
          </cell>
          <cell r="O313">
            <v>44728</v>
          </cell>
          <cell r="P313">
            <v>0.54861111111111105</v>
          </cell>
          <cell r="Q313">
            <v>2</v>
          </cell>
          <cell r="R313">
            <v>44520</v>
          </cell>
          <cell r="T313">
            <v>185963</v>
          </cell>
          <cell r="U313" t="str">
            <v>185963Masters Men 40+ CX 1,2,3</v>
          </cell>
          <cell r="V313" t="str">
            <v>White Eric</v>
          </cell>
          <cell r="W313">
            <v>41</v>
          </cell>
          <cell r="Y313" t="str">
            <v>USAC</v>
          </cell>
          <cell r="Z313" t="str">
            <v>USAC185963</v>
          </cell>
        </row>
        <row r="314">
          <cell r="D314" t="str">
            <v>394Masters Men 40+ CX 1,2,3</v>
          </cell>
          <cell r="E314">
            <v>2220</v>
          </cell>
          <cell r="F314" t="str">
            <v>394Masters Men 40+ CX 1,2,3</v>
          </cell>
          <cell r="G314" t="str">
            <v>Mark</v>
          </cell>
          <cell r="H314" t="str">
            <v>Zhu</v>
          </cell>
          <cell r="I314" t="str">
            <v xml:space="preserve"> </v>
          </cell>
          <cell r="J314" t="str">
            <v>M</v>
          </cell>
          <cell r="K314" t="str">
            <v>RALEIGH</v>
          </cell>
          <cell r="L314" t="str">
            <v>NC</v>
          </cell>
          <cell r="M314">
            <v>43</v>
          </cell>
          <cell r="N314" t="str">
            <v>12th State Cycling p/b Trophy Brewing</v>
          </cell>
          <cell r="O314">
            <v>44761</v>
          </cell>
          <cell r="P314">
            <v>0.54861111111111105</v>
          </cell>
          <cell r="Q314">
            <v>3</v>
          </cell>
          <cell r="R314">
            <v>44520</v>
          </cell>
          <cell r="T314">
            <v>278108</v>
          </cell>
          <cell r="U314" t="str">
            <v>278108Masters Men 40+ CX 1,2,3</v>
          </cell>
          <cell r="V314" t="str">
            <v>Zhu Mark</v>
          </cell>
          <cell r="W314">
            <v>42</v>
          </cell>
          <cell r="Y314" t="str">
            <v>USAC</v>
          </cell>
          <cell r="Z314" t="str">
            <v>USAC278108</v>
          </cell>
        </row>
        <row r="315">
          <cell r="D315" t="str">
            <v>1Masters Men 50+ CX 1,2,3</v>
          </cell>
          <cell r="E315">
            <v>2173</v>
          </cell>
          <cell r="F315" t="str">
            <v>1Masters Men 50+ CX 1,2,3</v>
          </cell>
          <cell r="G315" t="str">
            <v>Barney</v>
          </cell>
          <cell r="H315" t="str">
            <v>Baxter</v>
          </cell>
          <cell r="I315" t="str">
            <v xml:space="preserve"> </v>
          </cell>
          <cell r="J315" t="str">
            <v>M</v>
          </cell>
          <cell r="K315" t="str">
            <v>RALEIGH</v>
          </cell>
          <cell r="L315" t="str">
            <v>NC</v>
          </cell>
          <cell r="M315">
            <v>65</v>
          </cell>
          <cell r="N315" t="str">
            <v>Revolution Cycling</v>
          </cell>
          <cell r="O315">
            <v>44815</v>
          </cell>
          <cell r="P315">
            <v>0.5493055555555556</v>
          </cell>
          <cell r="Q315">
            <v>2</v>
          </cell>
          <cell r="R315">
            <v>44520</v>
          </cell>
          <cell r="T315">
            <v>56193</v>
          </cell>
          <cell r="U315" t="str">
            <v>56193Masters Men 50+ CX 1,2,3</v>
          </cell>
          <cell r="V315" t="str">
            <v>Baxter Barney</v>
          </cell>
          <cell r="W315">
            <v>64</v>
          </cell>
          <cell r="Y315" t="str">
            <v>USAC</v>
          </cell>
          <cell r="Z315" t="str">
            <v>USAC56193</v>
          </cell>
        </row>
        <row r="316">
          <cell r="D316" t="str">
            <v>2Masters Men 50+ CX 1,2,3</v>
          </cell>
          <cell r="E316">
            <v>2724</v>
          </cell>
          <cell r="F316" t="str">
            <v>2Masters Men 50+ CX 1,2,3</v>
          </cell>
          <cell r="G316" t="str">
            <v>Timothy</v>
          </cell>
          <cell r="H316" t="str">
            <v>Beirne</v>
          </cell>
          <cell r="I316" t="str">
            <v xml:space="preserve"> </v>
          </cell>
          <cell r="J316" t="str">
            <v>M</v>
          </cell>
          <cell r="K316" t="str">
            <v>GOSHEN</v>
          </cell>
          <cell r="L316" t="str">
            <v>KY</v>
          </cell>
          <cell r="M316">
            <v>56</v>
          </cell>
          <cell r="N316" t="str">
            <v>Schellers Racing Team</v>
          </cell>
          <cell r="O316">
            <v>44784</v>
          </cell>
          <cell r="P316">
            <v>0.5493055555555556</v>
          </cell>
          <cell r="Q316">
            <v>2</v>
          </cell>
          <cell r="R316">
            <v>44520</v>
          </cell>
          <cell r="T316">
            <v>57060</v>
          </cell>
          <cell r="U316" t="str">
            <v>57060Masters Men 50+ CX 1,2,3</v>
          </cell>
          <cell r="V316" t="str">
            <v>Beirne Timothy</v>
          </cell>
          <cell r="W316">
            <v>55</v>
          </cell>
          <cell r="Y316" t="str">
            <v>USAC</v>
          </cell>
          <cell r="Z316" t="str">
            <v>USAC57060</v>
          </cell>
        </row>
        <row r="317">
          <cell r="D317" t="str">
            <v>3Masters Men 50+ CX 1,2,3</v>
          </cell>
          <cell r="E317">
            <v>2725</v>
          </cell>
          <cell r="F317" t="str">
            <v>3Masters Men 50+ CX 1,2,3</v>
          </cell>
          <cell r="G317" t="str">
            <v>Alan</v>
          </cell>
          <cell r="H317" t="str">
            <v>Bengtson</v>
          </cell>
          <cell r="I317" t="str">
            <v xml:space="preserve"> </v>
          </cell>
          <cell r="J317" t="str">
            <v>M</v>
          </cell>
          <cell r="K317" t="str">
            <v>ATLANTA</v>
          </cell>
          <cell r="L317" t="str">
            <v>GA</v>
          </cell>
          <cell r="M317">
            <v>58</v>
          </cell>
          <cell r="N317" t="str">
            <v>Wahoo Fitness</v>
          </cell>
          <cell r="O317">
            <v>44548</v>
          </cell>
          <cell r="P317">
            <v>0.5493055555555556</v>
          </cell>
          <cell r="Q317">
            <v>3</v>
          </cell>
          <cell r="R317">
            <v>44520</v>
          </cell>
          <cell r="T317">
            <v>374171</v>
          </cell>
          <cell r="U317" t="str">
            <v>374171Masters Men 50+ CX 1,2,3</v>
          </cell>
          <cell r="V317" t="str">
            <v>Bengtson Alan</v>
          </cell>
          <cell r="W317">
            <v>57</v>
          </cell>
          <cell r="Y317" t="str">
            <v>USAC</v>
          </cell>
          <cell r="Z317" t="str">
            <v>USAC374171</v>
          </cell>
        </row>
        <row r="318">
          <cell r="D318" t="str">
            <v>4Masters Men 50+ CX 1,2,3</v>
          </cell>
          <cell r="E318">
            <v>2726</v>
          </cell>
          <cell r="F318" t="str">
            <v>4Masters Men 50+ CX 1,2,3</v>
          </cell>
          <cell r="G318" t="str">
            <v>Justin</v>
          </cell>
          <cell r="H318" t="str">
            <v>Bowes</v>
          </cell>
          <cell r="I318" t="str">
            <v xml:space="preserve"> </v>
          </cell>
          <cell r="J318" t="str">
            <v>M</v>
          </cell>
          <cell r="K318" t="str">
            <v>CROZET</v>
          </cell>
          <cell r="L318" t="str">
            <v>VA</v>
          </cell>
          <cell r="M318">
            <v>50</v>
          </cell>
          <cell r="N318" t="str">
            <v>Miller School of Albemarle</v>
          </cell>
          <cell r="O318">
            <v>44658</v>
          </cell>
          <cell r="P318">
            <v>0.5493055555555556</v>
          </cell>
          <cell r="Q318">
            <v>2</v>
          </cell>
          <cell r="R318">
            <v>44520</v>
          </cell>
          <cell r="T318">
            <v>42053</v>
          </cell>
          <cell r="U318" t="str">
            <v>42053Masters Men 50+ CX 1,2,3</v>
          </cell>
          <cell r="V318" t="str">
            <v>Bowes Justin</v>
          </cell>
          <cell r="W318">
            <v>49</v>
          </cell>
          <cell r="Y318" t="str">
            <v>USAC</v>
          </cell>
          <cell r="Z318" t="str">
            <v>USAC42053</v>
          </cell>
        </row>
        <row r="319">
          <cell r="D319" t="str">
            <v>5Masters Men 50+ CX 1,2,3</v>
          </cell>
          <cell r="E319">
            <v>2727</v>
          </cell>
          <cell r="F319" t="str">
            <v>5Masters Men 50+ CX 1,2,3</v>
          </cell>
          <cell r="G319" t="str">
            <v>Paul</v>
          </cell>
          <cell r="H319" t="str">
            <v>Carter</v>
          </cell>
          <cell r="I319" t="str">
            <v xml:space="preserve"> </v>
          </cell>
          <cell r="J319" t="str">
            <v>M</v>
          </cell>
          <cell r="K319" t="str">
            <v>CLARKSVILLE</v>
          </cell>
          <cell r="L319" t="str">
            <v>TN</v>
          </cell>
          <cell r="M319">
            <v>51</v>
          </cell>
          <cell r="N319" t="str">
            <v>Mid South Racing</v>
          </cell>
          <cell r="O319">
            <v>44547</v>
          </cell>
          <cell r="P319">
            <v>0.5493055555555556</v>
          </cell>
          <cell r="Q319">
            <v>3</v>
          </cell>
          <cell r="R319">
            <v>44520</v>
          </cell>
          <cell r="T319">
            <v>133359</v>
          </cell>
          <cell r="U319" t="str">
            <v>133359Masters Men 50+ CX 1,2,3</v>
          </cell>
          <cell r="V319" t="str">
            <v>Carter Paul</v>
          </cell>
          <cell r="W319">
            <v>50</v>
          </cell>
          <cell r="Y319" t="str">
            <v>USAC</v>
          </cell>
          <cell r="Z319" t="str">
            <v>USAC133359</v>
          </cell>
        </row>
        <row r="320">
          <cell r="D320" t="str">
            <v>41Masters Men 50+ CX 1,2,3</v>
          </cell>
          <cell r="E320">
            <v>2743</v>
          </cell>
          <cell r="F320" t="str">
            <v>41Masters Men 50+ CX 1,2,3</v>
          </cell>
          <cell r="G320" t="str">
            <v>Kirk</v>
          </cell>
          <cell r="H320" t="str">
            <v>Corsello</v>
          </cell>
          <cell r="I320" t="str">
            <v xml:space="preserve"> </v>
          </cell>
          <cell r="J320" t="str">
            <v>M</v>
          </cell>
          <cell r="K320" t="str">
            <v>LILBURN</v>
          </cell>
          <cell r="L320" t="str">
            <v>GA</v>
          </cell>
          <cell r="M320">
            <v>55</v>
          </cell>
          <cell r="N320" t="str">
            <v>NGCA Tyler Perry Cycling Team</v>
          </cell>
          <cell r="O320">
            <v>44693</v>
          </cell>
          <cell r="P320">
            <v>0.5493055555555556</v>
          </cell>
          <cell r="Q320">
            <v>2</v>
          </cell>
          <cell r="R320">
            <v>44520</v>
          </cell>
          <cell r="T320">
            <v>57055</v>
          </cell>
          <cell r="U320" t="str">
            <v>57055Masters Men 50+ CX 1,2,3</v>
          </cell>
          <cell r="V320" t="str">
            <v>Corsello Kirk</v>
          </cell>
          <cell r="W320">
            <v>54</v>
          </cell>
          <cell r="Y320" t="str">
            <v>USAC</v>
          </cell>
          <cell r="Z320" t="str">
            <v>USAC57055</v>
          </cell>
        </row>
        <row r="321">
          <cell r="D321" t="str">
            <v>6Masters Men 50+ CX 1,2,3</v>
          </cell>
          <cell r="E321">
            <v>2438</v>
          </cell>
          <cell r="F321" t="str">
            <v>6Masters Men 50+ CX 1,2,3</v>
          </cell>
          <cell r="G321" t="str">
            <v>Joseph</v>
          </cell>
          <cell r="H321" t="str">
            <v>Cross</v>
          </cell>
          <cell r="I321" t="str">
            <v xml:space="preserve"> </v>
          </cell>
          <cell r="J321" t="str">
            <v>M</v>
          </cell>
          <cell r="K321" t="str">
            <v>Asheville</v>
          </cell>
          <cell r="L321" t="str">
            <v>NC</v>
          </cell>
          <cell r="M321">
            <v>50</v>
          </cell>
          <cell r="N321" t="str">
            <v>Birdsong Brewing Cyclocross Team</v>
          </cell>
          <cell r="O321">
            <v>44826</v>
          </cell>
          <cell r="P321">
            <v>0.5493055555555556</v>
          </cell>
          <cell r="Q321">
            <v>2</v>
          </cell>
          <cell r="R321">
            <v>44520</v>
          </cell>
          <cell r="T321">
            <v>180797</v>
          </cell>
          <cell r="U321" t="str">
            <v>180797Masters Men 50+ CX 1,2,3</v>
          </cell>
          <cell r="V321" t="str">
            <v>Cross Joseph</v>
          </cell>
          <cell r="W321">
            <v>49</v>
          </cell>
          <cell r="Y321" t="str">
            <v>USAC</v>
          </cell>
          <cell r="Z321" t="str">
            <v>USAC180797</v>
          </cell>
        </row>
        <row r="322">
          <cell r="D322" t="str">
            <v>7Masters Men 50+ CX 1,2,3</v>
          </cell>
          <cell r="E322">
            <v>2174</v>
          </cell>
          <cell r="F322" t="str">
            <v>7Masters Men 50+ CX 1,2,3</v>
          </cell>
          <cell r="G322" t="str">
            <v>Todd</v>
          </cell>
          <cell r="H322" t="str">
            <v>Davis</v>
          </cell>
          <cell r="I322" t="str">
            <v xml:space="preserve"> </v>
          </cell>
          <cell r="J322" t="str">
            <v>M</v>
          </cell>
          <cell r="K322" t="str">
            <v>RALEIGH</v>
          </cell>
          <cell r="L322" t="str">
            <v>NC</v>
          </cell>
          <cell r="M322">
            <v>55</v>
          </cell>
          <cell r="N322" t="str">
            <v>KCOI Boulevard</v>
          </cell>
          <cell r="O322">
            <v>44801</v>
          </cell>
          <cell r="P322">
            <v>0.5493055555555556</v>
          </cell>
          <cell r="Q322">
            <v>2</v>
          </cell>
          <cell r="R322">
            <v>44520</v>
          </cell>
          <cell r="T322">
            <v>159250</v>
          </cell>
          <cell r="U322" t="str">
            <v>159250Masters Men 50+ CX 1,2,3</v>
          </cell>
          <cell r="V322" t="str">
            <v>Davis Todd</v>
          </cell>
          <cell r="W322">
            <v>54</v>
          </cell>
          <cell r="Y322" t="str">
            <v>USAC</v>
          </cell>
          <cell r="Z322" t="str">
            <v>USAC159250</v>
          </cell>
        </row>
        <row r="323">
          <cell r="D323" t="str">
            <v>8Masters Men 50+ CX 1,2,3</v>
          </cell>
          <cell r="E323">
            <v>2627</v>
          </cell>
          <cell r="F323" t="str">
            <v>8Masters Men 50+ CX 1,2,3</v>
          </cell>
          <cell r="G323" t="str">
            <v>Curt</v>
          </cell>
          <cell r="H323" t="str">
            <v>Dosier</v>
          </cell>
          <cell r="I323" t="str">
            <v xml:space="preserve"> </v>
          </cell>
          <cell r="J323" t="str">
            <v>M</v>
          </cell>
          <cell r="K323" t="str">
            <v>Lake Forest</v>
          </cell>
          <cell r="L323" t="str">
            <v>CA</v>
          </cell>
          <cell r="M323">
            <v>50</v>
          </cell>
          <cell r="N323" t="str">
            <v>Leitner RIGd</v>
          </cell>
          <cell r="O323">
            <v>44574</v>
          </cell>
          <cell r="P323">
            <v>0.5493055555555556</v>
          </cell>
          <cell r="Q323">
            <v>2</v>
          </cell>
          <cell r="R323">
            <v>44520</v>
          </cell>
          <cell r="T323">
            <v>180468</v>
          </cell>
          <cell r="U323" t="str">
            <v>180468Masters Men 50+ CX 1,2,3</v>
          </cell>
          <cell r="V323" t="str">
            <v>Dosier Curt</v>
          </cell>
          <cell r="W323">
            <v>49</v>
          </cell>
          <cell r="Y323" t="str">
            <v>USAC</v>
          </cell>
          <cell r="Z323" t="str">
            <v>USAC180468</v>
          </cell>
        </row>
        <row r="324">
          <cell r="D324" t="str">
            <v>9Masters Men 50+ CX 1,2,3</v>
          </cell>
          <cell r="E324">
            <v>2175</v>
          </cell>
          <cell r="F324" t="str">
            <v>9Masters Men 50+ CX 1,2,3</v>
          </cell>
          <cell r="G324" t="str">
            <v>Jonathan</v>
          </cell>
          <cell r="H324" t="str">
            <v>Dubel</v>
          </cell>
          <cell r="I324" t="str">
            <v xml:space="preserve"> </v>
          </cell>
          <cell r="J324" t="str">
            <v>M</v>
          </cell>
          <cell r="K324" t="str">
            <v>Wilmington</v>
          </cell>
          <cell r="L324" t="str">
            <v>NC</v>
          </cell>
          <cell r="M324">
            <v>56</v>
          </cell>
          <cell r="N324" t="str">
            <v>LSV/KELLY Benefits</v>
          </cell>
          <cell r="O324">
            <v>44812</v>
          </cell>
          <cell r="P324">
            <v>0.5493055555555556</v>
          </cell>
          <cell r="Q324">
            <v>2</v>
          </cell>
          <cell r="R324">
            <v>44520</v>
          </cell>
          <cell r="T324">
            <v>448108</v>
          </cell>
          <cell r="U324" t="str">
            <v>448108Masters Men 50+ CX 1,2,3</v>
          </cell>
          <cell r="V324" t="str">
            <v>Dubel Jonathan</v>
          </cell>
          <cell r="W324">
            <v>55</v>
          </cell>
          <cell r="Y324" t="str">
            <v>USAC</v>
          </cell>
          <cell r="Z324" t="str">
            <v>USAC448108</v>
          </cell>
        </row>
        <row r="325">
          <cell r="D325" t="str">
            <v>10Masters Men 50+ CX 1,2,3</v>
          </cell>
          <cell r="E325">
            <v>2161</v>
          </cell>
          <cell r="F325" t="str">
            <v>10Masters Men 50+ CX 1,2,3</v>
          </cell>
          <cell r="G325" t="str">
            <v>Kevin</v>
          </cell>
          <cell r="H325" t="str">
            <v>Egan</v>
          </cell>
          <cell r="I325" t="str">
            <v xml:space="preserve"> </v>
          </cell>
          <cell r="J325" t="str">
            <v>M</v>
          </cell>
          <cell r="K325" t="str">
            <v>Charlotte</v>
          </cell>
          <cell r="L325" t="str">
            <v>NC</v>
          </cell>
          <cell r="M325">
            <v>50</v>
          </cell>
          <cell r="N325" t="str">
            <v>Legion Brewing</v>
          </cell>
          <cell r="O325">
            <v>44760</v>
          </cell>
          <cell r="P325">
            <v>0.5493055555555556</v>
          </cell>
          <cell r="Q325">
            <v>3</v>
          </cell>
          <cell r="R325">
            <v>44520</v>
          </cell>
          <cell r="T325">
            <v>456666</v>
          </cell>
          <cell r="U325" t="str">
            <v>456666Masters Men 50+ CX 1,2,3</v>
          </cell>
          <cell r="V325" t="str">
            <v>Egan Kevin</v>
          </cell>
          <cell r="W325">
            <v>49</v>
          </cell>
          <cell r="Y325" t="str">
            <v>USAC</v>
          </cell>
          <cell r="Z325" t="str">
            <v>USAC456666</v>
          </cell>
        </row>
        <row r="326">
          <cell r="D326" t="str">
            <v>11Masters Men 50+ CX 1,2,3</v>
          </cell>
          <cell r="E326">
            <v>2728</v>
          </cell>
          <cell r="F326" t="str">
            <v>11Masters Men 50+ CX 1,2,3</v>
          </cell>
          <cell r="G326" t="str">
            <v>Brent</v>
          </cell>
          <cell r="H326" t="str">
            <v>Evans</v>
          </cell>
          <cell r="I326" t="str">
            <v xml:space="preserve"> </v>
          </cell>
          <cell r="J326" t="str">
            <v>M</v>
          </cell>
          <cell r="K326" t="str">
            <v>NOVELTY</v>
          </cell>
          <cell r="L326" t="str">
            <v>OH</v>
          </cell>
          <cell r="M326">
            <v>56</v>
          </cell>
          <cell r="N326" t="str">
            <v>Shining Star Cycling p/b DNA Cycling</v>
          </cell>
          <cell r="O326">
            <v>44572</v>
          </cell>
          <cell r="P326">
            <v>0.5493055555555556</v>
          </cell>
          <cell r="Q326">
            <v>2</v>
          </cell>
          <cell r="R326">
            <v>44520</v>
          </cell>
          <cell r="T326">
            <v>11037</v>
          </cell>
          <cell r="U326" t="str">
            <v>11037Masters Men 50+ CX 1,2,3</v>
          </cell>
          <cell r="V326" t="str">
            <v>Evans Brent</v>
          </cell>
          <cell r="W326">
            <v>55</v>
          </cell>
          <cell r="Y326" t="str">
            <v>USAC</v>
          </cell>
          <cell r="Z326" t="str">
            <v>USAC11037</v>
          </cell>
        </row>
        <row r="327">
          <cell r="D327" t="str">
            <v>12Masters Men 50+ CX 1,2,3</v>
          </cell>
          <cell r="E327">
            <v>2729</v>
          </cell>
          <cell r="F327" t="str">
            <v>12Masters Men 50+ CX 1,2,3</v>
          </cell>
          <cell r="G327" t="str">
            <v>James</v>
          </cell>
          <cell r="H327" t="str">
            <v>Fisher</v>
          </cell>
          <cell r="I327" t="str">
            <v xml:space="preserve"> </v>
          </cell>
          <cell r="J327" t="str">
            <v>M</v>
          </cell>
          <cell r="K327" t="str">
            <v>MIDLOTHIAN</v>
          </cell>
          <cell r="L327" t="str">
            <v>VA</v>
          </cell>
          <cell r="M327">
            <v>53</v>
          </cell>
          <cell r="N327" t="str">
            <v>Design Physics Racing</v>
          </cell>
          <cell r="O327">
            <v>44805</v>
          </cell>
          <cell r="P327">
            <v>0.5493055555555556</v>
          </cell>
          <cell r="Q327">
            <v>3</v>
          </cell>
          <cell r="R327">
            <v>44520</v>
          </cell>
          <cell r="T327">
            <v>75073</v>
          </cell>
          <cell r="U327" t="str">
            <v>75073Masters Men 50+ CX 1,2,3</v>
          </cell>
          <cell r="V327" t="str">
            <v>Fisher James</v>
          </cell>
          <cell r="W327">
            <v>52</v>
          </cell>
          <cell r="Y327" t="str">
            <v>USAC</v>
          </cell>
          <cell r="Z327" t="str">
            <v>USAC75073</v>
          </cell>
        </row>
        <row r="328">
          <cell r="D328" t="str">
            <v>13Masters Men 50+ CX 1,2,3</v>
          </cell>
          <cell r="E328">
            <v>2730</v>
          </cell>
          <cell r="F328" t="str">
            <v>13Masters Men 50+ CX 1,2,3</v>
          </cell>
          <cell r="G328" t="str">
            <v>Werner</v>
          </cell>
          <cell r="H328" t="str">
            <v>Freymann</v>
          </cell>
          <cell r="I328" t="str">
            <v xml:space="preserve"> </v>
          </cell>
          <cell r="J328" t="str">
            <v>M</v>
          </cell>
          <cell r="K328" t="str">
            <v>FLOURTOWN</v>
          </cell>
          <cell r="L328" t="str">
            <v>PA</v>
          </cell>
          <cell r="M328">
            <v>52</v>
          </cell>
          <cell r="N328" t="str">
            <v>Philadelphia Ciclismo</v>
          </cell>
          <cell r="O328">
            <v>44547</v>
          </cell>
          <cell r="P328">
            <v>0.5493055555555556</v>
          </cell>
          <cell r="Q328">
            <v>3</v>
          </cell>
          <cell r="R328">
            <v>44520</v>
          </cell>
          <cell r="T328">
            <v>151015</v>
          </cell>
          <cell r="U328" t="str">
            <v>151015Masters Men 50+ CX 1,2,3</v>
          </cell>
          <cell r="V328" t="str">
            <v>Freymann Werner</v>
          </cell>
          <cell r="W328">
            <v>51</v>
          </cell>
          <cell r="Y328" t="str">
            <v>USAC</v>
          </cell>
          <cell r="Z328" t="str">
            <v>USAC151015</v>
          </cell>
        </row>
        <row r="329">
          <cell r="D329" t="str">
            <v>14Masters Men 50+ CX 1,2,3</v>
          </cell>
          <cell r="E329">
            <v>2307</v>
          </cell>
          <cell r="F329" t="str">
            <v>14Masters Men 50+ CX 1,2,3</v>
          </cell>
          <cell r="G329" t="str">
            <v>Brian</v>
          </cell>
          <cell r="H329" t="str">
            <v>Funk</v>
          </cell>
          <cell r="I329" t="str">
            <v xml:space="preserve"> </v>
          </cell>
          <cell r="J329" t="str">
            <v>M</v>
          </cell>
          <cell r="K329" t="str">
            <v>RALEIGH</v>
          </cell>
          <cell r="L329" t="str">
            <v>NC</v>
          </cell>
          <cell r="M329">
            <v>53</v>
          </cell>
          <cell r="N329" t="str">
            <v>Team Spoke Cycles p/b Eatmon Law Firm</v>
          </cell>
          <cell r="O329">
            <v>44621</v>
          </cell>
          <cell r="P329">
            <v>0.5493055555555556</v>
          </cell>
          <cell r="Q329">
            <v>3</v>
          </cell>
          <cell r="R329">
            <v>44520</v>
          </cell>
          <cell r="T329">
            <v>419399</v>
          </cell>
          <cell r="U329" t="str">
            <v>419399Masters Men 50+ CX 1,2,3</v>
          </cell>
          <cell r="V329" t="str">
            <v>Funk Brian</v>
          </cell>
          <cell r="W329">
            <v>52</v>
          </cell>
          <cell r="Y329" t="str">
            <v>USAC</v>
          </cell>
          <cell r="Z329" t="str">
            <v>USAC419399</v>
          </cell>
        </row>
        <row r="330">
          <cell r="D330" t="str">
            <v>15Masters Men 50+ CX 1,2,3</v>
          </cell>
          <cell r="E330">
            <v>2731</v>
          </cell>
          <cell r="F330" t="str">
            <v>15Masters Men 50+ CX 1,2,3</v>
          </cell>
          <cell r="G330" t="str">
            <v>Jon</v>
          </cell>
          <cell r="H330" t="str">
            <v>Gallagher</v>
          </cell>
          <cell r="I330" t="str">
            <v xml:space="preserve"> </v>
          </cell>
          <cell r="J330" t="str">
            <v>M</v>
          </cell>
          <cell r="K330" t="str">
            <v>HEBER</v>
          </cell>
          <cell r="L330" t="str">
            <v>UT</v>
          </cell>
          <cell r="M330">
            <v>54</v>
          </cell>
          <cell r="N330" t="str">
            <v>One2Go Event Services/Rule 76 Racing</v>
          </cell>
          <cell r="O330">
            <v>44573</v>
          </cell>
          <cell r="P330">
            <v>0.5493055555555556</v>
          </cell>
          <cell r="Q330">
            <v>1</v>
          </cell>
          <cell r="R330">
            <v>44520</v>
          </cell>
          <cell r="T330">
            <v>61600</v>
          </cell>
          <cell r="U330" t="str">
            <v>61600Masters Men 50+ CX 1,2,3</v>
          </cell>
          <cell r="V330" t="str">
            <v>Gallagher Jon</v>
          </cell>
          <cell r="W330">
            <v>53</v>
          </cell>
          <cell r="Y330" t="str">
            <v>USAC</v>
          </cell>
          <cell r="Z330" t="str">
            <v>USAC61600</v>
          </cell>
        </row>
        <row r="331">
          <cell r="D331" t="str">
            <v>16Masters Men 50+ CX 1,2,3</v>
          </cell>
          <cell r="E331">
            <v>2177</v>
          </cell>
          <cell r="F331" t="str">
            <v>16Masters Men 50+ CX 1,2,3</v>
          </cell>
          <cell r="G331" t="str">
            <v>David</v>
          </cell>
          <cell r="H331" t="str">
            <v>Gerrer</v>
          </cell>
          <cell r="I331" t="str">
            <v xml:space="preserve"> </v>
          </cell>
          <cell r="J331" t="str">
            <v>M</v>
          </cell>
          <cell r="K331" t="str">
            <v>Hendersonville</v>
          </cell>
          <cell r="L331" t="str">
            <v>NC</v>
          </cell>
          <cell r="M331">
            <v>56</v>
          </cell>
          <cell r="N331" t="str">
            <v>North Carolina Cyclocross / NCCX</v>
          </cell>
          <cell r="O331">
            <v>44831</v>
          </cell>
          <cell r="P331">
            <v>0.5493055555555556</v>
          </cell>
          <cell r="Q331">
            <v>3</v>
          </cell>
          <cell r="R331">
            <v>44520</v>
          </cell>
          <cell r="T331">
            <v>365071</v>
          </cell>
          <cell r="U331" t="str">
            <v>365071Masters Men 50+ CX 1,2,3</v>
          </cell>
          <cell r="V331" t="str">
            <v>Gerrer David</v>
          </cell>
          <cell r="W331">
            <v>55</v>
          </cell>
          <cell r="Y331" t="str">
            <v>USAC</v>
          </cell>
          <cell r="Z331" t="str">
            <v>USAC365071</v>
          </cell>
        </row>
        <row r="332">
          <cell r="D332" t="str">
            <v>17Masters Men 50+ CX 1,2,3</v>
          </cell>
          <cell r="E332">
            <v>2178</v>
          </cell>
          <cell r="F332" t="str">
            <v>17Masters Men 50+ CX 1,2,3</v>
          </cell>
          <cell r="G332" t="str">
            <v>Kenneth</v>
          </cell>
          <cell r="H332" t="str">
            <v>Gillie</v>
          </cell>
          <cell r="I332" t="str">
            <v xml:space="preserve"> </v>
          </cell>
          <cell r="J332" t="str">
            <v>M</v>
          </cell>
          <cell r="K332" t="str">
            <v>DANVILLE</v>
          </cell>
          <cell r="L332" t="str">
            <v>VA</v>
          </cell>
          <cell r="M332">
            <v>54</v>
          </cell>
          <cell r="N332" t="str">
            <v>Lexington Bicycle Shop-Pactimo-East Coast Cycles</v>
          </cell>
          <cell r="O332">
            <v>44566</v>
          </cell>
          <cell r="P332">
            <v>0.5493055555555556</v>
          </cell>
          <cell r="Q332">
            <v>3</v>
          </cell>
          <cell r="R332">
            <v>44520</v>
          </cell>
          <cell r="T332">
            <v>102511</v>
          </cell>
          <cell r="U332" t="str">
            <v>102511Masters Men 50+ CX 1,2,3</v>
          </cell>
          <cell r="V332" t="str">
            <v>Gillie Kenneth</v>
          </cell>
          <cell r="W332">
            <v>53</v>
          </cell>
          <cell r="Y332" t="str">
            <v>USAC</v>
          </cell>
          <cell r="Z332" t="str">
            <v>USAC102511</v>
          </cell>
        </row>
        <row r="333">
          <cell r="D333" t="str">
            <v>18Masters Men 50+ CX 1,2,3</v>
          </cell>
          <cell r="E333">
            <v>2478</v>
          </cell>
          <cell r="F333" t="str">
            <v>18Masters Men 50+ CX 1,2,3</v>
          </cell>
          <cell r="G333" t="str">
            <v>Timothy</v>
          </cell>
          <cell r="H333" t="str">
            <v>Hopkin</v>
          </cell>
          <cell r="I333" t="str">
            <v xml:space="preserve"> </v>
          </cell>
          <cell r="J333" t="str">
            <v>M</v>
          </cell>
          <cell r="K333" t="str">
            <v>FLAT ROCK</v>
          </cell>
          <cell r="L333" t="str">
            <v>NC</v>
          </cell>
          <cell r="M333">
            <v>54</v>
          </cell>
          <cell r="N333" t="str">
            <v>North Carolina Cyclocross / NCCX</v>
          </cell>
          <cell r="O333">
            <v>44546</v>
          </cell>
          <cell r="P333">
            <v>0.5493055555555556</v>
          </cell>
          <cell r="Q333">
            <v>2</v>
          </cell>
          <cell r="R333">
            <v>44520</v>
          </cell>
          <cell r="T333">
            <v>16709</v>
          </cell>
          <cell r="U333" t="str">
            <v>16709Masters Men 50+ CX 1,2,3</v>
          </cell>
          <cell r="V333" t="str">
            <v>Hopkin Timothy</v>
          </cell>
          <cell r="W333">
            <v>53</v>
          </cell>
          <cell r="Y333" t="str">
            <v>USAC</v>
          </cell>
          <cell r="Z333" t="str">
            <v>USAC16709</v>
          </cell>
        </row>
        <row r="334">
          <cell r="D334" t="str">
            <v>19Masters Men 50+ CX 1,2,3</v>
          </cell>
          <cell r="E334">
            <v>2028</v>
          </cell>
          <cell r="F334" t="str">
            <v>19Masters Men 50+ CX 1,2,3</v>
          </cell>
          <cell r="G334" t="str">
            <v>Ronald</v>
          </cell>
          <cell r="H334" t="str">
            <v>Jester</v>
          </cell>
          <cell r="I334" t="str">
            <v xml:space="preserve"> </v>
          </cell>
          <cell r="J334" t="str">
            <v>M</v>
          </cell>
          <cell r="K334" t="str">
            <v>Advance</v>
          </cell>
          <cell r="L334" t="str">
            <v>NC</v>
          </cell>
          <cell r="M334">
            <v>57</v>
          </cell>
          <cell r="N334" t="str">
            <v xml:space="preserve"> </v>
          </cell>
          <cell r="O334">
            <v>44832</v>
          </cell>
          <cell r="P334">
            <v>0.5493055555555556</v>
          </cell>
          <cell r="Q334">
            <v>3</v>
          </cell>
          <cell r="R334">
            <v>44520</v>
          </cell>
          <cell r="T334">
            <v>521268</v>
          </cell>
          <cell r="U334" t="str">
            <v>521268Masters Men 50+ CX 1,2,3</v>
          </cell>
          <cell r="V334" t="str">
            <v>Jester Ronald</v>
          </cell>
          <cell r="W334">
            <v>56</v>
          </cell>
          <cell r="Y334" t="str">
            <v>USAC</v>
          </cell>
          <cell r="Z334" t="str">
            <v>USAC521268</v>
          </cell>
        </row>
        <row r="335">
          <cell r="D335" t="str">
            <v>20Masters Men 50+ CX 1,2,3</v>
          </cell>
          <cell r="E335">
            <v>2180</v>
          </cell>
          <cell r="F335" t="str">
            <v>20Masters Men 50+ CX 1,2,3</v>
          </cell>
          <cell r="G335" t="str">
            <v>Philip</v>
          </cell>
          <cell r="H335" t="str">
            <v>Kielty</v>
          </cell>
          <cell r="I335" t="str">
            <v xml:space="preserve"> </v>
          </cell>
          <cell r="J335" t="str">
            <v>M</v>
          </cell>
          <cell r="K335" t="str">
            <v>Oxford</v>
          </cell>
          <cell r="L335" t="str">
            <v>NC</v>
          </cell>
          <cell r="M335">
            <v>51</v>
          </cell>
          <cell r="N335" t="str">
            <v xml:space="preserve"> </v>
          </cell>
          <cell r="O335">
            <v>44548</v>
          </cell>
          <cell r="P335">
            <v>0.5493055555555556</v>
          </cell>
          <cell r="Q335">
            <v>2</v>
          </cell>
          <cell r="R335">
            <v>44520</v>
          </cell>
          <cell r="T335">
            <v>542286</v>
          </cell>
          <cell r="U335" t="str">
            <v>542286Masters Men 50+ CX 1,2,3</v>
          </cell>
          <cell r="V335" t="str">
            <v>Kielty Philip</v>
          </cell>
          <cell r="W335">
            <v>50</v>
          </cell>
          <cell r="Y335" t="str">
            <v>USAC</v>
          </cell>
          <cell r="Z335" t="str">
            <v>USAC542286</v>
          </cell>
        </row>
        <row r="336">
          <cell r="D336" t="str">
            <v>21Masters Men 50+ CX 1,2,3</v>
          </cell>
          <cell r="E336">
            <v>2439</v>
          </cell>
          <cell r="F336" t="str">
            <v>21Masters Men 50+ CX 1,2,3</v>
          </cell>
          <cell r="G336" t="str">
            <v>Thomas</v>
          </cell>
          <cell r="H336" t="str">
            <v>Kolodziejski</v>
          </cell>
          <cell r="I336" t="str">
            <v xml:space="preserve"> </v>
          </cell>
          <cell r="J336" t="str">
            <v>M</v>
          </cell>
          <cell r="K336" t="str">
            <v>TOWNVILLE</v>
          </cell>
          <cell r="L336" t="str">
            <v>SC</v>
          </cell>
          <cell r="M336">
            <v>53</v>
          </cell>
          <cell r="N336" t="str">
            <v>Vision Printing</v>
          </cell>
          <cell r="O336">
            <v>44547</v>
          </cell>
          <cell r="P336">
            <v>0.5493055555555556</v>
          </cell>
          <cell r="Q336">
            <v>2</v>
          </cell>
          <cell r="R336">
            <v>44520</v>
          </cell>
          <cell r="T336">
            <v>19610</v>
          </cell>
          <cell r="U336" t="str">
            <v>19610Masters Men 50+ CX 1,2,3</v>
          </cell>
          <cell r="V336" t="str">
            <v>Kolodziejski Thomas</v>
          </cell>
          <cell r="W336">
            <v>52</v>
          </cell>
          <cell r="Y336" t="str">
            <v>USAC</v>
          </cell>
          <cell r="Z336" t="str">
            <v>USAC19610</v>
          </cell>
        </row>
        <row r="337">
          <cell r="D337" t="str">
            <v>22Masters Men 50+ CX 1,2,3</v>
          </cell>
          <cell r="E337">
            <v>2080</v>
          </cell>
          <cell r="F337" t="str">
            <v>22Masters Men 50+ CX 1,2,3</v>
          </cell>
          <cell r="G337" t="str">
            <v>Raymond</v>
          </cell>
          <cell r="H337" t="str">
            <v>Laffin</v>
          </cell>
          <cell r="I337" t="str">
            <v xml:space="preserve"> </v>
          </cell>
          <cell r="J337" t="str">
            <v>M</v>
          </cell>
          <cell r="K337" t="str">
            <v>Asheville</v>
          </cell>
          <cell r="L337" t="str">
            <v>NC</v>
          </cell>
          <cell r="M337">
            <v>53</v>
          </cell>
          <cell r="N337" t="str">
            <v>Crosstown Velo</v>
          </cell>
          <cell r="O337">
            <v>44580</v>
          </cell>
          <cell r="P337">
            <v>0.5493055555555556</v>
          </cell>
          <cell r="Q337">
            <v>2</v>
          </cell>
          <cell r="R337">
            <v>44520</v>
          </cell>
          <cell r="T337">
            <v>60474</v>
          </cell>
          <cell r="U337" t="str">
            <v>60474Masters Men 50+ CX 1,2,3</v>
          </cell>
          <cell r="V337" t="str">
            <v>Laffin Raymond</v>
          </cell>
          <cell r="W337">
            <v>52</v>
          </cell>
          <cell r="Y337" t="str">
            <v>USAC</v>
          </cell>
          <cell r="Z337" t="str">
            <v>USAC60474</v>
          </cell>
        </row>
        <row r="338">
          <cell r="D338" t="str">
            <v>23Masters Men 50+ CX 1,2,3</v>
          </cell>
          <cell r="E338">
            <v>2732</v>
          </cell>
          <cell r="F338" t="str">
            <v>23Masters Men 50+ CX 1,2,3</v>
          </cell>
          <cell r="G338" t="str">
            <v>Michael</v>
          </cell>
          <cell r="H338" t="str">
            <v>McShane</v>
          </cell>
          <cell r="I338" t="str">
            <v xml:space="preserve"> </v>
          </cell>
          <cell r="J338" t="str">
            <v>M</v>
          </cell>
          <cell r="K338" t="str">
            <v>LOUISVILLE</v>
          </cell>
          <cell r="L338" t="str">
            <v>KY</v>
          </cell>
          <cell r="M338">
            <v>57</v>
          </cell>
          <cell r="N338" t="str">
            <v>Be Real Sports Cycling &amp; Fitness</v>
          </cell>
          <cell r="O338">
            <v>44547</v>
          </cell>
          <cell r="P338">
            <v>0.5493055555555556</v>
          </cell>
          <cell r="Q338">
            <v>1</v>
          </cell>
          <cell r="R338">
            <v>44520</v>
          </cell>
          <cell r="T338">
            <v>23836</v>
          </cell>
          <cell r="U338" t="str">
            <v>23836Masters Men 50+ CX 1,2,3</v>
          </cell>
          <cell r="V338" t="str">
            <v>McShane Michael</v>
          </cell>
          <cell r="W338">
            <v>56</v>
          </cell>
          <cell r="Y338" t="str">
            <v>USAC</v>
          </cell>
          <cell r="Z338" t="str">
            <v>USAC23836</v>
          </cell>
        </row>
        <row r="339">
          <cell r="D339" t="str">
            <v>24Masters Men 50+ CX 1,2,3</v>
          </cell>
          <cell r="E339">
            <v>2075</v>
          </cell>
          <cell r="F339" t="str">
            <v>24Masters Men 50+ CX 1,2,3</v>
          </cell>
          <cell r="G339" t="str">
            <v>Jeff</v>
          </cell>
          <cell r="H339" t="str">
            <v>Meier</v>
          </cell>
          <cell r="I339" t="str">
            <v xml:space="preserve"> </v>
          </cell>
          <cell r="J339" t="str">
            <v>M</v>
          </cell>
          <cell r="K339" t="str">
            <v>Charlotte</v>
          </cell>
          <cell r="L339" t="str">
            <v>NC</v>
          </cell>
          <cell r="M339">
            <v>54</v>
          </cell>
          <cell r="N339" t="str">
            <v>Legion Brewing</v>
          </cell>
          <cell r="O339">
            <v>44816</v>
          </cell>
          <cell r="P339">
            <v>0.5493055555555556</v>
          </cell>
          <cell r="Q339">
            <v>3</v>
          </cell>
          <cell r="R339">
            <v>44520</v>
          </cell>
          <cell r="T339">
            <v>568659</v>
          </cell>
          <cell r="U339" t="str">
            <v>568659Masters Men 50+ CX 1,2,3</v>
          </cell>
          <cell r="V339" t="str">
            <v>Meier Jeff</v>
          </cell>
          <cell r="W339">
            <v>53</v>
          </cell>
          <cell r="Y339" t="str">
            <v>USAC</v>
          </cell>
          <cell r="Z339" t="str">
            <v>USAC568659</v>
          </cell>
        </row>
        <row r="340">
          <cell r="D340" t="str">
            <v>25Masters Men 50+ CX 1,2,3</v>
          </cell>
          <cell r="E340">
            <v>2081</v>
          </cell>
          <cell r="F340" t="str">
            <v>25Masters Men 50+ CX 1,2,3</v>
          </cell>
          <cell r="G340" t="str">
            <v>Jim</v>
          </cell>
          <cell r="H340" t="str">
            <v>Molnar</v>
          </cell>
          <cell r="I340" t="str">
            <v xml:space="preserve"> </v>
          </cell>
          <cell r="J340" t="str">
            <v>M</v>
          </cell>
          <cell r="K340" t="str">
            <v>CARY</v>
          </cell>
          <cell r="L340" t="str">
            <v>NC</v>
          </cell>
          <cell r="M340">
            <v>50</v>
          </cell>
          <cell r="N340" t="str">
            <v>Hammercross</v>
          </cell>
          <cell r="O340">
            <v>44656</v>
          </cell>
          <cell r="P340">
            <v>0.5493055555555556</v>
          </cell>
          <cell r="Q340">
            <v>3</v>
          </cell>
          <cell r="R340">
            <v>44520</v>
          </cell>
          <cell r="T340">
            <v>186949</v>
          </cell>
          <cell r="U340" t="str">
            <v>186949Masters Men 50+ CX 1,2,3</v>
          </cell>
          <cell r="V340" t="str">
            <v>Molnar Jim</v>
          </cell>
          <cell r="W340">
            <v>49</v>
          </cell>
          <cell r="Y340" t="str">
            <v>USAC</v>
          </cell>
          <cell r="Z340" t="str">
            <v>USAC186949</v>
          </cell>
        </row>
        <row r="341">
          <cell r="D341" t="str">
            <v>26Masters Men 50+ CX 1,2,3</v>
          </cell>
          <cell r="E341">
            <v>2733</v>
          </cell>
          <cell r="F341" t="str">
            <v>26Masters Men 50+ CX 1,2,3</v>
          </cell>
          <cell r="G341" t="str">
            <v>Samuel</v>
          </cell>
          <cell r="H341" t="str">
            <v>Morse</v>
          </cell>
          <cell r="I341" t="str">
            <v xml:space="preserve"> </v>
          </cell>
          <cell r="J341" t="str">
            <v>M</v>
          </cell>
          <cell r="K341" t="str">
            <v>COHASSET</v>
          </cell>
          <cell r="L341" t="str">
            <v>MA</v>
          </cell>
          <cell r="M341">
            <v>59</v>
          </cell>
          <cell r="N341" t="str">
            <v>Corner Cycle/FinKraft</v>
          </cell>
          <cell r="O341">
            <v>44547</v>
          </cell>
          <cell r="P341">
            <v>0.5493055555555556</v>
          </cell>
          <cell r="Q341">
            <v>2</v>
          </cell>
          <cell r="R341">
            <v>44520</v>
          </cell>
          <cell r="T341">
            <v>25187</v>
          </cell>
          <cell r="U341" t="str">
            <v>25187Masters Men 50+ CX 1,2,3</v>
          </cell>
          <cell r="V341" t="str">
            <v>Morse Samuel</v>
          </cell>
          <cell r="W341">
            <v>58</v>
          </cell>
          <cell r="Y341" t="str">
            <v>USAC</v>
          </cell>
          <cell r="Z341" t="str">
            <v>USAC25187</v>
          </cell>
        </row>
        <row r="342">
          <cell r="D342" t="str">
            <v>27Masters Men 50+ CX 1,2,3</v>
          </cell>
          <cell r="E342">
            <v>2184</v>
          </cell>
          <cell r="F342" t="str">
            <v>27Masters Men 50+ CX 1,2,3</v>
          </cell>
          <cell r="G342" t="str">
            <v>Paul</v>
          </cell>
          <cell r="H342" t="str">
            <v>Paisant</v>
          </cell>
          <cell r="I342" t="str">
            <v xml:space="preserve"> </v>
          </cell>
          <cell r="J342" t="str">
            <v>M</v>
          </cell>
          <cell r="K342" t="str">
            <v>High Point</v>
          </cell>
          <cell r="L342" t="str">
            <v>NC</v>
          </cell>
          <cell r="M342">
            <v>55</v>
          </cell>
          <cell r="N342" t="str">
            <v>Mock Orange Bikes</v>
          </cell>
          <cell r="O342">
            <v>44762</v>
          </cell>
          <cell r="P342">
            <v>0.5493055555555556</v>
          </cell>
          <cell r="Q342">
            <v>3</v>
          </cell>
          <cell r="R342">
            <v>44520</v>
          </cell>
          <cell r="T342">
            <v>280851</v>
          </cell>
          <cell r="U342" t="str">
            <v>280851Masters Men 50+ CX 1,2,3</v>
          </cell>
          <cell r="V342" t="str">
            <v>Paisant Paul</v>
          </cell>
          <cell r="W342">
            <v>54</v>
          </cell>
          <cell r="Y342" t="str">
            <v>USAC</v>
          </cell>
          <cell r="Z342" t="str">
            <v>USAC280851</v>
          </cell>
        </row>
        <row r="343">
          <cell r="D343" t="str">
            <v>28Masters Men 50+ CX 1,2,3</v>
          </cell>
          <cell r="E343">
            <v>2734</v>
          </cell>
          <cell r="F343" t="str">
            <v>28Masters Men 50+ CX 1,2,3</v>
          </cell>
          <cell r="G343" t="str">
            <v>Charles</v>
          </cell>
          <cell r="H343" t="str">
            <v>Parmain</v>
          </cell>
          <cell r="I343" t="str">
            <v xml:space="preserve"> </v>
          </cell>
          <cell r="J343" t="str">
            <v>M</v>
          </cell>
          <cell r="K343" t="str">
            <v>ROANOKE</v>
          </cell>
          <cell r="L343" t="str">
            <v>VA</v>
          </cell>
          <cell r="M343">
            <v>54</v>
          </cell>
          <cell r="N343" t="str">
            <v>American Flyers</v>
          </cell>
          <cell r="O343">
            <v>44547</v>
          </cell>
          <cell r="P343">
            <v>0.5493055555555556</v>
          </cell>
          <cell r="Q343">
            <v>2</v>
          </cell>
          <cell r="R343">
            <v>44520</v>
          </cell>
          <cell r="T343">
            <v>27307</v>
          </cell>
          <cell r="U343" t="str">
            <v>27307Masters Men 50+ CX 1,2,3</v>
          </cell>
          <cell r="V343" t="str">
            <v>Parmain Charles</v>
          </cell>
          <cell r="W343">
            <v>53</v>
          </cell>
          <cell r="Y343" t="str">
            <v>USAC</v>
          </cell>
          <cell r="Z343" t="str">
            <v>USAC27307</v>
          </cell>
        </row>
        <row r="344">
          <cell r="D344" t="str">
            <v>29Masters Men 50+ CX 1,2,3</v>
          </cell>
          <cell r="E344">
            <v>2186</v>
          </cell>
          <cell r="F344" t="str">
            <v>29Masters Men 50+ CX 1,2,3</v>
          </cell>
          <cell r="G344" t="str">
            <v>James</v>
          </cell>
          <cell r="H344" t="str">
            <v>Pittman</v>
          </cell>
          <cell r="I344" t="str">
            <v xml:space="preserve"> </v>
          </cell>
          <cell r="J344" t="str">
            <v>M</v>
          </cell>
          <cell r="K344" t="str">
            <v>HORSE SHOE</v>
          </cell>
          <cell r="L344" t="str">
            <v>NC</v>
          </cell>
          <cell r="M344">
            <v>50</v>
          </cell>
          <cell r="N344" t="str">
            <v>CROSSTOWN VELO</v>
          </cell>
          <cell r="O344">
            <v>44548</v>
          </cell>
          <cell r="P344">
            <v>0.5493055555555556</v>
          </cell>
          <cell r="Q344">
            <v>2</v>
          </cell>
          <cell r="R344">
            <v>44520</v>
          </cell>
          <cell r="T344">
            <v>334412</v>
          </cell>
          <cell r="U344" t="str">
            <v>334412Masters Men 50+ CX 1,2,3</v>
          </cell>
          <cell r="V344" t="str">
            <v>Pittman James</v>
          </cell>
          <cell r="W344">
            <v>49</v>
          </cell>
          <cell r="Y344" t="str">
            <v>USAC</v>
          </cell>
          <cell r="Z344" t="str">
            <v>USAC334412</v>
          </cell>
        </row>
        <row r="345">
          <cell r="D345" t="str">
            <v>30Masters Men 50+ CX 1,2,3</v>
          </cell>
          <cell r="E345">
            <v>2229</v>
          </cell>
          <cell r="F345" t="str">
            <v>30Masters Men 50+ CX 1,2,3</v>
          </cell>
          <cell r="G345" t="str">
            <v>Brad</v>
          </cell>
          <cell r="H345" t="str">
            <v>Reed</v>
          </cell>
          <cell r="I345" t="str">
            <v xml:space="preserve"> </v>
          </cell>
          <cell r="J345" t="str">
            <v>M</v>
          </cell>
          <cell r="K345" t="str">
            <v>Waxhaw</v>
          </cell>
          <cell r="L345" t="str">
            <v>NC</v>
          </cell>
          <cell r="M345">
            <v>52</v>
          </cell>
          <cell r="N345" t="str">
            <v>Team Rize</v>
          </cell>
          <cell r="O345">
            <v>44667</v>
          </cell>
          <cell r="P345">
            <v>0.5493055555555556</v>
          </cell>
          <cell r="Q345">
            <v>2</v>
          </cell>
          <cell r="R345">
            <v>44520</v>
          </cell>
          <cell r="T345">
            <v>29370</v>
          </cell>
          <cell r="U345" t="str">
            <v>29370Masters Men 50+ CX 1,2,3</v>
          </cell>
          <cell r="V345" t="str">
            <v>Reed Brad</v>
          </cell>
          <cell r="W345">
            <v>51</v>
          </cell>
          <cell r="Y345" t="str">
            <v>USAC</v>
          </cell>
          <cell r="Z345" t="str">
            <v>USAC29370</v>
          </cell>
        </row>
        <row r="346">
          <cell r="D346" t="str">
            <v>31Masters Men 50+ CX 1,2,3</v>
          </cell>
          <cell r="E346">
            <v>2187</v>
          </cell>
          <cell r="F346" t="str">
            <v>31Masters Men 50+ CX 1,2,3</v>
          </cell>
          <cell r="G346" t="str">
            <v>Boyd</v>
          </cell>
          <cell r="H346" t="str">
            <v>Safrit</v>
          </cell>
          <cell r="I346" t="str">
            <v xml:space="preserve"> </v>
          </cell>
          <cell r="J346" t="str">
            <v>M</v>
          </cell>
          <cell r="K346" t="str">
            <v>CHARLOTTE</v>
          </cell>
          <cell r="L346" t="str">
            <v>NC</v>
          </cell>
          <cell r="M346">
            <v>55</v>
          </cell>
          <cell r="N346" t="str">
            <v>Legion Brewing CX</v>
          </cell>
          <cell r="O346">
            <v>44573</v>
          </cell>
          <cell r="P346">
            <v>0.5493055555555556</v>
          </cell>
          <cell r="Q346">
            <v>3</v>
          </cell>
          <cell r="R346">
            <v>44520</v>
          </cell>
          <cell r="T346">
            <v>350274</v>
          </cell>
          <cell r="U346" t="str">
            <v>350274Masters Men 50+ CX 1,2,3</v>
          </cell>
          <cell r="V346" t="str">
            <v>Safrit Boyd</v>
          </cell>
          <cell r="W346">
            <v>54</v>
          </cell>
          <cell r="Y346" t="str">
            <v>USAC</v>
          </cell>
          <cell r="Z346" t="str">
            <v>USAC350274</v>
          </cell>
        </row>
        <row r="347">
          <cell r="D347" t="str">
            <v>32Masters Men 50+ CX 1,2,3</v>
          </cell>
          <cell r="E347">
            <v>2247</v>
          </cell>
          <cell r="F347" t="str">
            <v>32Masters Men 50+ CX 1,2,3</v>
          </cell>
          <cell r="G347" t="str">
            <v>Brian</v>
          </cell>
          <cell r="H347" t="str">
            <v>Smith</v>
          </cell>
          <cell r="I347" t="str">
            <v xml:space="preserve"> </v>
          </cell>
          <cell r="J347" t="str">
            <v>M</v>
          </cell>
          <cell r="K347" t="str">
            <v>Durham</v>
          </cell>
          <cell r="L347" t="str">
            <v>NC</v>
          </cell>
          <cell r="M347">
            <v>51</v>
          </cell>
          <cell r="N347" t="str">
            <v xml:space="preserve"> </v>
          </cell>
          <cell r="O347">
            <v>44765</v>
          </cell>
          <cell r="P347">
            <v>0.5493055555555556</v>
          </cell>
          <cell r="Q347">
            <v>3</v>
          </cell>
          <cell r="R347">
            <v>44520</v>
          </cell>
          <cell r="T347">
            <v>223285</v>
          </cell>
          <cell r="U347" t="str">
            <v>223285Masters Men 50+ CX 1,2,3</v>
          </cell>
          <cell r="V347" t="str">
            <v>Smith Brian</v>
          </cell>
          <cell r="W347">
            <v>50</v>
          </cell>
          <cell r="Y347" t="str">
            <v>USAC</v>
          </cell>
          <cell r="Z347" t="str">
            <v>USAC223285</v>
          </cell>
        </row>
        <row r="348">
          <cell r="D348" t="str">
            <v>33Masters Men 50+ CX 1,2,3</v>
          </cell>
          <cell r="E348">
            <v>2225</v>
          </cell>
          <cell r="F348" t="str">
            <v>33Masters Men 50+ CX 1,2,3</v>
          </cell>
          <cell r="G348" t="str">
            <v>David (dwight)</v>
          </cell>
          <cell r="H348" t="str">
            <v>Smith</v>
          </cell>
          <cell r="I348" t="str">
            <v xml:space="preserve"> </v>
          </cell>
          <cell r="J348" t="str">
            <v>M</v>
          </cell>
          <cell r="K348" t="str">
            <v>church hill</v>
          </cell>
          <cell r="L348" t="str">
            <v>TN</v>
          </cell>
          <cell r="M348">
            <v>53</v>
          </cell>
          <cell r="N348" t="str">
            <v>Reedy Creek Cycles</v>
          </cell>
          <cell r="O348">
            <v>44717</v>
          </cell>
          <cell r="P348">
            <v>0.5493055555555556</v>
          </cell>
          <cell r="Q348">
            <v>2</v>
          </cell>
          <cell r="R348">
            <v>44520</v>
          </cell>
          <cell r="T348">
            <v>269901</v>
          </cell>
          <cell r="U348" t="str">
            <v>269901Masters Men 50+ CX 1,2,3</v>
          </cell>
          <cell r="V348" t="str">
            <v>Smith David (dwight)</v>
          </cell>
          <cell r="W348">
            <v>52</v>
          </cell>
          <cell r="Y348" t="str">
            <v>USAC</v>
          </cell>
          <cell r="Z348" t="str">
            <v>USAC269901</v>
          </cell>
        </row>
        <row r="349">
          <cell r="D349" t="str">
            <v>34Masters Men 50+ CX 1,2,3</v>
          </cell>
          <cell r="E349">
            <v>2459</v>
          </cell>
          <cell r="F349" t="str">
            <v>34Masters Men 50+ CX 1,2,3</v>
          </cell>
          <cell r="G349" t="str">
            <v>Dan</v>
          </cell>
          <cell r="H349" t="str">
            <v>Snedecor</v>
          </cell>
          <cell r="I349" t="str">
            <v xml:space="preserve"> </v>
          </cell>
          <cell r="J349" t="str">
            <v>M</v>
          </cell>
          <cell r="K349" t="str">
            <v>Mills River</v>
          </cell>
          <cell r="L349" t="str">
            <v>NC</v>
          </cell>
          <cell r="M349">
            <v>52</v>
          </cell>
          <cell r="N349" t="str">
            <v>VeloSports Racing Asheville</v>
          </cell>
          <cell r="O349">
            <v>44708</v>
          </cell>
          <cell r="P349">
            <v>0.5493055555555556</v>
          </cell>
          <cell r="Q349">
            <v>3</v>
          </cell>
          <cell r="R349">
            <v>44520</v>
          </cell>
          <cell r="T349">
            <v>184577</v>
          </cell>
          <cell r="U349" t="str">
            <v>184577Masters Men 50+ CX 1,2,3</v>
          </cell>
          <cell r="V349" t="str">
            <v>Snedecor Dan</v>
          </cell>
          <cell r="W349">
            <v>51</v>
          </cell>
          <cell r="Y349" t="str">
            <v>USAC</v>
          </cell>
          <cell r="Z349" t="str">
            <v>USAC184577</v>
          </cell>
        </row>
        <row r="350">
          <cell r="D350" t="str">
            <v>35Masters Men 50+ CX 1,2,3</v>
          </cell>
          <cell r="E350">
            <v>2793</v>
          </cell>
          <cell r="F350" t="str">
            <v>35Masters Men 50+ CX 1,2,3</v>
          </cell>
          <cell r="G350" t="str">
            <v>Brian</v>
          </cell>
          <cell r="H350" t="str">
            <v>Staby</v>
          </cell>
          <cell r="I350" t="str">
            <v xml:space="preserve"> </v>
          </cell>
          <cell r="J350" t="str">
            <v>M</v>
          </cell>
          <cell r="K350" t="str">
            <v>SANTA ROSA</v>
          </cell>
          <cell r="L350" t="str">
            <v>CA</v>
          </cell>
          <cell r="M350">
            <v>51</v>
          </cell>
          <cell r="N350" t="str">
            <v>CX Nation</v>
          </cell>
          <cell r="O350">
            <v>44196</v>
          </cell>
          <cell r="P350">
            <v>0.5493055555555556</v>
          </cell>
          <cell r="Q350">
            <v>1</v>
          </cell>
          <cell r="R350">
            <v>44520</v>
          </cell>
          <cell r="T350">
            <v>215179</v>
          </cell>
          <cell r="U350" t="str">
            <v>215179Masters Men 50+ CX 1,2,3</v>
          </cell>
          <cell r="V350" t="str">
            <v>Staby Brian</v>
          </cell>
          <cell r="W350">
            <v>50</v>
          </cell>
          <cell r="Y350" t="str">
            <v>USAC</v>
          </cell>
          <cell r="Z350" t="str">
            <v>USAC215179</v>
          </cell>
        </row>
        <row r="351">
          <cell r="D351" t="str">
            <v>36Masters Men 50+ CX 1,2,3</v>
          </cell>
          <cell r="E351">
            <v>2190</v>
          </cell>
          <cell r="F351" t="str">
            <v>36Masters Men 50+ CX 1,2,3</v>
          </cell>
          <cell r="G351" t="str">
            <v>Dariusz</v>
          </cell>
          <cell r="H351" t="str">
            <v>Tyborowski</v>
          </cell>
          <cell r="I351" t="str">
            <v xml:space="preserve"> </v>
          </cell>
          <cell r="J351" t="str">
            <v>M</v>
          </cell>
          <cell r="K351" t="str">
            <v>ZEBULON</v>
          </cell>
          <cell r="L351" t="str">
            <v>NC</v>
          </cell>
          <cell r="M351">
            <v>52</v>
          </cell>
          <cell r="N351" t="str">
            <v>Jigawatt Cycling p/b Carolina Ale House</v>
          </cell>
          <cell r="O351">
            <v>44798</v>
          </cell>
          <cell r="P351">
            <v>0.5493055555555556</v>
          </cell>
          <cell r="Q351">
            <v>2</v>
          </cell>
          <cell r="R351">
            <v>44520</v>
          </cell>
          <cell r="T351">
            <v>338866</v>
          </cell>
          <cell r="U351" t="str">
            <v>338866Masters Men 50+ CX 1,2,3</v>
          </cell>
          <cell r="V351" t="str">
            <v>Tyborowski Dariusz</v>
          </cell>
          <cell r="W351">
            <v>51</v>
          </cell>
          <cell r="Y351" t="str">
            <v>USAC</v>
          </cell>
          <cell r="Z351" t="str">
            <v>USAC338866</v>
          </cell>
        </row>
        <row r="352">
          <cell r="D352" t="str">
            <v>37Masters Men 50+ CX 1,2,3</v>
          </cell>
          <cell r="E352">
            <v>2735</v>
          </cell>
          <cell r="F352" t="str">
            <v>37Masters Men 50+ CX 1,2,3</v>
          </cell>
          <cell r="G352" t="str">
            <v>Sanford</v>
          </cell>
          <cell r="H352" t="str">
            <v>Webster</v>
          </cell>
          <cell r="I352" t="str">
            <v xml:space="preserve"> </v>
          </cell>
          <cell r="J352" t="str">
            <v>M</v>
          </cell>
          <cell r="K352" t="str">
            <v xml:space="preserve"> LENOIR CITY</v>
          </cell>
          <cell r="L352" t="str">
            <v>TN</v>
          </cell>
          <cell r="M352">
            <v>51</v>
          </cell>
          <cell r="N352" t="str">
            <v>Bike Zoo</v>
          </cell>
          <cell r="O352">
            <v>44771</v>
          </cell>
          <cell r="P352">
            <v>0.5493055555555556</v>
          </cell>
          <cell r="Q352">
            <v>2</v>
          </cell>
          <cell r="R352">
            <v>44520</v>
          </cell>
          <cell r="T352">
            <v>383965</v>
          </cell>
          <cell r="U352" t="str">
            <v>383965Masters Men 50+ CX 1,2,3</v>
          </cell>
          <cell r="V352" t="str">
            <v>Webster Sanford</v>
          </cell>
          <cell r="W352">
            <v>50</v>
          </cell>
          <cell r="Y352" t="str">
            <v>USAC</v>
          </cell>
          <cell r="Z352" t="str">
            <v>USAC383965</v>
          </cell>
        </row>
        <row r="353">
          <cell r="D353" t="str">
            <v>38Masters Men 50+ CX 1,2,3</v>
          </cell>
          <cell r="E353">
            <v>2736</v>
          </cell>
          <cell r="F353" t="str">
            <v>38Masters Men 50+ CX 1,2,3</v>
          </cell>
          <cell r="G353" t="str">
            <v>Jeff</v>
          </cell>
          <cell r="H353" t="str">
            <v>Welp</v>
          </cell>
          <cell r="I353" t="str">
            <v xml:space="preserve"> </v>
          </cell>
          <cell r="J353" t="str">
            <v>M</v>
          </cell>
          <cell r="K353" t="str">
            <v>Atlanta</v>
          </cell>
          <cell r="L353" t="str">
            <v>GA</v>
          </cell>
          <cell r="M353">
            <v>52</v>
          </cell>
          <cell r="N353" t="str">
            <v xml:space="preserve"> </v>
          </cell>
          <cell r="O353">
            <v>44809</v>
          </cell>
          <cell r="P353">
            <v>0.5493055555555556</v>
          </cell>
          <cell r="Q353">
            <v>3</v>
          </cell>
          <cell r="R353">
            <v>44520</v>
          </cell>
          <cell r="T353">
            <v>164467</v>
          </cell>
          <cell r="U353" t="str">
            <v>164467Masters Men 50+ CX 1,2,3</v>
          </cell>
          <cell r="V353" t="str">
            <v>Welp Jeff</v>
          </cell>
          <cell r="W353">
            <v>51</v>
          </cell>
          <cell r="Y353" t="str">
            <v>USAC</v>
          </cell>
          <cell r="Z353" t="str">
            <v>USAC164467</v>
          </cell>
        </row>
        <row r="354">
          <cell r="D354" t="str">
            <v>39Masters Men 50+ CX 1,2,3</v>
          </cell>
          <cell r="E354">
            <v>2737</v>
          </cell>
          <cell r="F354" t="str">
            <v>39Masters Men 50+ CX 1,2,3</v>
          </cell>
          <cell r="G354" t="str">
            <v>Andrew</v>
          </cell>
          <cell r="H354" t="str">
            <v>Wilcox</v>
          </cell>
          <cell r="I354" t="str">
            <v xml:space="preserve"> </v>
          </cell>
          <cell r="J354" t="str">
            <v>M</v>
          </cell>
          <cell r="K354" t="str">
            <v>Missoula</v>
          </cell>
          <cell r="L354" t="str">
            <v>MT</v>
          </cell>
          <cell r="M354">
            <v>52</v>
          </cell>
          <cell r="N354" t="str">
            <v>MBW Racing</v>
          </cell>
          <cell r="O354">
            <v>44763</v>
          </cell>
          <cell r="P354">
            <v>0.5493055555555556</v>
          </cell>
          <cell r="Q354">
            <v>3</v>
          </cell>
          <cell r="R354">
            <v>44520</v>
          </cell>
          <cell r="T354">
            <v>361517</v>
          </cell>
          <cell r="U354" t="str">
            <v>361517Masters Men 50+ CX 1,2,3</v>
          </cell>
          <cell r="V354" t="str">
            <v>Wilcox Andrew</v>
          </cell>
          <cell r="W354">
            <v>51</v>
          </cell>
          <cell r="Y354" t="str">
            <v>USAC</v>
          </cell>
          <cell r="Z354" t="str">
            <v>USAC361517</v>
          </cell>
        </row>
        <row r="355">
          <cell r="D355" t="str">
            <v>40Masters Men 50+ CX 1,2,3</v>
          </cell>
          <cell r="E355">
            <v>2738</v>
          </cell>
          <cell r="F355" t="str">
            <v>40Masters Men 50+ CX 1,2,3</v>
          </cell>
          <cell r="G355" t="str">
            <v>Barry</v>
          </cell>
          <cell r="H355" t="str">
            <v>Zellmer</v>
          </cell>
          <cell r="I355" t="str">
            <v xml:space="preserve"> </v>
          </cell>
          <cell r="J355" t="str">
            <v>M</v>
          </cell>
          <cell r="K355" t="str">
            <v>FLETCHER</v>
          </cell>
          <cell r="L355" t="str">
            <v>NC</v>
          </cell>
          <cell r="M355">
            <v>59</v>
          </cell>
          <cell r="N355" t="str">
            <v>Team Velocause</v>
          </cell>
          <cell r="O355">
            <v>44851</v>
          </cell>
          <cell r="P355">
            <v>0.5493055555555556</v>
          </cell>
          <cell r="Q355">
            <v>3</v>
          </cell>
          <cell r="R355">
            <v>44520</v>
          </cell>
          <cell r="T355">
            <v>67730</v>
          </cell>
          <cell r="U355" t="str">
            <v>67730Masters Men 50+ CX 1,2,3</v>
          </cell>
          <cell r="V355" t="str">
            <v>Zellmer Barry</v>
          </cell>
          <cell r="W355">
            <v>58</v>
          </cell>
          <cell r="Y355" t="str">
            <v>USAC</v>
          </cell>
          <cell r="Z355" t="str">
            <v>USAC67730</v>
          </cell>
        </row>
        <row r="356">
          <cell r="D356" t="str">
            <v>400Masters Men 60+ CX 1,2,3</v>
          </cell>
          <cell r="E356">
            <v>2458</v>
          </cell>
          <cell r="F356" t="str">
            <v>400Masters Men 60+ CX 1,2,3</v>
          </cell>
          <cell r="G356" t="str">
            <v>Steven</v>
          </cell>
          <cell r="H356" t="str">
            <v>Andreaus</v>
          </cell>
          <cell r="I356" t="str">
            <v xml:space="preserve"> </v>
          </cell>
          <cell r="J356" t="str">
            <v>M</v>
          </cell>
          <cell r="K356" t="str">
            <v>RALEIGH</v>
          </cell>
          <cell r="L356" t="str">
            <v>NC</v>
          </cell>
          <cell r="M356">
            <v>64</v>
          </cell>
          <cell r="N356" t="str">
            <v>Constellation Cycling = C2</v>
          </cell>
          <cell r="O356">
            <v>44531</v>
          </cell>
          <cell r="P356">
            <v>0.54999999999999993</v>
          </cell>
          <cell r="Q356">
            <v>3</v>
          </cell>
          <cell r="R356">
            <v>44520</v>
          </cell>
          <cell r="T356">
            <v>503136</v>
          </cell>
          <cell r="U356" t="str">
            <v>503136Masters Men 60+ CX 1,2,3</v>
          </cell>
          <cell r="V356" t="str">
            <v>Andreaus Steven</v>
          </cell>
          <cell r="W356">
            <v>63</v>
          </cell>
          <cell r="Y356" t="str">
            <v>USAC</v>
          </cell>
          <cell r="Z356" t="str">
            <v>USAC503136</v>
          </cell>
        </row>
        <row r="357">
          <cell r="D357" t="str">
            <v>401Masters Men 60+ CX 1,2,3</v>
          </cell>
          <cell r="E357">
            <v>2193</v>
          </cell>
          <cell r="F357" t="str">
            <v>401Masters Men 60+ CX 1,2,3</v>
          </cell>
          <cell r="G357" t="str">
            <v>Neil</v>
          </cell>
          <cell r="H357" t="str">
            <v>Ashton</v>
          </cell>
          <cell r="I357" t="str">
            <v xml:space="preserve"> </v>
          </cell>
          <cell r="J357" t="str">
            <v>M</v>
          </cell>
          <cell r="K357" t="str">
            <v>ADVANCE</v>
          </cell>
          <cell r="L357" t="str">
            <v>NC</v>
          </cell>
          <cell r="M357">
            <v>62</v>
          </cell>
          <cell r="N357" t="str">
            <v>#RideHincapie</v>
          </cell>
          <cell r="O357">
            <v>44554</v>
          </cell>
          <cell r="P357">
            <v>0.54999999999999993</v>
          </cell>
          <cell r="Q357">
            <v>3</v>
          </cell>
          <cell r="R357">
            <v>44520</v>
          </cell>
          <cell r="T357">
            <v>103183</v>
          </cell>
          <cell r="U357" t="str">
            <v>103183Masters Men 60+ CX 1,2,3</v>
          </cell>
          <cell r="V357" t="str">
            <v>Ashton Neil</v>
          </cell>
          <cell r="W357">
            <v>61</v>
          </cell>
          <cell r="Y357" t="str">
            <v>USAC</v>
          </cell>
          <cell r="Z357" t="str">
            <v>USAC103183</v>
          </cell>
        </row>
        <row r="358">
          <cell r="D358" t="str">
            <v>402Masters Men 60+ CX 1,2,3</v>
          </cell>
          <cell r="E358">
            <v>2194</v>
          </cell>
          <cell r="F358" t="str">
            <v>402Masters Men 60+ CX 1,2,3</v>
          </cell>
          <cell r="G358" t="str">
            <v>Steven</v>
          </cell>
          <cell r="H358" t="str">
            <v>Baker</v>
          </cell>
          <cell r="I358" t="str">
            <v xml:space="preserve"> </v>
          </cell>
          <cell r="J358" t="str">
            <v>M</v>
          </cell>
          <cell r="K358" t="str">
            <v>RALEIGH</v>
          </cell>
          <cell r="L358" t="str">
            <v>NC</v>
          </cell>
          <cell r="M358">
            <v>69</v>
          </cell>
          <cell r="N358" t="str">
            <v>Revolution Cycle Sports</v>
          </cell>
          <cell r="O358">
            <v>44547</v>
          </cell>
          <cell r="P358">
            <v>0.54999999999999993</v>
          </cell>
          <cell r="Q358">
            <v>3</v>
          </cell>
          <cell r="R358">
            <v>44520</v>
          </cell>
          <cell r="T358">
            <v>103739</v>
          </cell>
          <cell r="U358" t="str">
            <v>103739Masters Men 60+ CX 1,2,3</v>
          </cell>
          <cell r="V358" t="str">
            <v>Baker Steven</v>
          </cell>
          <cell r="W358">
            <v>68</v>
          </cell>
          <cell r="Y358" t="str">
            <v>USAC</v>
          </cell>
          <cell r="Z358" t="str">
            <v>USAC103739</v>
          </cell>
        </row>
        <row r="359">
          <cell r="D359" t="str">
            <v>403Masters Men 60+ CX 1,2,3</v>
          </cell>
          <cell r="E359">
            <v>2195</v>
          </cell>
          <cell r="F359" t="str">
            <v>403Masters Men 60+ CX 1,2,3</v>
          </cell>
          <cell r="G359" t="str">
            <v>Derek</v>
          </cell>
          <cell r="H359" t="str">
            <v>Bateson</v>
          </cell>
          <cell r="I359" t="str">
            <v xml:space="preserve"> </v>
          </cell>
          <cell r="J359" t="str">
            <v>M</v>
          </cell>
          <cell r="K359" t="str">
            <v>RALEIGH</v>
          </cell>
          <cell r="L359" t="str">
            <v>NC</v>
          </cell>
          <cell r="M359">
            <v>69</v>
          </cell>
          <cell r="N359" t="str">
            <v>Team Spoke Cycles</v>
          </cell>
          <cell r="O359">
            <v>44781</v>
          </cell>
          <cell r="P359">
            <v>0.54999999999999993</v>
          </cell>
          <cell r="Q359">
            <v>3</v>
          </cell>
          <cell r="R359">
            <v>44520</v>
          </cell>
          <cell r="T359">
            <v>332826</v>
          </cell>
          <cell r="U359" t="str">
            <v>332826Masters Men 60+ CX 1,2,3</v>
          </cell>
          <cell r="V359" t="str">
            <v>Bateson Derek</v>
          </cell>
          <cell r="W359">
            <v>68</v>
          </cell>
          <cell r="Y359" t="str">
            <v>USAC</v>
          </cell>
          <cell r="Z359" t="str">
            <v>USAC332826</v>
          </cell>
        </row>
        <row r="360">
          <cell r="D360" t="str">
            <v>404Masters Men 60+ CX 1,2,3</v>
          </cell>
          <cell r="E360">
            <v>2196</v>
          </cell>
          <cell r="F360" t="str">
            <v>404Masters Men 60+ CX 1,2,3</v>
          </cell>
          <cell r="G360" t="str">
            <v>Lonnie</v>
          </cell>
          <cell r="H360" t="str">
            <v>Brooks</v>
          </cell>
          <cell r="I360" t="str">
            <v xml:space="preserve"> </v>
          </cell>
          <cell r="J360" t="str">
            <v>M</v>
          </cell>
          <cell r="K360" t="str">
            <v>RALEIGH</v>
          </cell>
          <cell r="L360" t="str">
            <v>NC</v>
          </cell>
          <cell r="M360">
            <v>61</v>
          </cell>
          <cell r="N360" t="str">
            <v>DeOro- First Citizens/ Greensboro Velo Club</v>
          </cell>
          <cell r="O360">
            <v>44558</v>
          </cell>
          <cell r="P360">
            <v>0.54999999999999993</v>
          </cell>
          <cell r="Q360">
            <v>3</v>
          </cell>
          <cell r="R360">
            <v>44520</v>
          </cell>
          <cell r="T360">
            <v>48585</v>
          </cell>
          <cell r="U360" t="str">
            <v>48585Masters Men 60+ CX 1,2,3</v>
          </cell>
          <cell r="V360" t="str">
            <v>Brooks Lonnie</v>
          </cell>
          <cell r="W360">
            <v>60</v>
          </cell>
          <cell r="Y360" t="str">
            <v>USAC</v>
          </cell>
          <cell r="Z360" t="str">
            <v>USAC48585</v>
          </cell>
        </row>
        <row r="361">
          <cell r="D361" t="str">
            <v>405Masters Men 60+ CX 1,2,3</v>
          </cell>
          <cell r="E361">
            <v>2739</v>
          </cell>
          <cell r="F361" t="str">
            <v>405Masters Men 60+ CX 1,2,3</v>
          </cell>
          <cell r="G361" t="str">
            <v>Paul</v>
          </cell>
          <cell r="H361" t="str">
            <v>Curley</v>
          </cell>
          <cell r="I361" t="str">
            <v xml:space="preserve"> </v>
          </cell>
          <cell r="J361" t="str">
            <v>M</v>
          </cell>
          <cell r="K361" t="str">
            <v>TAUNTON</v>
          </cell>
          <cell r="L361" t="str">
            <v>MA</v>
          </cell>
          <cell r="M361">
            <v>67</v>
          </cell>
          <cell r="N361" t="str">
            <v>Spin Arts Cycling</v>
          </cell>
          <cell r="O361">
            <v>44561</v>
          </cell>
          <cell r="P361">
            <v>0.54999999999999993</v>
          </cell>
          <cell r="Q361">
            <v>3</v>
          </cell>
          <cell r="R361">
            <v>44520</v>
          </cell>
          <cell r="T361">
            <v>8380</v>
          </cell>
          <cell r="U361" t="str">
            <v>8380Masters Men 60+ CX 1,2,3</v>
          </cell>
          <cell r="V361" t="str">
            <v>Curley Paul</v>
          </cell>
          <cell r="W361">
            <v>66</v>
          </cell>
          <cell r="Y361" t="str">
            <v>USAC</v>
          </cell>
          <cell r="Z361" t="str">
            <v>USAC8380</v>
          </cell>
        </row>
        <row r="362">
          <cell r="D362" t="str">
            <v>406Masters Men 60+ CX 1,2,3</v>
          </cell>
          <cell r="E362">
            <v>2740</v>
          </cell>
          <cell r="F362" t="str">
            <v>406Masters Men 60+ CX 1,2,3</v>
          </cell>
          <cell r="G362" t="str">
            <v>Lawrence</v>
          </cell>
          <cell r="H362" t="str">
            <v>Czarnecki</v>
          </cell>
          <cell r="I362" t="str">
            <v xml:space="preserve"> </v>
          </cell>
          <cell r="J362" t="str">
            <v>M</v>
          </cell>
          <cell r="K362" t="str">
            <v>Knoxville</v>
          </cell>
          <cell r="L362" t="str">
            <v>TN</v>
          </cell>
          <cell r="M362">
            <v>60</v>
          </cell>
          <cell r="N362" t="str">
            <v xml:space="preserve"> </v>
          </cell>
          <cell r="O362">
            <v>44587</v>
          </cell>
          <cell r="P362">
            <v>0.54999999999999993</v>
          </cell>
          <cell r="Q362">
            <v>3</v>
          </cell>
          <cell r="R362">
            <v>44520</v>
          </cell>
          <cell r="T362">
            <v>226271</v>
          </cell>
          <cell r="U362" t="str">
            <v>226271Masters Men 60+ CX 1,2,3</v>
          </cell>
          <cell r="V362" t="str">
            <v>Czarnecki Lawrence</v>
          </cell>
          <cell r="W362">
            <v>59</v>
          </cell>
          <cell r="Y362" t="str">
            <v>USAC</v>
          </cell>
          <cell r="Z362" t="str">
            <v>USAC226271</v>
          </cell>
        </row>
        <row r="363">
          <cell r="D363" t="str">
            <v>407Masters Men 60+ CX 1,2,3</v>
          </cell>
          <cell r="E363">
            <v>2198</v>
          </cell>
          <cell r="F363" t="str">
            <v>407Masters Men 60+ CX 1,2,3</v>
          </cell>
          <cell r="G363" t="str">
            <v>David</v>
          </cell>
          <cell r="H363" t="str">
            <v>Fuller</v>
          </cell>
          <cell r="I363" t="str">
            <v xml:space="preserve"> </v>
          </cell>
          <cell r="J363" t="str">
            <v>M</v>
          </cell>
          <cell r="K363" t="str">
            <v>Greensboro</v>
          </cell>
          <cell r="L363" t="str">
            <v>NC</v>
          </cell>
          <cell r="M363">
            <v>76</v>
          </cell>
          <cell r="N363" t="str">
            <v>GVC/Cycles deOro</v>
          </cell>
          <cell r="O363">
            <v>44573</v>
          </cell>
          <cell r="P363">
            <v>0.54999999999999993</v>
          </cell>
          <cell r="Q363">
            <v>3</v>
          </cell>
          <cell r="R363">
            <v>44520</v>
          </cell>
          <cell r="T363">
            <v>55527</v>
          </cell>
          <cell r="U363" t="str">
            <v>55527Masters Men 60+ CX 1,2,3</v>
          </cell>
          <cell r="V363" t="str">
            <v>Fuller David</v>
          </cell>
          <cell r="W363">
            <v>75</v>
          </cell>
          <cell r="Y363" t="str">
            <v>USAC</v>
          </cell>
          <cell r="Z363" t="str">
            <v>USAC55527</v>
          </cell>
        </row>
        <row r="364">
          <cell r="D364" t="str">
            <v>408Masters Men 60+ CX 1,2,3</v>
          </cell>
          <cell r="E364">
            <v>2199</v>
          </cell>
          <cell r="F364" t="str">
            <v>408Masters Men 60+ CX 1,2,3</v>
          </cell>
          <cell r="G364" t="str">
            <v>Chuck</v>
          </cell>
          <cell r="H364" t="str">
            <v>Gillis</v>
          </cell>
          <cell r="I364" t="str">
            <v xml:space="preserve"> </v>
          </cell>
          <cell r="J364" t="str">
            <v>M</v>
          </cell>
          <cell r="K364" t="str">
            <v>PITTSBORO</v>
          </cell>
          <cell r="L364" t="str">
            <v>NC</v>
          </cell>
          <cell r="M364">
            <v>71</v>
          </cell>
          <cell r="N364" t="str">
            <v>Constellation Cycling pb Inland Construction</v>
          </cell>
          <cell r="O364">
            <v>44547</v>
          </cell>
          <cell r="P364">
            <v>0.54999999999999993</v>
          </cell>
          <cell r="Q364">
            <v>3</v>
          </cell>
          <cell r="R364">
            <v>44520</v>
          </cell>
          <cell r="T364">
            <v>255899</v>
          </cell>
          <cell r="U364" t="str">
            <v>255899Masters Men 60+ CX 1,2,3</v>
          </cell>
          <cell r="V364" t="str">
            <v>Gillis Chuck</v>
          </cell>
          <cell r="W364">
            <v>70</v>
          </cell>
          <cell r="Y364" t="str">
            <v>USAC</v>
          </cell>
          <cell r="Z364" t="str">
            <v>USAC255899</v>
          </cell>
        </row>
        <row r="365">
          <cell r="D365" t="str">
            <v>409Masters Men 60+ CX 1,2,3</v>
          </cell>
          <cell r="E365">
            <v>2741</v>
          </cell>
          <cell r="F365" t="str">
            <v>409Masters Men 60+ CX 1,2,3</v>
          </cell>
          <cell r="G365" t="str">
            <v>Michael</v>
          </cell>
          <cell r="H365" t="str">
            <v>Johnson</v>
          </cell>
          <cell r="I365" t="str">
            <v xml:space="preserve"> </v>
          </cell>
          <cell r="J365" t="str">
            <v>M</v>
          </cell>
          <cell r="K365" t="str">
            <v>ALPHARETTA</v>
          </cell>
          <cell r="L365" t="str">
            <v>GA</v>
          </cell>
          <cell r="M365">
            <v>63</v>
          </cell>
          <cell r="N365" t="str">
            <v>AlphaVelo</v>
          </cell>
          <cell r="O365">
            <v>44547</v>
          </cell>
          <cell r="P365">
            <v>0.54999999999999993</v>
          </cell>
          <cell r="Q365">
            <v>2</v>
          </cell>
          <cell r="R365">
            <v>44520</v>
          </cell>
          <cell r="T365">
            <v>151977</v>
          </cell>
          <cell r="U365" t="str">
            <v>151977Masters Men 60+ CX 1,2,3</v>
          </cell>
          <cell r="V365" t="str">
            <v>Johnson Michael</v>
          </cell>
          <cell r="W365">
            <v>62</v>
          </cell>
          <cell r="Y365" t="str">
            <v>USAC</v>
          </cell>
          <cell r="Z365" t="str">
            <v>USAC151977</v>
          </cell>
        </row>
        <row r="366">
          <cell r="D366" t="str">
            <v>410Masters Men 60+ CX 1,2,3</v>
          </cell>
          <cell r="E366">
            <v>2031</v>
          </cell>
          <cell r="F366" t="str">
            <v>410Masters Men 60+ CX 1,2,3</v>
          </cell>
          <cell r="G366" t="str">
            <v>James</v>
          </cell>
          <cell r="H366" t="str">
            <v>Lee</v>
          </cell>
          <cell r="I366" t="str">
            <v xml:space="preserve"> </v>
          </cell>
          <cell r="J366" t="str">
            <v>M</v>
          </cell>
          <cell r="K366" t="str">
            <v>Wendell</v>
          </cell>
          <cell r="L366" t="str">
            <v>NC</v>
          </cell>
          <cell r="M366">
            <v>60</v>
          </cell>
          <cell r="N366" t="str">
            <v>12th State Cycling p/b Trophy Brewing</v>
          </cell>
          <cell r="O366">
            <v>44548</v>
          </cell>
          <cell r="P366">
            <v>0.54999999999999993</v>
          </cell>
          <cell r="Q366">
            <v>3</v>
          </cell>
          <cell r="R366">
            <v>44520</v>
          </cell>
          <cell r="T366">
            <v>541225</v>
          </cell>
          <cell r="U366" t="str">
            <v>541225Masters Men 60+ CX 1,2,3</v>
          </cell>
          <cell r="V366" t="str">
            <v>Lee James</v>
          </cell>
          <cell r="W366">
            <v>59</v>
          </cell>
          <cell r="Y366" t="str">
            <v>USAC</v>
          </cell>
          <cell r="Z366" t="str">
            <v>USAC541225</v>
          </cell>
        </row>
        <row r="367">
          <cell r="D367" t="str">
            <v>411Masters Men 60+ CX 1,2,3</v>
          </cell>
          <cell r="E367">
            <v>2200</v>
          </cell>
          <cell r="F367" t="str">
            <v>411Masters Men 60+ CX 1,2,3</v>
          </cell>
          <cell r="G367" t="str">
            <v>James</v>
          </cell>
          <cell r="H367" t="str">
            <v>Mead</v>
          </cell>
          <cell r="I367" t="str">
            <v xml:space="preserve"> </v>
          </cell>
          <cell r="J367" t="str">
            <v>M</v>
          </cell>
          <cell r="K367" t="str">
            <v>DAVIDSON</v>
          </cell>
          <cell r="L367" t="str">
            <v>NC</v>
          </cell>
          <cell r="M367">
            <v>62</v>
          </cell>
          <cell r="N367" t="str">
            <v>Cyclepath</v>
          </cell>
          <cell r="O367">
            <v>44547</v>
          </cell>
          <cell r="P367">
            <v>0.54999999999999993</v>
          </cell>
          <cell r="Q367">
            <v>3</v>
          </cell>
          <cell r="R367">
            <v>44520</v>
          </cell>
          <cell r="T367">
            <v>54843</v>
          </cell>
          <cell r="U367" t="str">
            <v>54843Masters Men 60+ CX 1,2,3</v>
          </cell>
          <cell r="V367" t="str">
            <v>Mead James</v>
          </cell>
          <cell r="W367">
            <v>61</v>
          </cell>
          <cell r="Y367" t="str">
            <v>USAC</v>
          </cell>
          <cell r="Z367" t="str">
            <v>USAC54843</v>
          </cell>
        </row>
        <row r="368">
          <cell r="D368" t="str">
            <v>412Masters Men 60+ CX 1,2,3</v>
          </cell>
          <cell r="E368">
            <v>2224</v>
          </cell>
          <cell r="F368" t="str">
            <v>412Masters Men 60+ CX 1,2,3</v>
          </cell>
          <cell r="G368" t="str">
            <v>Daryl</v>
          </cell>
          <cell r="H368" t="str">
            <v>Rains</v>
          </cell>
          <cell r="I368" t="str">
            <v xml:space="preserve"> </v>
          </cell>
          <cell r="J368" t="str">
            <v>M</v>
          </cell>
          <cell r="K368" t="str">
            <v>LEWISVILLE</v>
          </cell>
          <cell r="L368" t="str">
            <v>NC</v>
          </cell>
          <cell r="M368">
            <v>60</v>
          </cell>
          <cell r="N368" t="str">
            <v>MOB</v>
          </cell>
          <cell r="O368">
            <v>44656</v>
          </cell>
          <cell r="P368">
            <v>0.54999999999999993</v>
          </cell>
          <cell r="Q368">
            <v>2</v>
          </cell>
          <cell r="R368">
            <v>44520</v>
          </cell>
          <cell r="T368">
            <v>64810</v>
          </cell>
          <cell r="U368" t="str">
            <v>64810Masters Men 60+ CX 1,2,3</v>
          </cell>
          <cell r="V368" t="str">
            <v>Rains Daryl</v>
          </cell>
          <cell r="W368">
            <v>59</v>
          </cell>
          <cell r="Y368" t="str">
            <v>USAC</v>
          </cell>
          <cell r="Z368" t="str">
            <v>USAC64810</v>
          </cell>
        </row>
        <row r="369">
          <cell r="D369" t="str">
            <v>413Masters Men 60+ CX 1,2,3</v>
          </cell>
          <cell r="E369">
            <v>2201</v>
          </cell>
          <cell r="F369" t="str">
            <v>413Masters Men 60+ CX 1,2,3</v>
          </cell>
          <cell r="G369" t="str">
            <v>Chris</v>
          </cell>
          <cell r="H369" t="str">
            <v>St Peter</v>
          </cell>
          <cell r="I369" t="str">
            <v xml:space="preserve"> </v>
          </cell>
          <cell r="J369" t="str">
            <v>M</v>
          </cell>
          <cell r="K369" t="str">
            <v>PENROSE</v>
          </cell>
          <cell r="L369" t="str">
            <v>NC</v>
          </cell>
          <cell r="M369">
            <v>60</v>
          </cell>
          <cell r="N369" t="str">
            <v>Liberty Bikes</v>
          </cell>
          <cell r="O369">
            <v>44547</v>
          </cell>
          <cell r="P369">
            <v>0.54999999999999993</v>
          </cell>
          <cell r="Q369">
            <v>3</v>
          </cell>
          <cell r="R369">
            <v>44520</v>
          </cell>
          <cell r="T369">
            <v>255077</v>
          </cell>
          <cell r="U369" t="str">
            <v>255077Masters Men 60+ CX 1,2,3</v>
          </cell>
          <cell r="V369" t="str">
            <v>St Peter Chris</v>
          </cell>
          <cell r="W369">
            <v>59</v>
          </cell>
          <cell r="Y369" t="str">
            <v>USAC</v>
          </cell>
          <cell r="Z369" t="str">
            <v>USAC255077</v>
          </cell>
        </row>
        <row r="370">
          <cell r="D370" t="str">
            <v>414Masters Men 60+ CX 1,2,3</v>
          </cell>
          <cell r="E370">
            <v>2742</v>
          </cell>
          <cell r="F370" t="str">
            <v>414Masters Men 60+ CX 1,2,3</v>
          </cell>
          <cell r="G370" t="str">
            <v>William</v>
          </cell>
          <cell r="H370" t="str">
            <v>Waters</v>
          </cell>
          <cell r="I370" t="str">
            <v xml:space="preserve"> </v>
          </cell>
          <cell r="J370" t="str">
            <v>M</v>
          </cell>
          <cell r="K370" t="str">
            <v>Blountville</v>
          </cell>
          <cell r="L370" t="str">
            <v>TN</v>
          </cell>
          <cell r="M370">
            <v>62</v>
          </cell>
          <cell r="N370" t="str">
            <v xml:space="preserve"> </v>
          </cell>
          <cell r="O370">
            <v>44823</v>
          </cell>
          <cell r="P370">
            <v>0.54999999999999993</v>
          </cell>
          <cell r="Q370">
            <v>4</v>
          </cell>
          <cell r="R370">
            <v>44520</v>
          </cell>
          <cell r="T370">
            <v>37346</v>
          </cell>
          <cell r="U370" t="str">
            <v>37346Masters Men 60+ CX 1,2,3</v>
          </cell>
          <cell r="V370" t="str">
            <v>Waters William</v>
          </cell>
          <cell r="W370">
            <v>61</v>
          </cell>
          <cell r="Y370" t="str">
            <v>USAC</v>
          </cell>
          <cell r="Z370" t="str">
            <v>USAC37346</v>
          </cell>
        </row>
        <row r="371">
          <cell r="D371" t="str">
            <v>25UCI Elite Women</v>
          </cell>
          <cell r="E371">
            <v>2874</v>
          </cell>
          <cell r="F371" t="str">
            <v>UCI Elite Women</v>
          </cell>
          <cell r="G371" t="str">
            <v>Laura</v>
          </cell>
          <cell r="H371" t="str">
            <v>Alagna</v>
          </cell>
          <cell r="I371" t="str">
            <v xml:space="preserve"> </v>
          </cell>
          <cell r="J371" t="str">
            <v>F</v>
          </cell>
          <cell r="K371" t="str">
            <v>CHICAGO</v>
          </cell>
          <cell r="L371" t="str">
            <v>IL</v>
          </cell>
          <cell r="M371">
            <v>36</v>
          </cell>
          <cell r="N371" t="str">
            <v>The Pony Shop p.b. KPMG</v>
          </cell>
          <cell r="O371">
            <v>44561</v>
          </cell>
          <cell r="P371">
            <v>0.59375</v>
          </cell>
          <cell r="Q371">
            <v>2</v>
          </cell>
          <cell r="R371">
            <v>44520</v>
          </cell>
          <cell r="T371">
            <v>496780</v>
          </cell>
          <cell r="U371" t="str">
            <v>496780UCI Elite Women</v>
          </cell>
          <cell r="V371" t="str">
            <v>Alagna Laura</v>
          </cell>
          <cell r="W371">
            <v>35</v>
          </cell>
          <cell r="Y371" t="str">
            <v>USAC</v>
          </cell>
          <cell r="Z371" t="str">
            <v>USAC496780</v>
          </cell>
        </row>
        <row r="372">
          <cell r="D372" t="str">
            <v>4UCI Elite Women</v>
          </cell>
          <cell r="E372">
            <v>2853</v>
          </cell>
          <cell r="F372" t="str">
            <v>UCI Elite Women</v>
          </cell>
          <cell r="G372" t="str">
            <v>Crystal</v>
          </cell>
          <cell r="H372" t="str">
            <v>Anthony</v>
          </cell>
          <cell r="I372" t="str">
            <v xml:space="preserve"> </v>
          </cell>
          <cell r="J372" t="str">
            <v>F</v>
          </cell>
          <cell r="K372" t="str">
            <v>BENTONVILLE</v>
          </cell>
          <cell r="L372" t="str">
            <v>AR</v>
          </cell>
          <cell r="M372">
            <v>42</v>
          </cell>
          <cell r="N372" t="str">
            <v>Liv Racing Collective</v>
          </cell>
          <cell r="O372">
            <v>44561</v>
          </cell>
          <cell r="P372">
            <v>0.59375</v>
          </cell>
          <cell r="Q372">
            <v>1</v>
          </cell>
          <cell r="R372">
            <v>44520</v>
          </cell>
          <cell r="T372">
            <v>182117</v>
          </cell>
          <cell r="U372" t="str">
            <v>182117UCI Elite Women</v>
          </cell>
          <cell r="V372" t="str">
            <v>Anthony Crystal</v>
          </cell>
          <cell r="W372">
            <v>41</v>
          </cell>
          <cell r="Y372" t="str">
            <v>USAC</v>
          </cell>
          <cell r="Z372" t="str">
            <v>USAC182117</v>
          </cell>
        </row>
        <row r="373">
          <cell r="D373" t="str">
            <v>3UCI Elite Women</v>
          </cell>
          <cell r="E373">
            <v>2852</v>
          </cell>
          <cell r="F373" t="str">
            <v>UCI Elite Women</v>
          </cell>
          <cell r="G373" t="str">
            <v>Hannah</v>
          </cell>
          <cell r="H373" t="str">
            <v>Arensman</v>
          </cell>
          <cell r="I373" t="str">
            <v xml:space="preserve"> </v>
          </cell>
          <cell r="J373" t="str">
            <v>F</v>
          </cell>
          <cell r="K373" t="str">
            <v>BREVARD</v>
          </cell>
          <cell r="L373" t="str">
            <v>NC</v>
          </cell>
          <cell r="M373">
            <v>24</v>
          </cell>
          <cell r="N373" t="str">
            <v>Sycamore Cycles</v>
          </cell>
          <cell r="O373">
            <v>44561</v>
          </cell>
          <cell r="P373">
            <v>0.59375</v>
          </cell>
          <cell r="Q373">
            <v>2</v>
          </cell>
          <cell r="R373">
            <v>44520</v>
          </cell>
          <cell r="T373">
            <v>326470</v>
          </cell>
          <cell r="U373" t="str">
            <v>326470UCI Elite Women</v>
          </cell>
          <cell r="V373" t="str">
            <v>Arensman Hannah</v>
          </cell>
          <cell r="W373">
            <v>23</v>
          </cell>
          <cell r="Y373" t="str">
            <v>USAC</v>
          </cell>
          <cell r="Z373" t="str">
            <v>USAC326470</v>
          </cell>
        </row>
        <row r="374">
          <cell r="D374" t="str">
            <v>6UCI Elite Women</v>
          </cell>
          <cell r="E374">
            <v>2855</v>
          </cell>
          <cell r="F374" t="str">
            <v>UCI Elite Women</v>
          </cell>
          <cell r="G374" t="str">
            <v>Mia</v>
          </cell>
          <cell r="H374" t="str">
            <v>Aseltine</v>
          </cell>
          <cell r="I374" t="str">
            <v xml:space="preserve"> </v>
          </cell>
          <cell r="J374" t="str">
            <v>F</v>
          </cell>
          <cell r="K374" t="str">
            <v>LITTLETON</v>
          </cell>
          <cell r="L374" t="str">
            <v>CO</v>
          </cell>
          <cell r="M374">
            <v>18</v>
          </cell>
          <cell r="N374" t="str">
            <v>USA Cycling Olympic Development Academy</v>
          </cell>
          <cell r="O374">
            <v>44561</v>
          </cell>
          <cell r="P374">
            <v>0.59375</v>
          </cell>
          <cell r="Q374">
            <v>2</v>
          </cell>
          <cell r="R374">
            <v>44520</v>
          </cell>
          <cell r="T374">
            <v>456889</v>
          </cell>
          <cell r="U374" t="str">
            <v>456889UCI Elite Women</v>
          </cell>
          <cell r="V374" t="str">
            <v>Aseltine Mia</v>
          </cell>
          <cell r="W374">
            <v>17</v>
          </cell>
          <cell r="Y374" t="str">
            <v>USAC</v>
          </cell>
          <cell r="Z374" t="str">
            <v>USAC456889</v>
          </cell>
        </row>
        <row r="375">
          <cell r="D375" t="str">
            <v>15UCI Elite Women</v>
          </cell>
          <cell r="E375">
            <v>2864</v>
          </cell>
          <cell r="F375" t="str">
            <v>UCI Elite Women</v>
          </cell>
          <cell r="G375" t="str">
            <v>Ivy</v>
          </cell>
          <cell r="H375" t="str">
            <v>Audrain</v>
          </cell>
          <cell r="I375" t="str">
            <v xml:space="preserve"> </v>
          </cell>
          <cell r="J375" t="str">
            <v>F</v>
          </cell>
          <cell r="K375" t="str">
            <v>MISSOULA</v>
          </cell>
          <cell r="L375" t="str">
            <v>MT</v>
          </cell>
          <cell r="M375">
            <v>34</v>
          </cell>
          <cell r="N375" t="str">
            <v>Handup + The Black Bibs Racing / Squid Bikes</v>
          </cell>
          <cell r="O375">
            <v>44561</v>
          </cell>
          <cell r="P375">
            <v>0.59375</v>
          </cell>
          <cell r="Q375">
            <v>1</v>
          </cell>
          <cell r="R375">
            <v>44520</v>
          </cell>
          <cell r="T375">
            <v>287816</v>
          </cell>
          <cell r="U375" t="str">
            <v>287816UCI Elite Women</v>
          </cell>
          <cell r="V375" t="str">
            <v>Audrain Ivy</v>
          </cell>
          <cell r="W375">
            <v>33</v>
          </cell>
          <cell r="Y375" t="str">
            <v>USAC</v>
          </cell>
          <cell r="Z375" t="str">
            <v>USAC287816</v>
          </cell>
        </row>
        <row r="376">
          <cell r="D376" t="str">
            <v>30UCI Elite Women</v>
          </cell>
          <cell r="E376">
            <v>2879</v>
          </cell>
          <cell r="F376" t="str">
            <v>UCI Elite Women</v>
          </cell>
          <cell r="G376" t="str">
            <v>Rebecca</v>
          </cell>
          <cell r="H376" t="str">
            <v>Bubp</v>
          </cell>
          <cell r="I376" t="str">
            <v xml:space="preserve"> </v>
          </cell>
          <cell r="J376" t="str">
            <v>F</v>
          </cell>
          <cell r="K376" t="str">
            <v>CHARLOTTE</v>
          </cell>
          <cell r="L376" t="str">
            <v>NC</v>
          </cell>
          <cell r="M376">
            <v>45</v>
          </cell>
          <cell r="N376" t="str">
            <v>Vogelzang Velo</v>
          </cell>
          <cell r="O376">
            <v>44843</v>
          </cell>
          <cell r="P376">
            <v>0.59375</v>
          </cell>
          <cell r="Q376">
            <v>1</v>
          </cell>
          <cell r="R376">
            <v>44520</v>
          </cell>
          <cell r="T376">
            <v>334632</v>
          </cell>
          <cell r="U376" t="str">
            <v>334632UCI Elite Women</v>
          </cell>
          <cell r="V376" t="str">
            <v>Bubp Rebecca</v>
          </cell>
          <cell r="W376">
            <v>44</v>
          </cell>
          <cell r="Y376" t="str">
            <v>USAC</v>
          </cell>
          <cell r="Z376" t="str">
            <v>USAC334632</v>
          </cell>
        </row>
        <row r="377">
          <cell r="D377" t="str">
            <v>29UCI Elite Women</v>
          </cell>
          <cell r="E377">
            <v>2878</v>
          </cell>
          <cell r="F377" t="str">
            <v>UCI Elite Women</v>
          </cell>
          <cell r="G377" t="str">
            <v>Emily</v>
          </cell>
          <cell r="H377" t="str">
            <v>Curley</v>
          </cell>
          <cell r="I377" t="str">
            <v xml:space="preserve"> </v>
          </cell>
          <cell r="J377" t="str">
            <v>F</v>
          </cell>
          <cell r="K377" t="str">
            <v>CAMBRIDGE</v>
          </cell>
          <cell r="L377" t="str">
            <v>MA</v>
          </cell>
          <cell r="M377">
            <v>28</v>
          </cell>
          <cell r="N377" t="str">
            <v>Corner Cycle</v>
          </cell>
          <cell r="O377">
            <v>44561</v>
          </cell>
          <cell r="P377">
            <v>0.59375</v>
          </cell>
          <cell r="Q377">
            <v>1</v>
          </cell>
          <cell r="R377">
            <v>44520</v>
          </cell>
          <cell r="T377">
            <v>542508</v>
          </cell>
          <cell r="U377" t="str">
            <v>542508UCI Elite Women</v>
          </cell>
          <cell r="V377" t="str">
            <v>Curley Emily</v>
          </cell>
          <cell r="W377">
            <v>27</v>
          </cell>
          <cell r="Y377" t="str">
            <v>USAC</v>
          </cell>
          <cell r="Z377" t="str">
            <v>USAC542508</v>
          </cell>
        </row>
        <row r="378">
          <cell r="D378" t="str">
            <v>16UCI Elite Women</v>
          </cell>
          <cell r="E378">
            <v>2865</v>
          </cell>
          <cell r="F378" t="str">
            <v>UCI Elite Women</v>
          </cell>
          <cell r="G378" t="str">
            <v>Hannah</v>
          </cell>
          <cell r="H378" t="str">
            <v>Dickson</v>
          </cell>
          <cell r="I378" t="str">
            <v xml:space="preserve"> </v>
          </cell>
          <cell r="J378" t="str">
            <v>F</v>
          </cell>
          <cell r="K378" t="str">
            <v>BREVARD</v>
          </cell>
          <cell r="L378" t="str">
            <v>NC</v>
          </cell>
          <cell r="M378">
            <v>22</v>
          </cell>
          <cell r="N378" t="str">
            <v>Sycamore Cycles</v>
          </cell>
          <cell r="O378">
            <v>44561</v>
          </cell>
          <cell r="P378">
            <v>0.59375</v>
          </cell>
          <cell r="Q378">
            <v>3</v>
          </cell>
          <cell r="R378">
            <v>44520</v>
          </cell>
          <cell r="T378">
            <v>473809</v>
          </cell>
          <cell r="U378" t="str">
            <v>473809UCI Elite Women</v>
          </cell>
          <cell r="V378" t="str">
            <v>Dickson Hannah</v>
          </cell>
          <cell r="W378">
            <v>21</v>
          </cell>
          <cell r="Y378" t="str">
            <v>USAC</v>
          </cell>
          <cell r="Z378" t="str">
            <v>USAC473809</v>
          </cell>
        </row>
        <row r="379">
          <cell r="D379" t="str">
            <v>18UCI Elite Women</v>
          </cell>
          <cell r="E379">
            <v>2867</v>
          </cell>
          <cell r="F379" t="str">
            <v>UCI Elite Women</v>
          </cell>
          <cell r="G379" t="str">
            <v>Evie</v>
          </cell>
          <cell r="H379" t="str">
            <v>Edwards</v>
          </cell>
          <cell r="I379" t="str">
            <v xml:space="preserve"> </v>
          </cell>
          <cell r="J379" t="str">
            <v>F</v>
          </cell>
          <cell r="K379" t="str">
            <v>ASHEVILLE</v>
          </cell>
          <cell r="L379" t="str">
            <v>NC</v>
          </cell>
          <cell r="M379">
            <v>46</v>
          </cell>
          <cell r="N379" t="str">
            <v>Save Women's Sport/Inga Thompson Foundation</v>
          </cell>
          <cell r="O379">
            <v>44561</v>
          </cell>
          <cell r="P379">
            <v>0.59375</v>
          </cell>
          <cell r="Q379">
            <v>1</v>
          </cell>
          <cell r="R379">
            <v>44520</v>
          </cell>
          <cell r="T379">
            <v>254664</v>
          </cell>
          <cell r="U379" t="str">
            <v>254664UCI Elite Women</v>
          </cell>
          <cell r="V379" t="str">
            <v>Edwards Evie</v>
          </cell>
          <cell r="W379">
            <v>45</v>
          </cell>
          <cell r="Y379" t="str">
            <v>USAC</v>
          </cell>
          <cell r="Z379" t="str">
            <v>USAC254664</v>
          </cell>
        </row>
        <row r="380">
          <cell r="D380" t="str">
            <v>7UCI Elite Women</v>
          </cell>
          <cell r="E380">
            <v>2856</v>
          </cell>
          <cell r="F380" t="str">
            <v>UCI Elite Women</v>
          </cell>
          <cell r="G380" t="str">
            <v>Lizzy</v>
          </cell>
          <cell r="H380" t="str">
            <v>Gunsalus</v>
          </cell>
          <cell r="I380" t="str">
            <v xml:space="preserve"> </v>
          </cell>
          <cell r="J380" t="str">
            <v>F</v>
          </cell>
          <cell r="K380" t="str">
            <v>DUDLEY</v>
          </cell>
          <cell r="L380" t="str">
            <v>MA</v>
          </cell>
          <cell r="M380">
            <v>19</v>
          </cell>
          <cell r="N380" t="str">
            <v>MARIAN UNIVERSITY</v>
          </cell>
          <cell r="O380">
            <v>44561</v>
          </cell>
          <cell r="P380">
            <v>0.59375</v>
          </cell>
          <cell r="Q380">
            <v>2</v>
          </cell>
          <cell r="R380">
            <v>44520</v>
          </cell>
          <cell r="T380">
            <v>403124</v>
          </cell>
          <cell r="U380" t="str">
            <v>403124UCI Elite Women</v>
          </cell>
          <cell r="V380" t="str">
            <v>Gunsalus Lizzy</v>
          </cell>
          <cell r="W380">
            <v>18</v>
          </cell>
          <cell r="Y380" t="str">
            <v>USAC</v>
          </cell>
          <cell r="Z380" t="str">
            <v>USAC403124</v>
          </cell>
        </row>
        <row r="381">
          <cell r="D381" t="str">
            <v>26UCI Elite Women</v>
          </cell>
          <cell r="E381">
            <v>2774</v>
          </cell>
          <cell r="F381" t="str">
            <v>UCI Elite Women</v>
          </cell>
          <cell r="G381" t="str">
            <v>Ava</v>
          </cell>
          <cell r="H381" t="str">
            <v>Holmgren</v>
          </cell>
          <cell r="I381" t="str">
            <v xml:space="preserve"> </v>
          </cell>
          <cell r="J381" t="str">
            <v>F</v>
          </cell>
          <cell r="K381" t="str">
            <v>Orillia</v>
          </cell>
          <cell r="L381" t="str">
            <v>ON</v>
          </cell>
          <cell r="M381">
            <v>17</v>
          </cell>
          <cell r="N381" t="str">
            <v>Hardwood Next Wave Cycling Team</v>
          </cell>
          <cell r="O381" t="str">
            <v>Intl</v>
          </cell>
          <cell r="P381">
            <v>0.59375</v>
          </cell>
          <cell r="Q381">
            <v>0</v>
          </cell>
          <cell r="R381">
            <v>44520</v>
          </cell>
          <cell r="T381">
            <v>566594</v>
          </cell>
          <cell r="U381" t="str">
            <v>566594UCI Elite Women</v>
          </cell>
          <cell r="V381" t="str">
            <v>Holmgren Ava</v>
          </cell>
          <cell r="W381">
            <v>16</v>
          </cell>
          <cell r="Y381" t="str">
            <v>USAC</v>
          </cell>
          <cell r="Z381" t="str">
            <v>USAC566594</v>
          </cell>
        </row>
        <row r="382">
          <cell r="D382" t="str">
            <v>21UCI Elite Women</v>
          </cell>
          <cell r="E382">
            <v>2775</v>
          </cell>
          <cell r="F382" t="str">
            <v>UCI Elite Women</v>
          </cell>
          <cell r="G382" t="str">
            <v>Isabella</v>
          </cell>
          <cell r="H382" t="str">
            <v>Holmgren</v>
          </cell>
          <cell r="I382" t="str">
            <v xml:space="preserve"> </v>
          </cell>
          <cell r="J382" t="str">
            <v>F</v>
          </cell>
          <cell r="K382" t="str">
            <v>Orillia</v>
          </cell>
          <cell r="L382" t="str">
            <v>ON</v>
          </cell>
          <cell r="M382">
            <v>17</v>
          </cell>
          <cell r="N382" t="str">
            <v>Hardwood Next Wave Cycling Team</v>
          </cell>
          <cell r="O382" t="str">
            <v>Intl</v>
          </cell>
          <cell r="P382">
            <v>0.59375</v>
          </cell>
          <cell r="Q382">
            <v>0</v>
          </cell>
          <cell r="R382">
            <v>44520</v>
          </cell>
          <cell r="T382" t="str">
            <v>Intl-HolmgrenIsabella</v>
          </cell>
          <cell r="U382" t="str">
            <v>Intl-HolmgrenIsabellaUCI Elite Women</v>
          </cell>
          <cell r="V382" t="str">
            <v>Holmgren Isabella</v>
          </cell>
          <cell r="W382">
            <v>16</v>
          </cell>
          <cell r="Y382" t="str">
            <v>USAC</v>
          </cell>
          <cell r="Z382" t="str">
            <v>USACIntl-HolmgrenIsabella</v>
          </cell>
        </row>
        <row r="383">
          <cell r="D383" t="str">
            <v>9UCI Elite Women</v>
          </cell>
          <cell r="E383">
            <v>2858</v>
          </cell>
          <cell r="F383" t="str">
            <v>UCI Elite Women</v>
          </cell>
          <cell r="G383" t="str">
            <v>Austin</v>
          </cell>
          <cell r="H383" t="str">
            <v>Killips</v>
          </cell>
          <cell r="I383" t="str">
            <v xml:space="preserve"> </v>
          </cell>
          <cell r="J383" t="str">
            <v>F</v>
          </cell>
          <cell r="K383" t="str">
            <v>CHICAGO</v>
          </cell>
          <cell r="L383" t="str">
            <v>IL</v>
          </cell>
          <cell r="M383">
            <v>27</v>
          </cell>
          <cell r="N383" t="str">
            <v>Pratt Racing</v>
          </cell>
          <cell r="O383">
            <v>44561</v>
          </cell>
          <cell r="P383">
            <v>0.59375</v>
          </cell>
          <cell r="Q383">
            <v>2</v>
          </cell>
          <cell r="R383">
            <v>44520</v>
          </cell>
          <cell r="T383">
            <v>583084</v>
          </cell>
          <cell r="U383" t="str">
            <v>583084UCI Elite Women</v>
          </cell>
          <cell r="V383" t="str">
            <v>Killips Austin</v>
          </cell>
          <cell r="W383">
            <v>26</v>
          </cell>
          <cell r="Y383" t="str">
            <v>USAC</v>
          </cell>
          <cell r="Z383" t="str">
            <v>USAC583084</v>
          </cell>
        </row>
        <row r="384">
          <cell r="D384" t="str">
            <v>11UCI Elite Women</v>
          </cell>
          <cell r="E384">
            <v>2860</v>
          </cell>
          <cell r="F384" t="str">
            <v>UCI Elite Women</v>
          </cell>
          <cell r="G384" t="str">
            <v>Taylor</v>
          </cell>
          <cell r="H384" t="str">
            <v>Kuyk-White</v>
          </cell>
          <cell r="I384" t="str">
            <v xml:space="preserve"> </v>
          </cell>
          <cell r="J384" t="str">
            <v>F</v>
          </cell>
          <cell r="K384" t="str">
            <v>PHILADELPHIA</v>
          </cell>
          <cell r="L384" t="str">
            <v>PA</v>
          </cell>
          <cell r="M384">
            <v>35</v>
          </cell>
          <cell r="N384" t="str">
            <v>RSCX - HOUSE INDUSTRIES</v>
          </cell>
          <cell r="O384">
            <v>44561</v>
          </cell>
          <cell r="P384">
            <v>0.59375</v>
          </cell>
          <cell r="Q384">
            <v>1</v>
          </cell>
          <cell r="R384">
            <v>44520</v>
          </cell>
          <cell r="T384">
            <v>481609</v>
          </cell>
          <cell r="U384" t="str">
            <v>481609UCI Elite Women</v>
          </cell>
          <cell r="V384" t="str">
            <v>Kuyk-White Taylor</v>
          </cell>
          <cell r="W384">
            <v>34</v>
          </cell>
          <cell r="Y384" t="str">
            <v>USAC</v>
          </cell>
          <cell r="Z384" t="str">
            <v>USAC481609</v>
          </cell>
        </row>
        <row r="385">
          <cell r="D385" t="str">
            <v>23UCI Elite Women</v>
          </cell>
          <cell r="E385">
            <v>2872</v>
          </cell>
          <cell r="F385" t="str">
            <v>UCI Elite Women</v>
          </cell>
          <cell r="G385" t="str">
            <v>Molly</v>
          </cell>
          <cell r="H385" t="str">
            <v>Lohry</v>
          </cell>
          <cell r="I385" t="str">
            <v xml:space="preserve"> </v>
          </cell>
          <cell r="J385" t="str">
            <v>F</v>
          </cell>
          <cell r="K385" t="str">
            <v>NORTH SIOUX CITY</v>
          </cell>
          <cell r="L385" t="str">
            <v>SD</v>
          </cell>
          <cell r="M385">
            <v>35</v>
          </cell>
          <cell r="N385" t="str">
            <v>University of Pennsylvania</v>
          </cell>
          <cell r="O385">
            <v>44561</v>
          </cell>
          <cell r="P385">
            <v>0.59375</v>
          </cell>
          <cell r="Q385">
            <v>2</v>
          </cell>
          <cell r="R385">
            <v>44520</v>
          </cell>
          <cell r="T385">
            <v>520332</v>
          </cell>
          <cell r="U385" t="str">
            <v>520332UCI Elite Women</v>
          </cell>
          <cell r="V385" t="str">
            <v>Lohry Molly</v>
          </cell>
          <cell r="W385">
            <v>34</v>
          </cell>
          <cell r="Y385" t="str">
            <v>USAC</v>
          </cell>
          <cell r="Z385" t="str">
            <v>USAC520332</v>
          </cell>
        </row>
        <row r="386">
          <cell r="D386" t="str">
            <v>20UCI Elite Women</v>
          </cell>
          <cell r="E386">
            <v>2869</v>
          </cell>
          <cell r="F386" t="str">
            <v>UCI Elite Women</v>
          </cell>
          <cell r="G386" t="str">
            <v>Brooke</v>
          </cell>
          <cell r="H386" t="str">
            <v>Lyman</v>
          </cell>
          <cell r="I386" t="str">
            <v xml:space="preserve"> </v>
          </cell>
          <cell r="J386" t="str">
            <v>F</v>
          </cell>
          <cell r="K386" t="str">
            <v>PHOENIX</v>
          </cell>
          <cell r="L386" t="str">
            <v>AZ</v>
          </cell>
          <cell r="M386">
            <v>26</v>
          </cell>
          <cell r="N386" t="str">
            <v>Duke University</v>
          </cell>
          <cell r="O386">
            <v>44561</v>
          </cell>
          <cell r="P386">
            <v>0.59375</v>
          </cell>
          <cell r="Q386">
            <v>1</v>
          </cell>
          <cell r="R386">
            <v>44520</v>
          </cell>
          <cell r="T386">
            <v>496468</v>
          </cell>
          <cell r="U386" t="str">
            <v>496468UCI Elite Women</v>
          </cell>
          <cell r="V386" t="str">
            <v>Lyman Brooke</v>
          </cell>
          <cell r="W386">
            <v>25</v>
          </cell>
          <cell r="Y386" t="str">
            <v>USAC</v>
          </cell>
          <cell r="Z386" t="str">
            <v>USAC496468</v>
          </cell>
        </row>
        <row r="387">
          <cell r="D387" t="str">
            <v>12UCI Elite Women</v>
          </cell>
          <cell r="E387">
            <v>2861</v>
          </cell>
          <cell r="F387" t="str">
            <v>UCI Elite Women</v>
          </cell>
          <cell r="G387" t="str">
            <v>Jennifer</v>
          </cell>
          <cell r="H387" t="str">
            <v>Malik</v>
          </cell>
          <cell r="I387" t="str">
            <v xml:space="preserve"> </v>
          </cell>
          <cell r="J387" t="str">
            <v>F</v>
          </cell>
          <cell r="K387" t="str">
            <v>Columbus</v>
          </cell>
          <cell r="L387" t="str">
            <v>OH</v>
          </cell>
          <cell r="M387">
            <v>31</v>
          </cell>
          <cell r="N387" t="str">
            <v>Paradise Garage Racing p/b Smanie</v>
          </cell>
          <cell r="O387">
            <v>44561</v>
          </cell>
          <cell r="P387">
            <v>0.59375</v>
          </cell>
          <cell r="Q387">
            <v>1</v>
          </cell>
          <cell r="R387">
            <v>44520</v>
          </cell>
          <cell r="T387">
            <v>429486</v>
          </cell>
          <cell r="U387" t="str">
            <v>429486UCI Elite Women</v>
          </cell>
          <cell r="V387" t="str">
            <v>Malik Jennifer</v>
          </cell>
          <cell r="W387">
            <v>30</v>
          </cell>
          <cell r="Y387" t="str">
            <v>USAC</v>
          </cell>
          <cell r="Z387" t="str">
            <v>USAC429486</v>
          </cell>
        </row>
        <row r="388">
          <cell r="D388" t="str">
            <v>28UCI Elite Women</v>
          </cell>
          <cell r="E388">
            <v>2877</v>
          </cell>
          <cell r="F388" t="str">
            <v>UCI Elite Women</v>
          </cell>
          <cell r="G388" t="str">
            <v>Britt</v>
          </cell>
          <cell r="H388" t="str">
            <v>Mason</v>
          </cell>
          <cell r="I388" t="str">
            <v xml:space="preserve"> </v>
          </cell>
          <cell r="J388" t="str">
            <v>F</v>
          </cell>
          <cell r="K388" t="str">
            <v>Ellicott City</v>
          </cell>
          <cell r="L388" t="str">
            <v>MD</v>
          </cell>
          <cell r="M388">
            <v>36</v>
          </cell>
          <cell r="N388" t="str">
            <v>Knobby by Nature</v>
          </cell>
          <cell r="O388">
            <v>44561</v>
          </cell>
          <cell r="P388">
            <v>0.59375</v>
          </cell>
          <cell r="Q388">
            <v>1</v>
          </cell>
          <cell r="R388">
            <v>44520</v>
          </cell>
          <cell r="T388">
            <v>378208</v>
          </cell>
          <cell r="U388" t="str">
            <v>378208UCI Elite Women</v>
          </cell>
          <cell r="V388" t="str">
            <v>Mason Britt</v>
          </cell>
          <cell r="W388">
            <v>35</v>
          </cell>
          <cell r="Y388" t="str">
            <v>USAC</v>
          </cell>
          <cell r="Z388" t="str">
            <v>USAC378208</v>
          </cell>
        </row>
        <row r="389">
          <cell r="D389" t="str">
            <v>19UCI Elite Women</v>
          </cell>
          <cell r="E389">
            <v>2868</v>
          </cell>
          <cell r="F389" t="str">
            <v>UCI Elite Women</v>
          </cell>
          <cell r="G389" t="str">
            <v>Kelly</v>
          </cell>
          <cell r="H389" t="str">
            <v>Mclaughlin</v>
          </cell>
          <cell r="I389" t="str">
            <v xml:space="preserve"> </v>
          </cell>
          <cell r="J389" t="str">
            <v>F</v>
          </cell>
          <cell r="K389" t="str">
            <v>Durham</v>
          </cell>
          <cell r="L389" t="str">
            <v>NC</v>
          </cell>
          <cell r="M389">
            <v>44</v>
          </cell>
          <cell r="N389" t="str">
            <v>TriClean CX</v>
          </cell>
          <cell r="O389">
            <v>44561</v>
          </cell>
          <cell r="P389">
            <v>0.59375</v>
          </cell>
          <cell r="Q389">
            <v>3</v>
          </cell>
          <cell r="R389">
            <v>44520</v>
          </cell>
          <cell r="T389">
            <v>220851</v>
          </cell>
          <cell r="U389" t="str">
            <v>220851UCI Elite Women</v>
          </cell>
          <cell r="V389" t="str">
            <v>Mclaughlin Kelly</v>
          </cell>
          <cell r="W389">
            <v>43</v>
          </cell>
          <cell r="Y389" t="str">
            <v>USAC</v>
          </cell>
          <cell r="Z389" t="str">
            <v>USAC220851</v>
          </cell>
        </row>
        <row r="390">
          <cell r="D390" t="str">
            <v>2UCI Elite Women</v>
          </cell>
          <cell r="E390">
            <v>2851</v>
          </cell>
          <cell r="F390" t="str">
            <v>UCI Elite Women</v>
          </cell>
          <cell r="G390" t="str">
            <v>Anna</v>
          </cell>
          <cell r="H390" t="str">
            <v>Megale</v>
          </cell>
          <cell r="I390" t="str">
            <v xml:space="preserve"> </v>
          </cell>
          <cell r="J390" t="str">
            <v>F</v>
          </cell>
          <cell r="K390" t="str">
            <v>Boise</v>
          </cell>
          <cell r="L390" t="str">
            <v>ID</v>
          </cell>
          <cell r="M390">
            <v>31</v>
          </cell>
          <cell r="N390" t="str">
            <v>Trek Cyclocross Collective</v>
          </cell>
          <cell r="O390">
            <v>44561</v>
          </cell>
          <cell r="P390">
            <v>0.59375</v>
          </cell>
          <cell r="Q390">
            <v>1</v>
          </cell>
          <cell r="R390">
            <v>44520</v>
          </cell>
          <cell r="T390">
            <v>438607</v>
          </cell>
          <cell r="U390" t="str">
            <v>438607UCI Elite Women</v>
          </cell>
          <cell r="V390" t="str">
            <v>Megale Anna</v>
          </cell>
          <cell r="W390">
            <v>30</v>
          </cell>
          <cell r="Y390" t="str">
            <v>USAC</v>
          </cell>
          <cell r="Z390" t="str">
            <v>USAC438607</v>
          </cell>
        </row>
        <row r="391">
          <cell r="D391" t="str">
            <v>22UCI Elite Women</v>
          </cell>
          <cell r="E391">
            <v>2871</v>
          </cell>
          <cell r="F391" t="str">
            <v>UCI Elite Women</v>
          </cell>
          <cell r="G391" t="str">
            <v>Sara</v>
          </cell>
          <cell r="H391" t="str">
            <v>Rains</v>
          </cell>
          <cell r="I391" t="str">
            <v xml:space="preserve"> </v>
          </cell>
          <cell r="J391" t="str">
            <v>F</v>
          </cell>
          <cell r="K391" t="str">
            <v>LEWISVILLE</v>
          </cell>
          <cell r="L391" t="str">
            <v>NC</v>
          </cell>
          <cell r="M391">
            <v>43</v>
          </cell>
          <cell r="N391" t="str">
            <v xml:space="preserve"> </v>
          </cell>
          <cell r="O391">
            <v>44561</v>
          </cell>
          <cell r="P391">
            <v>0.59375</v>
          </cell>
          <cell r="Q391">
            <v>2</v>
          </cell>
          <cell r="R391">
            <v>44520</v>
          </cell>
          <cell r="T391">
            <v>185224</v>
          </cell>
          <cell r="U391" t="str">
            <v>185224UCI Elite Women</v>
          </cell>
          <cell r="V391" t="str">
            <v>Rains Sara</v>
          </cell>
          <cell r="W391">
            <v>42</v>
          </cell>
          <cell r="Y391" t="str">
            <v>USAC</v>
          </cell>
          <cell r="Z391" t="str">
            <v>USAC185224</v>
          </cell>
        </row>
        <row r="392">
          <cell r="D392" t="str">
            <v>14UCI Elite Women</v>
          </cell>
          <cell r="E392">
            <v>2863</v>
          </cell>
          <cell r="F392" t="str">
            <v>UCI Elite Women</v>
          </cell>
          <cell r="G392" t="str">
            <v>Rachel</v>
          </cell>
          <cell r="H392" t="str">
            <v>Rubino</v>
          </cell>
          <cell r="I392" t="str">
            <v xml:space="preserve"> </v>
          </cell>
          <cell r="J392" t="str">
            <v>F</v>
          </cell>
          <cell r="K392" t="str">
            <v>PHILADELPHIA</v>
          </cell>
          <cell r="L392" t="str">
            <v>PA</v>
          </cell>
          <cell r="M392">
            <v>38</v>
          </cell>
          <cell r="N392" t="str">
            <v>Pratt Racing</v>
          </cell>
          <cell r="O392">
            <v>44561</v>
          </cell>
          <cell r="P392">
            <v>0.59375</v>
          </cell>
          <cell r="Q392">
            <v>1</v>
          </cell>
          <cell r="R392">
            <v>44520</v>
          </cell>
          <cell r="T392">
            <v>389555</v>
          </cell>
          <cell r="U392" t="str">
            <v>389555UCI Elite Women</v>
          </cell>
          <cell r="V392" t="str">
            <v>Rubino Rachel</v>
          </cell>
          <cell r="W392">
            <v>37</v>
          </cell>
          <cell r="Y392" t="str">
            <v>USAC</v>
          </cell>
          <cell r="Z392" t="str">
            <v>USAC389555</v>
          </cell>
        </row>
        <row r="393">
          <cell r="D393" t="str">
            <v>24UCI Elite Women</v>
          </cell>
          <cell r="E393">
            <v>2873</v>
          </cell>
          <cell r="F393" t="str">
            <v>UCI Elite Women</v>
          </cell>
          <cell r="G393" t="str">
            <v>Samantha</v>
          </cell>
          <cell r="H393" t="str">
            <v>Runnels</v>
          </cell>
          <cell r="I393" t="str">
            <v xml:space="preserve"> </v>
          </cell>
          <cell r="J393" t="str">
            <v>F</v>
          </cell>
          <cell r="K393" t="str">
            <v>Sacramento</v>
          </cell>
          <cell r="L393" t="str">
            <v>CA</v>
          </cell>
          <cell r="M393">
            <v>31</v>
          </cell>
          <cell r="N393" t="str">
            <v>SCAD Atlanta</v>
          </cell>
          <cell r="O393">
            <v>44561</v>
          </cell>
          <cell r="P393">
            <v>0.59375</v>
          </cell>
          <cell r="Q393">
            <v>1</v>
          </cell>
          <cell r="R393">
            <v>44520</v>
          </cell>
          <cell r="T393">
            <v>385660</v>
          </cell>
          <cell r="U393" t="str">
            <v>385660UCI Elite Women</v>
          </cell>
          <cell r="V393" t="str">
            <v>Runnels Samantha</v>
          </cell>
          <cell r="W393">
            <v>30</v>
          </cell>
          <cell r="Y393" t="str">
            <v>USAC</v>
          </cell>
          <cell r="Z393" t="str">
            <v>USAC385660</v>
          </cell>
        </row>
        <row r="394">
          <cell r="D394" t="str">
            <v>10UCI Elite Women</v>
          </cell>
          <cell r="E394">
            <v>2859</v>
          </cell>
          <cell r="F394" t="str">
            <v>UCI Elite Women</v>
          </cell>
          <cell r="G394" t="str">
            <v>Samantha</v>
          </cell>
          <cell r="H394" t="str">
            <v>Scott</v>
          </cell>
          <cell r="I394" t="str">
            <v xml:space="preserve"> </v>
          </cell>
          <cell r="J394" t="str">
            <v>F</v>
          </cell>
          <cell r="K394" t="str">
            <v xml:space="preserve">SAN DIEGO </v>
          </cell>
          <cell r="L394" t="str">
            <v>CA</v>
          </cell>
          <cell r="M394">
            <v>17</v>
          </cell>
          <cell r="N394" t="str">
            <v>USA Cycling Olympic Development Academy</v>
          </cell>
          <cell r="O394">
            <v>44561</v>
          </cell>
          <cell r="P394">
            <v>0.59375</v>
          </cell>
          <cell r="Q394">
            <v>2</v>
          </cell>
          <cell r="R394">
            <v>44520</v>
          </cell>
          <cell r="T394">
            <v>556156</v>
          </cell>
          <cell r="U394" t="str">
            <v>556156UCI Elite Women</v>
          </cell>
          <cell r="V394" t="str">
            <v>Scott Samantha</v>
          </cell>
          <cell r="W394">
            <v>16</v>
          </cell>
          <cell r="Y394" t="str">
            <v>USAC</v>
          </cell>
          <cell r="Z394" t="str">
            <v>USAC556156</v>
          </cell>
        </row>
        <row r="395">
          <cell r="D395" t="str">
            <v>13UCI Elite Women</v>
          </cell>
          <cell r="E395">
            <v>2862</v>
          </cell>
          <cell r="F395" t="str">
            <v>UCI Elite Women</v>
          </cell>
          <cell r="G395" t="str">
            <v>Amelia</v>
          </cell>
          <cell r="H395" t="str">
            <v>Shea</v>
          </cell>
          <cell r="I395" t="str">
            <v xml:space="preserve"> </v>
          </cell>
          <cell r="J395" t="str">
            <v>F</v>
          </cell>
          <cell r="K395" t="str">
            <v>DENVER</v>
          </cell>
          <cell r="L395" t="str">
            <v>CO</v>
          </cell>
          <cell r="M395">
            <v>32</v>
          </cell>
          <cell r="N395" t="str">
            <v xml:space="preserve"> </v>
          </cell>
          <cell r="O395">
            <v>44561</v>
          </cell>
          <cell r="P395">
            <v>0.59375</v>
          </cell>
          <cell r="Q395">
            <v>2</v>
          </cell>
          <cell r="R395">
            <v>44520</v>
          </cell>
          <cell r="T395">
            <v>544989</v>
          </cell>
          <cell r="U395" t="str">
            <v>544989UCI Elite Women</v>
          </cell>
          <cell r="V395" t="str">
            <v>Shea Amelia</v>
          </cell>
          <cell r="W395">
            <v>31</v>
          </cell>
          <cell r="Y395" t="str">
            <v>USAC</v>
          </cell>
          <cell r="Z395" t="str">
            <v>USAC544989</v>
          </cell>
        </row>
        <row r="396">
          <cell r="D396" t="str">
            <v>8UCI Elite Women</v>
          </cell>
          <cell r="E396">
            <v>2857</v>
          </cell>
          <cell r="F396" t="str">
            <v>UCI Elite Women</v>
          </cell>
          <cell r="G396" t="str">
            <v>Natasha</v>
          </cell>
          <cell r="H396" t="str">
            <v>Visnack</v>
          </cell>
          <cell r="I396" t="str">
            <v xml:space="preserve"> </v>
          </cell>
          <cell r="J396" t="str">
            <v>F</v>
          </cell>
          <cell r="K396" t="str">
            <v>BEND</v>
          </cell>
          <cell r="L396" t="str">
            <v>OR</v>
          </cell>
          <cell r="M396">
            <v>18</v>
          </cell>
          <cell r="N396" t="str">
            <v>USA Cycling Olympic Development Academy</v>
          </cell>
          <cell r="O396">
            <v>44561</v>
          </cell>
          <cell r="P396">
            <v>0.59375</v>
          </cell>
          <cell r="Q396">
            <v>1</v>
          </cell>
          <cell r="R396">
            <v>44520</v>
          </cell>
          <cell r="T396">
            <v>545838</v>
          </cell>
          <cell r="U396" t="str">
            <v>545838UCI Elite Women</v>
          </cell>
          <cell r="V396" t="str">
            <v>Visnack Natasha</v>
          </cell>
          <cell r="W396">
            <v>17</v>
          </cell>
          <cell r="Y396" t="str">
            <v>USAC</v>
          </cell>
          <cell r="Z396" t="str">
            <v>USAC545838</v>
          </cell>
        </row>
        <row r="397">
          <cell r="D397" t="str">
            <v>5UCI Elite Women</v>
          </cell>
          <cell r="E397">
            <v>2854</v>
          </cell>
          <cell r="F397" t="str">
            <v>UCI Elite Women</v>
          </cell>
          <cell r="G397" t="str">
            <v>Emily</v>
          </cell>
          <cell r="H397" t="str">
            <v>Werner</v>
          </cell>
          <cell r="I397" t="str">
            <v xml:space="preserve"> </v>
          </cell>
          <cell r="J397" t="str">
            <v>F</v>
          </cell>
          <cell r="K397" t="str">
            <v>ADVANCE</v>
          </cell>
          <cell r="L397" t="str">
            <v>NC</v>
          </cell>
          <cell r="M397">
            <v>29</v>
          </cell>
          <cell r="N397" t="str">
            <v>Emmy's Sweets pb Ken's Bike Shop</v>
          </cell>
          <cell r="O397">
            <v>44561</v>
          </cell>
          <cell r="P397">
            <v>0.59375</v>
          </cell>
          <cell r="Q397">
            <v>1</v>
          </cell>
          <cell r="R397">
            <v>44520</v>
          </cell>
          <cell r="T397">
            <v>220875</v>
          </cell>
          <cell r="U397" t="str">
            <v>220875UCI Elite Women</v>
          </cell>
          <cell r="V397" t="str">
            <v>Werner Emily</v>
          </cell>
          <cell r="W397">
            <v>28</v>
          </cell>
          <cell r="Y397" t="str">
            <v>USAC</v>
          </cell>
          <cell r="Z397" t="str">
            <v>USAC220875</v>
          </cell>
        </row>
        <row r="398">
          <cell r="D398" t="str">
            <v>27UCI Elite Women</v>
          </cell>
          <cell r="E398">
            <v>2876</v>
          </cell>
          <cell r="F398" t="str">
            <v>UCI Elite Women</v>
          </cell>
          <cell r="G398" t="str">
            <v>Carla</v>
          </cell>
          <cell r="H398" t="str">
            <v>Williams</v>
          </cell>
          <cell r="I398" t="str">
            <v xml:space="preserve"> </v>
          </cell>
          <cell r="J398" t="str">
            <v>F</v>
          </cell>
          <cell r="K398" t="str">
            <v>Roanoke</v>
          </cell>
          <cell r="L398" t="str">
            <v>VA</v>
          </cell>
          <cell r="M398">
            <v>35</v>
          </cell>
          <cell r="N398" t="str">
            <v>Deschutes Brewery Cyclocross Team</v>
          </cell>
          <cell r="O398">
            <v>44561</v>
          </cell>
          <cell r="P398">
            <v>0.59375</v>
          </cell>
          <cell r="Q398">
            <v>1</v>
          </cell>
          <cell r="R398">
            <v>44520</v>
          </cell>
          <cell r="T398">
            <v>385760</v>
          </cell>
          <cell r="U398" t="str">
            <v>385760UCI Elite Women</v>
          </cell>
          <cell r="V398" t="str">
            <v>Williams Carla</v>
          </cell>
          <cell r="W398">
            <v>34</v>
          </cell>
          <cell r="Y398" t="str">
            <v>USAC</v>
          </cell>
          <cell r="Z398" t="str">
            <v>USAC385760</v>
          </cell>
        </row>
        <row r="399">
          <cell r="D399" t="str">
            <v>1UCI Elite Women</v>
          </cell>
          <cell r="E399">
            <v>2850</v>
          </cell>
          <cell r="F399" t="str">
            <v>UCI Elite Women</v>
          </cell>
          <cell r="G399" t="str">
            <v>Erica</v>
          </cell>
          <cell r="H399" t="str">
            <v>Zaveta</v>
          </cell>
          <cell r="I399" t="str">
            <v xml:space="preserve"> </v>
          </cell>
          <cell r="J399" t="str">
            <v>F</v>
          </cell>
          <cell r="K399" t="str">
            <v>BREVARD</v>
          </cell>
          <cell r="L399" t="str">
            <v>NC</v>
          </cell>
          <cell r="M399">
            <v>33</v>
          </cell>
          <cell r="N399" t="str">
            <v>The Pony Shop p/b KPMG</v>
          </cell>
          <cell r="O399">
            <v>44561</v>
          </cell>
          <cell r="P399">
            <v>0.59375</v>
          </cell>
          <cell r="Q399">
            <v>1</v>
          </cell>
          <cell r="R399">
            <v>44520</v>
          </cell>
          <cell r="T399">
            <v>230062</v>
          </cell>
          <cell r="U399" t="str">
            <v>230062UCI Elite Women</v>
          </cell>
          <cell r="V399" t="str">
            <v>Zaveta Erica</v>
          </cell>
          <cell r="W399">
            <v>32</v>
          </cell>
          <cell r="Y399" t="str">
            <v>USAC</v>
          </cell>
          <cell r="Z399" t="str">
            <v>USAC230062</v>
          </cell>
        </row>
        <row r="400">
          <cell r="D400" t="str">
            <v>24UCI Elite Men</v>
          </cell>
          <cell r="E400">
            <v>2823</v>
          </cell>
          <cell r="F400" t="str">
            <v>UCI Elite Men</v>
          </cell>
          <cell r="G400" t="str">
            <v>John paul</v>
          </cell>
          <cell r="H400" t="str">
            <v>Amalong</v>
          </cell>
          <cell r="I400" t="str">
            <v xml:space="preserve"> </v>
          </cell>
          <cell r="J400" t="str">
            <v>M</v>
          </cell>
          <cell r="K400" t="str">
            <v>CHAPEL HILL</v>
          </cell>
          <cell r="L400" t="str">
            <v>NC</v>
          </cell>
          <cell r="M400">
            <v>20</v>
          </cell>
          <cell r="N400" t="str">
            <v>USA Cycling Olympic Development Academy</v>
          </cell>
          <cell r="O400">
            <v>44561</v>
          </cell>
          <cell r="P400">
            <v>0.64236111111111105</v>
          </cell>
          <cell r="Q400">
            <v>2</v>
          </cell>
          <cell r="R400">
            <v>44520</v>
          </cell>
          <cell r="T400">
            <v>433237</v>
          </cell>
          <cell r="U400" t="str">
            <v>433237UCI Elite Men</v>
          </cell>
          <cell r="V400" t="str">
            <v>Amalong John paul</v>
          </cell>
          <cell r="W400">
            <v>19</v>
          </cell>
          <cell r="Y400" t="str">
            <v>USAC</v>
          </cell>
          <cell r="Z400" t="str">
            <v>USAC433237</v>
          </cell>
        </row>
        <row r="401">
          <cell r="D401" t="str">
            <v>44UCI Elite Men</v>
          </cell>
          <cell r="E401">
            <v>2843</v>
          </cell>
          <cell r="F401" t="str">
            <v>UCI Elite Men</v>
          </cell>
          <cell r="G401" t="str">
            <v>Tayne</v>
          </cell>
          <cell r="H401" t="str">
            <v>Andrade</v>
          </cell>
          <cell r="I401" t="str">
            <v xml:space="preserve"> </v>
          </cell>
          <cell r="J401" t="str">
            <v>M</v>
          </cell>
          <cell r="K401" t="str">
            <v>FORT COLLINS</v>
          </cell>
          <cell r="L401" t="str">
            <v>CO</v>
          </cell>
          <cell r="M401">
            <v>23</v>
          </cell>
          <cell r="N401" t="str">
            <v>Rio Grande Elite Cycling Team</v>
          </cell>
          <cell r="O401">
            <v>44561</v>
          </cell>
          <cell r="P401">
            <v>0.64236111111111105</v>
          </cell>
          <cell r="Q401">
            <v>1</v>
          </cell>
          <cell r="R401">
            <v>44520</v>
          </cell>
          <cell r="T401">
            <v>418179</v>
          </cell>
          <cell r="U401" t="str">
            <v>418179UCI Elite Men</v>
          </cell>
          <cell r="V401" t="str">
            <v>Andrade Tayne</v>
          </cell>
          <cell r="W401">
            <v>22</v>
          </cell>
          <cell r="Y401" t="str">
            <v>USAC</v>
          </cell>
          <cell r="Z401" t="str">
            <v>USAC418179</v>
          </cell>
        </row>
        <row r="402">
          <cell r="D402" t="str">
            <v>14UCI Elite Men</v>
          </cell>
          <cell r="E402">
            <v>2813</v>
          </cell>
          <cell r="F402" t="str">
            <v>UCI Elite Men</v>
          </cell>
          <cell r="G402" t="str">
            <v>Luke</v>
          </cell>
          <cell r="H402" t="str">
            <v>Arens</v>
          </cell>
          <cell r="I402" t="str">
            <v xml:space="preserve"> </v>
          </cell>
          <cell r="J402" t="str">
            <v>M</v>
          </cell>
          <cell r="K402" t="str">
            <v>CORALVILLE</v>
          </cell>
          <cell r="L402" t="str">
            <v>IA</v>
          </cell>
          <cell r="M402">
            <v>20</v>
          </cell>
          <cell r="N402" t="str">
            <v>MARIAN UNIVERSITY</v>
          </cell>
          <cell r="O402">
            <v>44561</v>
          </cell>
          <cell r="P402">
            <v>0.64236111111111105</v>
          </cell>
          <cell r="Q402">
            <v>2</v>
          </cell>
          <cell r="R402">
            <v>44520</v>
          </cell>
          <cell r="T402">
            <v>564467</v>
          </cell>
          <cell r="U402" t="str">
            <v>564467UCI Elite Men</v>
          </cell>
          <cell r="V402" t="str">
            <v>Arens Luke</v>
          </cell>
          <cell r="W402">
            <v>19</v>
          </cell>
          <cell r="Y402" t="str">
            <v>USAC</v>
          </cell>
          <cell r="Z402" t="str">
            <v>USAC564467</v>
          </cell>
        </row>
        <row r="403">
          <cell r="D403" t="str">
            <v>29UCI Elite Men</v>
          </cell>
          <cell r="E403">
            <v>2828</v>
          </cell>
          <cell r="F403" t="str">
            <v>UCI Elite Men</v>
          </cell>
          <cell r="G403" t="str">
            <v>Malcolm</v>
          </cell>
          <cell r="H403" t="str">
            <v>Barton</v>
          </cell>
          <cell r="I403" t="str">
            <v xml:space="preserve"> </v>
          </cell>
          <cell r="J403" t="str">
            <v>M</v>
          </cell>
          <cell r="K403" t="str">
            <v>UXBRIDGE</v>
          </cell>
          <cell r="L403" t="str">
            <v>ON</v>
          </cell>
          <cell r="M403">
            <v>24</v>
          </cell>
          <cell r="N403" t="str">
            <v>Durham Shredders</v>
          </cell>
          <cell r="O403" t="str">
            <v>UCI</v>
          </cell>
          <cell r="P403">
            <v>0.64236111111111105</v>
          </cell>
          <cell r="Q403" t="str">
            <v>UCI</v>
          </cell>
          <cell r="R403">
            <v>44520</v>
          </cell>
          <cell r="T403">
            <v>590641</v>
          </cell>
          <cell r="U403" t="str">
            <v>590641UCI Elite Men</v>
          </cell>
          <cell r="V403" t="str">
            <v>Barton Malcolm</v>
          </cell>
          <cell r="W403">
            <v>23</v>
          </cell>
          <cell r="Y403" t="str">
            <v>USAC</v>
          </cell>
          <cell r="Z403" t="str">
            <v>USAC590641</v>
          </cell>
        </row>
        <row r="404">
          <cell r="D404" t="str">
            <v>33UCI Elite Men</v>
          </cell>
          <cell r="E404">
            <v>2832</v>
          </cell>
          <cell r="F404" t="str">
            <v>UCI Elite Men</v>
          </cell>
          <cell r="G404" t="str">
            <v>Isaac</v>
          </cell>
          <cell r="H404" t="str">
            <v>Bryant</v>
          </cell>
          <cell r="I404" t="str">
            <v xml:space="preserve"> </v>
          </cell>
          <cell r="J404" t="str">
            <v>M</v>
          </cell>
          <cell r="K404" t="str">
            <v>MAPLEWOOD</v>
          </cell>
          <cell r="L404" t="str">
            <v>MN</v>
          </cell>
          <cell r="M404">
            <v>22</v>
          </cell>
          <cell r="N404" t="str">
            <v>Milligan University</v>
          </cell>
          <cell r="O404">
            <v>44561</v>
          </cell>
          <cell r="P404">
            <v>0.64236111111111105</v>
          </cell>
          <cell r="Q404">
            <v>2</v>
          </cell>
          <cell r="R404">
            <v>44520</v>
          </cell>
          <cell r="T404">
            <v>383319</v>
          </cell>
          <cell r="U404" t="str">
            <v>383319UCI Elite Men</v>
          </cell>
          <cell r="V404" t="str">
            <v>Bryant Isaac</v>
          </cell>
          <cell r="W404">
            <v>21</v>
          </cell>
          <cell r="Y404" t="str">
            <v>USAC</v>
          </cell>
          <cell r="Z404" t="str">
            <v>USAC383319</v>
          </cell>
        </row>
        <row r="405">
          <cell r="D405" t="str">
            <v>35UCI Elite Men</v>
          </cell>
          <cell r="E405">
            <v>2834</v>
          </cell>
          <cell r="F405" t="str">
            <v>UCI Elite Men</v>
          </cell>
          <cell r="G405" t="str">
            <v>Molly</v>
          </cell>
          <cell r="H405" t="str">
            <v>Cameron</v>
          </cell>
          <cell r="I405" t="str">
            <v xml:space="preserve"> </v>
          </cell>
          <cell r="J405" t="str">
            <v>F</v>
          </cell>
          <cell r="K405" t="str">
            <v>Portland</v>
          </cell>
          <cell r="L405" t="str">
            <v>OR</v>
          </cell>
          <cell r="M405">
            <v>46</v>
          </cell>
          <cell r="N405" t="str">
            <v>Point S Auto p/b Nokian Tyres</v>
          </cell>
          <cell r="O405">
            <v>44561</v>
          </cell>
          <cell r="P405">
            <v>0.64236111111111105</v>
          </cell>
          <cell r="Q405">
            <v>1</v>
          </cell>
          <cell r="R405">
            <v>44520</v>
          </cell>
          <cell r="T405">
            <v>206349</v>
          </cell>
          <cell r="U405" t="str">
            <v>206349UCI Elite Men</v>
          </cell>
          <cell r="V405" t="str">
            <v>Cameron Molly</v>
          </cell>
          <cell r="W405">
            <v>45</v>
          </cell>
          <cell r="Y405" t="str">
            <v>USAC</v>
          </cell>
          <cell r="Z405" t="str">
            <v>USAC206349</v>
          </cell>
        </row>
        <row r="406">
          <cell r="D406" t="str">
            <v>15UCI Elite Men</v>
          </cell>
          <cell r="E406">
            <v>2814</v>
          </cell>
          <cell r="F406" t="str">
            <v>UCI Elite Men</v>
          </cell>
          <cell r="G406" t="str">
            <v>Owen</v>
          </cell>
          <cell r="H406" t="str">
            <v>Clark</v>
          </cell>
          <cell r="I406" t="str">
            <v xml:space="preserve"> </v>
          </cell>
          <cell r="J406" t="str">
            <v>M</v>
          </cell>
          <cell r="K406" t="str">
            <v>Mono</v>
          </cell>
          <cell r="L406" t="str">
            <v>ON</v>
          </cell>
          <cell r="M406">
            <v>19</v>
          </cell>
          <cell r="N406" t="str">
            <v>Brevard College</v>
          </cell>
          <cell r="O406">
            <v>44803</v>
          </cell>
          <cell r="P406">
            <v>0.64236111111111105</v>
          </cell>
          <cell r="Q406">
            <v>5</v>
          </cell>
          <cell r="R406">
            <v>44520</v>
          </cell>
          <cell r="T406">
            <v>623563</v>
          </cell>
          <cell r="U406" t="str">
            <v>623563UCI Elite Men</v>
          </cell>
          <cell r="V406" t="str">
            <v>Clark Owen</v>
          </cell>
          <cell r="W406">
            <v>18</v>
          </cell>
          <cell r="Y406" t="str">
            <v>USAC</v>
          </cell>
          <cell r="Z406" t="str">
            <v>USAC623563</v>
          </cell>
        </row>
        <row r="407">
          <cell r="D407" t="str">
            <v>10UCI Elite Men</v>
          </cell>
          <cell r="E407">
            <v>2809</v>
          </cell>
          <cell r="F407" t="str">
            <v>UCI Elite Men</v>
          </cell>
          <cell r="G407" t="str">
            <v>Tyler</v>
          </cell>
          <cell r="H407" t="str">
            <v>Clark</v>
          </cell>
          <cell r="I407" t="str">
            <v xml:space="preserve"> </v>
          </cell>
          <cell r="J407" t="str">
            <v>M</v>
          </cell>
          <cell r="K407" t="str">
            <v>Mono</v>
          </cell>
          <cell r="L407" t="str">
            <v>ON</v>
          </cell>
          <cell r="M407">
            <v>22</v>
          </cell>
          <cell r="N407" t="str">
            <v>Brevard College</v>
          </cell>
          <cell r="O407">
            <v>44803</v>
          </cell>
          <cell r="P407">
            <v>0.64236111111111105</v>
          </cell>
          <cell r="Q407">
            <v>5</v>
          </cell>
          <cell r="R407">
            <v>44520</v>
          </cell>
          <cell r="T407">
            <v>542202</v>
          </cell>
          <cell r="U407" t="str">
            <v>542202UCI Elite Men</v>
          </cell>
          <cell r="V407" t="str">
            <v>Clark Tyler</v>
          </cell>
          <cell r="W407">
            <v>21</v>
          </cell>
          <cell r="Y407" t="str">
            <v>USAC</v>
          </cell>
          <cell r="Z407" t="str">
            <v>USAC542202</v>
          </cell>
        </row>
        <row r="408">
          <cell r="D408" t="str">
            <v>34UCI Elite Men</v>
          </cell>
          <cell r="E408">
            <v>2833</v>
          </cell>
          <cell r="F408" t="str">
            <v>UCI Elite Men</v>
          </cell>
          <cell r="G408" t="str">
            <v>Tyler</v>
          </cell>
          <cell r="H408" t="str">
            <v>Cloutier</v>
          </cell>
          <cell r="I408" t="str">
            <v xml:space="preserve"> </v>
          </cell>
          <cell r="J408" t="str">
            <v>M</v>
          </cell>
          <cell r="K408" t="str">
            <v>BENTONVILLE</v>
          </cell>
          <cell r="L408" t="str">
            <v>AR</v>
          </cell>
          <cell r="M408">
            <v>33</v>
          </cell>
          <cell r="N408" t="str">
            <v>TCCX</v>
          </cell>
          <cell r="O408">
            <v>44561</v>
          </cell>
          <cell r="P408">
            <v>0.64236111111111105</v>
          </cell>
          <cell r="Q408">
            <v>1</v>
          </cell>
          <cell r="R408">
            <v>44520</v>
          </cell>
          <cell r="T408">
            <v>360809</v>
          </cell>
          <cell r="U408" t="str">
            <v>360809UCI Elite Men</v>
          </cell>
          <cell r="V408" t="str">
            <v>Cloutier Tyler</v>
          </cell>
          <cell r="W408">
            <v>32</v>
          </cell>
          <cell r="Y408" t="str">
            <v>USAC</v>
          </cell>
          <cell r="Z408" t="str">
            <v>USAC360809</v>
          </cell>
        </row>
        <row r="409">
          <cell r="D409" t="str">
            <v>6UCI Elite Men</v>
          </cell>
          <cell r="E409">
            <v>2805</v>
          </cell>
          <cell r="F409" t="str">
            <v>UCI Elite Men</v>
          </cell>
          <cell r="G409" t="str">
            <v>Cody</v>
          </cell>
          <cell r="H409" t="str">
            <v>Cupp</v>
          </cell>
          <cell r="I409" t="str">
            <v xml:space="preserve"> </v>
          </cell>
          <cell r="J409" t="str">
            <v>M</v>
          </cell>
          <cell r="K409" t="str">
            <v>Durango</v>
          </cell>
          <cell r="L409" t="str">
            <v>CO</v>
          </cell>
          <cell r="M409">
            <v>28</v>
          </cell>
          <cell r="N409" t="str">
            <v>Riders Inc</v>
          </cell>
          <cell r="O409">
            <v>44561</v>
          </cell>
          <cell r="P409">
            <v>0.64236111111111105</v>
          </cell>
          <cell r="Q409">
            <v>1</v>
          </cell>
          <cell r="R409">
            <v>44520</v>
          </cell>
          <cell r="T409">
            <v>328698</v>
          </cell>
          <cell r="U409" t="str">
            <v>328698UCI Elite Men</v>
          </cell>
          <cell r="V409" t="str">
            <v>Cupp Cody</v>
          </cell>
          <cell r="W409">
            <v>27</v>
          </cell>
          <cell r="Y409" t="str">
            <v>USAC</v>
          </cell>
          <cell r="Z409" t="str">
            <v>USAC328698</v>
          </cell>
        </row>
        <row r="410">
          <cell r="D410" t="str">
            <v>5UCI Elite Men</v>
          </cell>
          <cell r="E410">
            <v>2804</v>
          </cell>
          <cell r="F410" t="str">
            <v>UCI Elite Men</v>
          </cell>
          <cell r="G410" t="str">
            <v>Andrew</v>
          </cell>
          <cell r="H410" t="str">
            <v>Dillman</v>
          </cell>
          <cell r="I410" t="str">
            <v xml:space="preserve"> </v>
          </cell>
          <cell r="J410" t="str">
            <v>M</v>
          </cell>
          <cell r="K410" t="str">
            <v>FAIRDALE</v>
          </cell>
          <cell r="L410" t="str">
            <v>KY</v>
          </cell>
          <cell r="M410">
            <v>28</v>
          </cell>
          <cell r="N410" t="str">
            <v>Rigd-Leitner</v>
          </cell>
          <cell r="O410">
            <v>44561</v>
          </cell>
          <cell r="P410">
            <v>0.64236111111111105</v>
          </cell>
          <cell r="Q410">
            <v>1</v>
          </cell>
          <cell r="R410">
            <v>44520</v>
          </cell>
          <cell r="T410">
            <v>261876</v>
          </cell>
          <cell r="U410" t="str">
            <v>261876UCI Elite Men</v>
          </cell>
          <cell r="V410" t="str">
            <v>Dillman Andrew</v>
          </cell>
          <cell r="W410">
            <v>27</v>
          </cell>
          <cell r="Y410" t="str">
            <v>USAC</v>
          </cell>
          <cell r="Z410" t="str">
            <v>USAC261876</v>
          </cell>
        </row>
        <row r="411">
          <cell r="D411" t="str">
            <v>3UCI Elite Men</v>
          </cell>
          <cell r="E411">
            <v>2802</v>
          </cell>
          <cell r="F411" t="str">
            <v>UCI Elite Men</v>
          </cell>
          <cell r="G411" t="str">
            <v>Brannan</v>
          </cell>
          <cell r="H411" t="str">
            <v>Fix</v>
          </cell>
          <cell r="I411" t="str">
            <v xml:space="preserve"> </v>
          </cell>
          <cell r="J411" t="str">
            <v>M</v>
          </cell>
          <cell r="K411" t="str">
            <v>FORT COLLINS</v>
          </cell>
          <cell r="L411" t="str">
            <v>CO</v>
          </cell>
          <cell r="M411">
            <v>25</v>
          </cell>
          <cell r="N411" t="str">
            <v>Fix Racing</v>
          </cell>
          <cell r="O411">
            <v>44561</v>
          </cell>
          <cell r="P411">
            <v>0.64236111111111105</v>
          </cell>
          <cell r="Q411">
            <v>1</v>
          </cell>
          <cell r="R411">
            <v>44520</v>
          </cell>
          <cell r="T411">
            <v>365258</v>
          </cell>
          <cell r="U411" t="str">
            <v>365258UCI Elite Men</v>
          </cell>
          <cell r="V411" t="str">
            <v>Fix Brannan</v>
          </cell>
          <cell r="W411">
            <v>24</v>
          </cell>
          <cell r="Y411" t="str">
            <v>USAC</v>
          </cell>
          <cell r="Z411" t="str">
            <v>USAC365258</v>
          </cell>
        </row>
        <row r="412">
          <cell r="D412" t="str">
            <v>42UCI Elite Men</v>
          </cell>
          <cell r="E412">
            <v>2841</v>
          </cell>
          <cell r="F412" t="str">
            <v>UCI Elite Men</v>
          </cell>
          <cell r="G412" t="str">
            <v>Ivan</v>
          </cell>
          <cell r="H412" t="str">
            <v>Gallego</v>
          </cell>
          <cell r="I412" t="str">
            <v xml:space="preserve"> </v>
          </cell>
          <cell r="J412" t="str">
            <v>M</v>
          </cell>
          <cell r="K412" t="str">
            <v>MISSOULA</v>
          </cell>
          <cell r="L412" t="str">
            <v>MT</v>
          </cell>
          <cell r="M412">
            <v>19</v>
          </cell>
          <cell r="N412" t="str">
            <v>USA Cycling Olympic Development Academy</v>
          </cell>
          <cell r="O412">
            <v>44561</v>
          </cell>
          <cell r="P412">
            <v>0.64236111111111105</v>
          </cell>
          <cell r="Q412">
            <v>2</v>
          </cell>
          <cell r="R412">
            <v>44520</v>
          </cell>
          <cell r="T412">
            <v>517829</v>
          </cell>
          <cell r="U412" t="str">
            <v>517829UCI Elite Men</v>
          </cell>
          <cell r="V412" t="str">
            <v>Gallego Ivan</v>
          </cell>
          <cell r="W412">
            <v>18</v>
          </cell>
          <cell r="Y412" t="str">
            <v>USAC</v>
          </cell>
          <cell r="Z412" t="str">
            <v>USAC517829</v>
          </cell>
        </row>
        <row r="413">
          <cell r="D413" t="str">
            <v>9UCI Elite Men</v>
          </cell>
          <cell r="E413">
            <v>2808</v>
          </cell>
          <cell r="F413" t="str">
            <v>UCI Elite Men</v>
          </cell>
          <cell r="G413" t="str">
            <v>Andrew</v>
          </cell>
          <cell r="H413" t="str">
            <v>Giniat</v>
          </cell>
          <cell r="I413" t="str">
            <v xml:space="preserve"> </v>
          </cell>
          <cell r="J413" t="str">
            <v>M</v>
          </cell>
          <cell r="K413" t="str">
            <v>Asheville</v>
          </cell>
          <cell r="L413" t="str">
            <v>NC</v>
          </cell>
          <cell r="M413">
            <v>31</v>
          </cell>
          <cell r="N413" t="str">
            <v>The Pony Shop p/b KPMG</v>
          </cell>
          <cell r="O413">
            <v>44561</v>
          </cell>
          <cell r="P413">
            <v>0.64236111111111105</v>
          </cell>
          <cell r="Q413">
            <v>2</v>
          </cell>
          <cell r="R413">
            <v>44520</v>
          </cell>
          <cell r="T413">
            <v>263035</v>
          </cell>
          <cell r="U413" t="str">
            <v>263035UCI Elite Men</v>
          </cell>
          <cell r="V413" t="str">
            <v>Giniat Andrew</v>
          </cell>
          <cell r="W413">
            <v>30</v>
          </cell>
          <cell r="Y413" t="str">
            <v>USAC</v>
          </cell>
          <cell r="Z413" t="str">
            <v>USAC263035</v>
          </cell>
        </row>
        <row r="414">
          <cell r="D414" t="str">
            <v>37UCI Elite Men</v>
          </cell>
          <cell r="E414">
            <v>2836</v>
          </cell>
          <cell r="F414" t="str">
            <v>UCI Elite Men</v>
          </cell>
          <cell r="G414" t="str">
            <v>Richard cypress</v>
          </cell>
          <cell r="H414" t="str">
            <v>Gorry</v>
          </cell>
          <cell r="I414" t="str">
            <v xml:space="preserve"> </v>
          </cell>
          <cell r="J414" t="str">
            <v>M</v>
          </cell>
          <cell r="K414" t="str">
            <v>PISGAH FOREST</v>
          </cell>
          <cell r="L414" t="str">
            <v>NC</v>
          </cell>
          <cell r="M414">
            <v>28</v>
          </cell>
          <cell r="N414" t="str">
            <v>Brevard College</v>
          </cell>
          <cell r="O414">
            <v>44561</v>
          </cell>
          <cell r="P414">
            <v>0.64236111111111105</v>
          </cell>
          <cell r="Q414">
            <v>1</v>
          </cell>
          <cell r="R414">
            <v>44520</v>
          </cell>
          <cell r="T414">
            <v>219681</v>
          </cell>
          <cell r="U414" t="str">
            <v>219681UCI Elite Men</v>
          </cell>
          <cell r="V414" t="str">
            <v>Gorry Richard cypress</v>
          </cell>
          <cell r="W414">
            <v>27</v>
          </cell>
          <cell r="Y414" t="str">
            <v>USAC</v>
          </cell>
          <cell r="Z414" t="str">
            <v>USAC219681</v>
          </cell>
        </row>
        <row r="415">
          <cell r="D415" t="str">
            <v>38UCI Elite Men</v>
          </cell>
          <cell r="E415">
            <v>2837</v>
          </cell>
          <cell r="F415" t="str">
            <v>UCI Elite Men</v>
          </cell>
          <cell r="G415" t="str">
            <v>Alex</v>
          </cell>
          <cell r="H415" t="str">
            <v>Green</v>
          </cell>
          <cell r="I415" t="str">
            <v xml:space="preserve"> </v>
          </cell>
          <cell r="J415" t="str">
            <v>M</v>
          </cell>
          <cell r="K415" t="str">
            <v>BIRMINGHAM</v>
          </cell>
          <cell r="L415" t="str">
            <v>AL</v>
          </cell>
          <cell r="M415">
            <v>19</v>
          </cell>
          <cell r="N415" t="str">
            <v>Fort Lewis</v>
          </cell>
          <cell r="O415">
            <v>44561</v>
          </cell>
          <cell r="P415">
            <v>0.64236111111111105</v>
          </cell>
          <cell r="Q415">
            <v>3</v>
          </cell>
          <cell r="R415">
            <v>44520</v>
          </cell>
          <cell r="T415">
            <v>474508</v>
          </cell>
          <cell r="U415" t="str">
            <v>474508UCI Elite Men</v>
          </cell>
          <cell r="V415" t="str">
            <v>Green Alex</v>
          </cell>
          <cell r="W415">
            <v>18</v>
          </cell>
          <cell r="Y415" t="str">
            <v>USAC</v>
          </cell>
          <cell r="Z415" t="str">
            <v>USAC474508</v>
          </cell>
        </row>
        <row r="416">
          <cell r="D416" t="str">
            <v>2UCI Elite Men</v>
          </cell>
          <cell r="E416">
            <v>2801</v>
          </cell>
          <cell r="F416" t="str">
            <v>UCI Elite Men</v>
          </cell>
          <cell r="G416" t="str">
            <v>Gage</v>
          </cell>
          <cell r="H416" t="str">
            <v>Hecht</v>
          </cell>
          <cell r="I416" t="str">
            <v xml:space="preserve"> </v>
          </cell>
          <cell r="J416" t="str">
            <v>M</v>
          </cell>
          <cell r="K416" t="str">
            <v>PARKER</v>
          </cell>
          <cell r="L416" t="str">
            <v>CO</v>
          </cell>
          <cell r="M416">
            <v>24</v>
          </cell>
          <cell r="N416" t="str">
            <v>Aevolo</v>
          </cell>
          <cell r="O416">
            <v>0</v>
          </cell>
          <cell r="P416">
            <v>0.64236111111111105</v>
          </cell>
          <cell r="Q416" t="str">
            <v>PR</v>
          </cell>
          <cell r="R416">
            <v>44520</v>
          </cell>
          <cell r="T416">
            <v>277074</v>
          </cell>
          <cell r="U416" t="str">
            <v>277074UCI Elite Men</v>
          </cell>
          <cell r="V416" t="str">
            <v>Hecht Gage</v>
          </cell>
          <cell r="W416">
            <v>23</v>
          </cell>
          <cell r="Y416" t="str">
            <v>USAC</v>
          </cell>
          <cell r="Z416" t="str">
            <v>USAC277074</v>
          </cell>
        </row>
        <row r="417">
          <cell r="D417" t="str">
            <v>21UCI Elite Men</v>
          </cell>
          <cell r="E417">
            <v>2820</v>
          </cell>
          <cell r="F417" t="str">
            <v>UCI Elite Men</v>
          </cell>
          <cell r="G417" t="str">
            <v>Rory</v>
          </cell>
          <cell r="H417" t="str">
            <v>Jack</v>
          </cell>
          <cell r="I417" t="str">
            <v xml:space="preserve"> </v>
          </cell>
          <cell r="J417" t="str">
            <v>M</v>
          </cell>
          <cell r="K417" t="str">
            <v>Chicago</v>
          </cell>
          <cell r="L417" t="str">
            <v>IL</v>
          </cell>
          <cell r="M417">
            <v>31</v>
          </cell>
          <cell r="N417" t="str">
            <v>The Pony Shop p/b KPMG</v>
          </cell>
          <cell r="O417">
            <v>44561</v>
          </cell>
          <cell r="P417">
            <v>0.64236111111111105</v>
          </cell>
          <cell r="Q417">
            <v>1</v>
          </cell>
          <cell r="R417">
            <v>44520</v>
          </cell>
          <cell r="T417">
            <v>329332</v>
          </cell>
          <cell r="U417" t="str">
            <v>329332UCI Elite Men</v>
          </cell>
          <cell r="V417" t="str">
            <v>Jack Rory</v>
          </cell>
          <cell r="W417">
            <v>30</v>
          </cell>
          <cell r="Y417" t="str">
            <v>USAC</v>
          </cell>
          <cell r="Z417" t="str">
            <v>USAC329332</v>
          </cell>
        </row>
        <row r="418">
          <cell r="D418" t="str">
            <v>20UCI Elite Men</v>
          </cell>
          <cell r="E418">
            <v>2819</v>
          </cell>
          <cell r="F418" t="str">
            <v>UCI Elite Men</v>
          </cell>
          <cell r="G418" t="str">
            <v>Ethan</v>
          </cell>
          <cell r="H418" t="str">
            <v>Jedlicka</v>
          </cell>
          <cell r="I418" t="str">
            <v xml:space="preserve"> </v>
          </cell>
          <cell r="J418" t="str">
            <v>M</v>
          </cell>
          <cell r="K418" t="str">
            <v>MARION</v>
          </cell>
          <cell r="L418" t="str">
            <v>IA</v>
          </cell>
          <cell r="M418">
            <v>22</v>
          </cell>
          <cell r="N418" t="str">
            <v>MARIAN UNIVERSITY</v>
          </cell>
          <cell r="O418">
            <v>44561</v>
          </cell>
          <cell r="P418">
            <v>0.64236111111111105</v>
          </cell>
          <cell r="Q418">
            <v>2</v>
          </cell>
          <cell r="R418">
            <v>44520</v>
          </cell>
          <cell r="T418">
            <v>443916</v>
          </cell>
          <cell r="U418" t="str">
            <v>443916UCI Elite Men</v>
          </cell>
          <cell r="V418" t="str">
            <v>Jedlicka Ethan</v>
          </cell>
          <cell r="W418">
            <v>21</v>
          </cell>
          <cell r="Y418" t="str">
            <v>USAC</v>
          </cell>
          <cell r="Z418" t="str">
            <v>USAC443916</v>
          </cell>
        </row>
        <row r="419">
          <cell r="D419" t="str">
            <v>28UCI Elite Men</v>
          </cell>
          <cell r="E419">
            <v>2827</v>
          </cell>
          <cell r="F419" t="str">
            <v>UCI Elite Men</v>
          </cell>
          <cell r="G419" t="str">
            <v>Elijah</v>
          </cell>
          <cell r="H419" t="str">
            <v>Johnson</v>
          </cell>
          <cell r="I419" t="str">
            <v xml:space="preserve"> </v>
          </cell>
          <cell r="J419" t="str">
            <v>M</v>
          </cell>
          <cell r="K419" t="str">
            <v>BROOKFIELD</v>
          </cell>
          <cell r="L419" t="str">
            <v>WI</v>
          </cell>
          <cell r="M419">
            <v>20</v>
          </cell>
          <cell r="N419" t="str">
            <v>Milligan University</v>
          </cell>
          <cell r="O419">
            <v>44561</v>
          </cell>
          <cell r="P419">
            <v>0.64236111111111105</v>
          </cell>
          <cell r="Q419">
            <v>2</v>
          </cell>
          <cell r="R419">
            <v>44520</v>
          </cell>
          <cell r="T419">
            <v>499127</v>
          </cell>
          <cell r="U419" t="str">
            <v>499127UCI Elite Men</v>
          </cell>
          <cell r="V419" t="str">
            <v>Johnson Elijah</v>
          </cell>
          <cell r="W419">
            <v>19</v>
          </cell>
          <cell r="Y419" t="str">
            <v>USAC</v>
          </cell>
          <cell r="Z419" t="str">
            <v>USAC499127</v>
          </cell>
        </row>
        <row r="420">
          <cell r="D420" t="str">
            <v>23UCI Elite Men</v>
          </cell>
          <cell r="E420">
            <v>2822</v>
          </cell>
          <cell r="F420" t="str">
            <v>UCI Elite Men</v>
          </cell>
          <cell r="G420" t="str">
            <v>Kyle</v>
          </cell>
          <cell r="H420" t="str">
            <v>Johnson</v>
          </cell>
          <cell r="I420" t="str">
            <v xml:space="preserve"> </v>
          </cell>
          <cell r="J420" t="str">
            <v>M</v>
          </cell>
          <cell r="K420" t="str">
            <v>ALBUQUERQUE</v>
          </cell>
          <cell r="L420" t="str">
            <v>NM</v>
          </cell>
          <cell r="M420">
            <v>19</v>
          </cell>
          <cell r="N420" t="str">
            <v>USA Cycling Olympic Development Academy</v>
          </cell>
          <cell r="O420">
            <v>44561</v>
          </cell>
          <cell r="P420">
            <v>0.64236111111111105</v>
          </cell>
          <cell r="Q420">
            <v>2</v>
          </cell>
          <cell r="R420">
            <v>44520</v>
          </cell>
          <cell r="T420">
            <v>383372</v>
          </cell>
          <cell r="U420" t="str">
            <v>383372UCI Elite Men</v>
          </cell>
          <cell r="V420" t="str">
            <v>Johnson Kyle</v>
          </cell>
          <cell r="W420">
            <v>18</v>
          </cell>
          <cell r="Y420" t="str">
            <v>USAC</v>
          </cell>
          <cell r="Z420" t="str">
            <v>USAC383372</v>
          </cell>
        </row>
        <row r="421">
          <cell r="D421" t="str">
            <v>32UCI Elite Men</v>
          </cell>
          <cell r="E421">
            <v>2831</v>
          </cell>
          <cell r="F421" t="str">
            <v>UCI Elite Men</v>
          </cell>
          <cell r="G421" t="str">
            <v>Frederick</v>
          </cell>
          <cell r="H421" t="str">
            <v>Junge</v>
          </cell>
          <cell r="I421" t="str">
            <v xml:space="preserve"> </v>
          </cell>
          <cell r="J421" t="str">
            <v>M</v>
          </cell>
          <cell r="K421" t="str">
            <v>PINKNEY</v>
          </cell>
          <cell r="L421" t="str">
            <v>MI</v>
          </cell>
          <cell r="M421">
            <v>26</v>
          </cell>
          <cell r="N421" t="str">
            <v>Broom Wagon Works</v>
          </cell>
          <cell r="O421">
            <v>44561</v>
          </cell>
          <cell r="P421">
            <v>0.64236111111111105</v>
          </cell>
          <cell r="Q421">
            <v>1</v>
          </cell>
          <cell r="R421">
            <v>44520</v>
          </cell>
          <cell r="T421">
            <v>521501</v>
          </cell>
          <cell r="U421" t="str">
            <v>521501UCI Elite Men</v>
          </cell>
          <cell r="V421" t="str">
            <v>Junge Frederick</v>
          </cell>
          <cell r="W421">
            <v>25</v>
          </cell>
          <cell r="Y421" t="str">
            <v>USAC</v>
          </cell>
          <cell r="Z421" t="str">
            <v>USAC521501</v>
          </cell>
        </row>
        <row r="422">
          <cell r="D422" t="str">
            <v>36UCI Elite Men</v>
          </cell>
          <cell r="E422">
            <v>2835</v>
          </cell>
          <cell r="F422" t="str">
            <v>UCI Elite Men</v>
          </cell>
          <cell r="G422" t="str">
            <v>Nathan</v>
          </cell>
          <cell r="H422" t="str">
            <v>Knowles</v>
          </cell>
          <cell r="I422" t="str">
            <v xml:space="preserve"> </v>
          </cell>
          <cell r="J422" t="str">
            <v>M</v>
          </cell>
          <cell r="K422" t="str">
            <v>BATAVIA</v>
          </cell>
          <cell r="L422" t="str">
            <v>IL</v>
          </cell>
          <cell r="M422">
            <v>21</v>
          </cell>
          <cell r="N422" t="str">
            <v>MARIAN UNIVERSITY</v>
          </cell>
          <cell r="O422">
            <v>44561</v>
          </cell>
          <cell r="P422">
            <v>0.64236111111111105</v>
          </cell>
          <cell r="Q422">
            <v>2</v>
          </cell>
          <cell r="R422">
            <v>44520</v>
          </cell>
          <cell r="T422">
            <v>314966</v>
          </cell>
          <cell r="U422" t="str">
            <v>314966UCI Elite Men</v>
          </cell>
          <cell r="V422" t="str">
            <v>Knowles Nathan</v>
          </cell>
          <cell r="W422">
            <v>20</v>
          </cell>
          <cell r="Y422" t="str">
            <v>USAC</v>
          </cell>
          <cell r="Z422" t="str">
            <v>USAC314966</v>
          </cell>
        </row>
        <row r="423">
          <cell r="D423" t="str">
            <v>25UCI Elite Men</v>
          </cell>
          <cell r="E423">
            <v>2824</v>
          </cell>
          <cell r="F423" t="str">
            <v>UCI Elite Men</v>
          </cell>
          <cell r="G423" t="str">
            <v>Travis</v>
          </cell>
          <cell r="H423" t="str">
            <v>Livermon</v>
          </cell>
          <cell r="I423" t="str">
            <v xml:space="preserve"> </v>
          </cell>
          <cell r="J423" t="str">
            <v>M</v>
          </cell>
          <cell r="K423" t="str">
            <v>VILAS</v>
          </cell>
          <cell r="L423" t="str">
            <v>NC</v>
          </cell>
          <cell r="M423">
            <v>34</v>
          </cell>
          <cell r="N423" t="str">
            <v xml:space="preserve"> </v>
          </cell>
          <cell r="O423">
            <v>44561</v>
          </cell>
          <cell r="P423">
            <v>0.64236111111111105</v>
          </cell>
          <cell r="Q423">
            <v>1</v>
          </cell>
          <cell r="R423">
            <v>44520</v>
          </cell>
          <cell r="T423">
            <v>161583</v>
          </cell>
          <cell r="U423" t="str">
            <v>161583UCI Elite Men</v>
          </cell>
          <cell r="V423" t="str">
            <v>Livermon Travis</v>
          </cell>
          <cell r="W423">
            <v>33</v>
          </cell>
          <cell r="Y423" t="str">
            <v>USAC</v>
          </cell>
          <cell r="Z423" t="str">
            <v>USAC161583</v>
          </cell>
        </row>
        <row r="424">
          <cell r="D424" t="str">
            <v>30UCI Elite Men</v>
          </cell>
          <cell r="E424">
            <v>2829</v>
          </cell>
          <cell r="F424" t="str">
            <v>UCI Elite Men</v>
          </cell>
          <cell r="G424" t="str">
            <v>Brody</v>
          </cell>
          <cell r="H424" t="str">
            <v>McDonald</v>
          </cell>
          <cell r="I424" t="str">
            <v xml:space="preserve"> </v>
          </cell>
          <cell r="J424" t="str">
            <v>M</v>
          </cell>
          <cell r="K424" t="str">
            <v>ESCONDIDO</v>
          </cell>
          <cell r="L424" t="str">
            <v>CA</v>
          </cell>
          <cell r="M424">
            <v>20</v>
          </cell>
          <cell r="N424" t="str">
            <v>Milligan University</v>
          </cell>
          <cell r="O424">
            <v>44561</v>
          </cell>
          <cell r="P424">
            <v>0.64236111111111105</v>
          </cell>
          <cell r="Q424">
            <v>2</v>
          </cell>
          <cell r="R424">
            <v>44520</v>
          </cell>
          <cell r="T424">
            <v>361964</v>
          </cell>
          <cell r="U424" t="str">
            <v>361964UCI Elite Men</v>
          </cell>
          <cell r="V424" t="str">
            <v>McDonald Brody</v>
          </cell>
          <cell r="W424">
            <v>19</v>
          </cell>
          <cell r="Y424" t="str">
            <v>USAC</v>
          </cell>
          <cell r="Z424" t="str">
            <v>USAC361964</v>
          </cell>
        </row>
        <row r="425">
          <cell r="D425" t="str">
            <v>13UCI Elite Men</v>
          </cell>
          <cell r="E425">
            <v>2812</v>
          </cell>
          <cell r="F425" t="str">
            <v>UCI Elite Men</v>
          </cell>
          <cell r="G425" t="str">
            <v>Ian</v>
          </cell>
          <cell r="H425" t="str">
            <v>Mcdonald</v>
          </cell>
          <cell r="I425" t="str">
            <v xml:space="preserve"> </v>
          </cell>
          <cell r="J425" t="str">
            <v>M</v>
          </cell>
          <cell r="K425" t="str">
            <v>OAK HILL</v>
          </cell>
          <cell r="L425" t="str">
            <v>WV</v>
          </cell>
          <cell r="M425">
            <v>20</v>
          </cell>
          <cell r="N425" t="str">
            <v>KCCX Elite Cyclocross Team</v>
          </cell>
          <cell r="O425">
            <v>44561</v>
          </cell>
          <cell r="P425">
            <v>0.64236111111111105</v>
          </cell>
          <cell r="Q425">
            <v>2</v>
          </cell>
          <cell r="R425">
            <v>44520</v>
          </cell>
          <cell r="T425">
            <v>438488</v>
          </cell>
          <cell r="U425" t="str">
            <v>438488UCI Elite Men</v>
          </cell>
          <cell r="V425" t="str">
            <v>Mcdonald Ian</v>
          </cell>
          <cell r="W425">
            <v>19</v>
          </cell>
          <cell r="Y425" t="str">
            <v>USAC</v>
          </cell>
          <cell r="Z425" t="str">
            <v>USAC438488</v>
          </cell>
        </row>
        <row r="426">
          <cell r="D426" t="str">
            <v>4UCI Elite Men</v>
          </cell>
          <cell r="E426">
            <v>2803</v>
          </cell>
          <cell r="F426" t="str">
            <v>UCI Elite Men</v>
          </cell>
          <cell r="G426" t="str">
            <v>Scott</v>
          </cell>
          <cell r="H426" t="str">
            <v>Mcgill</v>
          </cell>
          <cell r="I426" t="str">
            <v xml:space="preserve"> </v>
          </cell>
          <cell r="J426" t="str">
            <v>M</v>
          </cell>
          <cell r="K426" t="str">
            <v>FALLSTON</v>
          </cell>
          <cell r="L426" t="str">
            <v>MD</v>
          </cell>
          <cell r="M426">
            <v>24</v>
          </cell>
          <cell r="N426" t="str">
            <v>Aevolo</v>
          </cell>
          <cell r="O426">
            <v>44561</v>
          </cell>
          <cell r="P426">
            <v>0.64236111111111105</v>
          </cell>
          <cell r="Q426" t="str">
            <v>PR</v>
          </cell>
          <cell r="R426">
            <v>44520</v>
          </cell>
          <cell r="T426">
            <v>281178</v>
          </cell>
          <cell r="U426" t="str">
            <v>281178UCI Elite Men</v>
          </cell>
          <cell r="V426" t="str">
            <v>Mcgill Scott</v>
          </cell>
          <cell r="W426">
            <v>23</v>
          </cell>
          <cell r="Y426" t="str">
            <v>USAC</v>
          </cell>
          <cell r="Z426" t="str">
            <v>USAC281178</v>
          </cell>
        </row>
        <row r="427">
          <cell r="D427" t="str">
            <v>11UCI Elite Men</v>
          </cell>
          <cell r="E427">
            <v>2810</v>
          </cell>
          <cell r="F427" t="str">
            <v>UCI Elite Men</v>
          </cell>
          <cell r="G427" t="str">
            <v>Dillon</v>
          </cell>
          <cell r="H427" t="str">
            <v>Mcneill</v>
          </cell>
          <cell r="I427" t="str">
            <v xml:space="preserve"> </v>
          </cell>
          <cell r="J427" t="str">
            <v>M</v>
          </cell>
          <cell r="K427" t="str">
            <v>BELLEVUE</v>
          </cell>
          <cell r="L427" t="str">
            <v>NE</v>
          </cell>
          <cell r="M427">
            <v>21</v>
          </cell>
          <cell r="N427" t="str">
            <v>Harvest Racing</v>
          </cell>
          <cell r="O427">
            <v>44561</v>
          </cell>
          <cell r="P427">
            <v>0.64236111111111105</v>
          </cell>
          <cell r="Q427">
            <v>2</v>
          </cell>
          <cell r="R427">
            <v>44520</v>
          </cell>
          <cell r="T427">
            <v>376858</v>
          </cell>
          <cell r="U427" t="str">
            <v>376858UCI Elite Men</v>
          </cell>
          <cell r="V427" t="str">
            <v>Mcneill Dillon</v>
          </cell>
          <cell r="W427">
            <v>20</v>
          </cell>
          <cell r="Y427" t="str">
            <v>USAC</v>
          </cell>
          <cell r="Z427" t="str">
            <v>USAC376858</v>
          </cell>
        </row>
        <row r="428">
          <cell r="D428" t="str">
            <v>16UCI Elite Men</v>
          </cell>
          <cell r="E428">
            <v>2815</v>
          </cell>
          <cell r="F428" t="str">
            <v>UCI Elite Men</v>
          </cell>
          <cell r="G428" t="str">
            <v>Nathaniel</v>
          </cell>
          <cell r="H428" t="str">
            <v>Morse</v>
          </cell>
          <cell r="I428" t="str">
            <v xml:space="preserve"> </v>
          </cell>
          <cell r="J428" t="str">
            <v>M</v>
          </cell>
          <cell r="K428" t="str">
            <v>Greenville</v>
          </cell>
          <cell r="L428" t="str">
            <v>SC</v>
          </cell>
          <cell r="M428">
            <v>27</v>
          </cell>
          <cell r="N428" t="str">
            <v xml:space="preserve"> </v>
          </cell>
          <cell r="O428">
            <v>44561</v>
          </cell>
          <cell r="P428">
            <v>0.64236111111111105</v>
          </cell>
          <cell r="Q428">
            <v>1</v>
          </cell>
          <cell r="R428">
            <v>44520</v>
          </cell>
          <cell r="T428">
            <v>235572</v>
          </cell>
          <cell r="U428" t="str">
            <v>235572UCI Elite Men</v>
          </cell>
          <cell r="V428" t="str">
            <v>Morse Nathaniel</v>
          </cell>
          <cell r="W428">
            <v>26</v>
          </cell>
          <cell r="Y428" t="str">
            <v>USAC</v>
          </cell>
          <cell r="Z428" t="str">
            <v>USAC235572</v>
          </cell>
        </row>
        <row r="429">
          <cell r="D429" t="str">
            <v>18UCI Elite Men</v>
          </cell>
          <cell r="E429">
            <v>2817</v>
          </cell>
          <cell r="F429" t="str">
            <v>UCI Elite Men</v>
          </cell>
          <cell r="G429" t="str">
            <v>Jacob</v>
          </cell>
          <cell r="H429" t="str">
            <v>Olander</v>
          </cell>
          <cell r="I429" t="str">
            <v xml:space="preserve"> </v>
          </cell>
          <cell r="J429" t="str">
            <v>M</v>
          </cell>
          <cell r="K429" t="str">
            <v>Bend</v>
          </cell>
          <cell r="L429" t="str">
            <v>OR</v>
          </cell>
          <cell r="M429">
            <v>19</v>
          </cell>
          <cell r="N429" t="str">
            <v>USA Cycling Olympic Development Academy</v>
          </cell>
          <cell r="O429">
            <v>44561</v>
          </cell>
          <cell r="P429">
            <v>0.64236111111111105</v>
          </cell>
          <cell r="Q429">
            <v>1</v>
          </cell>
          <cell r="R429">
            <v>44520</v>
          </cell>
          <cell r="T429">
            <v>544117</v>
          </cell>
          <cell r="U429" t="str">
            <v>544117UCI Elite Men</v>
          </cell>
          <cell r="V429" t="str">
            <v>Olander Jacob</v>
          </cell>
          <cell r="W429">
            <v>18</v>
          </cell>
          <cell r="Y429" t="str">
            <v>USAC</v>
          </cell>
          <cell r="Z429" t="str">
            <v>USAC544117</v>
          </cell>
        </row>
        <row r="430">
          <cell r="D430" t="str">
            <v>41UCI Elite Men</v>
          </cell>
          <cell r="E430">
            <v>2840</v>
          </cell>
          <cell r="F430" t="str">
            <v>UCI Elite Men</v>
          </cell>
          <cell r="G430" t="str">
            <v>Tyler</v>
          </cell>
          <cell r="H430" t="str">
            <v>Orschel</v>
          </cell>
          <cell r="I430" t="str">
            <v xml:space="preserve"> </v>
          </cell>
          <cell r="J430" t="str">
            <v>M</v>
          </cell>
          <cell r="K430" t="str">
            <v>Brevard</v>
          </cell>
          <cell r="L430" t="str">
            <v>NC</v>
          </cell>
          <cell r="M430">
            <v>24</v>
          </cell>
          <cell r="N430" t="str">
            <v>independant</v>
          </cell>
          <cell r="O430">
            <v>44790</v>
          </cell>
          <cell r="P430">
            <v>0.64236111111111105</v>
          </cell>
          <cell r="Q430">
            <v>5</v>
          </cell>
          <cell r="R430">
            <v>44520</v>
          </cell>
          <cell r="T430">
            <v>540488</v>
          </cell>
          <cell r="U430" t="str">
            <v>540488UCI Elite Men</v>
          </cell>
          <cell r="V430" t="str">
            <v>Orschel Tyler</v>
          </cell>
          <cell r="W430">
            <v>23</v>
          </cell>
          <cell r="Y430" t="str">
            <v>USAC</v>
          </cell>
          <cell r="Z430" t="str">
            <v>USAC540488</v>
          </cell>
        </row>
        <row r="431">
          <cell r="D431" t="str">
            <v>27UCI Elite Men</v>
          </cell>
          <cell r="E431">
            <v>2826</v>
          </cell>
          <cell r="F431" t="str">
            <v>UCI Elite Men</v>
          </cell>
          <cell r="G431" t="str">
            <v>Bradford</v>
          </cell>
          <cell r="H431" t="str">
            <v>Perley</v>
          </cell>
          <cell r="I431" t="str">
            <v xml:space="preserve"> </v>
          </cell>
          <cell r="J431" t="str">
            <v>M</v>
          </cell>
          <cell r="K431" t="str">
            <v>BREVARD</v>
          </cell>
          <cell r="L431" t="str">
            <v>NC</v>
          </cell>
          <cell r="M431">
            <v>33</v>
          </cell>
          <cell r="N431" t="str">
            <v>Brevard College</v>
          </cell>
          <cell r="O431">
            <v>44668</v>
          </cell>
          <cell r="P431">
            <v>0.64236111111111105</v>
          </cell>
          <cell r="Q431">
            <v>1</v>
          </cell>
          <cell r="R431">
            <v>44520</v>
          </cell>
          <cell r="T431">
            <v>192115</v>
          </cell>
          <cell r="U431" t="str">
            <v>192115UCI Elite Men</v>
          </cell>
          <cell r="V431" t="str">
            <v>Perley Bradford</v>
          </cell>
          <cell r="W431">
            <v>32</v>
          </cell>
          <cell r="Y431" t="str">
            <v>USAC</v>
          </cell>
          <cell r="Z431" t="str">
            <v>USAC192115</v>
          </cell>
        </row>
        <row r="432">
          <cell r="D432" t="str">
            <v>31UCI Elite Men</v>
          </cell>
          <cell r="E432">
            <v>2830</v>
          </cell>
          <cell r="F432" t="str">
            <v>UCI Elite Men</v>
          </cell>
          <cell r="G432" t="str">
            <v>Christopher</v>
          </cell>
          <cell r="H432" t="str">
            <v>Ragland</v>
          </cell>
          <cell r="I432" t="str">
            <v xml:space="preserve"> </v>
          </cell>
          <cell r="J432" t="str">
            <v>M</v>
          </cell>
          <cell r="K432" t="str">
            <v>RALEIGH</v>
          </cell>
          <cell r="L432" t="str">
            <v>NC</v>
          </cell>
          <cell r="M432">
            <v>41</v>
          </cell>
          <cell r="N432" t="str">
            <v>Berger Hardware bikes</v>
          </cell>
          <cell r="O432">
            <v>44561</v>
          </cell>
          <cell r="P432">
            <v>0.64236111111111105</v>
          </cell>
          <cell r="Q432">
            <v>2</v>
          </cell>
          <cell r="R432">
            <v>44520</v>
          </cell>
          <cell r="T432">
            <v>417176</v>
          </cell>
          <cell r="U432" t="str">
            <v>417176UCI Elite Men</v>
          </cell>
          <cell r="V432" t="str">
            <v>Ragland Christopher</v>
          </cell>
          <cell r="W432">
            <v>40</v>
          </cell>
          <cell r="Y432" t="str">
            <v>USAC</v>
          </cell>
          <cell r="Z432" t="str">
            <v>USAC417176</v>
          </cell>
        </row>
        <row r="433">
          <cell r="D433" t="str">
            <v>8UCI Elite Men</v>
          </cell>
          <cell r="E433">
            <v>2807</v>
          </cell>
          <cell r="F433" t="str">
            <v>UCI Elite Men</v>
          </cell>
          <cell r="G433" t="str">
            <v>Alex</v>
          </cell>
          <cell r="H433" t="str">
            <v>Ryan</v>
          </cell>
          <cell r="I433" t="str">
            <v xml:space="preserve"> </v>
          </cell>
          <cell r="J433" t="str">
            <v>M</v>
          </cell>
          <cell r="K433" t="str">
            <v>LEWISVILLE</v>
          </cell>
          <cell r="L433" t="str">
            <v>NC</v>
          </cell>
          <cell r="M433">
            <v>34</v>
          </cell>
          <cell r="N433" t="str">
            <v>Ibis off Road p/b Eliel Cycling</v>
          </cell>
          <cell r="O433">
            <v>44561</v>
          </cell>
          <cell r="P433">
            <v>0.64236111111111105</v>
          </cell>
          <cell r="Q433">
            <v>1</v>
          </cell>
          <cell r="R433">
            <v>44520</v>
          </cell>
          <cell r="T433">
            <v>173542</v>
          </cell>
          <cell r="U433" t="str">
            <v>173542UCI Elite Men</v>
          </cell>
          <cell r="V433" t="str">
            <v>Ryan Alex</v>
          </cell>
          <cell r="W433">
            <v>33</v>
          </cell>
          <cell r="Y433" t="str">
            <v>USAC</v>
          </cell>
          <cell r="Z433" t="str">
            <v>USAC173542</v>
          </cell>
        </row>
        <row r="434">
          <cell r="D434" t="str">
            <v>19UCI Elite Men</v>
          </cell>
          <cell r="E434">
            <v>2818</v>
          </cell>
          <cell r="F434" t="str">
            <v>UCI Elite Men</v>
          </cell>
          <cell r="G434" t="str">
            <v>Michael</v>
          </cell>
          <cell r="H434" t="str">
            <v>Sanders</v>
          </cell>
          <cell r="I434" t="str">
            <v xml:space="preserve"> </v>
          </cell>
          <cell r="J434" t="str">
            <v>M</v>
          </cell>
          <cell r="K434" t="str">
            <v>PEACHTREE CITY</v>
          </cell>
          <cell r="L434" t="str">
            <v>GA</v>
          </cell>
          <cell r="M434">
            <v>31</v>
          </cell>
          <cell r="N434" t="str">
            <v>Baring Performance Management</v>
          </cell>
          <cell r="O434">
            <v>44561</v>
          </cell>
          <cell r="P434">
            <v>0.64236111111111105</v>
          </cell>
          <cell r="Q434">
            <v>2</v>
          </cell>
          <cell r="R434">
            <v>44520</v>
          </cell>
          <cell r="T434">
            <v>521287</v>
          </cell>
          <cell r="U434" t="str">
            <v>521287UCI Elite Men</v>
          </cell>
          <cell r="V434" t="str">
            <v>Sanders Michael</v>
          </cell>
          <cell r="W434">
            <v>30</v>
          </cell>
          <cell r="Y434" t="str">
            <v>USAC</v>
          </cell>
          <cell r="Z434" t="str">
            <v>USAC521287</v>
          </cell>
        </row>
        <row r="435">
          <cell r="D435" t="str">
            <v>39UCI Elite Men</v>
          </cell>
          <cell r="E435">
            <v>2838</v>
          </cell>
          <cell r="F435" t="str">
            <v>UCI Elite Men</v>
          </cell>
          <cell r="G435" t="str">
            <v>William</v>
          </cell>
          <cell r="H435" t="str">
            <v>Seitz</v>
          </cell>
          <cell r="I435" t="str">
            <v xml:space="preserve"> </v>
          </cell>
          <cell r="J435" t="str">
            <v>M</v>
          </cell>
          <cell r="K435" t="str">
            <v>BIRMINGHAM</v>
          </cell>
          <cell r="L435" t="str">
            <v>AL</v>
          </cell>
          <cell r="M435">
            <v>21</v>
          </cell>
          <cell r="N435" t="str">
            <v>Milligan University</v>
          </cell>
          <cell r="O435">
            <v>44561</v>
          </cell>
          <cell r="P435">
            <v>0.64236111111111105</v>
          </cell>
          <cell r="Q435">
            <v>2</v>
          </cell>
          <cell r="R435">
            <v>44520</v>
          </cell>
          <cell r="T435">
            <v>326684</v>
          </cell>
          <cell r="U435" t="str">
            <v>326684UCI Elite Men</v>
          </cell>
          <cell r="V435" t="str">
            <v>Seitz William</v>
          </cell>
          <cell r="W435">
            <v>20</v>
          </cell>
          <cell r="Y435" t="str">
            <v>USAC</v>
          </cell>
          <cell r="Z435" t="str">
            <v>USAC326684</v>
          </cell>
        </row>
        <row r="436">
          <cell r="D436" t="str">
            <v>22UCI Elite Men</v>
          </cell>
          <cell r="E436">
            <v>2821</v>
          </cell>
          <cell r="F436" t="str">
            <v>UCI Elite Men</v>
          </cell>
          <cell r="G436" t="str">
            <v>Lucas</v>
          </cell>
          <cell r="H436" t="str">
            <v>Stierwalt</v>
          </cell>
          <cell r="I436" t="str">
            <v xml:space="preserve"> </v>
          </cell>
          <cell r="J436" t="str">
            <v>M</v>
          </cell>
          <cell r="K436" t="str">
            <v>MAINEVILLE</v>
          </cell>
          <cell r="L436" t="str">
            <v>OH</v>
          </cell>
          <cell r="M436">
            <v>20</v>
          </cell>
          <cell r="N436" t="str">
            <v>MARIAN UNIVERSITY</v>
          </cell>
          <cell r="O436">
            <v>44561</v>
          </cell>
          <cell r="P436">
            <v>0.64236111111111105</v>
          </cell>
          <cell r="Q436">
            <v>1</v>
          </cell>
          <cell r="R436">
            <v>44520</v>
          </cell>
          <cell r="T436">
            <v>359561</v>
          </cell>
          <cell r="U436" t="str">
            <v>359561UCI Elite Men</v>
          </cell>
          <cell r="V436" t="str">
            <v>Stierwalt Lucas</v>
          </cell>
          <cell r="W436">
            <v>19</v>
          </cell>
          <cell r="Y436" t="str">
            <v>USAC</v>
          </cell>
          <cell r="Z436" t="str">
            <v>USAC359561</v>
          </cell>
        </row>
        <row r="437">
          <cell r="D437" t="str">
            <v>17UCI Elite Men</v>
          </cell>
          <cell r="E437">
            <v>2816</v>
          </cell>
          <cell r="F437" t="str">
            <v>UCI Elite Men</v>
          </cell>
          <cell r="G437" t="str">
            <v>Andrew</v>
          </cell>
          <cell r="H437" t="str">
            <v>Strohmeyer</v>
          </cell>
          <cell r="I437" t="str">
            <v xml:space="preserve"> </v>
          </cell>
          <cell r="J437" t="str">
            <v>M</v>
          </cell>
          <cell r="K437" t="str">
            <v>MOUNT AIRY</v>
          </cell>
          <cell r="L437" t="str">
            <v>MD</v>
          </cell>
          <cell r="M437">
            <v>20</v>
          </cell>
          <cell r="N437" t="str">
            <v>CX Hairs Devo : Trek Bikes</v>
          </cell>
          <cell r="O437">
            <v>44561</v>
          </cell>
          <cell r="P437">
            <v>0.64236111111111105</v>
          </cell>
          <cell r="Q437">
            <v>2</v>
          </cell>
          <cell r="R437">
            <v>44520</v>
          </cell>
          <cell r="T437">
            <v>390579</v>
          </cell>
          <cell r="U437" t="str">
            <v>390579UCI Elite Men</v>
          </cell>
          <cell r="V437" t="str">
            <v>Strohmeyer Andrew</v>
          </cell>
          <cell r="W437">
            <v>19</v>
          </cell>
          <cell r="Y437" t="str">
            <v>USAC</v>
          </cell>
          <cell r="Z437" t="str">
            <v>USAC390579</v>
          </cell>
        </row>
        <row r="438">
          <cell r="D438" t="str">
            <v>43UCI Elite Men</v>
          </cell>
          <cell r="E438">
            <v>2842</v>
          </cell>
          <cell r="F438" t="str">
            <v>UCI Elite Men</v>
          </cell>
          <cell r="G438" t="str">
            <v>Peter</v>
          </cell>
          <cell r="H438" t="str">
            <v>Swinand</v>
          </cell>
          <cell r="I438" t="str">
            <v xml:space="preserve"> </v>
          </cell>
          <cell r="J438" t="str">
            <v>M</v>
          </cell>
          <cell r="K438" t="str">
            <v>EVANSTON</v>
          </cell>
          <cell r="L438" t="str">
            <v>IL</v>
          </cell>
          <cell r="M438">
            <v>19</v>
          </cell>
          <cell r="N438" t="str">
            <v>The Pony Shop p.b. KPMG</v>
          </cell>
          <cell r="O438">
            <v>44561</v>
          </cell>
          <cell r="P438">
            <v>0.64236111111111105</v>
          </cell>
          <cell r="Q438">
            <v>2</v>
          </cell>
          <cell r="R438">
            <v>44520</v>
          </cell>
          <cell r="T438">
            <v>365965</v>
          </cell>
          <cell r="U438" t="str">
            <v>365965UCI Elite Men</v>
          </cell>
          <cell r="V438" t="str">
            <v>Swinand Peter</v>
          </cell>
          <cell r="W438">
            <v>18</v>
          </cell>
          <cell r="Y438" t="str">
            <v>USAC</v>
          </cell>
          <cell r="Z438" t="str">
            <v>USAC365965</v>
          </cell>
        </row>
        <row r="439">
          <cell r="D439" t="str">
            <v>12UCI Elite Men</v>
          </cell>
          <cell r="E439">
            <v>2811</v>
          </cell>
          <cell r="F439" t="str">
            <v>UCI Elite Men</v>
          </cell>
          <cell r="G439" t="str">
            <v>Eric</v>
          </cell>
          <cell r="H439" t="str">
            <v>Thompson</v>
          </cell>
          <cell r="I439" t="str">
            <v xml:space="preserve"> </v>
          </cell>
          <cell r="J439" t="str">
            <v>M</v>
          </cell>
          <cell r="K439" t="str">
            <v>ASHEVILLE</v>
          </cell>
          <cell r="L439" t="str">
            <v>NC</v>
          </cell>
          <cell r="M439">
            <v>33</v>
          </cell>
          <cell r="N439" t="str">
            <v>MSPEEDWAX</v>
          </cell>
          <cell r="O439">
            <v>44561</v>
          </cell>
          <cell r="P439">
            <v>0.64236111111111105</v>
          </cell>
          <cell r="Q439">
            <v>1</v>
          </cell>
          <cell r="R439">
            <v>44520</v>
          </cell>
          <cell r="T439">
            <v>150540</v>
          </cell>
          <cell r="U439" t="str">
            <v>150540UCI Elite Men</v>
          </cell>
          <cell r="V439" t="str">
            <v>Thompson Eric</v>
          </cell>
          <cell r="W439">
            <v>32</v>
          </cell>
          <cell r="Y439" t="str">
            <v>USAC</v>
          </cell>
          <cell r="Z439" t="str">
            <v>USAC150540</v>
          </cell>
        </row>
        <row r="440">
          <cell r="D440" t="str">
            <v>40UCI Elite Men</v>
          </cell>
          <cell r="E440">
            <v>2839</v>
          </cell>
          <cell r="F440" t="str">
            <v>UCI Elite Men</v>
          </cell>
          <cell r="G440" t="str">
            <v>Ryder</v>
          </cell>
          <cell r="H440" t="str">
            <v>Uetrecht</v>
          </cell>
          <cell r="I440" t="str">
            <v xml:space="preserve"> </v>
          </cell>
          <cell r="J440" t="str">
            <v>M</v>
          </cell>
          <cell r="K440" t="str">
            <v>BEND</v>
          </cell>
          <cell r="L440" t="str">
            <v>OR</v>
          </cell>
          <cell r="M440">
            <v>20</v>
          </cell>
          <cell r="N440" t="str">
            <v>MARIAN UNIVERSITY</v>
          </cell>
          <cell r="O440">
            <v>44561</v>
          </cell>
          <cell r="P440">
            <v>0.64236111111111105</v>
          </cell>
          <cell r="Q440">
            <v>2</v>
          </cell>
          <cell r="R440">
            <v>44520</v>
          </cell>
          <cell r="T440">
            <v>468018</v>
          </cell>
          <cell r="U440" t="str">
            <v>468018UCI Elite Men</v>
          </cell>
          <cell r="V440" t="str">
            <v>Uetrecht Ryder</v>
          </cell>
          <cell r="W440">
            <v>19</v>
          </cell>
          <cell r="Y440" t="str">
            <v>USAC</v>
          </cell>
          <cell r="Z440" t="str">
            <v>USAC468018</v>
          </cell>
        </row>
        <row r="441">
          <cell r="D441" t="str">
            <v>7UCI Elite Men</v>
          </cell>
          <cell r="E441">
            <v>2806</v>
          </cell>
          <cell r="F441" t="str">
            <v>UCI Elite Men</v>
          </cell>
          <cell r="G441" t="str">
            <v>Jules</v>
          </cell>
          <cell r="H441" t="str">
            <v>Van kempen</v>
          </cell>
          <cell r="I441" t="str">
            <v xml:space="preserve"> </v>
          </cell>
          <cell r="J441" t="str">
            <v>M</v>
          </cell>
          <cell r="K441" t="str">
            <v>CHAPEL HILL</v>
          </cell>
          <cell r="L441" t="str">
            <v>NC</v>
          </cell>
          <cell r="M441">
            <v>20</v>
          </cell>
          <cell r="N441" t="str">
            <v>Alpha Bicycle Company - Groove Silverthorne</v>
          </cell>
          <cell r="O441">
            <v>44561</v>
          </cell>
          <cell r="P441">
            <v>0.64236111111111105</v>
          </cell>
          <cell r="Q441">
            <v>1</v>
          </cell>
          <cell r="R441">
            <v>44520</v>
          </cell>
          <cell r="T441">
            <v>493150</v>
          </cell>
          <cell r="U441" t="str">
            <v>493150UCI Elite Men</v>
          </cell>
          <cell r="V441" t="str">
            <v>Van kempen Jules</v>
          </cell>
          <cell r="W441">
            <v>19</v>
          </cell>
          <cell r="Y441" t="str">
            <v>USAC</v>
          </cell>
          <cell r="Z441" t="str">
            <v>USAC493150</v>
          </cell>
        </row>
        <row r="442">
          <cell r="D442" t="str">
            <v>1UCI Elite Men</v>
          </cell>
          <cell r="E442">
            <v>2800</v>
          </cell>
          <cell r="F442" t="str">
            <v>UCI Elite Men</v>
          </cell>
          <cell r="G442" t="str">
            <v>Kerry</v>
          </cell>
          <cell r="H442" t="str">
            <v>Werner</v>
          </cell>
          <cell r="I442" t="str">
            <v xml:space="preserve"> </v>
          </cell>
          <cell r="J442" t="str">
            <v>M</v>
          </cell>
          <cell r="K442" t="str">
            <v>VINTON</v>
          </cell>
          <cell r="L442" t="str">
            <v>VA</v>
          </cell>
          <cell r="M442">
            <v>31</v>
          </cell>
          <cell r="N442" t="str">
            <v>Kona Maxxis Shimano CX Team</v>
          </cell>
          <cell r="O442">
            <v>44561</v>
          </cell>
          <cell r="P442">
            <v>0.64236111111111105</v>
          </cell>
          <cell r="Q442">
            <v>1</v>
          </cell>
          <cell r="R442">
            <v>44520</v>
          </cell>
          <cell r="T442">
            <v>264350</v>
          </cell>
          <cell r="U442" t="str">
            <v>264350UCI Elite Men</v>
          </cell>
          <cell r="V442" t="str">
            <v>Werner Kerry</v>
          </cell>
          <cell r="W442">
            <v>30</v>
          </cell>
          <cell r="Y442" t="str">
            <v>USAC</v>
          </cell>
          <cell r="Z442" t="str">
            <v>USAC264350</v>
          </cell>
        </row>
        <row r="443">
          <cell r="D443" t="str">
            <v>26UCI Elite Men</v>
          </cell>
          <cell r="E443">
            <v>2825</v>
          </cell>
          <cell r="F443" t="str">
            <v>UCI Elite Men</v>
          </cell>
          <cell r="G443" t="str">
            <v>Dylan</v>
          </cell>
          <cell r="H443" t="str">
            <v>Zakrajsek</v>
          </cell>
          <cell r="I443" t="str">
            <v xml:space="preserve"> </v>
          </cell>
          <cell r="J443" t="str">
            <v>M</v>
          </cell>
          <cell r="K443" t="str">
            <v>GRAND JUNCTION</v>
          </cell>
          <cell r="L443" t="str">
            <v>CO</v>
          </cell>
          <cell r="M443">
            <v>19</v>
          </cell>
          <cell r="N443" t="str">
            <v>KCCX Elite Cyclocross Team</v>
          </cell>
          <cell r="O443">
            <v>44561</v>
          </cell>
          <cell r="P443">
            <v>0.64236111111111105</v>
          </cell>
          <cell r="Q443">
            <v>1</v>
          </cell>
          <cell r="R443">
            <v>44520</v>
          </cell>
          <cell r="T443">
            <v>475253</v>
          </cell>
          <cell r="U443" t="str">
            <v>475253UCI Elite Men</v>
          </cell>
          <cell r="V443" t="str">
            <v>Zakrajsek Dylan</v>
          </cell>
          <cell r="W443">
            <v>18</v>
          </cell>
          <cell r="Y443" t="str">
            <v>USAC</v>
          </cell>
          <cell r="Z443" t="str">
            <v>USAC475253</v>
          </cell>
        </row>
        <row r="444">
          <cell r="D444" t="str">
            <v>80Masters Men 50+ CX 4,5</v>
          </cell>
          <cell r="E444">
            <v>2219</v>
          </cell>
          <cell r="F444" t="str">
            <v>80Masters Men 50+ CX 4,5</v>
          </cell>
          <cell r="G444" t="str">
            <v>Todd</v>
          </cell>
          <cell r="H444" t="str">
            <v>Tuescher</v>
          </cell>
          <cell r="I444" t="str">
            <v xml:space="preserve"> </v>
          </cell>
          <cell r="J444" t="str">
            <v>M</v>
          </cell>
          <cell r="K444" t="str">
            <v>Cary</v>
          </cell>
          <cell r="L444" t="str">
            <v>NC</v>
          </cell>
          <cell r="M444">
            <v>50</v>
          </cell>
          <cell r="N444" t="str">
            <v>Constellation Cycling</v>
          </cell>
          <cell r="O444">
            <v>44821</v>
          </cell>
          <cell r="P444">
            <v>0.35555555555555557</v>
          </cell>
          <cell r="Q444">
            <v>5</v>
          </cell>
          <cell r="R444">
            <v>44520</v>
          </cell>
          <cell r="T444">
            <v>624679</v>
          </cell>
          <cell r="U444" t="str">
            <v>624679Masters Men 50+ CX 4,5</v>
          </cell>
          <cell r="V444" t="str">
            <v>Tuescher Todd</v>
          </cell>
          <cell r="W444">
            <v>49</v>
          </cell>
          <cell r="Y444" t="str">
            <v>USAC</v>
          </cell>
          <cell r="Z444" t="str">
            <v>USAC624679</v>
          </cell>
        </row>
        <row r="445">
          <cell r="D445" t="str">
            <v>151Men CX 2,3</v>
          </cell>
          <cell r="E445">
            <v>2788</v>
          </cell>
          <cell r="F445" t="str">
            <v>151Men CX 2,3</v>
          </cell>
          <cell r="G445" t="str">
            <v>Murphy</v>
          </cell>
          <cell r="H445" t="str">
            <v>Davis</v>
          </cell>
          <cell r="I445" t="str">
            <v xml:space="preserve"> </v>
          </cell>
          <cell r="J445" t="str">
            <v>M</v>
          </cell>
          <cell r="K445" t="str">
            <v>ATLANTA</v>
          </cell>
          <cell r="L445" t="str">
            <v>GA</v>
          </cell>
          <cell r="M445">
            <v>33</v>
          </cell>
          <cell r="N445" t="str">
            <v>Toyota Forklifts of Atlanta</v>
          </cell>
          <cell r="O445">
            <v>44846</v>
          </cell>
          <cell r="P445">
            <v>0.45833333333333331</v>
          </cell>
          <cell r="Q445">
            <v>2</v>
          </cell>
          <cell r="R445">
            <v>44520</v>
          </cell>
          <cell r="T445">
            <v>399457</v>
          </cell>
          <cell r="U445" t="str">
            <v>399457Men CX 2,3</v>
          </cell>
          <cell r="V445" t="str">
            <v>Davis Murphy</v>
          </cell>
          <cell r="W445">
            <v>32</v>
          </cell>
          <cell r="Y445" t="str">
            <v>USAC</v>
          </cell>
          <cell r="Z445" t="str">
            <v>USAC399457</v>
          </cell>
        </row>
        <row r="446">
          <cell r="E446">
            <v>2791</v>
          </cell>
          <cell r="F446" t="str">
            <v>328Single Speed</v>
          </cell>
          <cell r="G446" t="str">
            <v>Molly</v>
          </cell>
          <cell r="H446" t="str">
            <v>Cameron</v>
          </cell>
          <cell r="I446" t="str">
            <v xml:space="preserve"> </v>
          </cell>
          <cell r="J446" t="str">
            <v>F</v>
          </cell>
          <cell r="K446" t="str">
            <v>Portland</v>
          </cell>
          <cell r="L446" t="str">
            <v>OR</v>
          </cell>
          <cell r="M446">
            <v>46</v>
          </cell>
          <cell r="N446" t="str">
            <v>Point S Auto p/b Nokian Tyres</v>
          </cell>
          <cell r="O446">
            <v>44561</v>
          </cell>
          <cell r="P446">
            <v>0.51180555555555551</v>
          </cell>
          <cell r="Q446">
            <v>1</v>
          </cell>
          <cell r="R446">
            <v>44520</v>
          </cell>
          <cell r="S446">
            <v>15</v>
          </cell>
          <cell r="T446">
            <v>206349</v>
          </cell>
          <cell r="U446" t="str">
            <v>206349Single Speed</v>
          </cell>
          <cell r="V446" t="str">
            <v>Cameron Molly</v>
          </cell>
          <cell r="W446">
            <v>45</v>
          </cell>
          <cell r="Y446" t="str">
            <v>USAC</v>
          </cell>
          <cell r="Z446" t="str">
            <v>USAC206349</v>
          </cell>
        </row>
        <row r="447">
          <cell r="E447">
            <v>2682</v>
          </cell>
          <cell r="F447" t="str">
            <v>957Collegiate  Women A</v>
          </cell>
          <cell r="G447" t="str">
            <v>Allison</v>
          </cell>
          <cell r="H447" t="str">
            <v>McCurry</v>
          </cell>
          <cell r="I447" t="str">
            <v xml:space="preserve"> </v>
          </cell>
          <cell r="J447" t="str">
            <v>F</v>
          </cell>
          <cell r="K447" t="str">
            <v>CRESTWOOD</v>
          </cell>
          <cell r="L447" t="str">
            <v>KY</v>
          </cell>
          <cell r="M447">
            <v>20</v>
          </cell>
          <cell r="N447" t="str">
            <v>MARIAN UNIVERSITY</v>
          </cell>
          <cell r="O447">
            <v>44548</v>
          </cell>
          <cell r="P447">
            <v>0.41875000000000001</v>
          </cell>
          <cell r="Q447" t="str">
            <v>A</v>
          </cell>
          <cell r="R447">
            <v>44520</v>
          </cell>
          <cell r="T447">
            <v>391451</v>
          </cell>
          <cell r="U447" t="str">
            <v>391451Collegiate  Women A</v>
          </cell>
          <cell r="V447" t="str">
            <v>McCurry Allison</v>
          </cell>
          <cell r="W447">
            <v>19</v>
          </cell>
          <cell r="Y447" t="str">
            <v>Collegiate</v>
          </cell>
          <cell r="Z447" t="str">
            <v>Collegiate391451</v>
          </cell>
        </row>
        <row r="448">
          <cell r="E448" t="str">
            <v/>
          </cell>
          <cell r="F448" t="str">
            <v/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  <cell r="K448" t="str">
            <v xml:space="preserve"> </v>
          </cell>
          <cell r="L448" t="str">
            <v xml:space="preserve"> </v>
          </cell>
          <cell r="M448" t="str">
            <v xml:space="preserve"> </v>
          </cell>
          <cell r="N448" t="str">
            <v/>
          </cell>
          <cell r="O448" t="str">
            <v xml:space="preserve"> </v>
          </cell>
          <cell r="P448" t="str">
            <v xml:space="preserve"> </v>
          </cell>
          <cell r="Q448" t="str">
            <v/>
          </cell>
          <cell r="R448" t="str">
            <v xml:space="preserve"> </v>
          </cell>
          <cell r="T448">
            <v>0</v>
          </cell>
          <cell r="U448" t="str">
            <v/>
          </cell>
          <cell r="V448" t="str">
            <v xml:space="preserve">   </v>
          </cell>
          <cell r="W448" t="str">
            <v xml:space="preserve"> </v>
          </cell>
          <cell r="Y448" t="str">
            <v/>
          </cell>
          <cell r="Z448" t="str">
            <v/>
          </cell>
        </row>
        <row r="449">
          <cell r="E449" t="str">
            <v/>
          </cell>
          <cell r="F449" t="str">
            <v/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  <cell r="K449" t="str">
            <v xml:space="preserve"> </v>
          </cell>
          <cell r="L449" t="str">
            <v xml:space="preserve"> </v>
          </cell>
          <cell r="M449" t="str">
            <v xml:space="preserve"> </v>
          </cell>
          <cell r="N449" t="str">
            <v/>
          </cell>
          <cell r="O449" t="str">
            <v xml:space="preserve"> </v>
          </cell>
          <cell r="P449" t="str">
            <v xml:space="preserve"> </v>
          </cell>
          <cell r="Q449" t="str">
            <v/>
          </cell>
          <cell r="R449" t="str">
            <v xml:space="preserve"> </v>
          </cell>
          <cell r="T449">
            <v>0</v>
          </cell>
          <cell r="U449" t="str">
            <v/>
          </cell>
          <cell r="V449" t="str">
            <v xml:space="preserve">   </v>
          </cell>
          <cell r="W449" t="str">
            <v xml:space="preserve"> </v>
          </cell>
          <cell r="Y449" t="str">
            <v/>
          </cell>
          <cell r="Z449" t="str">
            <v/>
          </cell>
        </row>
        <row r="450">
          <cell r="E450" t="str">
            <v/>
          </cell>
          <cell r="F450" t="str">
            <v/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  <cell r="K450" t="str">
            <v xml:space="preserve"> </v>
          </cell>
          <cell r="L450" t="str">
            <v xml:space="preserve"> </v>
          </cell>
          <cell r="M450" t="str">
            <v xml:space="preserve"> </v>
          </cell>
          <cell r="N450" t="str">
            <v/>
          </cell>
          <cell r="O450" t="str">
            <v xml:space="preserve"> </v>
          </cell>
          <cell r="P450" t="str">
            <v xml:space="preserve"> </v>
          </cell>
          <cell r="Q450" t="str">
            <v/>
          </cell>
          <cell r="R450" t="str">
            <v xml:space="preserve"> </v>
          </cell>
          <cell r="T450">
            <v>0</v>
          </cell>
          <cell r="U450" t="str">
            <v/>
          </cell>
          <cell r="V450" t="str">
            <v xml:space="preserve">   </v>
          </cell>
          <cell r="W450" t="str">
            <v xml:space="preserve"> </v>
          </cell>
          <cell r="Y450" t="str">
            <v/>
          </cell>
          <cell r="Z450" t="str">
            <v/>
          </cell>
        </row>
        <row r="451">
          <cell r="E451" t="str">
            <v/>
          </cell>
          <cell r="F451" t="str">
            <v/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  <cell r="K451" t="str">
            <v xml:space="preserve"> </v>
          </cell>
          <cell r="L451" t="str">
            <v xml:space="preserve"> </v>
          </cell>
          <cell r="M451" t="str">
            <v xml:space="preserve"> </v>
          </cell>
          <cell r="N451" t="str">
            <v/>
          </cell>
          <cell r="O451" t="str">
            <v xml:space="preserve"> </v>
          </cell>
          <cell r="P451" t="str">
            <v xml:space="preserve"> </v>
          </cell>
          <cell r="Q451" t="str">
            <v/>
          </cell>
          <cell r="R451" t="str">
            <v xml:space="preserve"> </v>
          </cell>
          <cell r="T451">
            <v>0</v>
          </cell>
          <cell r="U451" t="str">
            <v/>
          </cell>
          <cell r="V451" t="str">
            <v xml:space="preserve">   </v>
          </cell>
          <cell r="W451" t="str">
            <v xml:space="preserve"> </v>
          </cell>
          <cell r="Y451" t="str">
            <v/>
          </cell>
          <cell r="Z451" t="str">
            <v/>
          </cell>
        </row>
        <row r="452">
          <cell r="E452" t="str">
            <v/>
          </cell>
          <cell r="F452" t="str">
            <v/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  <cell r="K452" t="str">
            <v xml:space="preserve"> </v>
          </cell>
          <cell r="L452" t="str">
            <v xml:space="preserve"> </v>
          </cell>
          <cell r="M452" t="str">
            <v xml:space="preserve"> </v>
          </cell>
          <cell r="N452" t="str">
            <v/>
          </cell>
          <cell r="O452" t="str">
            <v xml:space="preserve"> </v>
          </cell>
          <cell r="P452" t="str">
            <v xml:space="preserve"> </v>
          </cell>
          <cell r="Q452" t="str">
            <v/>
          </cell>
          <cell r="R452" t="str">
            <v xml:space="preserve"> </v>
          </cell>
          <cell r="T452">
            <v>0</v>
          </cell>
          <cell r="U452" t="str">
            <v/>
          </cell>
          <cell r="V452" t="str">
            <v xml:space="preserve">   </v>
          </cell>
          <cell r="W452" t="str">
            <v xml:space="preserve"> </v>
          </cell>
          <cell r="Y452" t="str">
            <v/>
          </cell>
          <cell r="Z452" t="str">
            <v/>
          </cell>
        </row>
        <row r="453">
          <cell r="E453" t="str">
            <v/>
          </cell>
          <cell r="F453" t="str">
            <v/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  <cell r="K453" t="str">
            <v xml:space="preserve"> </v>
          </cell>
          <cell r="L453" t="str">
            <v xml:space="preserve"> </v>
          </cell>
          <cell r="M453" t="str">
            <v xml:space="preserve"> </v>
          </cell>
          <cell r="N453" t="str">
            <v/>
          </cell>
          <cell r="O453" t="str">
            <v xml:space="preserve"> </v>
          </cell>
          <cell r="P453" t="str">
            <v xml:space="preserve"> </v>
          </cell>
          <cell r="Q453" t="str">
            <v/>
          </cell>
          <cell r="R453" t="str">
            <v xml:space="preserve"> </v>
          </cell>
          <cell r="T453">
            <v>0</v>
          </cell>
          <cell r="U453" t="str">
            <v/>
          </cell>
          <cell r="V453" t="str">
            <v xml:space="preserve">   </v>
          </cell>
          <cell r="W453" t="str">
            <v xml:space="preserve"> </v>
          </cell>
          <cell r="Y453" t="str">
            <v/>
          </cell>
          <cell r="Z453" t="str">
            <v/>
          </cell>
        </row>
        <row r="454">
          <cell r="E454" t="str">
            <v/>
          </cell>
          <cell r="F454" t="str">
            <v/>
          </cell>
          <cell r="G454" t="str">
            <v xml:space="preserve"> </v>
          </cell>
          <cell r="H454" t="str">
            <v xml:space="preserve"> </v>
          </cell>
          <cell r="I454" t="str">
            <v xml:space="preserve"> </v>
          </cell>
          <cell r="J454" t="str">
            <v xml:space="preserve"> </v>
          </cell>
          <cell r="K454" t="str">
            <v xml:space="preserve"> </v>
          </cell>
          <cell r="L454" t="str">
            <v xml:space="preserve"> </v>
          </cell>
          <cell r="M454" t="str">
            <v xml:space="preserve"> </v>
          </cell>
          <cell r="N454" t="str">
            <v/>
          </cell>
          <cell r="O454" t="str">
            <v xml:space="preserve"> </v>
          </cell>
          <cell r="P454" t="str">
            <v xml:space="preserve"> </v>
          </cell>
          <cell r="Q454" t="str">
            <v/>
          </cell>
          <cell r="R454" t="str">
            <v xml:space="preserve"> </v>
          </cell>
          <cell r="T454">
            <v>0</v>
          </cell>
          <cell r="U454" t="str">
            <v/>
          </cell>
          <cell r="V454" t="str">
            <v xml:space="preserve">   </v>
          </cell>
          <cell r="W454" t="str">
            <v xml:space="preserve"> </v>
          </cell>
          <cell r="Y454" t="str">
            <v/>
          </cell>
          <cell r="Z454" t="str">
            <v/>
          </cell>
        </row>
        <row r="455">
          <cell r="E455" t="str">
            <v/>
          </cell>
          <cell r="F455" t="str">
            <v/>
          </cell>
          <cell r="G455" t="str">
            <v xml:space="preserve"> </v>
          </cell>
          <cell r="H455" t="str">
            <v xml:space="preserve"> </v>
          </cell>
          <cell r="I455" t="str">
            <v xml:space="preserve"> </v>
          </cell>
          <cell r="J455" t="str">
            <v xml:space="preserve"> </v>
          </cell>
          <cell r="K455" t="str">
            <v xml:space="preserve"> </v>
          </cell>
          <cell r="L455" t="str">
            <v xml:space="preserve"> </v>
          </cell>
          <cell r="M455" t="str">
            <v xml:space="preserve"> </v>
          </cell>
          <cell r="N455" t="str">
            <v/>
          </cell>
          <cell r="O455" t="str">
            <v xml:space="preserve"> </v>
          </cell>
          <cell r="P455" t="str">
            <v xml:space="preserve"> </v>
          </cell>
          <cell r="Q455" t="str">
            <v/>
          </cell>
          <cell r="R455" t="str">
            <v xml:space="preserve"> </v>
          </cell>
          <cell r="T455">
            <v>0</v>
          </cell>
          <cell r="U455" t="str">
            <v/>
          </cell>
          <cell r="V455" t="str">
            <v xml:space="preserve">   </v>
          </cell>
          <cell r="W455" t="str">
            <v xml:space="preserve"> </v>
          </cell>
          <cell r="Y455" t="str">
            <v/>
          </cell>
          <cell r="Z455" t="str">
            <v/>
          </cell>
        </row>
        <row r="456">
          <cell r="E456" t="str">
            <v/>
          </cell>
          <cell r="F456" t="str">
            <v/>
          </cell>
          <cell r="G456" t="str">
            <v xml:space="preserve"> </v>
          </cell>
          <cell r="H456" t="str">
            <v xml:space="preserve"> </v>
          </cell>
          <cell r="I456" t="str">
            <v xml:space="preserve"> </v>
          </cell>
          <cell r="J456" t="str">
            <v xml:space="preserve"> </v>
          </cell>
          <cell r="K456" t="str">
            <v xml:space="preserve"> </v>
          </cell>
          <cell r="L456" t="str">
            <v xml:space="preserve"> </v>
          </cell>
          <cell r="M456" t="str">
            <v xml:space="preserve"> </v>
          </cell>
          <cell r="N456" t="str">
            <v/>
          </cell>
          <cell r="O456" t="str">
            <v xml:space="preserve"> </v>
          </cell>
          <cell r="P456" t="str">
            <v xml:space="preserve"> </v>
          </cell>
          <cell r="Q456" t="str">
            <v/>
          </cell>
          <cell r="R456" t="str">
            <v xml:space="preserve"> </v>
          </cell>
          <cell r="T456">
            <v>0</v>
          </cell>
          <cell r="U456" t="str">
            <v/>
          </cell>
          <cell r="V456" t="str">
            <v xml:space="preserve">   </v>
          </cell>
          <cell r="W456" t="str">
            <v xml:space="preserve"> </v>
          </cell>
          <cell r="Y456" t="str">
            <v/>
          </cell>
          <cell r="Z456" t="str">
            <v/>
          </cell>
        </row>
        <row r="457">
          <cell r="E457" t="str">
            <v/>
          </cell>
          <cell r="F457" t="str">
            <v/>
          </cell>
          <cell r="G457" t="str">
            <v xml:space="preserve"> </v>
          </cell>
          <cell r="H457" t="str">
            <v xml:space="preserve"> </v>
          </cell>
          <cell r="I457" t="str">
            <v xml:space="preserve"> </v>
          </cell>
          <cell r="J457" t="str">
            <v xml:space="preserve"> </v>
          </cell>
          <cell r="K457" t="str">
            <v xml:space="preserve"> </v>
          </cell>
          <cell r="L457" t="str">
            <v xml:space="preserve"> </v>
          </cell>
          <cell r="M457" t="str">
            <v xml:space="preserve"> </v>
          </cell>
          <cell r="N457" t="str">
            <v/>
          </cell>
          <cell r="O457" t="str">
            <v xml:space="preserve"> </v>
          </cell>
          <cell r="P457" t="str">
            <v xml:space="preserve"> </v>
          </cell>
          <cell r="Q457" t="str">
            <v/>
          </cell>
          <cell r="R457" t="str">
            <v xml:space="preserve"> </v>
          </cell>
          <cell r="T457">
            <v>0</v>
          </cell>
          <cell r="U457" t="str">
            <v/>
          </cell>
          <cell r="V457" t="str">
            <v xml:space="preserve">   </v>
          </cell>
          <cell r="W457" t="str">
            <v xml:space="preserve"> </v>
          </cell>
          <cell r="Y457" t="str">
            <v/>
          </cell>
          <cell r="Z457" t="str">
            <v/>
          </cell>
        </row>
        <row r="458">
          <cell r="E458" t="str">
            <v/>
          </cell>
          <cell r="F458" t="str">
            <v/>
          </cell>
          <cell r="G458" t="str">
            <v xml:space="preserve"> </v>
          </cell>
          <cell r="H458" t="str">
            <v xml:space="preserve"> </v>
          </cell>
          <cell r="I458" t="str">
            <v xml:space="preserve"> </v>
          </cell>
          <cell r="J458" t="str">
            <v xml:space="preserve"> </v>
          </cell>
          <cell r="K458" t="str">
            <v xml:space="preserve"> </v>
          </cell>
          <cell r="L458" t="str">
            <v xml:space="preserve"> </v>
          </cell>
          <cell r="M458" t="str">
            <v xml:space="preserve"> </v>
          </cell>
          <cell r="N458" t="str">
            <v/>
          </cell>
          <cell r="O458" t="str">
            <v xml:space="preserve"> </v>
          </cell>
          <cell r="P458" t="str">
            <v xml:space="preserve"> </v>
          </cell>
          <cell r="Q458" t="str">
            <v/>
          </cell>
          <cell r="R458" t="str">
            <v xml:space="preserve"> </v>
          </cell>
          <cell r="T458">
            <v>0</v>
          </cell>
          <cell r="U458" t="str">
            <v/>
          </cell>
          <cell r="V458" t="str">
            <v xml:space="preserve">   </v>
          </cell>
          <cell r="W458" t="str">
            <v xml:space="preserve"> </v>
          </cell>
          <cell r="Y458" t="str">
            <v/>
          </cell>
          <cell r="Z458" t="str">
            <v/>
          </cell>
        </row>
        <row r="459">
          <cell r="E459" t="str">
            <v/>
          </cell>
          <cell r="F459" t="str">
            <v/>
          </cell>
          <cell r="G459" t="str">
            <v xml:space="preserve"> </v>
          </cell>
          <cell r="H459" t="str">
            <v xml:space="preserve"> </v>
          </cell>
          <cell r="I459" t="str">
            <v xml:space="preserve"> </v>
          </cell>
          <cell r="J459" t="str">
            <v xml:space="preserve"> </v>
          </cell>
          <cell r="K459" t="str">
            <v xml:space="preserve"> </v>
          </cell>
          <cell r="L459" t="str">
            <v xml:space="preserve"> </v>
          </cell>
          <cell r="M459" t="str">
            <v xml:space="preserve"> </v>
          </cell>
          <cell r="N459" t="str">
            <v/>
          </cell>
          <cell r="O459" t="str">
            <v xml:space="preserve"> </v>
          </cell>
          <cell r="P459" t="str">
            <v xml:space="preserve"> </v>
          </cell>
          <cell r="Q459" t="str">
            <v/>
          </cell>
          <cell r="R459" t="str">
            <v xml:space="preserve"> </v>
          </cell>
          <cell r="T459">
            <v>0</v>
          </cell>
          <cell r="U459" t="str">
            <v/>
          </cell>
          <cell r="V459" t="str">
            <v xml:space="preserve">   </v>
          </cell>
          <cell r="W459" t="str">
            <v xml:space="preserve"> </v>
          </cell>
          <cell r="Y459" t="str">
            <v/>
          </cell>
          <cell r="Z459" t="str">
            <v/>
          </cell>
        </row>
        <row r="460">
          <cell r="E460" t="str">
            <v/>
          </cell>
          <cell r="F460" t="str">
            <v/>
          </cell>
          <cell r="G460" t="str">
            <v xml:space="preserve"> </v>
          </cell>
          <cell r="H460" t="str">
            <v xml:space="preserve"> </v>
          </cell>
          <cell r="I460" t="str">
            <v xml:space="preserve"> </v>
          </cell>
          <cell r="J460" t="str">
            <v xml:space="preserve"> </v>
          </cell>
          <cell r="K460" t="str">
            <v xml:space="preserve"> </v>
          </cell>
          <cell r="L460" t="str">
            <v xml:space="preserve"> </v>
          </cell>
          <cell r="M460" t="str">
            <v xml:space="preserve"> </v>
          </cell>
          <cell r="N460" t="str">
            <v/>
          </cell>
          <cell r="O460" t="str">
            <v xml:space="preserve"> </v>
          </cell>
          <cell r="P460" t="str">
            <v xml:space="preserve"> </v>
          </cell>
          <cell r="Q460" t="str">
            <v/>
          </cell>
          <cell r="R460" t="str">
            <v xml:space="preserve"> </v>
          </cell>
          <cell r="T460">
            <v>0</v>
          </cell>
          <cell r="U460" t="str">
            <v/>
          </cell>
          <cell r="V460" t="str">
            <v xml:space="preserve">   </v>
          </cell>
          <cell r="W460" t="str">
            <v xml:space="preserve"> </v>
          </cell>
          <cell r="Y460" t="str">
            <v/>
          </cell>
          <cell r="Z460" t="str">
            <v/>
          </cell>
        </row>
        <row r="461">
          <cell r="E461" t="str">
            <v/>
          </cell>
          <cell r="F461" t="str">
            <v/>
          </cell>
          <cell r="G461" t="str">
            <v xml:space="preserve"> </v>
          </cell>
          <cell r="H461" t="str">
            <v xml:space="preserve"> </v>
          </cell>
          <cell r="I461" t="str">
            <v xml:space="preserve"> </v>
          </cell>
          <cell r="J461" t="str">
            <v xml:space="preserve"> </v>
          </cell>
          <cell r="K461" t="str">
            <v xml:space="preserve"> </v>
          </cell>
          <cell r="L461" t="str">
            <v xml:space="preserve"> </v>
          </cell>
          <cell r="M461" t="str">
            <v xml:space="preserve"> </v>
          </cell>
          <cell r="N461" t="str">
            <v/>
          </cell>
          <cell r="O461" t="str">
            <v xml:space="preserve"> </v>
          </cell>
          <cell r="P461" t="str">
            <v xml:space="preserve"> </v>
          </cell>
          <cell r="Q461" t="str">
            <v/>
          </cell>
          <cell r="R461" t="str">
            <v xml:space="preserve"> </v>
          </cell>
          <cell r="T461">
            <v>0</v>
          </cell>
          <cell r="U461" t="str">
            <v/>
          </cell>
          <cell r="V461" t="str">
            <v xml:space="preserve">   </v>
          </cell>
          <cell r="W461" t="str">
            <v xml:space="preserve"> </v>
          </cell>
          <cell r="Y461" t="str">
            <v/>
          </cell>
          <cell r="Z461" t="str">
            <v/>
          </cell>
        </row>
        <row r="462">
          <cell r="E462" t="str">
            <v/>
          </cell>
          <cell r="F462" t="str">
            <v/>
          </cell>
          <cell r="G462" t="str">
            <v xml:space="preserve"> </v>
          </cell>
          <cell r="H462" t="str">
            <v xml:space="preserve"> </v>
          </cell>
          <cell r="I462" t="str">
            <v xml:space="preserve"> </v>
          </cell>
          <cell r="J462" t="str">
            <v xml:space="preserve"> </v>
          </cell>
          <cell r="K462" t="str">
            <v xml:space="preserve"> </v>
          </cell>
          <cell r="L462" t="str">
            <v xml:space="preserve"> </v>
          </cell>
          <cell r="M462" t="str">
            <v xml:space="preserve"> </v>
          </cell>
          <cell r="N462" t="str">
            <v/>
          </cell>
          <cell r="O462" t="str">
            <v xml:space="preserve"> </v>
          </cell>
          <cell r="P462" t="str">
            <v xml:space="preserve"> </v>
          </cell>
          <cell r="Q462" t="str">
            <v/>
          </cell>
          <cell r="R462" t="str">
            <v xml:space="preserve"> </v>
          </cell>
          <cell r="T462">
            <v>0</v>
          </cell>
          <cell r="U462" t="str">
            <v/>
          </cell>
          <cell r="V462" t="str">
            <v xml:space="preserve">   </v>
          </cell>
          <cell r="W462" t="str">
            <v xml:space="preserve"> </v>
          </cell>
          <cell r="Y462" t="str">
            <v/>
          </cell>
          <cell r="Z462" t="str">
            <v/>
          </cell>
        </row>
        <row r="463">
          <cell r="E463" t="str">
            <v/>
          </cell>
          <cell r="F463" t="str">
            <v/>
          </cell>
          <cell r="G463" t="str">
            <v xml:space="preserve"> </v>
          </cell>
          <cell r="H463" t="str">
            <v xml:space="preserve"> </v>
          </cell>
          <cell r="I463" t="str">
            <v xml:space="preserve"> </v>
          </cell>
          <cell r="J463" t="str">
            <v xml:space="preserve"> </v>
          </cell>
          <cell r="K463" t="str">
            <v xml:space="preserve"> </v>
          </cell>
          <cell r="L463" t="str">
            <v xml:space="preserve"> </v>
          </cell>
          <cell r="M463" t="str">
            <v xml:space="preserve"> </v>
          </cell>
          <cell r="N463" t="str">
            <v/>
          </cell>
          <cell r="O463" t="str">
            <v xml:space="preserve"> </v>
          </cell>
          <cell r="P463" t="str">
            <v xml:space="preserve"> </v>
          </cell>
          <cell r="Q463" t="str">
            <v/>
          </cell>
          <cell r="R463" t="str">
            <v xml:space="preserve"> </v>
          </cell>
          <cell r="T463">
            <v>0</v>
          </cell>
          <cell r="U463" t="str">
            <v/>
          </cell>
          <cell r="V463" t="str">
            <v xml:space="preserve">   </v>
          </cell>
          <cell r="W463" t="str">
            <v xml:space="preserve"> </v>
          </cell>
          <cell r="Y463" t="str">
            <v/>
          </cell>
          <cell r="Z463" t="str">
            <v/>
          </cell>
        </row>
        <row r="464">
          <cell r="E464" t="str">
            <v/>
          </cell>
          <cell r="F464" t="str">
            <v/>
          </cell>
          <cell r="G464" t="str">
            <v xml:space="preserve"> </v>
          </cell>
          <cell r="H464" t="str">
            <v xml:space="preserve"> </v>
          </cell>
          <cell r="I464" t="str">
            <v xml:space="preserve"> </v>
          </cell>
          <cell r="J464" t="str">
            <v xml:space="preserve"> </v>
          </cell>
          <cell r="K464" t="str">
            <v xml:space="preserve"> </v>
          </cell>
          <cell r="L464" t="str">
            <v xml:space="preserve"> </v>
          </cell>
          <cell r="M464" t="str">
            <v xml:space="preserve"> </v>
          </cell>
          <cell r="N464" t="str">
            <v/>
          </cell>
          <cell r="O464" t="str">
            <v xml:space="preserve"> </v>
          </cell>
          <cell r="P464" t="str">
            <v xml:space="preserve"> </v>
          </cell>
          <cell r="Q464" t="str">
            <v/>
          </cell>
          <cell r="R464" t="str">
            <v xml:space="preserve"> </v>
          </cell>
          <cell r="T464">
            <v>0</v>
          </cell>
          <cell r="U464" t="str">
            <v/>
          </cell>
          <cell r="V464" t="str">
            <v xml:space="preserve">   </v>
          </cell>
          <cell r="W464" t="str">
            <v xml:space="preserve"> </v>
          </cell>
          <cell r="Y464" t="str">
            <v/>
          </cell>
          <cell r="Z464" t="str">
            <v/>
          </cell>
        </row>
        <row r="465">
          <cell r="E465" t="str">
            <v/>
          </cell>
          <cell r="F465" t="str">
            <v/>
          </cell>
          <cell r="G465" t="str">
            <v xml:space="preserve"> </v>
          </cell>
          <cell r="H465" t="str">
            <v xml:space="preserve"> </v>
          </cell>
          <cell r="I465" t="str">
            <v xml:space="preserve"> </v>
          </cell>
          <cell r="J465" t="str">
            <v xml:space="preserve"> </v>
          </cell>
          <cell r="K465" t="str">
            <v xml:space="preserve"> </v>
          </cell>
          <cell r="L465" t="str">
            <v xml:space="preserve"> </v>
          </cell>
          <cell r="M465" t="str">
            <v xml:space="preserve"> </v>
          </cell>
          <cell r="N465" t="str">
            <v/>
          </cell>
          <cell r="O465" t="str">
            <v xml:space="preserve"> </v>
          </cell>
          <cell r="P465" t="str">
            <v xml:space="preserve"> </v>
          </cell>
          <cell r="Q465" t="str">
            <v/>
          </cell>
          <cell r="R465" t="str">
            <v xml:space="preserve"> </v>
          </cell>
          <cell r="T465">
            <v>0</v>
          </cell>
          <cell r="U465" t="str">
            <v/>
          </cell>
          <cell r="V465" t="str">
            <v xml:space="preserve">   </v>
          </cell>
          <cell r="W465" t="str">
            <v xml:space="preserve"> </v>
          </cell>
          <cell r="Y465" t="str">
            <v/>
          </cell>
          <cell r="Z465" t="str">
            <v/>
          </cell>
        </row>
        <row r="466">
          <cell r="E466" t="str">
            <v/>
          </cell>
          <cell r="F466" t="str">
            <v/>
          </cell>
          <cell r="G466" t="str">
            <v xml:space="preserve"> </v>
          </cell>
          <cell r="H466" t="str">
            <v xml:space="preserve"> </v>
          </cell>
          <cell r="I466" t="str">
            <v xml:space="preserve"> </v>
          </cell>
          <cell r="J466" t="str">
            <v xml:space="preserve"> </v>
          </cell>
          <cell r="K466" t="str">
            <v xml:space="preserve"> </v>
          </cell>
          <cell r="L466" t="str">
            <v xml:space="preserve"> </v>
          </cell>
          <cell r="M466" t="str">
            <v xml:space="preserve"> </v>
          </cell>
          <cell r="N466" t="str">
            <v/>
          </cell>
          <cell r="O466" t="str">
            <v xml:space="preserve"> </v>
          </cell>
          <cell r="P466" t="str">
            <v xml:space="preserve"> </v>
          </cell>
          <cell r="Q466" t="str">
            <v/>
          </cell>
          <cell r="R466" t="str">
            <v xml:space="preserve"> </v>
          </cell>
          <cell r="T466">
            <v>0</v>
          </cell>
          <cell r="U466" t="str">
            <v/>
          </cell>
          <cell r="V466" t="str">
            <v xml:space="preserve">   </v>
          </cell>
          <cell r="W466" t="str">
            <v xml:space="preserve"> </v>
          </cell>
          <cell r="Y466" t="str">
            <v/>
          </cell>
          <cell r="Z466" t="str">
            <v/>
          </cell>
        </row>
        <row r="467">
          <cell r="E467" t="str">
            <v/>
          </cell>
          <cell r="F467" t="str">
            <v/>
          </cell>
          <cell r="G467" t="str">
            <v xml:space="preserve"> </v>
          </cell>
          <cell r="H467" t="str">
            <v xml:space="preserve"> </v>
          </cell>
          <cell r="I467" t="str">
            <v xml:space="preserve"> </v>
          </cell>
          <cell r="J467" t="str">
            <v xml:space="preserve"> </v>
          </cell>
          <cell r="K467" t="str">
            <v xml:space="preserve"> </v>
          </cell>
          <cell r="L467" t="str">
            <v xml:space="preserve"> </v>
          </cell>
          <cell r="M467" t="str">
            <v xml:space="preserve"> </v>
          </cell>
          <cell r="N467" t="str">
            <v/>
          </cell>
          <cell r="O467" t="str">
            <v xml:space="preserve"> </v>
          </cell>
          <cell r="P467" t="str">
            <v xml:space="preserve"> </v>
          </cell>
          <cell r="Q467" t="str">
            <v/>
          </cell>
          <cell r="R467" t="str">
            <v xml:space="preserve"> </v>
          </cell>
          <cell r="T467">
            <v>0</v>
          </cell>
          <cell r="U467" t="str">
            <v/>
          </cell>
          <cell r="V467" t="str">
            <v xml:space="preserve">   </v>
          </cell>
          <cell r="W467" t="str">
            <v xml:space="preserve"> </v>
          </cell>
          <cell r="Y467" t="str">
            <v/>
          </cell>
          <cell r="Z467" t="str">
            <v/>
          </cell>
        </row>
        <row r="468">
          <cell r="E468" t="str">
            <v/>
          </cell>
          <cell r="F468" t="str">
            <v/>
          </cell>
          <cell r="G468" t="str">
            <v xml:space="preserve"> </v>
          </cell>
          <cell r="H468" t="str">
            <v xml:space="preserve"> </v>
          </cell>
          <cell r="I468" t="str">
            <v xml:space="preserve"> </v>
          </cell>
          <cell r="J468" t="str">
            <v xml:space="preserve"> </v>
          </cell>
          <cell r="K468" t="str">
            <v xml:space="preserve"> </v>
          </cell>
          <cell r="L468" t="str">
            <v xml:space="preserve"> </v>
          </cell>
          <cell r="M468" t="str">
            <v xml:space="preserve"> </v>
          </cell>
          <cell r="N468" t="str">
            <v/>
          </cell>
          <cell r="O468" t="str">
            <v xml:space="preserve"> </v>
          </cell>
          <cell r="P468" t="str">
            <v xml:space="preserve"> </v>
          </cell>
          <cell r="Q468" t="str">
            <v/>
          </cell>
          <cell r="R468" t="str">
            <v xml:space="preserve"> </v>
          </cell>
          <cell r="T468">
            <v>0</v>
          </cell>
          <cell r="U468" t="str">
            <v/>
          </cell>
          <cell r="V468" t="str">
            <v xml:space="preserve">   </v>
          </cell>
          <cell r="W468" t="str">
            <v xml:space="preserve"> </v>
          </cell>
          <cell r="Y468" t="str">
            <v/>
          </cell>
          <cell r="Z468" t="str">
            <v/>
          </cell>
        </row>
        <row r="469">
          <cell r="E469" t="str">
            <v/>
          </cell>
          <cell r="F469" t="str">
            <v/>
          </cell>
          <cell r="G469" t="str">
            <v xml:space="preserve"> </v>
          </cell>
          <cell r="H469" t="str">
            <v xml:space="preserve"> </v>
          </cell>
          <cell r="I469" t="str">
            <v xml:space="preserve"> </v>
          </cell>
          <cell r="J469" t="str">
            <v xml:space="preserve"> </v>
          </cell>
          <cell r="K469" t="str">
            <v xml:space="preserve"> </v>
          </cell>
          <cell r="L469" t="str">
            <v xml:space="preserve"> </v>
          </cell>
          <cell r="M469" t="str">
            <v xml:space="preserve"> </v>
          </cell>
          <cell r="N469" t="str">
            <v/>
          </cell>
          <cell r="O469" t="str">
            <v xml:space="preserve"> </v>
          </cell>
          <cell r="P469" t="str">
            <v xml:space="preserve"> </v>
          </cell>
          <cell r="Q469" t="str">
            <v/>
          </cell>
          <cell r="R469" t="str">
            <v xml:space="preserve"> </v>
          </cell>
          <cell r="T469">
            <v>0</v>
          </cell>
          <cell r="U469" t="str">
            <v/>
          </cell>
          <cell r="V469" t="str">
            <v xml:space="preserve">   </v>
          </cell>
          <cell r="W469" t="str">
            <v xml:space="preserve"> </v>
          </cell>
          <cell r="Y469" t="str">
            <v/>
          </cell>
          <cell r="Z469" t="str">
            <v/>
          </cell>
        </row>
        <row r="470">
          <cell r="E470" t="str">
            <v/>
          </cell>
          <cell r="F470" t="str">
            <v/>
          </cell>
          <cell r="G470" t="str">
            <v xml:space="preserve"> </v>
          </cell>
          <cell r="H470" t="str">
            <v xml:space="preserve"> </v>
          </cell>
          <cell r="I470" t="str">
            <v xml:space="preserve"> </v>
          </cell>
          <cell r="J470" t="str">
            <v xml:space="preserve"> </v>
          </cell>
          <cell r="K470" t="str">
            <v xml:space="preserve"> </v>
          </cell>
          <cell r="L470" t="str">
            <v xml:space="preserve"> </v>
          </cell>
          <cell r="M470" t="str">
            <v xml:space="preserve"> </v>
          </cell>
          <cell r="N470" t="str">
            <v/>
          </cell>
          <cell r="O470" t="str">
            <v xml:space="preserve"> </v>
          </cell>
          <cell r="P470" t="str">
            <v xml:space="preserve"> </v>
          </cell>
          <cell r="Q470" t="str">
            <v/>
          </cell>
          <cell r="R470" t="str">
            <v xml:space="preserve"> </v>
          </cell>
          <cell r="T470">
            <v>0</v>
          </cell>
          <cell r="U470" t="str">
            <v/>
          </cell>
          <cell r="V470" t="str">
            <v xml:space="preserve">   </v>
          </cell>
          <cell r="W470" t="str">
            <v xml:space="preserve"> </v>
          </cell>
          <cell r="Y470" t="str">
            <v/>
          </cell>
          <cell r="Z470" t="str">
            <v/>
          </cell>
        </row>
        <row r="471">
          <cell r="E471" t="str">
            <v/>
          </cell>
          <cell r="F471" t="str">
            <v/>
          </cell>
          <cell r="G471" t="str">
            <v xml:space="preserve"> </v>
          </cell>
          <cell r="H471" t="str">
            <v xml:space="preserve"> </v>
          </cell>
          <cell r="I471" t="str">
            <v xml:space="preserve"> </v>
          </cell>
          <cell r="J471" t="str">
            <v xml:space="preserve"> </v>
          </cell>
          <cell r="K471" t="str">
            <v xml:space="preserve"> </v>
          </cell>
          <cell r="L471" t="str">
            <v xml:space="preserve"> </v>
          </cell>
          <cell r="M471" t="str">
            <v xml:space="preserve"> </v>
          </cell>
          <cell r="N471" t="str">
            <v/>
          </cell>
          <cell r="O471" t="str">
            <v xml:space="preserve"> </v>
          </cell>
          <cell r="P471" t="str">
            <v xml:space="preserve"> </v>
          </cell>
          <cell r="Q471" t="str">
            <v/>
          </cell>
          <cell r="R471" t="str">
            <v xml:space="preserve"> </v>
          </cell>
          <cell r="T471">
            <v>0</v>
          </cell>
          <cell r="U471" t="str">
            <v/>
          </cell>
          <cell r="V471" t="str">
            <v xml:space="preserve">   </v>
          </cell>
          <cell r="W471" t="str">
            <v xml:space="preserve"> </v>
          </cell>
          <cell r="Y471" t="str">
            <v/>
          </cell>
          <cell r="Z471" t="str">
            <v/>
          </cell>
        </row>
        <row r="472">
          <cell r="E472" t="str">
            <v/>
          </cell>
          <cell r="F472" t="str">
            <v/>
          </cell>
          <cell r="G472" t="str">
            <v xml:space="preserve"> </v>
          </cell>
          <cell r="H472" t="str">
            <v xml:space="preserve"> </v>
          </cell>
          <cell r="I472" t="str">
            <v xml:space="preserve"> </v>
          </cell>
          <cell r="J472" t="str">
            <v xml:space="preserve"> </v>
          </cell>
          <cell r="K472" t="str">
            <v xml:space="preserve"> </v>
          </cell>
          <cell r="L472" t="str">
            <v xml:space="preserve"> </v>
          </cell>
          <cell r="M472" t="str">
            <v xml:space="preserve"> </v>
          </cell>
          <cell r="N472" t="str">
            <v/>
          </cell>
          <cell r="O472" t="str">
            <v xml:space="preserve"> </v>
          </cell>
          <cell r="P472" t="str">
            <v xml:space="preserve"> </v>
          </cell>
          <cell r="Q472" t="str">
            <v/>
          </cell>
          <cell r="R472" t="str">
            <v xml:space="preserve"> </v>
          </cell>
          <cell r="T472">
            <v>0</v>
          </cell>
          <cell r="U472" t="str">
            <v/>
          </cell>
          <cell r="V472" t="str">
            <v xml:space="preserve">   </v>
          </cell>
          <cell r="W472" t="str">
            <v xml:space="preserve"> </v>
          </cell>
          <cell r="Y472" t="str">
            <v/>
          </cell>
          <cell r="Z472" t="str">
            <v/>
          </cell>
        </row>
        <row r="473">
          <cell r="E473" t="str">
            <v/>
          </cell>
          <cell r="F473" t="str">
            <v/>
          </cell>
          <cell r="G473" t="str">
            <v xml:space="preserve"> </v>
          </cell>
          <cell r="H473" t="str">
            <v xml:space="preserve"> </v>
          </cell>
          <cell r="I473" t="str">
            <v xml:space="preserve"> </v>
          </cell>
          <cell r="J473" t="str">
            <v xml:space="preserve"> </v>
          </cell>
          <cell r="K473" t="str">
            <v xml:space="preserve"> </v>
          </cell>
          <cell r="L473" t="str">
            <v xml:space="preserve"> </v>
          </cell>
          <cell r="M473" t="str">
            <v xml:space="preserve"> </v>
          </cell>
          <cell r="N473" t="str">
            <v/>
          </cell>
          <cell r="O473" t="str">
            <v xml:space="preserve"> </v>
          </cell>
          <cell r="P473" t="str">
            <v xml:space="preserve"> </v>
          </cell>
          <cell r="Q473" t="str">
            <v/>
          </cell>
          <cell r="R473" t="str">
            <v xml:space="preserve"> </v>
          </cell>
          <cell r="T473">
            <v>0</v>
          </cell>
          <cell r="U473" t="str">
            <v/>
          </cell>
          <cell r="V473" t="str">
            <v xml:space="preserve">   </v>
          </cell>
          <cell r="W473" t="str">
            <v xml:space="preserve"> </v>
          </cell>
          <cell r="Y473" t="str">
            <v/>
          </cell>
          <cell r="Z473" t="str">
            <v/>
          </cell>
        </row>
        <row r="474">
          <cell r="E474" t="str">
            <v/>
          </cell>
          <cell r="F474" t="str">
            <v/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  <cell r="K474" t="str">
            <v xml:space="preserve"> </v>
          </cell>
          <cell r="L474" t="str">
            <v xml:space="preserve"> </v>
          </cell>
          <cell r="M474" t="str">
            <v xml:space="preserve"> </v>
          </cell>
          <cell r="N474" t="str">
            <v/>
          </cell>
          <cell r="O474" t="str">
            <v xml:space="preserve"> </v>
          </cell>
          <cell r="P474" t="str">
            <v xml:space="preserve"> </v>
          </cell>
          <cell r="Q474" t="str">
            <v/>
          </cell>
          <cell r="R474" t="str">
            <v xml:space="preserve"> </v>
          </cell>
          <cell r="T474">
            <v>0</v>
          </cell>
          <cell r="U474" t="str">
            <v/>
          </cell>
          <cell r="V474" t="str">
            <v xml:space="preserve">   </v>
          </cell>
          <cell r="W474" t="str">
            <v xml:space="preserve"> </v>
          </cell>
          <cell r="Y474" t="str">
            <v/>
          </cell>
          <cell r="Z474" t="str">
            <v/>
          </cell>
        </row>
        <row r="475">
          <cell r="E475" t="str">
            <v/>
          </cell>
          <cell r="F475" t="str">
            <v/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  <cell r="K475" t="str">
            <v xml:space="preserve"> </v>
          </cell>
          <cell r="L475" t="str">
            <v xml:space="preserve"> </v>
          </cell>
          <cell r="M475" t="str">
            <v xml:space="preserve"> </v>
          </cell>
          <cell r="N475" t="str">
            <v/>
          </cell>
          <cell r="O475" t="str">
            <v xml:space="preserve"> </v>
          </cell>
          <cell r="P475" t="str">
            <v xml:space="preserve"> </v>
          </cell>
          <cell r="Q475" t="str">
            <v/>
          </cell>
          <cell r="R475" t="str">
            <v xml:space="preserve"> </v>
          </cell>
          <cell r="T475">
            <v>0</v>
          </cell>
          <cell r="U475" t="str">
            <v/>
          </cell>
          <cell r="V475" t="str">
            <v xml:space="preserve">   </v>
          </cell>
          <cell r="W475" t="str">
            <v xml:space="preserve"> </v>
          </cell>
          <cell r="Y475" t="str">
            <v/>
          </cell>
          <cell r="Z475" t="str">
            <v/>
          </cell>
        </row>
        <row r="476">
          <cell r="E476" t="str">
            <v/>
          </cell>
          <cell r="F476" t="str">
            <v/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  <cell r="K476" t="str">
            <v xml:space="preserve"> </v>
          </cell>
          <cell r="L476" t="str">
            <v xml:space="preserve"> </v>
          </cell>
          <cell r="M476" t="str">
            <v xml:space="preserve"> </v>
          </cell>
          <cell r="N476" t="str">
            <v/>
          </cell>
          <cell r="O476" t="str">
            <v xml:space="preserve"> </v>
          </cell>
          <cell r="P476" t="str">
            <v xml:space="preserve"> </v>
          </cell>
          <cell r="Q476" t="str">
            <v/>
          </cell>
          <cell r="R476" t="str">
            <v xml:space="preserve"> </v>
          </cell>
          <cell r="T476">
            <v>0</v>
          </cell>
          <cell r="U476" t="str">
            <v/>
          </cell>
          <cell r="V476" t="str">
            <v xml:space="preserve">   </v>
          </cell>
          <cell r="W476" t="str">
            <v xml:space="preserve"> </v>
          </cell>
          <cell r="Y476" t="str">
            <v/>
          </cell>
          <cell r="Z476" t="str">
            <v/>
          </cell>
        </row>
        <row r="477">
          <cell r="E477" t="str">
            <v/>
          </cell>
          <cell r="F477" t="str">
            <v/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  <cell r="K477" t="str">
            <v xml:space="preserve"> </v>
          </cell>
          <cell r="L477" t="str">
            <v xml:space="preserve"> </v>
          </cell>
          <cell r="M477" t="str">
            <v xml:space="preserve"> </v>
          </cell>
          <cell r="N477" t="str">
            <v/>
          </cell>
          <cell r="O477" t="str">
            <v xml:space="preserve"> </v>
          </cell>
          <cell r="P477" t="str">
            <v xml:space="preserve"> </v>
          </cell>
          <cell r="Q477" t="str">
            <v/>
          </cell>
          <cell r="R477" t="str">
            <v xml:space="preserve"> </v>
          </cell>
          <cell r="T477">
            <v>0</v>
          </cell>
          <cell r="U477" t="str">
            <v/>
          </cell>
          <cell r="V477" t="str">
            <v xml:space="preserve">   </v>
          </cell>
          <cell r="W477" t="str">
            <v xml:space="preserve"> </v>
          </cell>
          <cell r="Y477" t="str">
            <v/>
          </cell>
          <cell r="Z477" t="str">
            <v/>
          </cell>
        </row>
        <row r="478">
          <cell r="E478" t="str">
            <v/>
          </cell>
          <cell r="F478" t="str">
            <v/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  <cell r="K478" t="str">
            <v xml:space="preserve"> </v>
          </cell>
          <cell r="L478" t="str">
            <v xml:space="preserve"> </v>
          </cell>
          <cell r="M478" t="str">
            <v xml:space="preserve"> </v>
          </cell>
          <cell r="N478" t="str">
            <v/>
          </cell>
          <cell r="O478" t="str">
            <v xml:space="preserve"> </v>
          </cell>
          <cell r="P478" t="str">
            <v xml:space="preserve"> </v>
          </cell>
          <cell r="Q478" t="str">
            <v/>
          </cell>
          <cell r="R478" t="str">
            <v xml:space="preserve"> </v>
          </cell>
          <cell r="T478">
            <v>0</v>
          </cell>
          <cell r="U478" t="str">
            <v/>
          </cell>
          <cell r="V478" t="str">
            <v xml:space="preserve">   </v>
          </cell>
          <cell r="W478" t="str">
            <v xml:space="preserve"> </v>
          </cell>
          <cell r="Y478" t="str">
            <v/>
          </cell>
          <cell r="Z478" t="str">
            <v/>
          </cell>
        </row>
        <row r="479">
          <cell r="E479" t="str">
            <v/>
          </cell>
          <cell r="F479" t="str">
            <v/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  <cell r="K479" t="str">
            <v xml:space="preserve"> </v>
          </cell>
          <cell r="L479" t="str">
            <v xml:space="preserve"> </v>
          </cell>
          <cell r="M479" t="str">
            <v xml:space="preserve"> </v>
          </cell>
          <cell r="N479" t="str">
            <v/>
          </cell>
          <cell r="O479" t="str">
            <v xml:space="preserve"> </v>
          </cell>
          <cell r="P479" t="str">
            <v xml:space="preserve"> </v>
          </cell>
          <cell r="Q479" t="str">
            <v/>
          </cell>
          <cell r="R479" t="str">
            <v xml:space="preserve"> </v>
          </cell>
          <cell r="T479">
            <v>0</v>
          </cell>
          <cell r="U479" t="str">
            <v/>
          </cell>
          <cell r="V479" t="str">
            <v xml:space="preserve">   </v>
          </cell>
          <cell r="W479" t="str">
            <v xml:space="preserve"> </v>
          </cell>
          <cell r="Y479" t="str">
            <v/>
          </cell>
          <cell r="Z479" t="str">
            <v/>
          </cell>
        </row>
        <row r="480">
          <cell r="E480" t="str">
            <v/>
          </cell>
          <cell r="F480" t="str">
            <v/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  <cell r="K480" t="str">
            <v xml:space="preserve"> </v>
          </cell>
          <cell r="L480" t="str">
            <v xml:space="preserve"> </v>
          </cell>
          <cell r="M480" t="str">
            <v xml:space="preserve"> </v>
          </cell>
          <cell r="N480" t="str">
            <v/>
          </cell>
          <cell r="O480" t="str">
            <v xml:space="preserve"> </v>
          </cell>
          <cell r="P480" t="str">
            <v xml:space="preserve"> </v>
          </cell>
          <cell r="Q480" t="str">
            <v/>
          </cell>
          <cell r="R480" t="str">
            <v xml:space="preserve"> </v>
          </cell>
          <cell r="T480">
            <v>0</v>
          </cell>
          <cell r="U480" t="str">
            <v/>
          </cell>
          <cell r="V480" t="str">
            <v xml:space="preserve">   </v>
          </cell>
          <cell r="W480" t="str">
            <v xml:space="preserve"> </v>
          </cell>
          <cell r="Y480" t="str">
            <v/>
          </cell>
          <cell r="Z480" t="str">
            <v/>
          </cell>
        </row>
        <row r="481">
          <cell r="E481" t="str">
            <v/>
          </cell>
          <cell r="F481" t="str">
            <v/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  <cell r="K481" t="str">
            <v xml:space="preserve"> </v>
          </cell>
          <cell r="L481" t="str">
            <v xml:space="preserve"> </v>
          </cell>
          <cell r="M481" t="str">
            <v xml:space="preserve"> </v>
          </cell>
          <cell r="N481" t="str">
            <v/>
          </cell>
          <cell r="O481" t="str">
            <v xml:space="preserve"> </v>
          </cell>
          <cell r="P481" t="str">
            <v xml:space="preserve"> </v>
          </cell>
          <cell r="Q481" t="str">
            <v/>
          </cell>
          <cell r="R481" t="str">
            <v xml:space="preserve"> </v>
          </cell>
          <cell r="T481">
            <v>0</v>
          </cell>
          <cell r="U481" t="str">
            <v/>
          </cell>
          <cell r="V481" t="str">
            <v xml:space="preserve">   </v>
          </cell>
          <cell r="W481" t="str">
            <v xml:space="preserve"> </v>
          </cell>
          <cell r="Y481" t="str">
            <v/>
          </cell>
          <cell r="Z481" t="str">
            <v/>
          </cell>
        </row>
        <row r="482">
          <cell r="E482" t="str">
            <v/>
          </cell>
          <cell r="F482" t="str">
            <v/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  <cell r="K482" t="str">
            <v xml:space="preserve"> </v>
          </cell>
          <cell r="L482" t="str">
            <v xml:space="preserve"> </v>
          </cell>
          <cell r="M482" t="str">
            <v xml:space="preserve"> </v>
          </cell>
          <cell r="N482" t="str">
            <v/>
          </cell>
          <cell r="O482" t="str">
            <v xml:space="preserve"> </v>
          </cell>
          <cell r="P482" t="str">
            <v xml:space="preserve"> </v>
          </cell>
          <cell r="Q482" t="str">
            <v/>
          </cell>
          <cell r="R482" t="str">
            <v xml:space="preserve"> </v>
          </cell>
          <cell r="T482">
            <v>0</v>
          </cell>
          <cell r="U482" t="str">
            <v/>
          </cell>
          <cell r="V482" t="str">
            <v xml:space="preserve">   </v>
          </cell>
          <cell r="W482" t="str">
            <v xml:space="preserve"> </v>
          </cell>
          <cell r="Y482" t="str">
            <v/>
          </cell>
          <cell r="Z482" t="str">
            <v/>
          </cell>
        </row>
        <row r="483">
          <cell r="E483" t="str">
            <v/>
          </cell>
          <cell r="F483" t="str">
            <v/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  <cell r="K483" t="str">
            <v xml:space="preserve"> </v>
          </cell>
          <cell r="L483" t="str">
            <v xml:space="preserve"> </v>
          </cell>
          <cell r="M483" t="str">
            <v xml:space="preserve"> </v>
          </cell>
          <cell r="N483" t="str">
            <v/>
          </cell>
          <cell r="O483" t="str">
            <v xml:space="preserve"> </v>
          </cell>
          <cell r="P483" t="str">
            <v xml:space="preserve"> </v>
          </cell>
          <cell r="Q483" t="str">
            <v/>
          </cell>
          <cell r="R483" t="str">
            <v xml:space="preserve"> </v>
          </cell>
          <cell r="T483">
            <v>0</v>
          </cell>
          <cell r="U483" t="str">
            <v/>
          </cell>
          <cell r="V483" t="str">
            <v xml:space="preserve">   </v>
          </cell>
          <cell r="W483" t="str">
            <v xml:space="preserve"> </v>
          </cell>
          <cell r="Y483" t="str">
            <v/>
          </cell>
          <cell r="Z483" t="str">
            <v/>
          </cell>
        </row>
        <row r="484">
          <cell r="E484" t="str">
            <v/>
          </cell>
          <cell r="F484" t="str">
            <v/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  <cell r="K484" t="str">
            <v xml:space="preserve"> </v>
          </cell>
          <cell r="L484" t="str">
            <v xml:space="preserve"> </v>
          </cell>
          <cell r="M484" t="str">
            <v xml:space="preserve"> </v>
          </cell>
          <cell r="N484" t="str">
            <v/>
          </cell>
          <cell r="O484" t="str">
            <v xml:space="preserve"> </v>
          </cell>
          <cell r="P484" t="str">
            <v xml:space="preserve"> </v>
          </cell>
          <cell r="Q484" t="str">
            <v/>
          </cell>
          <cell r="R484" t="str">
            <v xml:space="preserve"> </v>
          </cell>
          <cell r="T484">
            <v>0</v>
          </cell>
          <cell r="U484" t="str">
            <v/>
          </cell>
          <cell r="V484" t="str">
            <v xml:space="preserve">   </v>
          </cell>
          <cell r="W484" t="str">
            <v xml:space="preserve"> </v>
          </cell>
          <cell r="Y484" t="str">
            <v/>
          </cell>
          <cell r="Z484" t="str">
            <v/>
          </cell>
        </row>
        <row r="485">
          <cell r="E485" t="str">
            <v/>
          </cell>
          <cell r="F485" t="str">
            <v/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  <cell r="K485" t="str">
            <v xml:space="preserve"> </v>
          </cell>
          <cell r="L485" t="str">
            <v xml:space="preserve"> </v>
          </cell>
          <cell r="M485" t="str">
            <v xml:space="preserve"> </v>
          </cell>
          <cell r="N485" t="str">
            <v/>
          </cell>
          <cell r="O485" t="str">
            <v xml:space="preserve"> </v>
          </cell>
          <cell r="P485" t="str">
            <v xml:space="preserve"> </v>
          </cell>
          <cell r="Q485" t="str">
            <v/>
          </cell>
          <cell r="R485" t="str">
            <v xml:space="preserve"> </v>
          </cell>
          <cell r="T485">
            <v>0</v>
          </cell>
          <cell r="U485" t="str">
            <v/>
          </cell>
          <cell r="V485" t="str">
            <v xml:space="preserve">   </v>
          </cell>
          <cell r="W485" t="str">
            <v xml:space="preserve"> </v>
          </cell>
          <cell r="Y485" t="str">
            <v/>
          </cell>
          <cell r="Z485" t="str">
            <v/>
          </cell>
        </row>
        <row r="486">
          <cell r="E486" t="str">
            <v/>
          </cell>
          <cell r="F486" t="str">
            <v/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  <cell r="K486" t="str">
            <v xml:space="preserve"> </v>
          </cell>
          <cell r="L486" t="str">
            <v xml:space="preserve"> </v>
          </cell>
          <cell r="M486" t="str">
            <v xml:space="preserve"> </v>
          </cell>
          <cell r="N486" t="str">
            <v/>
          </cell>
          <cell r="O486" t="str">
            <v xml:space="preserve"> </v>
          </cell>
          <cell r="P486" t="str">
            <v xml:space="preserve"> </v>
          </cell>
          <cell r="Q486" t="str">
            <v/>
          </cell>
          <cell r="R486" t="str">
            <v xml:space="preserve"> </v>
          </cell>
          <cell r="T486">
            <v>0</v>
          </cell>
          <cell r="U486" t="str">
            <v/>
          </cell>
          <cell r="V486" t="str">
            <v xml:space="preserve">   </v>
          </cell>
          <cell r="W486" t="str">
            <v xml:space="preserve"> </v>
          </cell>
          <cell r="Y486" t="str">
            <v/>
          </cell>
          <cell r="Z486" t="str">
            <v/>
          </cell>
        </row>
        <row r="487">
          <cell r="E487" t="str">
            <v/>
          </cell>
          <cell r="F487" t="str">
            <v/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  <cell r="K487" t="str">
            <v xml:space="preserve"> </v>
          </cell>
          <cell r="L487" t="str">
            <v xml:space="preserve"> </v>
          </cell>
          <cell r="M487" t="str">
            <v xml:space="preserve"> </v>
          </cell>
          <cell r="N487" t="str">
            <v/>
          </cell>
          <cell r="O487" t="str">
            <v xml:space="preserve"> </v>
          </cell>
          <cell r="P487" t="str">
            <v xml:space="preserve"> </v>
          </cell>
          <cell r="Q487" t="str">
            <v/>
          </cell>
          <cell r="R487" t="str">
            <v xml:space="preserve"> </v>
          </cell>
          <cell r="T487">
            <v>0</v>
          </cell>
          <cell r="U487" t="str">
            <v/>
          </cell>
          <cell r="V487" t="str">
            <v xml:space="preserve">   </v>
          </cell>
          <cell r="W487" t="str">
            <v xml:space="preserve"> </v>
          </cell>
          <cell r="Y487" t="str">
            <v/>
          </cell>
          <cell r="Z487" t="str">
            <v/>
          </cell>
        </row>
        <row r="488">
          <cell r="E488" t="str">
            <v/>
          </cell>
          <cell r="F488" t="str">
            <v/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  <cell r="K488" t="str">
            <v xml:space="preserve"> </v>
          </cell>
          <cell r="L488" t="str">
            <v xml:space="preserve"> </v>
          </cell>
          <cell r="M488" t="str">
            <v xml:space="preserve"> </v>
          </cell>
          <cell r="N488" t="str">
            <v/>
          </cell>
          <cell r="O488" t="str">
            <v xml:space="preserve"> </v>
          </cell>
          <cell r="P488" t="str">
            <v xml:space="preserve"> </v>
          </cell>
          <cell r="Q488" t="str">
            <v/>
          </cell>
          <cell r="R488" t="str">
            <v xml:space="preserve"> </v>
          </cell>
          <cell r="T488">
            <v>0</v>
          </cell>
          <cell r="U488" t="str">
            <v/>
          </cell>
          <cell r="V488" t="str">
            <v xml:space="preserve">   </v>
          </cell>
          <cell r="W488" t="str">
            <v xml:space="preserve"> </v>
          </cell>
          <cell r="Y488" t="str">
            <v/>
          </cell>
          <cell r="Z488" t="str">
            <v/>
          </cell>
        </row>
        <row r="489">
          <cell r="E489" t="str">
            <v/>
          </cell>
          <cell r="F489" t="str">
            <v/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  <cell r="K489" t="str">
            <v xml:space="preserve"> </v>
          </cell>
          <cell r="L489" t="str">
            <v xml:space="preserve"> </v>
          </cell>
          <cell r="M489" t="str">
            <v xml:space="preserve"> </v>
          </cell>
          <cell r="N489" t="str">
            <v/>
          </cell>
          <cell r="O489" t="str">
            <v xml:space="preserve"> </v>
          </cell>
          <cell r="P489" t="str">
            <v xml:space="preserve"> </v>
          </cell>
          <cell r="Q489" t="str">
            <v/>
          </cell>
          <cell r="R489" t="str">
            <v xml:space="preserve"> </v>
          </cell>
          <cell r="T489">
            <v>0</v>
          </cell>
          <cell r="U489" t="str">
            <v/>
          </cell>
          <cell r="V489" t="str">
            <v xml:space="preserve">   </v>
          </cell>
          <cell r="W489" t="str">
            <v xml:space="preserve"> </v>
          </cell>
          <cell r="Y489" t="str">
            <v/>
          </cell>
          <cell r="Z489" t="str">
            <v/>
          </cell>
        </row>
        <row r="490">
          <cell r="E490" t="str">
            <v/>
          </cell>
          <cell r="F490" t="str">
            <v/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  <cell r="K490" t="str">
            <v xml:space="preserve"> </v>
          </cell>
          <cell r="L490" t="str">
            <v xml:space="preserve"> </v>
          </cell>
          <cell r="M490" t="str">
            <v xml:space="preserve"> </v>
          </cell>
          <cell r="N490" t="str">
            <v/>
          </cell>
          <cell r="O490" t="str">
            <v xml:space="preserve"> </v>
          </cell>
          <cell r="P490" t="str">
            <v xml:space="preserve"> </v>
          </cell>
          <cell r="Q490" t="str">
            <v/>
          </cell>
          <cell r="R490" t="str">
            <v xml:space="preserve"> </v>
          </cell>
          <cell r="T490">
            <v>0</v>
          </cell>
          <cell r="U490" t="str">
            <v/>
          </cell>
          <cell r="V490" t="str">
            <v xml:space="preserve">   </v>
          </cell>
          <cell r="W490" t="str">
            <v xml:space="preserve"> </v>
          </cell>
          <cell r="Y490" t="str">
            <v/>
          </cell>
          <cell r="Z490" t="str">
            <v/>
          </cell>
        </row>
        <row r="491">
          <cell r="E491" t="str">
            <v/>
          </cell>
          <cell r="F491" t="str">
            <v/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  <cell r="K491" t="str">
            <v xml:space="preserve"> </v>
          </cell>
          <cell r="L491" t="str">
            <v xml:space="preserve"> </v>
          </cell>
          <cell r="M491" t="str">
            <v xml:space="preserve"> </v>
          </cell>
          <cell r="N491" t="str">
            <v/>
          </cell>
          <cell r="O491" t="str">
            <v xml:space="preserve"> </v>
          </cell>
          <cell r="P491" t="str">
            <v xml:space="preserve"> </v>
          </cell>
          <cell r="Q491" t="str">
            <v/>
          </cell>
          <cell r="R491" t="str">
            <v xml:space="preserve"> </v>
          </cell>
          <cell r="T491">
            <v>0</v>
          </cell>
          <cell r="U491" t="str">
            <v/>
          </cell>
          <cell r="V491" t="str">
            <v xml:space="preserve">   </v>
          </cell>
          <cell r="W491" t="str">
            <v xml:space="preserve"> </v>
          </cell>
          <cell r="Y491" t="str">
            <v/>
          </cell>
          <cell r="Z491" t="str">
            <v/>
          </cell>
        </row>
        <row r="492">
          <cell r="E492" t="str">
            <v/>
          </cell>
          <cell r="F492" t="str">
            <v/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  <cell r="K492" t="str">
            <v xml:space="preserve"> </v>
          </cell>
          <cell r="L492" t="str">
            <v xml:space="preserve"> </v>
          </cell>
          <cell r="M492" t="str">
            <v xml:space="preserve"> </v>
          </cell>
          <cell r="N492" t="str">
            <v/>
          </cell>
          <cell r="O492" t="str">
            <v xml:space="preserve"> </v>
          </cell>
          <cell r="P492" t="str">
            <v xml:space="preserve"> </v>
          </cell>
          <cell r="Q492" t="str">
            <v/>
          </cell>
          <cell r="R492" t="str">
            <v xml:space="preserve"> </v>
          </cell>
          <cell r="T492">
            <v>0</v>
          </cell>
          <cell r="U492" t="str">
            <v/>
          </cell>
          <cell r="V492" t="str">
            <v xml:space="preserve">   </v>
          </cell>
          <cell r="W492" t="str">
            <v xml:space="preserve"> </v>
          </cell>
          <cell r="Y492" t="str">
            <v/>
          </cell>
          <cell r="Z492" t="str">
            <v/>
          </cell>
        </row>
        <row r="493">
          <cell r="E493" t="str">
            <v/>
          </cell>
          <cell r="F493" t="str">
            <v/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  <cell r="K493" t="str">
            <v xml:space="preserve"> </v>
          </cell>
          <cell r="L493" t="str">
            <v xml:space="preserve"> </v>
          </cell>
          <cell r="M493" t="str">
            <v xml:space="preserve"> </v>
          </cell>
          <cell r="N493" t="str">
            <v/>
          </cell>
          <cell r="O493" t="str">
            <v xml:space="preserve"> </v>
          </cell>
          <cell r="P493" t="str">
            <v xml:space="preserve"> </v>
          </cell>
          <cell r="Q493" t="str">
            <v/>
          </cell>
          <cell r="R493" t="str">
            <v xml:space="preserve"> </v>
          </cell>
          <cell r="T493">
            <v>0</v>
          </cell>
          <cell r="U493" t="str">
            <v/>
          </cell>
          <cell r="V493" t="str">
            <v xml:space="preserve">   </v>
          </cell>
          <cell r="W493" t="str">
            <v xml:space="preserve"> </v>
          </cell>
          <cell r="Y493" t="str">
            <v/>
          </cell>
          <cell r="Z493" t="str">
            <v/>
          </cell>
        </row>
        <row r="494">
          <cell r="E494" t="str">
            <v/>
          </cell>
          <cell r="F494" t="str">
            <v/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  <cell r="K494" t="str">
            <v xml:space="preserve"> </v>
          </cell>
          <cell r="L494" t="str">
            <v xml:space="preserve"> </v>
          </cell>
          <cell r="M494" t="str">
            <v xml:space="preserve"> </v>
          </cell>
          <cell r="N494" t="str">
            <v/>
          </cell>
          <cell r="O494" t="str">
            <v xml:space="preserve"> </v>
          </cell>
          <cell r="P494" t="str">
            <v xml:space="preserve"> </v>
          </cell>
          <cell r="Q494" t="str">
            <v/>
          </cell>
          <cell r="R494" t="str">
            <v xml:space="preserve"> </v>
          </cell>
          <cell r="T494">
            <v>0</v>
          </cell>
          <cell r="U494" t="str">
            <v/>
          </cell>
          <cell r="V494" t="str">
            <v xml:space="preserve">   </v>
          </cell>
          <cell r="W494" t="str">
            <v xml:space="preserve"> </v>
          </cell>
          <cell r="Y494" t="str">
            <v/>
          </cell>
          <cell r="Z494" t="str">
            <v/>
          </cell>
        </row>
        <row r="495">
          <cell r="E495" t="str">
            <v/>
          </cell>
          <cell r="F495" t="str">
            <v/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  <cell r="K495" t="str">
            <v xml:space="preserve"> </v>
          </cell>
          <cell r="L495" t="str">
            <v xml:space="preserve"> </v>
          </cell>
          <cell r="M495" t="str">
            <v xml:space="preserve"> </v>
          </cell>
          <cell r="N495" t="str">
            <v/>
          </cell>
          <cell r="O495" t="str">
            <v xml:space="preserve"> </v>
          </cell>
          <cell r="P495" t="str">
            <v xml:space="preserve"> </v>
          </cell>
          <cell r="Q495" t="str">
            <v/>
          </cell>
          <cell r="R495" t="str">
            <v xml:space="preserve"> </v>
          </cell>
          <cell r="T495">
            <v>0</v>
          </cell>
          <cell r="U495" t="str">
            <v/>
          </cell>
          <cell r="V495" t="str">
            <v xml:space="preserve">   </v>
          </cell>
          <cell r="W495" t="str">
            <v xml:space="preserve"> </v>
          </cell>
          <cell r="Y495" t="str">
            <v/>
          </cell>
          <cell r="Z495" t="str">
            <v/>
          </cell>
        </row>
        <row r="496">
          <cell r="E496" t="str">
            <v/>
          </cell>
          <cell r="F496" t="str">
            <v/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  <cell r="K496" t="str">
            <v xml:space="preserve"> </v>
          </cell>
          <cell r="L496" t="str">
            <v xml:space="preserve"> </v>
          </cell>
          <cell r="M496" t="str">
            <v xml:space="preserve"> </v>
          </cell>
          <cell r="N496" t="str">
            <v/>
          </cell>
          <cell r="O496" t="str">
            <v xml:space="preserve"> </v>
          </cell>
          <cell r="P496" t="str">
            <v xml:space="preserve"> </v>
          </cell>
          <cell r="Q496" t="str">
            <v/>
          </cell>
          <cell r="R496" t="str">
            <v xml:space="preserve"> </v>
          </cell>
          <cell r="T496">
            <v>0</v>
          </cell>
          <cell r="U496" t="str">
            <v/>
          </cell>
          <cell r="V496" t="str">
            <v xml:space="preserve">   </v>
          </cell>
          <cell r="W496" t="str">
            <v xml:space="preserve"> </v>
          </cell>
          <cell r="Y496" t="str">
            <v/>
          </cell>
          <cell r="Z496" t="str">
            <v/>
          </cell>
        </row>
        <row r="497">
          <cell r="E497" t="str">
            <v/>
          </cell>
          <cell r="F497" t="str">
            <v/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  <cell r="K497" t="str">
            <v xml:space="preserve"> </v>
          </cell>
          <cell r="L497" t="str">
            <v xml:space="preserve"> </v>
          </cell>
          <cell r="M497" t="str">
            <v xml:space="preserve"> </v>
          </cell>
          <cell r="N497" t="str">
            <v/>
          </cell>
          <cell r="O497" t="str">
            <v xml:space="preserve"> </v>
          </cell>
          <cell r="P497" t="str">
            <v xml:space="preserve"> </v>
          </cell>
          <cell r="Q497" t="str">
            <v/>
          </cell>
          <cell r="R497" t="str">
            <v xml:space="preserve"> </v>
          </cell>
          <cell r="T497">
            <v>0</v>
          </cell>
          <cell r="U497" t="str">
            <v/>
          </cell>
          <cell r="V497" t="str">
            <v xml:space="preserve">   </v>
          </cell>
          <cell r="W497" t="str">
            <v xml:space="preserve"> </v>
          </cell>
          <cell r="Y497" t="str">
            <v/>
          </cell>
          <cell r="Z497" t="str">
            <v/>
          </cell>
        </row>
        <row r="498">
          <cell r="E498" t="str">
            <v/>
          </cell>
          <cell r="F498" t="str">
            <v/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  <cell r="K498" t="str">
            <v xml:space="preserve"> </v>
          </cell>
          <cell r="L498" t="str">
            <v xml:space="preserve"> </v>
          </cell>
          <cell r="M498" t="str">
            <v xml:space="preserve"> </v>
          </cell>
          <cell r="N498" t="str">
            <v/>
          </cell>
          <cell r="O498" t="str">
            <v xml:space="preserve"> </v>
          </cell>
          <cell r="P498" t="str">
            <v xml:space="preserve"> </v>
          </cell>
          <cell r="Q498" t="str">
            <v/>
          </cell>
          <cell r="R498" t="str">
            <v xml:space="preserve"> </v>
          </cell>
          <cell r="T498">
            <v>0</v>
          </cell>
          <cell r="U498" t="str">
            <v/>
          </cell>
          <cell r="V498" t="str">
            <v xml:space="preserve">   </v>
          </cell>
          <cell r="W498" t="str">
            <v xml:space="preserve"> </v>
          </cell>
          <cell r="Y498" t="str">
            <v/>
          </cell>
          <cell r="Z498" t="str">
            <v/>
          </cell>
        </row>
        <row r="499">
          <cell r="E499" t="str">
            <v/>
          </cell>
          <cell r="F499" t="str">
            <v/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  <cell r="K499" t="str">
            <v xml:space="preserve"> </v>
          </cell>
          <cell r="L499" t="str">
            <v xml:space="preserve"> </v>
          </cell>
          <cell r="M499" t="str">
            <v xml:space="preserve"> </v>
          </cell>
          <cell r="N499" t="str">
            <v/>
          </cell>
          <cell r="O499" t="str">
            <v xml:space="preserve"> </v>
          </cell>
          <cell r="P499" t="str">
            <v xml:space="preserve"> </v>
          </cell>
          <cell r="Q499" t="str">
            <v/>
          </cell>
          <cell r="R499" t="str">
            <v xml:space="preserve"> </v>
          </cell>
          <cell r="T499">
            <v>0</v>
          </cell>
          <cell r="U499" t="str">
            <v/>
          </cell>
          <cell r="V499" t="str">
            <v xml:space="preserve">   </v>
          </cell>
          <cell r="W499" t="str">
            <v xml:space="preserve"> </v>
          </cell>
          <cell r="Y499" t="str">
            <v/>
          </cell>
          <cell r="Z499" t="str">
            <v/>
          </cell>
        </row>
        <row r="500">
          <cell r="E500" t="str">
            <v/>
          </cell>
          <cell r="F500" t="str">
            <v/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  <cell r="K500" t="str">
            <v xml:space="preserve"> </v>
          </cell>
          <cell r="L500" t="str">
            <v xml:space="preserve"> </v>
          </cell>
          <cell r="M500" t="str">
            <v xml:space="preserve"> </v>
          </cell>
          <cell r="N500" t="str">
            <v/>
          </cell>
          <cell r="O500" t="str">
            <v xml:space="preserve"> </v>
          </cell>
          <cell r="P500" t="str">
            <v xml:space="preserve"> </v>
          </cell>
          <cell r="Q500" t="str">
            <v/>
          </cell>
          <cell r="R500" t="str">
            <v xml:space="preserve"> </v>
          </cell>
          <cell r="T500">
            <v>0</v>
          </cell>
          <cell r="U500" t="str">
            <v/>
          </cell>
          <cell r="V500" t="str">
            <v xml:space="preserve">   </v>
          </cell>
          <cell r="W500" t="str">
            <v xml:space="preserve"> </v>
          </cell>
          <cell r="Y500" t="str">
            <v/>
          </cell>
          <cell r="Z500" t="str">
            <v/>
          </cell>
        </row>
        <row r="501">
          <cell r="E501" t="str">
            <v/>
          </cell>
          <cell r="F501" t="str">
            <v/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  <cell r="K501" t="str">
            <v xml:space="preserve"> </v>
          </cell>
          <cell r="L501" t="str">
            <v xml:space="preserve"> </v>
          </cell>
          <cell r="M501" t="str">
            <v xml:space="preserve"> </v>
          </cell>
          <cell r="N501" t="str">
            <v/>
          </cell>
          <cell r="O501" t="str">
            <v xml:space="preserve"> </v>
          </cell>
          <cell r="P501" t="str">
            <v xml:space="preserve"> </v>
          </cell>
          <cell r="Q501" t="str">
            <v/>
          </cell>
          <cell r="R501" t="str">
            <v xml:space="preserve"> </v>
          </cell>
          <cell r="T501">
            <v>0</v>
          </cell>
          <cell r="U501" t="str">
            <v/>
          </cell>
          <cell r="V501" t="str">
            <v xml:space="preserve">   </v>
          </cell>
          <cell r="W501" t="str">
            <v xml:space="preserve"> </v>
          </cell>
          <cell r="Y501" t="str">
            <v/>
          </cell>
          <cell r="Z501" t="str">
            <v/>
          </cell>
        </row>
        <row r="502">
          <cell r="E502" t="str">
            <v/>
          </cell>
          <cell r="F502" t="str">
            <v/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  <cell r="K502" t="str">
            <v xml:space="preserve"> </v>
          </cell>
          <cell r="L502" t="str">
            <v xml:space="preserve"> </v>
          </cell>
          <cell r="M502" t="str">
            <v xml:space="preserve"> </v>
          </cell>
          <cell r="N502" t="str">
            <v/>
          </cell>
          <cell r="O502" t="str">
            <v xml:space="preserve"> </v>
          </cell>
          <cell r="P502" t="str">
            <v xml:space="preserve"> </v>
          </cell>
          <cell r="Q502" t="str">
            <v/>
          </cell>
          <cell r="R502" t="str">
            <v xml:space="preserve"> </v>
          </cell>
          <cell r="T502">
            <v>0</v>
          </cell>
          <cell r="U502" t="str">
            <v/>
          </cell>
          <cell r="V502" t="str">
            <v xml:space="preserve">   </v>
          </cell>
          <cell r="W502" t="str">
            <v xml:space="preserve"> </v>
          </cell>
          <cell r="Y502" t="str">
            <v/>
          </cell>
          <cell r="Z502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10-10NCCX3"/>
      <sheetName val="Series Bib-Chip #s"/>
      <sheetName val="Categories-Start Times"/>
      <sheetName val="Online Registration"/>
      <sheetName val="wp_p_universal"/>
      <sheetName val="WebScorer"/>
      <sheetName val="My Database"/>
      <sheetName val="Sheet1 (2)"/>
      <sheetName val="Sheet1"/>
    </sheetNames>
    <sheetDataSet>
      <sheetData sheetId="0">
        <row r="1">
          <cell r="D1" t="str">
            <v>Combo</v>
          </cell>
          <cell r="E1" t="str">
            <v>Chip1 ID</v>
          </cell>
          <cell r="F1" t="str">
            <v>Chip2 ID</v>
          </cell>
          <cell r="G1" t="str">
            <v>First_Name</v>
          </cell>
          <cell r="H1" t="str">
            <v>Last_Name</v>
          </cell>
          <cell r="I1" t="str">
            <v>Here</v>
          </cell>
          <cell r="J1" t="str">
            <v>Rider Gender</v>
          </cell>
          <cell r="K1" t="str">
            <v>City</v>
          </cell>
          <cell r="L1" t="str">
            <v>State</v>
          </cell>
          <cell r="M1" t="str">
            <v>Age</v>
          </cell>
          <cell r="N1" t="str">
            <v>Club/Team</v>
          </cell>
          <cell r="O1" t="str">
            <v>License Status (Track)</v>
          </cell>
          <cell r="P1" t="str">
            <v>Start Time_MX</v>
          </cell>
          <cell r="Q1" t="str">
            <v>Cat</v>
          </cell>
          <cell r="R1" t="str">
            <v>Race Date</v>
          </cell>
          <cell r="S1" t="str">
            <v>Fee Paid</v>
          </cell>
          <cell r="T1" t="str">
            <v>License #</v>
          </cell>
          <cell r="U1" t="str">
            <v>Category</v>
          </cell>
          <cell r="V1" t="str">
            <v>Name</v>
          </cell>
          <cell r="W1" t="str">
            <v>2021 Age</v>
          </cell>
        </row>
        <row r="2">
          <cell r="D2" t="str">
            <v>401Masters Men 40+ CX 4,5</v>
          </cell>
          <cell r="E2">
            <v>2002</v>
          </cell>
          <cell r="F2"/>
          <cell r="G2" t="str">
            <v>Neal</v>
          </cell>
          <cell r="H2" t="str">
            <v>Caren</v>
          </cell>
          <cell r="I2" t="str">
            <v>Y</v>
          </cell>
          <cell r="J2" t="str">
            <v>M</v>
          </cell>
          <cell r="K2" t="str">
            <v>Chapel Hill</v>
          </cell>
          <cell r="L2" t="str">
            <v>NC</v>
          </cell>
          <cell r="M2">
            <v>49</v>
          </cell>
          <cell r="N2" t="str">
            <v>NCTC</v>
          </cell>
          <cell r="O2">
            <v>44807</v>
          </cell>
          <cell r="P2">
            <v>0.41666666666666669</v>
          </cell>
          <cell r="Q2">
            <v>4</v>
          </cell>
          <cell r="R2">
            <v>44472</v>
          </cell>
          <cell r="S2">
            <v>35</v>
          </cell>
          <cell r="T2">
            <v>595399</v>
          </cell>
          <cell r="U2" t="str">
            <v>595399Masters Men 40+ CX 4,5</v>
          </cell>
          <cell r="V2" t="str">
            <v>Caren Neal</v>
          </cell>
          <cell r="W2">
            <v>48</v>
          </cell>
        </row>
        <row r="3">
          <cell r="D3" t="str">
            <v>415Masters Men 40+ CX 4,5</v>
          </cell>
          <cell r="E3">
            <v>2103</v>
          </cell>
          <cell r="F3"/>
          <cell r="G3" t="str">
            <v>Nathan</v>
          </cell>
          <cell r="H3" t="str">
            <v>Cuka</v>
          </cell>
          <cell r="I3" t="str">
            <v>DNS</v>
          </cell>
          <cell r="J3" t="str">
            <v>M</v>
          </cell>
          <cell r="K3" t="str">
            <v>WINSTON-SALEM</v>
          </cell>
          <cell r="L3" t="str">
            <v>NC</v>
          </cell>
          <cell r="M3">
            <v>48</v>
          </cell>
          <cell r="N3" t="str">
            <v>Sherwood Forest Cycling Club</v>
          </cell>
          <cell r="O3">
            <v>44683</v>
          </cell>
          <cell r="P3">
            <v>0.41666666666666669</v>
          </cell>
          <cell r="Q3">
            <v>4</v>
          </cell>
          <cell r="R3">
            <v>44472</v>
          </cell>
          <cell r="S3">
            <v>40</v>
          </cell>
          <cell r="T3">
            <v>235039</v>
          </cell>
          <cell r="U3" t="str">
            <v>235039Masters Men 40+ CX 4,5</v>
          </cell>
          <cell r="V3" t="str">
            <v>Cuka Nathan</v>
          </cell>
          <cell r="W3">
            <v>47</v>
          </cell>
        </row>
        <row r="4">
          <cell r="D4" t="str">
            <v>431Masters Men 40+ CX 4,5</v>
          </cell>
          <cell r="E4">
            <v>2376</v>
          </cell>
          <cell r="F4"/>
          <cell r="G4" t="str">
            <v>Mark</v>
          </cell>
          <cell r="H4" t="str">
            <v>Edwards</v>
          </cell>
          <cell r="I4" t="str">
            <v>Y</v>
          </cell>
          <cell r="J4" t="str">
            <v>M</v>
          </cell>
          <cell r="K4" t="str">
            <v>GREENSBORO</v>
          </cell>
          <cell r="L4" t="str">
            <v>NC</v>
          </cell>
          <cell r="M4">
            <v>41</v>
          </cell>
          <cell r="N4" t="str">
            <v>GVC</v>
          </cell>
          <cell r="O4">
            <v>44713</v>
          </cell>
          <cell r="P4">
            <v>0.41666666666666669</v>
          </cell>
          <cell r="Q4">
            <v>4</v>
          </cell>
          <cell r="R4">
            <v>44472</v>
          </cell>
          <cell r="S4">
            <v>50</v>
          </cell>
          <cell r="T4">
            <v>392979</v>
          </cell>
          <cell r="U4" t="str">
            <v>392979Masters Men 40+ CX 4,5</v>
          </cell>
          <cell r="V4" t="str">
            <v>Edwards Mark</v>
          </cell>
          <cell r="W4">
            <v>40</v>
          </cell>
        </row>
        <row r="5">
          <cell r="D5" t="str">
            <v>417Masters Men 40+ CX 4,5</v>
          </cell>
          <cell r="E5">
            <v>2230</v>
          </cell>
          <cell r="F5"/>
          <cell r="G5" t="str">
            <v>Andries</v>
          </cell>
          <cell r="H5" t="str">
            <v>Hanekom</v>
          </cell>
          <cell r="I5" t="str">
            <v>X</v>
          </cell>
          <cell r="J5" t="str">
            <v>M</v>
          </cell>
          <cell r="K5" t="str">
            <v>Wake Forest</v>
          </cell>
          <cell r="L5" t="str">
            <v>NC</v>
          </cell>
          <cell r="M5">
            <v>45</v>
          </cell>
          <cell r="N5" t="str">
            <v>Team Spoke Cycles</v>
          </cell>
          <cell r="O5">
            <v>44705</v>
          </cell>
          <cell r="P5">
            <v>0.41666666666666669</v>
          </cell>
          <cell r="Q5">
            <v>5</v>
          </cell>
          <cell r="R5">
            <v>44472</v>
          </cell>
          <cell r="S5">
            <v>35</v>
          </cell>
          <cell r="T5">
            <v>616633</v>
          </cell>
          <cell r="U5" t="str">
            <v>616633Masters Men 40+ CX 4,5</v>
          </cell>
          <cell r="V5" t="str">
            <v>Hanekom Andries</v>
          </cell>
          <cell r="W5">
            <v>44</v>
          </cell>
        </row>
        <row r="6">
          <cell r="D6" t="str">
            <v>418Masters Men 40+ CX 4,5</v>
          </cell>
          <cell r="E6">
            <v>2231</v>
          </cell>
          <cell r="F6"/>
          <cell r="G6" t="str">
            <v>Eric</v>
          </cell>
          <cell r="H6" t="str">
            <v>Hunter</v>
          </cell>
          <cell r="I6" t="str">
            <v>Y</v>
          </cell>
          <cell r="J6" t="str">
            <v>M</v>
          </cell>
          <cell r="K6" t="str">
            <v xml:space="preserve"> </v>
          </cell>
          <cell r="L6">
            <v>0</v>
          </cell>
          <cell r="M6">
            <v>48</v>
          </cell>
          <cell r="N6" t="str">
            <v xml:space="preserve"> </v>
          </cell>
          <cell r="O6">
            <v>44797</v>
          </cell>
          <cell r="P6">
            <v>0.41666666666666669</v>
          </cell>
          <cell r="Q6">
            <v>4</v>
          </cell>
          <cell r="R6">
            <v>44472</v>
          </cell>
          <cell r="S6">
            <v>15</v>
          </cell>
          <cell r="T6">
            <v>330832</v>
          </cell>
          <cell r="U6" t="str">
            <v>330832Masters Men 40+ CX 4,5</v>
          </cell>
          <cell r="V6" t="str">
            <v>Hunter Eric</v>
          </cell>
          <cell r="W6">
            <v>47</v>
          </cell>
        </row>
        <row r="7">
          <cell r="D7" t="str">
            <v>416Masters Men 40+ CX 4,5</v>
          </cell>
          <cell r="E7">
            <v>2104</v>
          </cell>
          <cell r="F7"/>
          <cell r="G7" t="str">
            <v>Soren</v>
          </cell>
          <cell r="H7" t="str">
            <v>Johnson</v>
          </cell>
          <cell r="I7" t="str">
            <v>Y</v>
          </cell>
          <cell r="J7" t="str">
            <v>M</v>
          </cell>
          <cell r="K7" t="str">
            <v>WINSTON SALEM</v>
          </cell>
          <cell r="L7" t="str">
            <v>NC</v>
          </cell>
          <cell r="M7">
            <v>41</v>
          </cell>
          <cell r="N7">
            <v>0</v>
          </cell>
          <cell r="O7">
            <v>44547</v>
          </cell>
          <cell r="P7">
            <v>0.41666666666666669</v>
          </cell>
          <cell r="Q7">
            <v>4</v>
          </cell>
          <cell r="R7">
            <v>44472</v>
          </cell>
          <cell r="S7">
            <v>50</v>
          </cell>
          <cell r="T7">
            <v>237262</v>
          </cell>
          <cell r="U7" t="str">
            <v>237262Masters Men 40+ CX 4,5</v>
          </cell>
          <cell r="V7" t="str">
            <v>Johnson Soren</v>
          </cell>
          <cell r="W7">
            <v>40</v>
          </cell>
        </row>
        <row r="8">
          <cell r="D8" t="str">
            <v>425Masters Men 40+ CX 4,5</v>
          </cell>
          <cell r="E8">
            <v>2323</v>
          </cell>
          <cell r="F8"/>
          <cell r="G8" t="str">
            <v>Jonathan</v>
          </cell>
          <cell r="H8" t="str">
            <v>Kelly</v>
          </cell>
          <cell r="I8" t="str">
            <v>Y</v>
          </cell>
          <cell r="J8" t="str">
            <v>M</v>
          </cell>
          <cell r="K8" t="str">
            <v>winston-salem</v>
          </cell>
          <cell r="L8" t="str">
            <v>NC</v>
          </cell>
          <cell r="M8">
            <v>46</v>
          </cell>
          <cell r="N8">
            <v>530</v>
          </cell>
          <cell r="O8">
            <v>44815</v>
          </cell>
          <cell r="P8">
            <v>0.41666666666666669</v>
          </cell>
          <cell r="Q8">
            <v>4</v>
          </cell>
          <cell r="R8">
            <v>44472</v>
          </cell>
          <cell r="S8">
            <v>40</v>
          </cell>
          <cell r="T8">
            <v>168444</v>
          </cell>
          <cell r="U8" t="str">
            <v>168444Masters Men 40+ CX 4,5</v>
          </cell>
          <cell r="V8" t="str">
            <v>Kelly Jonathan</v>
          </cell>
          <cell r="W8">
            <v>45</v>
          </cell>
        </row>
        <row r="9">
          <cell r="D9" t="str">
            <v>408Masters Men 40+ CX 4,5</v>
          </cell>
          <cell r="E9">
            <v>2009</v>
          </cell>
          <cell r="F9"/>
          <cell r="G9" t="str">
            <v>Adam</v>
          </cell>
          <cell r="H9" t="str">
            <v>Long</v>
          </cell>
          <cell r="I9" t="str">
            <v>X</v>
          </cell>
          <cell r="J9" t="str">
            <v>M</v>
          </cell>
          <cell r="K9" t="str">
            <v>PITTSBORO</v>
          </cell>
          <cell r="L9" t="str">
            <v>NC</v>
          </cell>
          <cell r="M9">
            <v>45</v>
          </cell>
          <cell r="N9" t="str">
            <v>Constellation Cycling P/B Inland Construction</v>
          </cell>
          <cell r="O9">
            <v>44810</v>
          </cell>
          <cell r="P9">
            <v>0.41666666666666669</v>
          </cell>
          <cell r="Q9">
            <v>4</v>
          </cell>
          <cell r="R9">
            <v>44472</v>
          </cell>
          <cell r="S9">
            <v>35</v>
          </cell>
          <cell r="T9">
            <v>264829</v>
          </cell>
          <cell r="U9" t="str">
            <v>264829Masters Men 40+ CX 4,5</v>
          </cell>
          <cell r="V9" t="str">
            <v>Long Adam</v>
          </cell>
          <cell r="W9">
            <v>44</v>
          </cell>
        </row>
        <row r="10">
          <cell r="D10" t="str">
            <v>430Masters Men 40+ CX 4,5</v>
          </cell>
          <cell r="E10">
            <v>2371</v>
          </cell>
          <cell r="F10"/>
          <cell r="G10" t="str">
            <v>Luke</v>
          </cell>
          <cell r="H10" t="str">
            <v>McMurtrey</v>
          </cell>
          <cell r="I10" t="str">
            <v>Y</v>
          </cell>
          <cell r="J10" t="str">
            <v>M</v>
          </cell>
          <cell r="K10" t="str">
            <v>Hendersonville</v>
          </cell>
          <cell r="L10" t="str">
            <v>NJ</v>
          </cell>
          <cell r="M10">
            <v>43</v>
          </cell>
          <cell r="N10">
            <v>0</v>
          </cell>
          <cell r="O10" t="str">
            <v>One Day</v>
          </cell>
          <cell r="P10">
            <v>0.41666666666666669</v>
          </cell>
          <cell r="Q10" t="str">
            <v>OD</v>
          </cell>
          <cell r="R10">
            <v>44472</v>
          </cell>
          <cell r="S10">
            <v>0</v>
          </cell>
          <cell r="T10" t="str">
            <v>ODMcMurtreyLuke</v>
          </cell>
          <cell r="U10" t="str">
            <v>ODMcMurtreyLukeMasters Men 40+ CX 4,5</v>
          </cell>
          <cell r="V10" t="str">
            <v>McMurtrey Luke</v>
          </cell>
          <cell r="W10">
            <v>42</v>
          </cell>
        </row>
        <row r="11">
          <cell r="D11" t="str">
            <v>409Masters Men 40+ CX 4,5</v>
          </cell>
          <cell r="E11">
            <v>2010</v>
          </cell>
          <cell r="F11"/>
          <cell r="G11" t="str">
            <v>Nicholas</v>
          </cell>
          <cell r="H11" t="str">
            <v>Morosco</v>
          </cell>
          <cell r="I11" t="str">
            <v>Y</v>
          </cell>
          <cell r="J11" t="str">
            <v>M</v>
          </cell>
          <cell r="K11" t="str">
            <v>Winston Salem</v>
          </cell>
          <cell r="L11" t="str">
            <v>NC</v>
          </cell>
          <cell r="M11">
            <v>42</v>
          </cell>
          <cell r="N11" t="str">
            <v xml:space="preserve"> </v>
          </cell>
          <cell r="O11">
            <v>44548</v>
          </cell>
          <cell r="P11">
            <v>0.41666666666666669</v>
          </cell>
          <cell r="Q11">
            <v>5</v>
          </cell>
          <cell r="R11">
            <v>44472</v>
          </cell>
          <cell r="S11">
            <v>35</v>
          </cell>
          <cell r="T11">
            <v>591274</v>
          </cell>
          <cell r="U11" t="str">
            <v>591274Masters Men 40+ CX 4,5</v>
          </cell>
          <cell r="V11" t="str">
            <v>Morosco Nicholas</v>
          </cell>
          <cell r="W11">
            <v>41</v>
          </cell>
        </row>
        <row r="12">
          <cell r="D12" t="str">
            <v>410Masters Men 40+ CX 4,5</v>
          </cell>
          <cell r="E12">
            <v>2011</v>
          </cell>
          <cell r="F12"/>
          <cell r="G12" t="str">
            <v>Jason</v>
          </cell>
          <cell r="H12" t="str">
            <v>Pendse</v>
          </cell>
          <cell r="I12" t="str">
            <v>Y</v>
          </cell>
          <cell r="J12" t="str">
            <v>M</v>
          </cell>
          <cell r="K12" t="str">
            <v>Raleigh</v>
          </cell>
          <cell r="L12" t="str">
            <v>NC</v>
          </cell>
          <cell r="M12">
            <v>48</v>
          </cell>
          <cell r="N12" t="str">
            <v>Nova Ding Dong</v>
          </cell>
          <cell r="O12">
            <v>44821</v>
          </cell>
          <cell r="P12">
            <v>0.41666666666666669</v>
          </cell>
          <cell r="Q12">
            <v>4</v>
          </cell>
          <cell r="R12">
            <v>44472</v>
          </cell>
          <cell r="S12">
            <v>35</v>
          </cell>
          <cell r="T12">
            <v>420233</v>
          </cell>
          <cell r="U12" t="str">
            <v>420233Masters Men 40+ CX 4,5</v>
          </cell>
          <cell r="V12" t="str">
            <v>Pendse Jason</v>
          </cell>
          <cell r="W12">
            <v>47</v>
          </cell>
        </row>
        <row r="13">
          <cell r="D13" t="str">
            <v>411Masters Men 40+ CX 4,5</v>
          </cell>
          <cell r="E13">
            <v>2012</v>
          </cell>
          <cell r="F13"/>
          <cell r="G13" t="str">
            <v>Chris</v>
          </cell>
          <cell r="H13" t="str">
            <v>Shields</v>
          </cell>
          <cell r="I13" t="str">
            <v>Y</v>
          </cell>
          <cell r="J13" t="str">
            <v>M</v>
          </cell>
          <cell r="K13" t="str">
            <v>DURHAM</v>
          </cell>
          <cell r="L13" t="str">
            <v>NC</v>
          </cell>
          <cell r="M13">
            <v>50</v>
          </cell>
          <cell r="N13" t="str">
            <v>Constellation Cycling</v>
          </cell>
          <cell r="O13">
            <v>44548</v>
          </cell>
          <cell r="P13">
            <v>0.41666666666666669</v>
          </cell>
          <cell r="Q13">
            <v>4</v>
          </cell>
          <cell r="R13">
            <v>44472</v>
          </cell>
          <cell r="S13">
            <v>35</v>
          </cell>
          <cell r="T13">
            <v>455429</v>
          </cell>
          <cell r="U13" t="str">
            <v>455429Masters Men 40+ CX 4,5</v>
          </cell>
          <cell r="V13" t="str">
            <v>Shields Chris</v>
          </cell>
          <cell r="W13">
            <v>49</v>
          </cell>
        </row>
        <row r="14">
          <cell r="D14" t="str">
            <v>420Masters Men 40+ CX 4,5</v>
          </cell>
          <cell r="E14">
            <v>2233</v>
          </cell>
          <cell r="F14"/>
          <cell r="G14" t="str">
            <v>Jeremiah</v>
          </cell>
          <cell r="H14" t="str">
            <v>Still</v>
          </cell>
          <cell r="I14" t="str">
            <v>Y</v>
          </cell>
          <cell r="J14" t="str">
            <v>M</v>
          </cell>
          <cell r="K14" t="str">
            <v>NORFOLK</v>
          </cell>
          <cell r="L14" t="str">
            <v>VA</v>
          </cell>
          <cell r="M14">
            <v>40</v>
          </cell>
          <cell r="N14" t="str">
            <v>Rogue Velo Racing</v>
          </cell>
          <cell r="O14">
            <v>44675</v>
          </cell>
          <cell r="P14">
            <v>0.41666666666666669</v>
          </cell>
          <cell r="Q14">
            <v>4</v>
          </cell>
          <cell r="R14">
            <v>44472</v>
          </cell>
          <cell r="S14">
            <v>35</v>
          </cell>
          <cell r="T14">
            <v>368933</v>
          </cell>
          <cell r="U14" t="str">
            <v>368933Masters Men 40+ CX 4,5</v>
          </cell>
          <cell r="V14" t="str">
            <v>Still Jeremiah</v>
          </cell>
          <cell r="W14">
            <v>39</v>
          </cell>
        </row>
        <row r="15">
          <cell r="D15" t="str">
            <v>421Masters Men 40+ CX 4,5</v>
          </cell>
          <cell r="E15">
            <v>2234</v>
          </cell>
          <cell r="F15"/>
          <cell r="G15" t="str">
            <v>Hansen</v>
          </cell>
          <cell r="H15" t="str">
            <v>Su</v>
          </cell>
          <cell r="I15" t="str">
            <v>Y</v>
          </cell>
          <cell r="J15" t="str">
            <v>M</v>
          </cell>
          <cell r="K15" t="str">
            <v>CHAPEL HILL</v>
          </cell>
          <cell r="L15" t="str">
            <v>NC</v>
          </cell>
          <cell r="M15">
            <v>49</v>
          </cell>
          <cell r="N15" t="str">
            <v>Vuelta/El Deseo</v>
          </cell>
          <cell r="O15">
            <v>44547</v>
          </cell>
          <cell r="P15">
            <v>0.41666666666666669</v>
          </cell>
          <cell r="Q15">
            <v>4</v>
          </cell>
          <cell r="R15">
            <v>44472</v>
          </cell>
          <cell r="S15">
            <v>35</v>
          </cell>
          <cell r="T15">
            <v>141484</v>
          </cell>
          <cell r="U15" t="str">
            <v>141484Masters Men 40+ CX 4,5</v>
          </cell>
          <cell r="V15" t="str">
            <v>Su Hansen</v>
          </cell>
          <cell r="W15">
            <v>48</v>
          </cell>
        </row>
        <row r="16">
          <cell r="D16" t="str">
            <v>422Masters Men 40+ CX 4,5</v>
          </cell>
          <cell r="E16">
            <v>2235</v>
          </cell>
          <cell r="F16"/>
          <cell r="G16" t="str">
            <v>Joshua</v>
          </cell>
          <cell r="H16" t="str">
            <v>VanCleef</v>
          </cell>
          <cell r="I16" t="str">
            <v>X</v>
          </cell>
          <cell r="J16" t="str">
            <v>M</v>
          </cell>
          <cell r="K16" t="str">
            <v>DURHAM</v>
          </cell>
          <cell r="L16" t="str">
            <v>NC</v>
          </cell>
          <cell r="M16">
            <v>41</v>
          </cell>
          <cell r="N16" t="str">
            <v>12th State Cycling Team p/b Trophy Brewing</v>
          </cell>
          <cell r="O16">
            <v>44642</v>
          </cell>
          <cell r="P16">
            <v>0.41666666666666669</v>
          </cell>
          <cell r="Q16">
            <v>5</v>
          </cell>
          <cell r="R16">
            <v>44472</v>
          </cell>
          <cell r="S16">
            <v>35</v>
          </cell>
          <cell r="T16">
            <v>74120</v>
          </cell>
          <cell r="U16" t="str">
            <v>74120Masters Men 40+ CX 4,5</v>
          </cell>
          <cell r="V16" t="str">
            <v>VanCleef Joshua</v>
          </cell>
          <cell r="W16">
            <v>40</v>
          </cell>
        </row>
        <row r="17">
          <cell r="D17" t="str">
            <v>423Masters Men 40+ CX 4,5</v>
          </cell>
          <cell r="E17">
            <v>2399</v>
          </cell>
          <cell r="F17"/>
          <cell r="G17" t="str">
            <v>Phil</v>
          </cell>
          <cell r="H17" t="str">
            <v>Watson</v>
          </cell>
          <cell r="I17" t="str">
            <v>Y</v>
          </cell>
          <cell r="J17" t="str">
            <v>M</v>
          </cell>
          <cell r="K17" t="str">
            <v>Carrboro</v>
          </cell>
          <cell r="L17" t="str">
            <v>NC</v>
          </cell>
          <cell r="M17">
            <v>43</v>
          </cell>
          <cell r="N17" t="str">
            <v>NCTC</v>
          </cell>
          <cell r="O17">
            <v>44580</v>
          </cell>
          <cell r="P17">
            <v>0.41666666666666669</v>
          </cell>
          <cell r="Q17">
            <v>5</v>
          </cell>
          <cell r="R17">
            <v>44472</v>
          </cell>
          <cell r="S17">
            <v>35</v>
          </cell>
          <cell r="T17">
            <v>587807</v>
          </cell>
          <cell r="U17" t="str">
            <v>587807Masters Men 40+ CX 4,5</v>
          </cell>
          <cell r="V17" t="str">
            <v>Watson Phil</v>
          </cell>
          <cell r="W17">
            <v>42</v>
          </cell>
        </row>
        <row r="18">
          <cell r="D18" t="str">
            <v>545Masters Men 50+ CX 4,5</v>
          </cell>
          <cell r="E18">
            <v>2406</v>
          </cell>
          <cell r="F18"/>
          <cell r="G18" t="str">
            <v>Peter</v>
          </cell>
          <cell r="H18" t="str">
            <v>Abraham</v>
          </cell>
          <cell r="I18" t="str">
            <v>Y</v>
          </cell>
          <cell r="J18" t="str">
            <v>M</v>
          </cell>
          <cell r="K18" t="str">
            <v>Woodland Hills</v>
          </cell>
          <cell r="L18" t="str">
            <v>CA</v>
          </cell>
          <cell r="M18">
            <v>59</v>
          </cell>
          <cell r="N18" t="str">
            <v>St Augustine's University</v>
          </cell>
          <cell r="O18" t="str">
            <v>One Day</v>
          </cell>
          <cell r="P18">
            <v>0.41666666666666669</v>
          </cell>
          <cell r="Q18" t="str">
            <v>OD</v>
          </cell>
          <cell r="R18">
            <v>44472</v>
          </cell>
          <cell r="S18">
            <v>50</v>
          </cell>
          <cell r="T18" t="str">
            <v>ODAbrahamPeter</v>
          </cell>
          <cell r="U18" t="str">
            <v>ODAbrahamPeterMasters Men 50+ CX 4,5</v>
          </cell>
          <cell r="V18" t="str">
            <v>Abraham Peter</v>
          </cell>
          <cell r="W18">
            <v>58</v>
          </cell>
        </row>
        <row r="19">
          <cell r="D19" t="str">
            <v>546Masters Men 50+ CX 4,5</v>
          </cell>
          <cell r="E19">
            <v>2325</v>
          </cell>
          <cell r="F19"/>
          <cell r="G19" t="str">
            <v>Philip</v>
          </cell>
          <cell r="H19" t="str">
            <v>Amalong</v>
          </cell>
          <cell r="I19" t="str">
            <v>Y</v>
          </cell>
          <cell r="J19" t="str">
            <v>M</v>
          </cell>
          <cell r="K19" t="str">
            <v>CHAPEL HILL</v>
          </cell>
          <cell r="L19" t="str">
            <v>NC</v>
          </cell>
          <cell r="M19">
            <v>60</v>
          </cell>
          <cell r="N19" t="str">
            <v>Constellation Cycling p/b Inland Construction</v>
          </cell>
          <cell r="O19">
            <v>44720</v>
          </cell>
          <cell r="P19">
            <v>0.41666666666666669</v>
          </cell>
          <cell r="Q19">
            <v>4</v>
          </cell>
          <cell r="R19">
            <v>44472</v>
          </cell>
          <cell r="S19">
            <v>40</v>
          </cell>
          <cell r="T19">
            <v>146442</v>
          </cell>
          <cell r="U19" t="str">
            <v>146442Masters Men 50+ CX 4,5</v>
          </cell>
          <cell r="V19" t="str">
            <v>Amalong Philip</v>
          </cell>
          <cell r="W19">
            <v>59</v>
          </cell>
        </row>
        <row r="20">
          <cell r="D20" t="str">
            <v>552Masters Men 50+ CX 4,5</v>
          </cell>
          <cell r="E20">
            <v>2363</v>
          </cell>
          <cell r="F20"/>
          <cell r="G20" t="str">
            <v>David</v>
          </cell>
          <cell r="H20" t="str">
            <v>Amato</v>
          </cell>
          <cell r="I20" t="str">
            <v>Y</v>
          </cell>
          <cell r="J20" t="str">
            <v>M</v>
          </cell>
          <cell r="K20" t="str">
            <v>WINSTON-SALEM</v>
          </cell>
          <cell r="L20" t="str">
            <v>NC</v>
          </cell>
          <cell r="M20">
            <v>58</v>
          </cell>
          <cell r="N20">
            <v>0</v>
          </cell>
          <cell r="O20">
            <v>44586</v>
          </cell>
          <cell r="P20">
            <v>0.41666666666666669</v>
          </cell>
          <cell r="Q20">
            <v>4</v>
          </cell>
          <cell r="R20">
            <v>44472</v>
          </cell>
          <cell r="S20">
            <v>55</v>
          </cell>
          <cell r="T20">
            <v>57381</v>
          </cell>
          <cell r="U20" t="str">
            <v>57381Masters Men 50+ CX 4,5</v>
          </cell>
          <cell r="V20" t="str">
            <v>Amato David</v>
          </cell>
          <cell r="W20">
            <v>57</v>
          </cell>
        </row>
        <row r="21">
          <cell r="D21" t="str">
            <v>501Masters Men 50+ CX 4,5</v>
          </cell>
          <cell r="E21">
            <v>2017</v>
          </cell>
          <cell r="F21"/>
          <cell r="G21" t="str">
            <v>Charles</v>
          </cell>
          <cell r="H21" t="str">
            <v>Ball</v>
          </cell>
          <cell r="I21" t="str">
            <v>Y</v>
          </cell>
          <cell r="J21" t="str">
            <v>M</v>
          </cell>
          <cell r="K21" t="str">
            <v xml:space="preserve"> </v>
          </cell>
          <cell r="L21">
            <v>0</v>
          </cell>
          <cell r="M21">
            <v>55</v>
          </cell>
          <cell r="N21" t="str">
            <v>Team Bottom Split Cycling</v>
          </cell>
          <cell r="O21">
            <v>44643</v>
          </cell>
          <cell r="P21">
            <v>0.41666666666666669</v>
          </cell>
          <cell r="Q21">
            <v>4</v>
          </cell>
          <cell r="R21">
            <v>44472</v>
          </cell>
          <cell r="S21">
            <v>35</v>
          </cell>
          <cell r="T21">
            <v>79337</v>
          </cell>
          <cell r="U21" t="str">
            <v>79337Masters Men 50+ CX 4,5</v>
          </cell>
          <cell r="V21" t="str">
            <v>Ball Charles</v>
          </cell>
          <cell r="W21">
            <v>54</v>
          </cell>
        </row>
        <row r="22">
          <cell r="D22" t="str">
            <v>502Masters Men 50+ CX 4,5</v>
          </cell>
          <cell r="E22">
            <v>2018</v>
          </cell>
          <cell r="F22"/>
          <cell r="G22" t="str">
            <v>John</v>
          </cell>
          <cell r="H22" t="str">
            <v>Bauer</v>
          </cell>
          <cell r="I22" t="str">
            <v>Y</v>
          </cell>
          <cell r="J22" t="str">
            <v>M</v>
          </cell>
          <cell r="K22" t="str">
            <v>HICKORY</v>
          </cell>
          <cell r="L22" t="str">
            <v>NC</v>
          </cell>
          <cell r="M22">
            <v>63</v>
          </cell>
          <cell r="N22" t="str">
            <v xml:space="preserve"> </v>
          </cell>
          <cell r="O22">
            <v>0</v>
          </cell>
          <cell r="P22">
            <v>0.41666666666666669</v>
          </cell>
          <cell r="Q22">
            <v>4</v>
          </cell>
          <cell r="R22">
            <v>44472</v>
          </cell>
          <cell r="S22">
            <v>35</v>
          </cell>
          <cell r="T22">
            <v>489441</v>
          </cell>
          <cell r="U22" t="str">
            <v>489441Masters Men 50+ CX 4,5</v>
          </cell>
          <cell r="V22" t="str">
            <v>Bauer John</v>
          </cell>
          <cell r="W22">
            <v>62</v>
          </cell>
        </row>
        <row r="23">
          <cell r="D23" t="str">
            <v>547Masters Men 50+ CX 4,5</v>
          </cell>
          <cell r="E23">
            <v>2001</v>
          </cell>
          <cell r="F23"/>
          <cell r="G23" t="str">
            <v>Steve</v>
          </cell>
          <cell r="H23" t="str">
            <v>Bevington</v>
          </cell>
          <cell r="I23" t="str">
            <v>Y</v>
          </cell>
          <cell r="J23" t="str">
            <v>M</v>
          </cell>
          <cell r="K23" t="str">
            <v>CHAPEL HILL</v>
          </cell>
          <cell r="L23" t="str">
            <v>NC</v>
          </cell>
          <cell r="M23">
            <v>60</v>
          </cell>
          <cell r="N23" t="str">
            <v>HammerCross</v>
          </cell>
          <cell r="O23">
            <v>44548</v>
          </cell>
          <cell r="P23">
            <v>0.41666666666666669</v>
          </cell>
          <cell r="Q23">
            <v>4</v>
          </cell>
          <cell r="R23">
            <v>44472</v>
          </cell>
          <cell r="S23">
            <v>20</v>
          </cell>
          <cell r="T23">
            <v>329436</v>
          </cell>
          <cell r="U23" t="str">
            <v>329436Masters Men 50+ CX 4,5</v>
          </cell>
          <cell r="V23" t="str">
            <v>Bevington Steve</v>
          </cell>
          <cell r="W23">
            <v>59</v>
          </cell>
        </row>
        <row r="24">
          <cell r="D24" t="str">
            <v>533Masters Men 50+ CX 4,5</v>
          </cell>
          <cell r="E24">
            <v>2239</v>
          </cell>
          <cell r="F24"/>
          <cell r="G24" t="str">
            <v>Chris</v>
          </cell>
          <cell r="H24" t="str">
            <v>Black</v>
          </cell>
          <cell r="I24" t="str">
            <v>Y</v>
          </cell>
          <cell r="J24" t="str">
            <v>M</v>
          </cell>
          <cell r="K24" t="str">
            <v>Raleigh</v>
          </cell>
          <cell r="L24" t="str">
            <v>NC</v>
          </cell>
          <cell r="M24">
            <v>51</v>
          </cell>
          <cell r="N24" t="str">
            <v>Berger Hardware</v>
          </cell>
          <cell r="O24">
            <v>44828</v>
          </cell>
          <cell r="P24">
            <v>0.41666666666666669</v>
          </cell>
          <cell r="Q24">
            <v>3</v>
          </cell>
          <cell r="R24">
            <v>44472</v>
          </cell>
          <cell r="S24">
            <v>35</v>
          </cell>
          <cell r="T24">
            <v>300688</v>
          </cell>
          <cell r="U24" t="str">
            <v>300688Masters Men 50+ CX 4,5</v>
          </cell>
          <cell r="V24" t="str">
            <v>Black Chris</v>
          </cell>
          <cell r="W24">
            <v>50</v>
          </cell>
        </row>
        <row r="25">
          <cell r="D25" t="str">
            <v>530Masters Men 50+ CX 4,5</v>
          </cell>
          <cell r="E25">
            <v>2181</v>
          </cell>
          <cell r="F25"/>
          <cell r="G25" t="str">
            <v>David</v>
          </cell>
          <cell r="H25" t="str">
            <v>Boynton</v>
          </cell>
          <cell r="I25" t="str">
            <v>Y</v>
          </cell>
          <cell r="J25" t="str">
            <v>M</v>
          </cell>
          <cell r="K25" t="str">
            <v>PITTSBORO</v>
          </cell>
          <cell r="L25" t="str">
            <v>NC</v>
          </cell>
          <cell r="M25">
            <v>51</v>
          </cell>
          <cell r="N25" t="str">
            <v>Team HammerCross</v>
          </cell>
          <cell r="O25">
            <v>44546</v>
          </cell>
          <cell r="P25">
            <v>0.41666666666666669</v>
          </cell>
          <cell r="Q25">
            <v>4</v>
          </cell>
          <cell r="R25">
            <v>44472</v>
          </cell>
          <cell r="S25">
            <v>35</v>
          </cell>
          <cell r="T25">
            <v>4525</v>
          </cell>
          <cell r="U25" t="str">
            <v>4525Masters Men 50+ CX 4,5</v>
          </cell>
          <cell r="V25" t="str">
            <v>Boynton David</v>
          </cell>
          <cell r="W25">
            <v>50</v>
          </cell>
        </row>
        <row r="26">
          <cell r="D26" t="str">
            <v>555Masters Men 50+ CX 4,5</v>
          </cell>
          <cell r="E26">
            <v>2019</v>
          </cell>
          <cell r="F26"/>
          <cell r="G26" t="str">
            <v>Joe</v>
          </cell>
          <cell r="H26" t="str">
            <v>Briscoe</v>
          </cell>
          <cell r="I26" t="str">
            <v>Y</v>
          </cell>
          <cell r="J26" t="str">
            <v>M</v>
          </cell>
          <cell r="K26" t="str">
            <v>CLEMMONS</v>
          </cell>
          <cell r="L26" t="str">
            <v>NC</v>
          </cell>
          <cell r="M26">
            <v>61</v>
          </cell>
          <cell r="N26" t="str">
            <v>Constellation cycling</v>
          </cell>
          <cell r="O26">
            <v>44548</v>
          </cell>
          <cell r="P26">
            <v>0.41666666666666669</v>
          </cell>
          <cell r="Q26">
            <v>5</v>
          </cell>
          <cell r="R26">
            <v>44472</v>
          </cell>
          <cell r="S26">
            <v>35</v>
          </cell>
          <cell r="T26">
            <v>410826</v>
          </cell>
          <cell r="U26" t="str">
            <v>410826Masters Men 50+ CX 4,5</v>
          </cell>
          <cell r="V26" t="str">
            <v>Briscoe Joe</v>
          </cell>
          <cell r="W26">
            <v>60</v>
          </cell>
        </row>
        <row r="27">
          <cell r="D27" t="str">
            <v>548Masters Men 50+ CX 4,5</v>
          </cell>
          <cell r="E27">
            <v>2326</v>
          </cell>
          <cell r="F27"/>
          <cell r="G27" t="str">
            <v>Andy</v>
          </cell>
          <cell r="H27" t="str">
            <v>Brown</v>
          </cell>
          <cell r="I27" t="str">
            <v>Y</v>
          </cell>
          <cell r="J27" t="str">
            <v>M</v>
          </cell>
          <cell r="K27" t="str">
            <v>CHARLOTTE</v>
          </cell>
          <cell r="L27" t="str">
            <v>NC</v>
          </cell>
          <cell r="M27">
            <v>58</v>
          </cell>
          <cell r="N27" t="str">
            <v xml:space="preserve"> </v>
          </cell>
          <cell r="O27">
            <v>44546</v>
          </cell>
          <cell r="P27">
            <v>0.41666666666666669</v>
          </cell>
          <cell r="Q27">
            <v>4</v>
          </cell>
          <cell r="R27">
            <v>44472</v>
          </cell>
          <cell r="S27">
            <v>40</v>
          </cell>
          <cell r="T27">
            <v>5029</v>
          </cell>
          <cell r="U27" t="str">
            <v>5029Masters Men 50+ CX 4,5</v>
          </cell>
          <cell r="V27" t="str">
            <v>Brown Andy</v>
          </cell>
          <cell r="W27">
            <v>57</v>
          </cell>
        </row>
        <row r="28">
          <cell r="D28" t="str">
            <v>549Masters Men 50+ CX 4,5</v>
          </cell>
          <cell r="E28">
            <v>2327</v>
          </cell>
          <cell r="F28"/>
          <cell r="G28" t="str">
            <v>James</v>
          </cell>
          <cell r="H28" t="str">
            <v>Caraway</v>
          </cell>
          <cell r="I28" t="str">
            <v>Y</v>
          </cell>
          <cell r="J28" t="str">
            <v>M</v>
          </cell>
          <cell r="K28" t="str">
            <v>LITTLE RIVER</v>
          </cell>
          <cell r="L28" t="str">
            <v>SC</v>
          </cell>
          <cell r="M28">
            <v>51</v>
          </cell>
          <cell r="N28" t="str">
            <v>Crazy Pumpkin Racing</v>
          </cell>
          <cell r="O28">
            <v>44645</v>
          </cell>
          <cell r="P28">
            <v>0.41666666666666669</v>
          </cell>
          <cell r="Q28">
            <v>5</v>
          </cell>
          <cell r="R28">
            <v>44472</v>
          </cell>
          <cell r="S28">
            <v>40</v>
          </cell>
          <cell r="T28">
            <v>321810</v>
          </cell>
          <cell r="U28" t="str">
            <v>321810Masters Men 50+ CX 4,5</v>
          </cell>
          <cell r="V28" t="str">
            <v>Caraway James</v>
          </cell>
          <cell r="W28">
            <v>50</v>
          </cell>
        </row>
        <row r="29">
          <cell r="D29" t="str">
            <v>504Masters Men 50+ CX 4,5</v>
          </cell>
          <cell r="E29">
            <v>2020</v>
          </cell>
          <cell r="F29"/>
          <cell r="G29" t="str">
            <v>Dave</v>
          </cell>
          <cell r="H29" t="str">
            <v>Cassen</v>
          </cell>
          <cell r="I29" t="str">
            <v>Y</v>
          </cell>
          <cell r="J29" t="str">
            <v>M</v>
          </cell>
          <cell r="K29" t="str">
            <v>CHARLOTTE</v>
          </cell>
          <cell r="L29" t="str">
            <v>NC</v>
          </cell>
          <cell r="M29">
            <v>52</v>
          </cell>
          <cell r="N29" t="str">
            <v>Legion Brewing</v>
          </cell>
          <cell r="O29">
            <v>44548</v>
          </cell>
          <cell r="P29">
            <v>0.41666666666666669</v>
          </cell>
          <cell r="Q29">
            <v>4</v>
          </cell>
          <cell r="R29">
            <v>44472</v>
          </cell>
          <cell r="S29">
            <v>35</v>
          </cell>
          <cell r="T29">
            <v>382559</v>
          </cell>
          <cell r="U29" t="str">
            <v>382559Masters Men 50+ CX 4,5</v>
          </cell>
          <cell r="V29" t="str">
            <v>Cassen Dave</v>
          </cell>
          <cell r="W29">
            <v>51</v>
          </cell>
        </row>
        <row r="30">
          <cell r="D30" t="str">
            <v>535Masters Men 50+ CX 4,5</v>
          </cell>
          <cell r="E30">
            <v>2241</v>
          </cell>
          <cell r="F30"/>
          <cell r="G30" t="str">
            <v>Todd</v>
          </cell>
          <cell r="H30" t="str">
            <v>Earnhardt</v>
          </cell>
          <cell r="I30" t="str">
            <v>Y</v>
          </cell>
          <cell r="J30" t="str">
            <v>M</v>
          </cell>
          <cell r="K30" t="str">
            <v>Raleigh</v>
          </cell>
          <cell r="L30" t="str">
            <v>NC</v>
          </cell>
          <cell r="M30">
            <v>59</v>
          </cell>
          <cell r="N30" t="str">
            <v xml:space="preserve"> </v>
          </cell>
          <cell r="O30">
            <v>44548</v>
          </cell>
          <cell r="P30">
            <v>0.41666666666666669</v>
          </cell>
          <cell r="Q30">
            <v>4</v>
          </cell>
          <cell r="R30">
            <v>44472</v>
          </cell>
          <cell r="S30">
            <v>35</v>
          </cell>
          <cell r="T30">
            <v>588037</v>
          </cell>
          <cell r="U30" t="str">
            <v>588037Masters Men 50+ CX 4,5</v>
          </cell>
          <cell r="V30" t="str">
            <v>Earnhardt Todd</v>
          </cell>
          <cell r="W30">
            <v>58</v>
          </cell>
        </row>
        <row r="31">
          <cell r="D31" t="str">
            <v>505Masters Men 50+ CX 4,5</v>
          </cell>
          <cell r="E31">
            <v>2021</v>
          </cell>
          <cell r="F31"/>
          <cell r="G31" t="str">
            <v>Joel</v>
          </cell>
          <cell r="H31" t="str">
            <v>Eisner</v>
          </cell>
          <cell r="I31" t="str">
            <v>Y</v>
          </cell>
          <cell r="J31" t="str">
            <v>M</v>
          </cell>
          <cell r="K31" t="str">
            <v>CHAPEL HILL</v>
          </cell>
          <cell r="L31" t="str">
            <v>NC</v>
          </cell>
          <cell r="M31">
            <v>53</v>
          </cell>
          <cell r="N31" t="str">
            <v>Constellation Cycling p/b Inland Construction</v>
          </cell>
          <cell r="O31">
            <v>44547</v>
          </cell>
          <cell r="P31">
            <v>0.41666666666666669</v>
          </cell>
          <cell r="Q31">
            <v>4</v>
          </cell>
          <cell r="R31">
            <v>44472</v>
          </cell>
          <cell r="S31">
            <v>35</v>
          </cell>
          <cell r="T31">
            <v>53029</v>
          </cell>
          <cell r="U31" t="str">
            <v>53029Masters Men 50+ CX 4,5</v>
          </cell>
          <cell r="V31" t="str">
            <v>Eisner Joel</v>
          </cell>
          <cell r="W31">
            <v>52</v>
          </cell>
        </row>
        <row r="32">
          <cell r="D32" t="str">
            <v>506Masters Men 50+ CX 4,5</v>
          </cell>
          <cell r="E32">
            <v>2022</v>
          </cell>
          <cell r="F32"/>
          <cell r="G32" t="str">
            <v>Barry</v>
          </cell>
          <cell r="H32" t="str">
            <v>Evans</v>
          </cell>
          <cell r="I32" t="str">
            <v>Y</v>
          </cell>
          <cell r="J32" t="str">
            <v>M</v>
          </cell>
          <cell r="K32" t="str">
            <v>DURHAM</v>
          </cell>
          <cell r="L32" t="str">
            <v>NC</v>
          </cell>
          <cell r="M32">
            <v>53</v>
          </cell>
          <cell r="N32" t="str">
            <v>Hammercross</v>
          </cell>
          <cell r="O32">
            <v>44666</v>
          </cell>
          <cell r="P32">
            <v>0.41666666666666669</v>
          </cell>
          <cell r="Q32">
            <v>5</v>
          </cell>
          <cell r="R32">
            <v>44472</v>
          </cell>
          <cell r="S32">
            <v>35</v>
          </cell>
          <cell r="T32">
            <v>565761</v>
          </cell>
          <cell r="U32" t="str">
            <v>565761Masters Men 50+ CX 4,5</v>
          </cell>
          <cell r="V32" t="str">
            <v>Evans Barry</v>
          </cell>
          <cell r="W32">
            <v>52</v>
          </cell>
        </row>
        <row r="33">
          <cell r="D33" t="str">
            <v>508Masters Men 50+ CX 4,5</v>
          </cell>
          <cell r="E33">
            <v>2024</v>
          </cell>
          <cell r="F33"/>
          <cell r="G33" t="str">
            <v>Ed</v>
          </cell>
          <cell r="H33" t="str">
            <v>Gallagher</v>
          </cell>
          <cell r="I33" t="str">
            <v>Y</v>
          </cell>
          <cell r="J33" t="str">
            <v>M</v>
          </cell>
          <cell r="K33" t="str">
            <v>Huntersville</v>
          </cell>
          <cell r="L33" t="str">
            <v>NC</v>
          </cell>
          <cell r="M33">
            <v>54</v>
          </cell>
          <cell r="N33" t="str">
            <v xml:space="preserve"> </v>
          </cell>
          <cell r="O33">
            <v>44815</v>
          </cell>
          <cell r="P33">
            <v>0.41666666666666669</v>
          </cell>
          <cell r="Q33">
            <v>5</v>
          </cell>
          <cell r="R33">
            <v>44472</v>
          </cell>
          <cell r="S33">
            <v>35</v>
          </cell>
          <cell r="T33">
            <v>520523</v>
          </cell>
          <cell r="U33" t="str">
            <v>520523Masters Men 50+ CX 4,5</v>
          </cell>
          <cell r="V33" t="str">
            <v>Gallagher Ed</v>
          </cell>
          <cell r="W33">
            <v>53</v>
          </cell>
        </row>
        <row r="34">
          <cell r="D34" t="str">
            <v>536Masters Men 50+ CX 4,5</v>
          </cell>
          <cell r="E34">
            <v>2242</v>
          </cell>
          <cell r="F34"/>
          <cell r="G34" t="str">
            <v>Travis</v>
          </cell>
          <cell r="H34" t="str">
            <v>Guess</v>
          </cell>
          <cell r="I34" t="str">
            <v>DNS</v>
          </cell>
          <cell r="J34" t="str">
            <v>M</v>
          </cell>
          <cell r="K34" t="str">
            <v>Cary</v>
          </cell>
          <cell r="L34" t="str">
            <v>NC</v>
          </cell>
          <cell r="M34">
            <v>54</v>
          </cell>
          <cell r="N34" t="str">
            <v>Constellation</v>
          </cell>
          <cell r="O34" t="str">
            <v>One Day</v>
          </cell>
          <cell r="P34">
            <v>0.41666666666666669</v>
          </cell>
          <cell r="Q34" t="str">
            <v>OD</v>
          </cell>
          <cell r="R34">
            <v>44472</v>
          </cell>
          <cell r="S34">
            <v>50</v>
          </cell>
          <cell r="T34" t="str">
            <v>ODGuessTravis</v>
          </cell>
          <cell r="U34" t="str">
            <v>ODGuessTravisMasters Men 50+ CX 4,5</v>
          </cell>
          <cell r="V34" t="str">
            <v>Guess Travis</v>
          </cell>
          <cell r="W34">
            <v>53</v>
          </cell>
        </row>
        <row r="35">
          <cell r="D35" t="str">
            <v>510Masters Men 50+ CX 4,5</v>
          </cell>
          <cell r="E35">
            <v>2026</v>
          </cell>
          <cell r="F35"/>
          <cell r="G35" t="str">
            <v>Bryan</v>
          </cell>
          <cell r="H35" t="str">
            <v>Hight</v>
          </cell>
          <cell r="I35" t="str">
            <v>Y</v>
          </cell>
          <cell r="J35" t="str">
            <v>M</v>
          </cell>
          <cell r="K35" t="str">
            <v>CHARLOTTE</v>
          </cell>
          <cell r="L35" t="str">
            <v>NC</v>
          </cell>
          <cell r="M35">
            <v>58</v>
          </cell>
          <cell r="N35" t="str">
            <v>Charlotte Sport Cycling/ The Cycle Path-S2F p/b Classic Cycling</v>
          </cell>
          <cell r="O35">
            <v>44731</v>
          </cell>
          <cell r="P35">
            <v>0.41666666666666669</v>
          </cell>
          <cell r="Q35">
            <v>4</v>
          </cell>
          <cell r="R35">
            <v>44472</v>
          </cell>
          <cell r="S35">
            <v>35</v>
          </cell>
          <cell r="T35">
            <v>205278</v>
          </cell>
          <cell r="U35" t="str">
            <v>205278Masters Men 50+ CX 4,5</v>
          </cell>
          <cell r="V35" t="str">
            <v>Hight Bryan</v>
          </cell>
          <cell r="W35">
            <v>57</v>
          </cell>
        </row>
        <row r="36">
          <cell r="D36" t="str">
            <v>511Masters Men 50+ CX 4,5</v>
          </cell>
          <cell r="E36">
            <v>2027</v>
          </cell>
          <cell r="F36"/>
          <cell r="G36" t="str">
            <v>Christopher</v>
          </cell>
          <cell r="H36" t="str">
            <v>Hill</v>
          </cell>
          <cell r="I36" t="str">
            <v>Y</v>
          </cell>
          <cell r="J36" t="str">
            <v>M</v>
          </cell>
          <cell r="K36" t="str">
            <v>LINWOOD</v>
          </cell>
          <cell r="L36" t="str">
            <v>NC</v>
          </cell>
          <cell r="M36">
            <v>51</v>
          </cell>
          <cell r="N36" t="str">
            <v>Paul's Racing/Paul's Cycling &amp; Fitness</v>
          </cell>
          <cell r="O36">
            <v>44552</v>
          </cell>
          <cell r="P36">
            <v>0.41666666666666669</v>
          </cell>
          <cell r="Q36">
            <v>4</v>
          </cell>
          <cell r="R36">
            <v>44472</v>
          </cell>
          <cell r="S36">
            <v>35</v>
          </cell>
          <cell r="T36">
            <v>343928</v>
          </cell>
          <cell r="U36" t="str">
            <v>343928Masters Men 50+ CX 4,5</v>
          </cell>
          <cell r="V36" t="str">
            <v>Hill Christopher</v>
          </cell>
          <cell r="W36">
            <v>50</v>
          </cell>
        </row>
        <row r="37">
          <cell r="D37" t="str">
            <v>537Masters Men 50+ CX 4,5</v>
          </cell>
          <cell r="E37">
            <v>2243</v>
          </cell>
          <cell r="F37"/>
          <cell r="G37" t="str">
            <v>Gary</v>
          </cell>
          <cell r="H37" t="str">
            <v>Jackson</v>
          </cell>
          <cell r="I37" t="str">
            <v>Y</v>
          </cell>
          <cell r="J37" t="str">
            <v>M</v>
          </cell>
          <cell r="K37" t="str">
            <v>DURHAM</v>
          </cell>
          <cell r="L37" t="str">
            <v>NC</v>
          </cell>
          <cell r="M37">
            <v>68</v>
          </cell>
          <cell r="N37" t="str">
            <v xml:space="preserve"> </v>
          </cell>
          <cell r="O37">
            <v>44716</v>
          </cell>
          <cell r="P37">
            <v>0.41666666666666669</v>
          </cell>
          <cell r="Q37">
            <v>4</v>
          </cell>
          <cell r="R37">
            <v>44472</v>
          </cell>
          <cell r="S37">
            <v>35</v>
          </cell>
          <cell r="T37">
            <v>216845</v>
          </cell>
          <cell r="U37" t="str">
            <v>216845Masters Men 50+ CX 4,5</v>
          </cell>
          <cell r="V37" t="str">
            <v>Jackson Gary</v>
          </cell>
          <cell r="W37">
            <v>67</v>
          </cell>
        </row>
        <row r="38">
          <cell r="D38" t="str">
            <v>554Masters Men 50+ CX 4,5</v>
          </cell>
          <cell r="E38">
            <v>2334</v>
          </cell>
          <cell r="F38"/>
          <cell r="G38" t="str">
            <v>Mark</v>
          </cell>
          <cell r="H38" t="str">
            <v>Janas</v>
          </cell>
          <cell r="I38" t="str">
            <v>Y</v>
          </cell>
          <cell r="J38" t="str">
            <v>M</v>
          </cell>
          <cell r="K38" t="str">
            <v>Raleigh</v>
          </cell>
          <cell r="L38" t="str">
            <v>NC</v>
          </cell>
          <cell r="M38">
            <v>55</v>
          </cell>
          <cell r="N38" t="str">
            <v>Saint Augustine's University</v>
          </cell>
          <cell r="O38" t="str">
            <v>One Day</v>
          </cell>
          <cell r="P38">
            <v>0.41666666666666669</v>
          </cell>
          <cell r="Q38" t="str">
            <v>OD</v>
          </cell>
          <cell r="R38">
            <v>44472</v>
          </cell>
          <cell r="S38">
            <v>15</v>
          </cell>
          <cell r="T38" t="str">
            <v>ODJanasMark</v>
          </cell>
          <cell r="U38" t="str">
            <v>ODJanasMarkMasters Men 50+ CX 4,5</v>
          </cell>
          <cell r="V38" t="str">
            <v>Janas Mark</v>
          </cell>
          <cell r="W38">
            <v>54</v>
          </cell>
        </row>
        <row r="39">
          <cell r="D39" t="str">
            <v>512Masters Men 50+ CX 4,5</v>
          </cell>
          <cell r="E39">
            <v>2028</v>
          </cell>
          <cell r="F39"/>
          <cell r="G39" t="str">
            <v>Ronald</v>
          </cell>
          <cell r="H39" t="str">
            <v>Jester</v>
          </cell>
          <cell r="I39" t="str">
            <v>Y</v>
          </cell>
          <cell r="J39" t="str">
            <v>M</v>
          </cell>
          <cell r="K39" t="str">
            <v>Advance</v>
          </cell>
          <cell r="L39" t="str">
            <v>NC</v>
          </cell>
          <cell r="M39">
            <v>57</v>
          </cell>
          <cell r="N39" t="str">
            <v xml:space="preserve"> </v>
          </cell>
          <cell r="O39">
            <v>44832</v>
          </cell>
          <cell r="P39">
            <v>0.41666666666666669</v>
          </cell>
          <cell r="Q39">
            <v>5</v>
          </cell>
          <cell r="R39">
            <v>44472</v>
          </cell>
          <cell r="S39">
            <v>35</v>
          </cell>
          <cell r="T39">
            <v>521268</v>
          </cell>
          <cell r="U39" t="str">
            <v>521268Masters Men 50+ CX 4,5</v>
          </cell>
          <cell r="V39" t="str">
            <v>Jester Ronald</v>
          </cell>
          <cell r="W39">
            <v>56</v>
          </cell>
        </row>
        <row r="40">
          <cell r="D40" t="str">
            <v>514Masters Men 50+ CX 4,5</v>
          </cell>
          <cell r="E40">
            <v>2030</v>
          </cell>
          <cell r="F40"/>
          <cell r="G40" t="str">
            <v>Stephen</v>
          </cell>
          <cell r="H40" t="str">
            <v>Knight</v>
          </cell>
          <cell r="I40" t="str">
            <v>Y</v>
          </cell>
          <cell r="J40" t="str">
            <v>M</v>
          </cell>
          <cell r="K40" t="str">
            <v>APEX</v>
          </cell>
          <cell r="L40" t="str">
            <v>NC</v>
          </cell>
          <cell r="M40">
            <v>70</v>
          </cell>
          <cell r="N40" t="str">
            <v>Constellation pb Inland Construction</v>
          </cell>
          <cell r="O40">
            <v>44575</v>
          </cell>
          <cell r="P40">
            <v>0.41666666666666669</v>
          </cell>
          <cell r="Q40">
            <v>4</v>
          </cell>
          <cell r="R40">
            <v>44472</v>
          </cell>
          <cell r="S40">
            <v>35</v>
          </cell>
          <cell r="T40">
            <v>47538</v>
          </cell>
          <cell r="U40" t="str">
            <v>47538Masters Men 50+ CX 4,5</v>
          </cell>
          <cell r="V40" t="str">
            <v>Knight Stephen</v>
          </cell>
          <cell r="W40">
            <v>69</v>
          </cell>
        </row>
        <row r="41">
          <cell r="D41" t="str">
            <v>515Masters Men 50+ CX 4,5</v>
          </cell>
          <cell r="E41">
            <v>2031</v>
          </cell>
          <cell r="F41"/>
          <cell r="G41" t="str">
            <v>James</v>
          </cell>
          <cell r="H41" t="str">
            <v>Lee</v>
          </cell>
          <cell r="I41" t="str">
            <v>Y</v>
          </cell>
          <cell r="J41" t="str">
            <v>M</v>
          </cell>
          <cell r="K41" t="str">
            <v>Wendell</v>
          </cell>
          <cell r="L41" t="str">
            <v>NC</v>
          </cell>
          <cell r="M41">
            <v>60</v>
          </cell>
          <cell r="N41" t="str">
            <v>12th State Cycling p/b Trophy Brewing</v>
          </cell>
          <cell r="O41">
            <v>44548</v>
          </cell>
          <cell r="P41">
            <v>0.41666666666666669</v>
          </cell>
          <cell r="Q41">
            <v>4</v>
          </cell>
          <cell r="R41">
            <v>44472</v>
          </cell>
          <cell r="S41">
            <v>35</v>
          </cell>
          <cell r="T41">
            <v>541225</v>
          </cell>
          <cell r="U41" t="str">
            <v>541225Masters Men 50+ CX 4,5</v>
          </cell>
          <cell r="V41" t="str">
            <v>Lee James</v>
          </cell>
          <cell r="W41">
            <v>59</v>
          </cell>
        </row>
        <row r="42">
          <cell r="D42" t="str">
            <v>538Masters Men 50+ CX 4,5</v>
          </cell>
          <cell r="E42">
            <v>2244</v>
          </cell>
          <cell r="F42"/>
          <cell r="G42" t="str">
            <v>David</v>
          </cell>
          <cell r="H42" t="str">
            <v>Love</v>
          </cell>
          <cell r="I42" t="str">
            <v>Y</v>
          </cell>
          <cell r="J42" t="str">
            <v>M</v>
          </cell>
          <cell r="K42" t="str">
            <v>CHARLOTTE</v>
          </cell>
          <cell r="L42" t="str">
            <v>NC</v>
          </cell>
          <cell r="M42">
            <v>66</v>
          </cell>
          <cell r="N42" t="str">
            <v>Birdsong</v>
          </cell>
          <cell r="O42">
            <v>44547</v>
          </cell>
          <cell r="P42">
            <v>0.41666666666666669</v>
          </cell>
          <cell r="Q42">
            <v>5</v>
          </cell>
          <cell r="R42">
            <v>44472</v>
          </cell>
          <cell r="S42">
            <v>35</v>
          </cell>
          <cell r="T42">
            <v>21659</v>
          </cell>
          <cell r="U42" t="str">
            <v>21659Masters Men 50+ CX 4,5</v>
          </cell>
          <cell r="V42" t="str">
            <v>Love David</v>
          </cell>
          <cell r="W42">
            <v>65</v>
          </cell>
        </row>
        <row r="43">
          <cell r="D43" t="str">
            <v>531Masters Men 50+ CX 4,5</v>
          </cell>
          <cell r="E43">
            <v>2075</v>
          </cell>
          <cell r="F43"/>
          <cell r="G43" t="str">
            <v>Jeff</v>
          </cell>
          <cell r="H43" t="str">
            <v>Meier</v>
          </cell>
          <cell r="I43" t="str">
            <v>Y</v>
          </cell>
          <cell r="J43" t="str">
            <v>M</v>
          </cell>
          <cell r="K43" t="str">
            <v>Charlotte</v>
          </cell>
          <cell r="L43" t="str">
            <v>NC</v>
          </cell>
          <cell r="M43">
            <v>54</v>
          </cell>
          <cell r="N43" t="str">
            <v>Legion Brewing</v>
          </cell>
          <cell r="O43">
            <v>44816</v>
          </cell>
          <cell r="P43">
            <v>0.41666666666666669</v>
          </cell>
          <cell r="Q43">
            <v>5</v>
          </cell>
          <cell r="R43">
            <v>44472</v>
          </cell>
          <cell r="S43">
            <v>50</v>
          </cell>
          <cell r="T43">
            <v>568659</v>
          </cell>
          <cell r="U43" t="str">
            <v>568659Masters Men 50+ CX 4,5</v>
          </cell>
          <cell r="V43" t="str">
            <v>Meier Jeff</v>
          </cell>
          <cell r="W43">
            <v>53</v>
          </cell>
        </row>
        <row r="44">
          <cell r="D44" t="str">
            <v>519Masters Men 50+ CX 4,5</v>
          </cell>
          <cell r="E44">
            <v>2035</v>
          </cell>
          <cell r="F44"/>
          <cell r="G44" t="str">
            <v>Evan</v>
          </cell>
          <cell r="H44" t="str">
            <v>Myers</v>
          </cell>
          <cell r="I44" t="str">
            <v>Y</v>
          </cell>
          <cell r="J44" t="str">
            <v>M</v>
          </cell>
          <cell r="K44" t="str">
            <v>CHAPEL HILL</v>
          </cell>
          <cell r="L44" t="str">
            <v>NC</v>
          </cell>
          <cell r="M44">
            <v>61</v>
          </cell>
          <cell r="N44" t="str">
            <v>HammerCross</v>
          </cell>
          <cell r="O44">
            <v>44806</v>
          </cell>
          <cell r="P44">
            <v>0.41666666666666669</v>
          </cell>
          <cell r="Q44">
            <v>4</v>
          </cell>
          <cell r="R44">
            <v>44472</v>
          </cell>
          <cell r="S44">
            <v>35</v>
          </cell>
          <cell r="T44">
            <v>565479</v>
          </cell>
          <cell r="U44" t="str">
            <v>565479Masters Men 50+ CX 4,5</v>
          </cell>
          <cell r="V44" t="str">
            <v>Myers Evan</v>
          </cell>
          <cell r="W44">
            <v>60</v>
          </cell>
        </row>
        <row r="45">
          <cell r="D45" t="str">
            <v>520Masters Men 50+ CX 4,5</v>
          </cell>
          <cell r="E45">
            <v>2036</v>
          </cell>
          <cell r="F45"/>
          <cell r="G45" t="str">
            <v>Charles</v>
          </cell>
          <cell r="H45" t="str">
            <v>Nunn</v>
          </cell>
          <cell r="I45" t="str">
            <v>Y</v>
          </cell>
          <cell r="J45" t="str">
            <v>M</v>
          </cell>
          <cell r="K45" t="str">
            <v>Chapel Hill</v>
          </cell>
          <cell r="L45" t="str">
            <v>NC</v>
          </cell>
          <cell r="M45">
            <v>54</v>
          </cell>
          <cell r="N45" t="str">
            <v>HammerCross</v>
          </cell>
          <cell r="O45">
            <v>44814</v>
          </cell>
          <cell r="P45">
            <v>0.41666666666666669</v>
          </cell>
          <cell r="Q45">
            <v>5</v>
          </cell>
          <cell r="R45">
            <v>44472</v>
          </cell>
          <cell r="S45">
            <v>35</v>
          </cell>
          <cell r="T45">
            <v>624309</v>
          </cell>
          <cell r="U45" t="str">
            <v>624309Masters Men 50+ CX 4,5</v>
          </cell>
          <cell r="V45" t="str">
            <v>Nunn Charles</v>
          </cell>
          <cell r="W45">
            <v>53</v>
          </cell>
        </row>
        <row r="46">
          <cell r="D46" t="str">
            <v>521Masters Men 50+ CX 4,5</v>
          </cell>
          <cell r="E46">
            <v>2037</v>
          </cell>
          <cell r="F46"/>
          <cell r="G46" t="str">
            <v>Jim</v>
          </cell>
          <cell r="H46" t="str">
            <v>Otto</v>
          </cell>
          <cell r="I46" t="str">
            <v>Y</v>
          </cell>
          <cell r="J46" t="str">
            <v>M</v>
          </cell>
          <cell r="K46" t="str">
            <v>Chapel Hill</v>
          </cell>
          <cell r="L46" t="str">
            <v>NC</v>
          </cell>
          <cell r="M46">
            <v>55</v>
          </cell>
          <cell r="N46" t="str">
            <v>HammerCross</v>
          </cell>
          <cell r="O46">
            <v>44674</v>
          </cell>
          <cell r="P46">
            <v>0.41666666666666669</v>
          </cell>
          <cell r="Q46">
            <v>4</v>
          </cell>
          <cell r="R46">
            <v>44472</v>
          </cell>
          <cell r="S46">
            <v>15</v>
          </cell>
          <cell r="T46">
            <v>518456</v>
          </cell>
          <cell r="U46" t="str">
            <v>518456Masters Men 50+ CX 4,5</v>
          </cell>
          <cell r="V46" t="str">
            <v>Otto Jim</v>
          </cell>
          <cell r="W46">
            <v>54</v>
          </cell>
        </row>
        <row r="47">
          <cell r="D47" t="str">
            <v>522Masters Men 50+ CX 4,5</v>
          </cell>
          <cell r="E47">
            <v>2038</v>
          </cell>
          <cell r="F47"/>
          <cell r="G47" t="str">
            <v>Fred</v>
          </cell>
          <cell r="H47" t="str">
            <v>Perrino</v>
          </cell>
          <cell r="I47" t="str">
            <v>Y</v>
          </cell>
          <cell r="J47" t="str">
            <v>M</v>
          </cell>
          <cell r="K47" t="str">
            <v>WINSTON SALEM</v>
          </cell>
          <cell r="L47" t="str">
            <v>NC</v>
          </cell>
          <cell r="M47">
            <v>66</v>
          </cell>
          <cell r="N47" t="str">
            <v>Mock Orange Bikes</v>
          </cell>
          <cell r="O47">
            <v>44548</v>
          </cell>
          <cell r="P47">
            <v>0.41666666666666669</v>
          </cell>
          <cell r="Q47">
            <v>4</v>
          </cell>
          <cell r="R47">
            <v>44472</v>
          </cell>
          <cell r="S47">
            <v>35</v>
          </cell>
          <cell r="T47">
            <v>422131</v>
          </cell>
          <cell r="U47" t="str">
            <v>422131Masters Men 50+ CX 4,5</v>
          </cell>
          <cell r="V47" t="str">
            <v>Perrino Fred</v>
          </cell>
          <cell r="W47">
            <v>65</v>
          </cell>
        </row>
        <row r="48">
          <cell r="D48" t="str">
            <v>523Masters Men 50+ CX 4,5</v>
          </cell>
          <cell r="E48">
            <v>2039</v>
          </cell>
          <cell r="F48"/>
          <cell r="G48" t="str">
            <v>Robert</v>
          </cell>
          <cell r="H48" t="str">
            <v>Peters</v>
          </cell>
          <cell r="I48" t="str">
            <v>Y</v>
          </cell>
          <cell r="J48" t="str">
            <v>M</v>
          </cell>
          <cell r="K48" t="str">
            <v>FUQUAY-VARINA</v>
          </cell>
          <cell r="L48" t="str">
            <v>NC</v>
          </cell>
          <cell r="M48">
            <v>51</v>
          </cell>
          <cell r="N48" t="str">
            <v>Team Spoke Cycles p/b Eatmon Law Firm</v>
          </cell>
          <cell r="O48">
            <v>44547</v>
          </cell>
          <cell r="P48">
            <v>0.41666666666666669</v>
          </cell>
          <cell r="Q48">
            <v>4</v>
          </cell>
          <cell r="R48">
            <v>44472</v>
          </cell>
          <cell r="S48">
            <v>35</v>
          </cell>
          <cell r="T48">
            <v>59351</v>
          </cell>
          <cell r="U48" t="str">
            <v>59351Masters Men 50+ CX 4,5</v>
          </cell>
          <cell r="V48" t="str">
            <v>Peters Robert</v>
          </cell>
          <cell r="W48">
            <v>50</v>
          </cell>
        </row>
        <row r="49">
          <cell r="D49" t="str">
            <v>524Masters Men 50+ CX 4,5</v>
          </cell>
          <cell r="E49">
            <v>2040</v>
          </cell>
          <cell r="F49"/>
          <cell r="G49" t="str">
            <v>Walter</v>
          </cell>
          <cell r="H49" t="str">
            <v>Pofahl</v>
          </cell>
          <cell r="I49" t="str">
            <v>X</v>
          </cell>
          <cell r="J49" t="str">
            <v>M</v>
          </cell>
          <cell r="K49" t="str">
            <v>Greenville</v>
          </cell>
          <cell r="L49" t="str">
            <v>NC</v>
          </cell>
          <cell r="M49">
            <v>60</v>
          </cell>
          <cell r="N49" t="str">
            <v>EC Velo</v>
          </cell>
          <cell r="O49">
            <v>44828</v>
          </cell>
          <cell r="P49">
            <v>0.41666666666666669</v>
          </cell>
          <cell r="Q49">
            <v>4</v>
          </cell>
          <cell r="R49">
            <v>44472</v>
          </cell>
          <cell r="S49">
            <v>35</v>
          </cell>
          <cell r="T49">
            <v>208521</v>
          </cell>
          <cell r="U49" t="str">
            <v>208521Masters Men 50+ CX 4,5</v>
          </cell>
          <cell r="V49" t="str">
            <v>Pofahl Walter</v>
          </cell>
          <cell r="W49">
            <v>59</v>
          </cell>
        </row>
        <row r="50">
          <cell r="D50" t="str">
            <v>550Masters Men 50+ CX 4,5</v>
          </cell>
          <cell r="E50">
            <v>2328</v>
          </cell>
          <cell r="F50"/>
          <cell r="G50" t="str">
            <v>Matthew</v>
          </cell>
          <cell r="H50" t="str">
            <v>Roe</v>
          </cell>
          <cell r="I50" t="str">
            <v>Y</v>
          </cell>
          <cell r="J50" t="str">
            <v>M</v>
          </cell>
          <cell r="K50" t="str">
            <v>CHAPEL HILL</v>
          </cell>
          <cell r="L50" t="str">
            <v>NC</v>
          </cell>
          <cell r="M50">
            <v>55</v>
          </cell>
          <cell r="N50" t="str">
            <v xml:space="preserve"> </v>
          </cell>
          <cell r="O50">
            <v>44679</v>
          </cell>
          <cell r="P50">
            <v>0.41666666666666669</v>
          </cell>
          <cell r="Q50">
            <v>5</v>
          </cell>
          <cell r="R50">
            <v>44472</v>
          </cell>
          <cell r="S50">
            <v>40</v>
          </cell>
          <cell r="T50">
            <v>589037</v>
          </cell>
          <cell r="U50" t="str">
            <v>589037Masters Men 50+ CX 4,5</v>
          </cell>
          <cell r="V50" t="str">
            <v>Roe Matthew</v>
          </cell>
          <cell r="W50">
            <v>54</v>
          </cell>
        </row>
        <row r="51">
          <cell r="D51" t="str">
            <v>553Masters Men 50+ CX 4,5</v>
          </cell>
          <cell r="E51">
            <v>2364</v>
          </cell>
          <cell r="F51"/>
          <cell r="G51" t="str">
            <v>Marc</v>
          </cell>
          <cell r="H51" t="str">
            <v>Sachdev</v>
          </cell>
          <cell r="I51" t="str">
            <v>Y</v>
          </cell>
          <cell r="J51" t="str">
            <v>M</v>
          </cell>
          <cell r="K51" t="str">
            <v>Chapel Hill</v>
          </cell>
          <cell r="L51" t="str">
            <v>NC</v>
          </cell>
          <cell r="M51">
            <v>59</v>
          </cell>
          <cell r="N51" t="str">
            <v>Old North Cycling Team</v>
          </cell>
          <cell r="O51">
            <v>0</v>
          </cell>
          <cell r="P51">
            <v>0.41666666666666669</v>
          </cell>
          <cell r="Q51">
            <v>0</v>
          </cell>
          <cell r="R51">
            <v>44472</v>
          </cell>
          <cell r="S51">
            <v>55</v>
          </cell>
          <cell r="T51">
            <v>519452</v>
          </cell>
          <cell r="U51" t="str">
            <v>519452Masters Men 50+ CX 4,5</v>
          </cell>
          <cell r="V51" t="str">
            <v>Sachdev Marc</v>
          </cell>
          <cell r="W51">
            <v>58</v>
          </cell>
        </row>
        <row r="52">
          <cell r="D52" t="str">
            <v>541Masters Men 50+ CX 4,5</v>
          </cell>
          <cell r="E52">
            <v>2247</v>
          </cell>
          <cell r="F52"/>
          <cell r="G52" t="str">
            <v>Brian</v>
          </cell>
          <cell r="H52" t="str">
            <v>Smith</v>
          </cell>
          <cell r="I52" t="str">
            <v>Y</v>
          </cell>
          <cell r="J52" t="str">
            <v>M</v>
          </cell>
          <cell r="K52" t="str">
            <v xml:space="preserve"> </v>
          </cell>
          <cell r="L52">
            <v>0</v>
          </cell>
          <cell r="M52">
            <v>51</v>
          </cell>
          <cell r="N52" t="str">
            <v xml:space="preserve"> </v>
          </cell>
          <cell r="O52">
            <v>44765</v>
          </cell>
          <cell r="P52">
            <v>0.41666666666666669</v>
          </cell>
          <cell r="Q52">
            <v>4</v>
          </cell>
          <cell r="R52">
            <v>44472</v>
          </cell>
          <cell r="S52">
            <v>35</v>
          </cell>
          <cell r="T52">
            <v>223285</v>
          </cell>
          <cell r="U52" t="str">
            <v>223285Masters Men 50+ CX 4,5</v>
          </cell>
          <cell r="V52" t="str">
            <v>Smith Brian</v>
          </cell>
          <cell r="W52">
            <v>50</v>
          </cell>
        </row>
        <row r="53">
          <cell r="D53" t="str">
            <v>551Masters Men 50+ CX 4,5</v>
          </cell>
          <cell r="E53">
            <v>2329</v>
          </cell>
          <cell r="F53"/>
          <cell r="G53" t="str">
            <v>Lance</v>
          </cell>
          <cell r="H53" t="str">
            <v>Tastet</v>
          </cell>
          <cell r="I53" t="str">
            <v>Y</v>
          </cell>
          <cell r="J53" t="str">
            <v>M</v>
          </cell>
          <cell r="K53" t="str">
            <v>Apex</v>
          </cell>
          <cell r="L53" t="str">
            <v>NC</v>
          </cell>
          <cell r="M53">
            <v>58</v>
          </cell>
          <cell r="N53" t="str">
            <v>Constellation Cycling p/b Inland Construction</v>
          </cell>
          <cell r="O53" t="str">
            <v>One Day</v>
          </cell>
          <cell r="P53">
            <v>0.41666666666666669</v>
          </cell>
          <cell r="Q53" t="str">
            <v>OD</v>
          </cell>
          <cell r="R53">
            <v>44472</v>
          </cell>
          <cell r="S53">
            <v>50</v>
          </cell>
          <cell r="T53" t="str">
            <v>ODTastetLance</v>
          </cell>
          <cell r="U53" t="str">
            <v>ODTastetLanceMasters Men 50+ CX 4,5</v>
          </cell>
          <cell r="V53" t="str">
            <v>Tastet Lance</v>
          </cell>
          <cell r="W53">
            <v>57</v>
          </cell>
        </row>
        <row r="54">
          <cell r="D54" t="str">
            <v>542Masters Men 50+ CX 4,5</v>
          </cell>
          <cell r="E54">
            <v>2248</v>
          </cell>
          <cell r="F54"/>
          <cell r="G54" t="str">
            <v>Robert</v>
          </cell>
          <cell r="H54" t="str">
            <v>Tice</v>
          </cell>
          <cell r="I54" t="str">
            <v>Y</v>
          </cell>
          <cell r="J54" t="str">
            <v>M</v>
          </cell>
          <cell r="K54" t="str">
            <v>Wake Forest</v>
          </cell>
          <cell r="L54" t="str">
            <v>NC</v>
          </cell>
          <cell r="M54">
            <v>57</v>
          </cell>
          <cell r="N54" t="str">
            <v xml:space="preserve"> </v>
          </cell>
          <cell r="O54">
            <v>44572</v>
          </cell>
          <cell r="P54">
            <v>0.41666666666666669</v>
          </cell>
          <cell r="Q54">
            <v>4</v>
          </cell>
          <cell r="R54">
            <v>44472</v>
          </cell>
          <cell r="S54">
            <v>35</v>
          </cell>
          <cell r="T54">
            <v>572099</v>
          </cell>
          <cell r="U54" t="str">
            <v>572099Masters Men 50+ CX 4,5</v>
          </cell>
          <cell r="V54" t="str">
            <v>Tice Robert</v>
          </cell>
          <cell r="W54">
            <v>56</v>
          </cell>
        </row>
        <row r="55">
          <cell r="D55" t="str">
            <v>528Masters Men 50+ CX 4,5</v>
          </cell>
          <cell r="E55">
            <v>2219</v>
          </cell>
          <cell r="F55"/>
          <cell r="G55" t="str">
            <v>Todd</v>
          </cell>
          <cell r="H55" t="str">
            <v>Tuescher</v>
          </cell>
          <cell r="I55" t="str">
            <v>Y</v>
          </cell>
          <cell r="J55" t="str">
            <v>M</v>
          </cell>
          <cell r="K55" t="str">
            <v>Cary</v>
          </cell>
          <cell r="L55" t="str">
            <v>NC</v>
          </cell>
          <cell r="M55">
            <v>50</v>
          </cell>
          <cell r="N55" t="str">
            <v>Constellation Cycling</v>
          </cell>
          <cell r="O55">
            <v>44821</v>
          </cell>
          <cell r="P55">
            <v>0.41666666666666669</v>
          </cell>
          <cell r="Q55">
            <v>5</v>
          </cell>
          <cell r="R55">
            <v>44472</v>
          </cell>
          <cell r="S55">
            <v>35</v>
          </cell>
          <cell r="T55">
            <v>624679</v>
          </cell>
          <cell r="U55" t="str">
            <v>624679Masters Men 50+ CX 4,5</v>
          </cell>
          <cell r="V55" t="str">
            <v>Tuescher Todd</v>
          </cell>
          <cell r="W55">
            <v>49</v>
          </cell>
        </row>
        <row r="56">
          <cell r="D56" t="str">
            <v>577Juniors 13-14 Boys/Girls</v>
          </cell>
          <cell r="E56">
            <v>2202</v>
          </cell>
          <cell r="F56"/>
          <cell r="G56" t="str">
            <v>Willie</v>
          </cell>
          <cell r="H56" t="str">
            <v>Boynton</v>
          </cell>
          <cell r="I56" t="str">
            <v>Y</v>
          </cell>
          <cell r="J56" t="str">
            <v>M</v>
          </cell>
          <cell r="K56" t="str">
            <v>PITTSBORO</v>
          </cell>
          <cell r="L56" t="str">
            <v>NC</v>
          </cell>
          <cell r="M56">
            <v>13</v>
          </cell>
          <cell r="N56" t="str">
            <v>Southern Energy Management</v>
          </cell>
          <cell r="O56">
            <v>0</v>
          </cell>
          <cell r="P56">
            <v>0.44444444444444442</v>
          </cell>
          <cell r="Q56">
            <v>5</v>
          </cell>
          <cell r="R56">
            <v>44472</v>
          </cell>
          <cell r="S56">
            <v>20</v>
          </cell>
          <cell r="T56">
            <v>565684</v>
          </cell>
          <cell r="U56" t="str">
            <v>565684Juniors 13-14 Boys/Girls</v>
          </cell>
          <cell r="V56" t="str">
            <v>Boynton Willie</v>
          </cell>
          <cell r="W56">
            <v>12</v>
          </cell>
        </row>
        <row r="57">
          <cell r="D57" t="str">
            <v>575Juniors 13-14 Boys/Girls</v>
          </cell>
          <cell r="E57">
            <v>2046</v>
          </cell>
          <cell r="F57"/>
          <cell r="G57" t="str">
            <v>Noah</v>
          </cell>
          <cell r="H57" t="str">
            <v>Brinson</v>
          </cell>
          <cell r="I57" t="str">
            <v>Y</v>
          </cell>
          <cell r="J57" t="str">
            <v>M</v>
          </cell>
          <cell r="K57" t="str">
            <v>Chapel Hill</v>
          </cell>
          <cell r="L57" t="str">
            <v>NC</v>
          </cell>
          <cell r="M57">
            <v>14</v>
          </cell>
          <cell r="N57" t="str">
            <v>HammerCross</v>
          </cell>
          <cell r="O57">
            <v>44661</v>
          </cell>
          <cell r="P57">
            <v>0.44444444444444442</v>
          </cell>
          <cell r="Q57">
            <v>5</v>
          </cell>
          <cell r="R57">
            <v>44472</v>
          </cell>
          <cell r="S57">
            <v>20</v>
          </cell>
          <cell r="T57">
            <v>566997</v>
          </cell>
          <cell r="U57" t="str">
            <v>566997Juniors 13-14 Boys/Girls</v>
          </cell>
          <cell r="V57" t="str">
            <v>Brinson Noah</v>
          </cell>
          <cell r="W57">
            <v>13</v>
          </cell>
        </row>
        <row r="58">
          <cell r="D58" t="str">
            <v>580Juniors 13-14 Boys/Girls</v>
          </cell>
          <cell r="E58">
            <v>2251</v>
          </cell>
          <cell r="F58"/>
          <cell r="G58" t="str">
            <v>Isaac</v>
          </cell>
          <cell r="H58" t="str">
            <v>Long</v>
          </cell>
          <cell r="I58" t="str">
            <v>X</v>
          </cell>
          <cell r="J58" t="str">
            <v>M</v>
          </cell>
          <cell r="K58" t="str">
            <v>PITTSBORO</v>
          </cell>
          <cell r="L58" t="str">
            <v>NC</v>
          </cell>
          <cell r="M58">
            <v>13</v>
          </cell>
          <cell r="N58" t="str">
            <v>Constellation Cycling P/B Inland Construction</v>
          </cell>
          <cell r="O58">
            <v>0</v>
          </cell>
          <cell r="P58">
            <v>0.44444444444444442</v>
          </cell>
          <cell r="Q58">
            <v>5</v>
          </cell>
          <cell r="R58">
            <v>44472</v>
          </cell>
          <cell r="S58">
            <v>20</v>
          </cell>
          <cell r="T58">
            <v>566010</v>
          </cell>
          <cell r="U58" t="str">
            <v>566010Juniors 13-14 Boys/Girls</v>
          </cell>
          <cell r="V58" t="str">
            <v>Long Isaac</v>
          </cell>
          <cell r="W58">
            <v>12</v>
          </cell>
        </row>
        <row r="59">
          <cell r="D59" t="str">
            <v>581Juniors 13-14 Boys/Girls</v>
          </cell>
          <cell r="E59">
            <v>2252</v>
          </cell>
          <cell r="F59"/>
          <cell r="G59" t="str">
            <v>Travis</v>
          </cell>
          <cell r="H59" t="str">
            <v>Mathers</v>
          </cell>
          <cell r="I59" t="str">
            <v>X</v>
          </cell>
          <cell r="J59" t="str">
            <v>M</v>
          </cell>
          <cell r="K59" t="str">
            <v>WAKE FOREST</v>
          </cell>
          <cell r="L59" t="str">
            <v>NC</v>
          </cell>
          <cell r="M59">
            <v>13</v>
          </cell>
          <cell r="N59" t="str">
            <v xml:space="preserve"> </v>
          </cell>
          <cell r="O59">
            <v>44611</v>
          </cell>
          <cell r="P59">
            <v>0.44444444444444442</v>
          </cell>
          <cell r="Q59">
            <v>5</v>
          </cell>
          <cell r="R59">
            <v>44472</v>
          </cell>
          <cell r="S59">
            <v>20</v>
          </cell>
          <cell r="T59">
            <v>543786</v>
          </cell>
          <cell r="U59" t="str">
            <v>543786Juniors 13-14 Boys/Girls</v>
          </cell>
          <cell r="V59" t="str">
            <v>Mathers Travis</v>
          </cell>
          <cell r="W59">
            <v>12</v>
          </cell>
        </row>
        <row r="60">
          <cell r="D60" t="str">
            <v>582Juniors 13-14 Boys/Girls</v>
          </cell>
          <cell r="E60">
            <v>2253</v>
          </cell>
          <cell r="F60"/>
          <cell r="G60" t="str">
            <v>Ignacio</v>
          </cell>
          <cell r="H60" t="str">
            <v>Perea</v>
          </cell>
          <cell r="I60" t="str">
            <v>Y</v>
          </cell>
          <cell r="J60" t="str">
            <v>M</v>
          </cell>
          <cell r="K60" t="str">
            <v>Cary</v>
          </cell>
          <cell r="L60" t="str">
            <v>NC</v>
          </cell>
          <cell r="M60">
            <v>13</v>
          </cell>
          <cell r="N60" t="str">
            <v>North Carolina Triathlon and Cycling</v>
          </cell>
          <cell r="O60">
            <v>0</v>
          </cell>
          <cell r="P60">
            <v>0.44444444444444442</v>
          </cell>
          <cell r="Q60">
            <v>5</v>
          </cell>
          <cell r="R60">
            <v>44472</v>
          </cell>
          <cell r="S60">
            <v>20</v>
          </cell>
          <cell r="T60">
            <v>539356</v>
          </cell>
          <cell r="U60" t="str">
            <v>539356Juniors 13-14 Boys/Girls</v>
          </cell>
          <cell r="V60" t="str">
            <v>Perea Ignacio</v>
          </cell>
          <cell r="W60">
            <v>12</v>
          </cell>
        </row>
        <row r="61">
          <cell r="D61" t="str">
            <v>585Juniors 13-14 Boys/Girls</v>
          </cell>
          <cell r="E61">
            <v>2360</v>
          </cell>
          <cell r="F61"/>
          <cell r="G61" t="str">
            <v>Owen</v>
          </cell>
          <cell r="H61" t="str">
            <v>Williams</v>
          </cell>
          <cell r="I61" t="str">
            <v>Y</v>
          </cell>
          <cell r="J61" t="str">
            <v>M</v>
          </cell>
          <cell r="K61" t="str">
            <v>Chapel Hill</v>
          </cell>
          <cell r="L61" t="str">
            <v>NC</v>
          </cell>
          <cell r="M61">
            <v>14</v>
          </cell>
          <cell r="N61" t="str">
            <v>Team Hammercross</v>
          </cell>
          <cell r="O61">
            <v>44812</v>
          </cell>
          <cell r="P61">
            <v>0.44444444444444442</v>
          </cell>
          <cell r="Q61">
            <v>5</v>
          </cell>
          <cell r="R61">
            <v>44472</v>
          </cell>
          <cell r="S61">
            <v>20</v>
          </cell>
          <cell r="T61">
            <v>624090</v>
          </cell>
          <cell r="U61" t="str">
            <v>624090Juniors 13-14 Boys/Girls</v>
          </cell>
          <cell r="V61" t="str">
            <v>Williams Owen</v>
          </cell>
          <cell r="W61">
            <v>13</v>
          </cell>
        </row>
        <row r="62">
          <cell r="D62" t="str">
            <v>364Juniors 15-18 Boys/Girls</v>
          </cell>
          <cell r="E62">
            <v>2365</v>
          </cell>
          <cell r="F62"/>
          <cell r="G62" t="str">
            <v>Joshua</v>
          </cell>
          <cell r="H62" t="str">
            <v>Amato</v>
          </cell>
          <cell r="I62" t="str">
            <v>Y</v>
          </cell>
          <cell r="J62" t="str">
            <v>M</v>
          </cell>
          <cell r="K62" t="str">
            <v>Winston-Salem</v>
          </cell>
          <cell r="L62" t="str">
            <v>NC</v>
          </cell>
          <cell r="M62">
            <v>15</v>
          </cell>
          <cell r="N62">
            <v>0</v>
          </cell>
          <cell r="O62">
            <v>44838</v>
          </cell>
          <cell r="P62">
            <v>0.44444444444444442</v>
          </cell>
          <cell r="Q62">
            <v>5</v>
          </cell>
          <cell r="R62">
            <v>44472</v>
          </cell>
          <cell r="S62">
            <v>25</v>
          </cell>
          <cell r="T62">
            <v>625597</v>
          </cell>
          <cell r="U62" t="str">
            <v>625597Juniors 15-18 Boys/Girls</v>
          </cell>
          <cell r="V62" t="str">
            <v>Amato Joshua</v>
          </cell>
          <cell r="W62">
            <v>14</v>
          </cell>
        </row>
        <row r="63">
          <cell r="D63" t="str">
            <v>360Juniors 15-18 Boys/Girls</v>
          </cell>
          <cell r="E63">
            <v>2331</v>
          </cell>
          <cell r="F63"/>
          <cell r="G63" t="str">
            <v>Calvin</v>
          </cell>
          <cell r="H63" t="str">
            <v>Berger</v>
          </cell>
          <cell r="I63" t="str">
            <v>Y</v>
          </cell>
          <cell r="J63" t="str">
            <v>M</v>
          </cell>
          <cell r="K63" t="str">
            <v>Raleigh</v>
          </cell>
          <cell r="L63" t="str">
            <v>NC</v>
          </cell>
          <cell r="M63">
            <v>14</v>
          </cell>
          <cell r="N63" t="str">
            <v>Berger Hardware Bikes</v>
          </cell>
          <cell r="O63">
            <v>44673</v>
          </cell>
          <cell r="P63">
            <v>0.44444444444444442</v>
          </cell>
          <cell r="Q63">
            <v>5</v>
          </cell>
          <cell r="R63">
            <v>44472</v>
          </cell>
          <cell r="S63">
            <v>20</v>
          </cell>
          <cell r="T63">
            <v>568660</v>
          </cell>
          <cell r="U63" t="str">
            <v>568660Juniors 15-18 Boys/Girls</v>
          </cell>
          <cell r="V63" t="str">
            <v>Berger Calvin</v>
          </cell>
          <cell r="W63">
            <v>13</v>
          </cell>
        </row>
        <row r="64">
          <cell r="D64" t="str">
            <v>357Juniors 15-18 Boys/Girls</v>
          </cell>
          <cell r="E64">
            <v>2092</v>
          </cell>
          <cell r="F64"/>
          <cell r="G64" t="str">
            <v>Jensen</v>
          </cell>
          <cell r="H64" t="str">
            <v>Cervati</v>
          </cell>
          <cell r="I64" t="str">
            <v>Y</v>
          </cell>
          <cell r="J64" t="str">
            <v>M</v>
          </cell>
          <cell r="K64" t="str">
            <v>Durham</v>
          </cell>
          <cell r="L64" t="str">
            <v>NC</v>
          </cell>
          <cell r="M64">
            <v>17</v>
          </cell>
          <cell r="N64" t="str">
            <v>NCTC</v>
          </cell>
          <cell r="O64">
            <v>0</v>
          </cell>
          <cell r="P64">
            <v>0.44444444444444442</v>
          </cell>
          <cell r="Q64">
            <v>5</v>
          </cell>
          <cell r="R64">
            <v>44472</v>
          </cell>
          <cell r="S64">
            <v>20</v>
          </cell>
          <cell r="T64">
            <v>587875</v>
          </cell>
          <cell r="U64" t="str">
            <v>587875Juniors 15-18 Boys/Girls</v>
          </cell>
          <cell r="V64" t="str">
            <v>Cervati Jensen</v>
          </cell>
          <cell r="W64">
            <v>16</v>
          </cell>
        </row>
        <row r="65">
          <cell r="D65" t="str">
            <v>354Juniors 15-18 Boys/Girls</v>
          </cell>
          <cell r="E65">
            <v>2094</v>
          </cell>
          <cell r="F65"/>
          <cell r="G65" t="str">
            <v>Nicholas</v>
          </cell>
          <cell r="H65" t="str">
            <v>Dasilva</v>
          </cell>
          <cell r="I65" t="str">
            <v>Y</v>
          </cell>
          <cell r="J65" t="str">
            <v>M</v>
          </cell>
          <cell r="K65" t="str">
            <v xml:space="preserve"> </v>
          </cell>
          <cell r="L65">
            <v>0</v>
          </cell>
          <cell r="M65">
            <v>15</v>
          </cell>
          <cell r="N65" t="str">
            <v>NCTC</v>
          </cell>
          <cell r="O65">
            <v>44806</v>
          </cell>
          <cell r="P65">
            <v>0.44444444444444442</v>
          </cell>
          <cell r="Q65">
            <v>5</v>
          </cell>
          <cell r="R65">
            <v>44472</v>
          </cell>
          <cell r="S65">
            <v>20</v>
          </cell>
          <cell r="T65">
            <v>544028</v>
          </cell>
          <cell r="U65" t="str">
            <v>544028Juniors 15-18 Boys/Girls</v>
          </cell>
          <cell r="V65" t="str">
            <v>Dasilva Nicholas</v>
          </cell>
          <cell r="W65">
            <v>14</v>
          </cell>
        </row>
        <row r="66">
          <cell r="D66" t="str">
            <v>366Juniors 15-18 Boys/Girls</v>
          </cell>
          <cell r="E66">
            <v>2330</v>
          </cell>
          <cell r="F66"/>
          <cell r="G66" t="str">
            <v>Isaac</v>
          </cell>
          <cell r="H66" t="str">
            <v>Flood</v>
          </cell>
          <cell r="I66" t="str">
            <v>Y</v>
          </cell>
          <cell r="J66" t="str">
            <v>M</v>
          </cell>
          <cell r="K66" t="str">
            <v xml:space="preserve"> </v>
          </cell>
          <cell r="L66">
            <v>0</v>
          </cell>
          <cell r="M66">
            <v>15</v>
          </cell>
          <cell r="N66" t="str">
            <v>Constellation Cycling pb Inland Construction</v>
          </cell>
          <cell r="O66">
            <v>44739</v>
          </cell>
          <cell r="P66">
            <v>0.44444444444444442</v>
          </cell>
          <cell r="Q66">
            <v>5</v>
          </cell>
          <cell r="R66">
            <v>44472</v>
          </cell>
          <cell r="S66">
            <v>25</v>
          </cell>
          <cell r="T66">
            <v>618681</v>
          </cell>
          <cell r="U66" t="str">
            <v>618681Juniors 15-18 Boys/Girls</v>
          </cell>
          <cell r="V66" t="str">
            <v>Flood Isaac</v>
          </cell>
          <cell r="W66">
            <v>14</v>
          </cell>
        </row>
        <row r="67">
          <cell r="D67" t="str">
            <v>352Juniors 15-18 Boys/Girls</v>
          </cell>
          <cell r="E67">
            <v>2398</v>
          </cell>
          <cell r="F67"/>
          <cell r="G67" t="str">
            <v>Hunter</v>
          </cell>
          <cell r="H67" t="str">
            <v>Hensley</v>
          </cell>
          <cell r="I67" t="str">
            <v>Y</v>
          </cell>
          <cell r="J67" t="str">
            <v>M</v>
          </cell>
          <cell r="K67" t="str">
            <v>High Point</v>
          </cell>
          <cell r="L67" t="str">
            <v>NC</v>
          </cell>
          <cell r="M67">
            <v>17</v>
          </cell>
          <cell r="N67" t="str">
            <v>Recycles Bike Shop</v>
          </cell>
          <cell r="O67">
            <v>44548</v>
          </cell>
          <cell r="P67">
            <v>0.44444444444444442</v>
          </cell>
          <cell r="Q67">
            <v>5</v>
          </cell>
          <cell r="R67">
            <v>44472</v>
          </cell>
          <cell r="S67">
            <v>20</v>
          </cell>
          <cell r="T67">
            <v>578244</v>
          </cell>
          <cell r="U67" t="str">
            <v>578244Juniors 15-18 Boys/Girls</v>
          </cell>
          <cell r="V67" t="str">
            <v>Hensley Hunter</v>
          </cell>
          <cell r="W67">
            <v>16</v>
          </cell>
        </row>
        <row r="68">
          <cell r="D68" t="str">
            <v>365Juniors 15-18 Boys/Girls</v>
          </cell>
          <cell r="E68">
            <v>2366</v>
          </cell>
          <cell r="F68"/>
          <cell r="G68" t="str">
            <v>Jackson</v>
          </cell>
          <cell r="H68" t="str">
            <v>March</v>
          </cell>
          <cell r="I68" t="str">
            <v>Y</v>
          </cell>
          <cell r="J68" t="str">
            <v>M</v>
          </cell>
          <cell r="K68" t="str">
            <v>Raleigh</v>
          </cell>
          <cell r="L68" t="str">
            <v>NC</v>
          </cell>
          <cell r="M68">
            <v>15</v>
          </cell>
          <cell r="N68">
            <v>0</v>
          </cell>
          <cell r="O68" t="str">
            <v>One Day</v>
          </cell>
          <cell r="P68">
            <v>0.44444444444444442</v>
          </cell>
          <cell r="Q68" t="str">
            <v>OD</v>
          </cell>
          <cell r="R68">
            <v>44472</v>
          </cell>
          <cell r="S68">
            <v>35</v>
          </cell>
          <cell r="T68" t="str">
            <v>ODMarchJackson</v>
          </cell>
          <cell r="U68" t="str">
            <v>ODMarchJacksonJuniors 15-18 Boys/Girls</v>
          </cell>
          <cell r="V68" t="str">
            <v>March Jackson</v>
          </cell>
          <cell r="W68">
            <v>14</v>
          </cell>
        </row>
        <row r="69">
          <cell r="D69" t="str">
            <v>358Juniors 15-18 Boys/Girls</v>
          </cell>
          <cell r="E69">
            <v>2255</v>
          </cell>
          <cell r="F69"/>
          <cell r="G69" t="str">
            <v>Rodrigo</v>
          </cell>
          <cell r="H69" t="str">
            <v>Perea</v>
          </cell>
          <cell r="I69" t="str">
            <v>Y</v>
          </cell>
          <cell r="J69" t="str">
            <v>M</v>
          </cell>
          <cell r="K69" t="str">
            <v>CARY</v>
          </cell>
          <cell r="L69" t="str">
            <v>NC</v>
          </cell>
          <cell r="M69">
            <v>15</v>
          </cell>
          <cell r="N69" t="str">
            <v>North Carolina Triathlon and Cycling</v>
          </cell>
          <cell r="O69">
            <v>0</v>
          </cell>
          <cell r="P69">
            <v>0.44444444444444442</v>
          </cell>
          <cell r="Q69">
            <v>5</v>
          </cell>
          <cell r="R69">
            <v>44472</v>
          </cell>
          <cell r="S69">
            <v>20</v>
          </cell>
          <cell r="T69">
            <v>536965</v>
          </cell>
          <cell r="U69" t="str">
            <v>536965Juniors 15-18 Boys/Girls</v>
          </cell>
          <cell r="V69" t="str">
            <v>Perea Rodrigo</v>
          </cell>
          <cell r="W69">
            <v>14</v>
          </cell>
        </row>
        <row r="70">
          <cell r="D70" t="str">
            <v>361Juniors 15-18 Boys/Girls</v>
          </cell>
          <cell r="E70">
            <v>2052</v>
          </cell>
          <cell r="F70"/>
          <cell r="G70" t="str">
            <v>Tommy</v>
          </cell>
          <cell r="H70" t="str">
            <v>Tuescher</v>
          </cell>
          <cell r="I70" t="str">
            <v>Y</v>
          </cell>
          <cell r="J70" t="str">
            <v>M</v>
          </cell>
          <cell r="K70" t="str">
            <v>Cary</v>
          </cell>
          <cell r="L70" t="str">
            <v>NC</v>
          </cell>
          <cell r="M70">
            <v>15</v>
          </cell>
          <cell r="N70" t="str">
            <v>Constellation Cycling</v>
          </cell>
          <cell r="O70" t="str">
            <v>One Day</v>
          </cell>
          <cell r="P70">
            <v>0.44444444444444442</v>
          </cell>
          <cell r="Q70" t="str">
            <v>OD</v>
          </cell>
          <cell r="R70">
            <v>44472</v>
          </cell>
          <cell r="S70">
            <v>30</v>
          </cell>
          <cell r="T70" t="str">
            <v>ODTuescherTommy</v>
          </cell>
          <cell r="U70" t="str">
            <v>ODTuescherTommyJuniors 15-18 Boys/Girls</v>
          </cell>
          <cell r="V70" t="str">
            <v>Tuescher Tommy</v>
          </cell>
          <cell r="W70">
            <v>14</v>
          </cell>
        </row>
        <row r="71">
          <cell r="D71" t="str">
            <v>359Juniors 15-18 Boys/Girls</v>
          </cell>
          <cell r="E71">
            <v>2256</v>
          </cell>
          <cell r="F71"/>
          <cell r="G71" t="str">
            <v>Bravery</v>
          </cell>
          <cell r="H71" t="str">
            <v>Ward</v>
          </cell>
          <cell r="I71" t="str">
            <v>DNS</v>
          </cell>
          <cell r="J71" t="str">
            <v>M</v>
          </cell>
          <cell r="K71" t="str">
            <v>Chapel Hill</v>
          </cell>
          <cell r="L71" t="str">
            <v>NC</v>
          </cell>
          <cell r="M71">
            <v>15</v>
          </cell>
          <cell r="N71" t="str">
            <v>HammerCross</v>
          </cell>
          <cell r="O71">
            <v>44812</v>
          </cell>
          <cell r="P71">
            <v>0.44444444444444442</v>
          </cell>
          <cell r="Q71">
            <v>5</v>
          </cell>
          <cell r="R71">
            <v>44472</v>
          </cell>
          <cell r="S71">
            <v>20</v>
          </cell>
          <cell r="T71">
            <v>488718</v>
          </cell>
          <cell r="U71" t="str">
            <v>488718Juniors 15-18 Boys/Girls</v>
          </cell>
          <cell r="V71" t="str">
            <v>Ward Bravery</v>
          </cell>
          <cell r="W71">
            <v>14</v>
          </cell>
        </row>
        <row r="72">
          <cell r="D72" t="str">
            <v>355Juniors 15-18 Boys/Girls</v>
          </cell>
          <cell r="E72">
            <v>2053</v>
          </cell>
          <cell r="F72"/>
          <cell r="G72" t="str">
            <v>William</v>
          </cell>
          <cell r="H72" t="str">
            <v>Zylstra</v>
          </cell>
          <cell r="I72" t="str">
            <v>Y</v>
          </cell>
          <cell r="J72" t="str">
            <v>M</v>
          </cell>
          <cell r="K72" t="str">
            <v>Kernersville</v>
          </cell>
          <cell r="L72" t="str">
            <v>NC</v>
          </cell>
          <cell r="M72">
            <v>16</v>
          </cell>
          <cell r="N72" t="str">
            <v>Velocious Sport</v>
          </cell>
          <cell r="O72">
            <v>44548</v>
          </cell>
          <cell r="P72">
            <v>0.44444444444444442</v>
          </cell>
          <cell r="Q72">
            <v>5</v>
          </cell>
          <cell r="R72">
            <v>44472</v>
          </cell>
          <cell r="S72">
            <v>20</v>
          </cell>
          <cell r="T72">
            <v>565434</v>
          </cell>
          <cell r="U72" t="str">
            <v>565434Juniors 15-18 Boys/Girls</v>
          </cell>
          <cell r="V72" t="str">
            <v>Zylstra William</v>
          </cell>
          <cell r="W72">
            <v>15</v>
          </cell>
        </row>
        <row r="73">
          <cell r="D73" t="str">
            <v>916Juniors 9-12 Boys/Girls</v>
          </cell>
          <cell r="E73">
            <v>2257</v>
          </cell>
          <cell r="F73"/>
          <cell r="G73" t="str">
            <v>Henry</v>
          </cell>
          <cell r="H73" t="str">
            <v>Black</v>
          </cell>
          <cell r="I73" t="str">
            <v>Y</v>
          </cell>
          <cell r="J73" t="str">
            <v>M</v>
          </cell>
          <cell r="K73" t="str">
            <v>RALEIGH</v>
          </cell>
          <cell r="L73" t="str">
            <v>NC</v>
          </cell>
          <cell r="M73">
            <v>12</v>
          </cell>
          <cell r="N73" t="str">
            <v>Black and Jones</v>
          </cell>
          <cell r="O73">
            <v>44548</v>
          </cell>
          <cell r="P73">
            <v>0.44444444444444442</v>
          </cell>
          <cell r="Q73">
            <v>5</v>
          </cell>
          <cell r="R73">
            <v>44472</v>
          </cell>
          <cell r="S73">
            <v>20</v>
          </cell>
          <cell r="T73">
            <v>580777</v>
          </cell>
          <cell r="U73" t="str">
            <v>580777Juniors 9-12 Boys/Girls</v>
          </cell>
          <cell r="V73" t="str">
            <v>Black Henry</v>
          </cell>
          <cell r="W73">
            <v>11</v>
          </cell>
        </row>
        <row r="74">
          <cell r="D74" t="str">
            <v>922Juniors 9-12 Boys/Girls</v>
          </cell>
          <cell r="E74">
            <v>2332</v>
          </cell>
          <cell r="F74"/>
          <cell r="G74" t="str">
            <v>Caedmon</v>
          </cell>
          <cell r="H74" t="str">
            <v>Burford</v>
          </cell>
          <cell r="I74" t="str">
            <v>Y</v>
          </cell>
          <cell r="J74" t="str">
            <v>M</v>
          </cell>
          <cell r="K74" t="str">
            <v>WINSTON SALEM</v>
          </cell>
          <cell r="L74" t="str">
            <v>NC</v>
          </cell>
          <cell r="M74">
            <v>10</v>
          </cell>
          <cell r="N74" t="str">
            <v>Velocious Sport</v>
          </cell>
          <cell r="O74">
            <v>44716</v>
          </cell>
          <cell r="P74">
            <v>0.44444444444444442</v>
          </cell>
          <cell r="Q74">
            <v>5</v>
          </cell>
          <cell r="R74">
            <v>44472</v>
          </cell>
          <cell r="S74">
            <v>25</v>
          </cell>
          <cell r="T74">
            <v>567747</v>
          </cell>
          <cell r="U74" t="str">
            <v>567747Juniors 9-12 Boys/Girls</v>
          </cell>
          <cell r="V74" t="str">
            <v>Burford Caedmon</v>
          </cell>
          <cell r="W74">
            <v>9</v>
          </cell>
        </row>
        <row r="75">
          <cell r="D75" t="str">
            <v>900Juniors 9-12 Boys/Girls</v>
          </cell>
          <cell r="E75">
            <v>2054</v>
          </cell>
          <cell r="F75"/>
          <cell r="G75" t="str">
            <v>Baxter</v>
          </cell>
          <cell r="H75" t="str">
            <v>Caress</v>
          </cell>
          <cell r="I75" t="str">
            <v>Y</v>
          </cell>
          <cell r="J75" t="str">
            <v>M</v>
          </cell>
          <cell r="K75" t="str">
            <v>Chapel Hill</v>
          </cell>
          <cell r="L75" t="str">
            <v>NC</v>
          </cell>
          <cell r="M75">
            <v>12</v>
          </cell>
          <cell r="N75" t="str">
            <v>NCTC</v>
          </cell>
          <cell r="O75">
            <v>44807</v>
          </cell>
          <cell r="P75">
            <v>0.44444444444444442</v>
          </cell>
          <cell r="Q75">
            <v>5</v>
          </cell>
          <cell r="R75">
            <v>44472</v>
          </cell>
          <cell r="S75">
            <v>20</v>
          </cell>
          <cell r="T75">
            <v>588246</v>
          </cell>
          <cell r="U75" t="str">
            <v>588246Juniors 9-12 Boys/Girls</v>
          </cell>
          <cell r="V75" t="str">
            <v>Caress Baxter</v>
          </cell>
          <cell r="W75">
            <v>11</v>
          </cell>
        </row>
        <row r="76">
          <cell r="D76" t="str">
            <v>901Juniors 9-12 Boys/Girls</v>
          </cell>
          <cell r="E76">
            <v>2055</v>
          </cell>
          <cell r="F76"/>
          <cell r="G76" t="str">
            <v>Hunter</v>
          </cell>
          <cell r="H76" t="str">
            <v>Dempsey</v>
          </cell>
          <cell r="I76" t="str">
            <v>X</v>
          </cell>
          <cell r="J76" t="str">
            <v>M</v>
          </cell>
          <cell r="K76" t="str">
            <v xml:space="preserve"> </v>
          </cell>
          <cell r="L76">
            <v>0</v>
          </cell>
          <cell r="M76">
            <v>12</v>
          </cell>
          <cell r="N76" t="str">
            <v>Jigawatt Cycling</v>
          </cell>
          <cell r="O76">
            <v>44812</v>
          </cell>
          <cell r="P76">
            <v>0.44444444444444442</v>
          </cell>
          <cell r="Q76">
            <v>5</v>
          </cell>
          <cell r="R76">
            <v>44472</v>
          </cell>
          <cell r="S76">
            <v>20</v>
          </cell>
          <cell r="T76">
            <v>576103</v>
          </cell>
          <cell r="U76" t="str">
            <v>576103Juniors 9-12 Boys/Girls</v>
          </cell>
          <cell r="V76" t="str">
            <v>Dempsey Hunter</v>
          </cell>
          <cell r="W76">
            <v>11</v>
          </cell>
        </row>
        <row r="77">
          <cell r="D77" t="str">
            <v>902Juniors 9-12 Boys/Girls</v>
          </cell>
          <cell r="E77">
            <v>2056</v>
          </cell>
          <cell r="F77"/>
          <cell r="G77" t="str">
            <v>Gemma</v>
          </cell>
          <cell r="H77" t="str">
            <v>Edwards</v>
          </cell>
          <cell r="I77" t="str">
            <v>X</v>
          </cell>
          <cell r="J77" t="str">
            <v>F</v>
          </cell>
          <cell r="K77" t="str">
            <v>Asheville</v>
          </cell>
          <cell r="L77" t="str">
            <v>NC</v>
          </cell>
          <cell r="M77">
            <v>10</v>
          </cell>
          <cell r="N77" t="str">
            <v>The Inga Thompson Foundation</v>
          </cell>
          <cell r="O77">
            <v>44837</v>
          </cell>
          <cell r="P77">
            <v>0.44444444444444442</v>
          </cell>
          <cell r="Q77">
            <v>5</v>
          </cell>
          <cell r="R77">
            <v>44472</v>
          </cell>
          <cell r="S77">
            <v>20</v>
          </cell>
          <cell r="T77">
            <v>625571</v>
          </cell>
          <cell r="U77" t="str">
            <v>625571Juniors 9-12 Boys/Girls</v>
          </cell>
          <cell r="V77" t="str">
            <v>Edwards Gemma</v>
          </cell>
          <cell r="W77">
            <v>9</v>
          </cell>
        </row>
        <row r="78">
          <cell r="D78" t="str">
            <v>917Juniors 9-12 Boys/Girls</v>
          </cell>
          <cell r="E78">
            <v>2258</v>
          </cell>
          <cell r="F78"/>
          <cell r="G78" t="str">
            <v>Will</v>
          </cell>
          <cell r="H78" t="str">
            <v>Gray</v>
          </cell>
          <cell r="I78" t="str">
            <v>Y</v>
          </cell>
          <cell r="J78" t="str">
            <v>M</v>
          </cell>
          <cell r="K78" t="str">
            <v>Durham</v>
          </cell>
          <cell r="L78" t="str">
            <v>NC</v>
          </cell>
          <cell r="M78">
            <v>12</v>
          </cell>
          <cell r="N78" t="str">
            <v xml:space="preserve"> </v>
          </cell>
          <cell r="O78">
            <v>44814</v>
          </cell>
          <cell r="P78">
            <v>0.44444444444444442</v>
          </cell>
          <cell r="Q78">
            <v>5</v>
          </cell>
          <cell r="R78">
            <v>44472</v>
          </cell>
          <cell r="S78">
            <v>20</v>
          </cell>
          <cell r="T78">
            <v>624294</v>
          </cell>
          <cell r="U78" t="str">
            <v>624294Juniors 9-12 Boys/Girls</v>
          </cell>
          <cell r="V78" t="str">
            <v>Gray Will</v>
          </cell>
          <cell r="W78">
            <v>11</v>
          </cell>
        </row>
        <row r="79">
          <cell r="D79" t="str">
            <v>904Juniors 9-12 Boys/Girls</v>
          </cell>
          <cell r="E79">
            <v>2058</v>
          </cell>
          <cell r="F79"/>
          <cell r="G79" t="str">
            <v>Gustaf</v>
          </cell>
          <cell r="H79" t="str">
            <v>Hamblen</v>
          </cell>
          <cell r="I79" t="str">
            <v>Y</v>
          </cell>
          <cell r="J79" t="str">
            <v>M</v>
          </cell>
          <cell r="K79" t="str">
            <v xml:space="preserve"> </v>
          </cell>
          <cell r="L79">
            <v>0</v>
          </cell>
          <cell r="M79">
            <v>9</v>
          </cell>
          <cell r="N79" t="str">
            <v>Velocious Sport</v>
          </cell>
          <cell r="O79">
            <v>44797</v>
          </cell>
          <cell r="P79">
            <v>0.44444444444444442</v>
          </cell>
          <cell r="Q79">
            <v>5</v>
          </cell>
          <cell r="R79">
            <v>44472</v>
          </cell>
          <cell r="S79">
            <v>20</v>
          </cell>
          <cell r="T79">
            <v>623142</v>
          </cell>
          <cell r="U79" t="str">
            <v>623142Juniors 9-12 Boys/Girls</v>
          </cell>
          <cell r="V79" t="str">
            <v>Hamblen Gustaf</v>
          </cell>
          <cell r="W79">
            <v>8</v>
          </cell>
        </row>
        <row r="80">
          <cell r="D80" t="str">
            <v>903Juniors 9-12 Boys/Girls</v>
          </cell>
          <cell r="E80">
            <v>2057</v>
          </cell>
          <cell r="F80"/>
          <cell r="G80" t="str">
            <v>Lucius</v>
          </cell>
          <cell r="H80" t="str">
            <v>Hamblen</v>
          </cell>
          <cell r="I80" t="str">
            <v>Y</v>
          </cell>
          <cell r="J80" t="str">
            <v>M</v>
          </cell>
          <cell r="K80" t="str">
            <v>WINSTON SALEM</v>
          </cell>
          <cell r="L80" t="str">
            <v>NC</v>
          </cell>
          <cell r="M80">
            <v>12</v>
          </cell>
          <cell r="N80" t="str">
            <v>Velocious Sport</v>
          </cell>
          <cell r="O80">
            <v>0</v>
          </cell>
          <cell r="P80">
            <v>0.44444444444444442</v>
          </cell>
          <cell r="Q80">
            <v>5</v>
          </cell>
          <cell r="R80">
            <v>44472</v>
          </cell>
          <cell r="S80">
            <v>20</v>
          </cell>
          <cell r="T80">
            <v>565412</v>
          </cell>
          <cell r="U80" t="str">
            <v>565412Juniors 9-12 Boys/Girls</v>
          </cell>
          <cell r="V80" t="str">
            <v>Hamblen Lucius</v>
          </cell>
          <cell r="W80">
            <v>11</v>
          </cell>
        </row>
        <row r="81">
          <cell r="D81" t="str">
            <v>923Juniors 9-12 Boys/Girls</v>
          </cell>
          <cell r="E81">
            <v>2333</v>
          </cell>
          <cell r="F81"/>
          <cell r="G81" t="str">
            <v>Jade</v>
          </cell>
          <cell r="H81" t="str">
            <v>Joiner</v>
          </cell>
          <cell r="I81" t="str">
            <v>Y</v>
          </cell>
          <cell r="J81" t="str">
            <v>F</v>
          </cell>
          <cell r="K81" t="str">
            <v xml:space="preserve"> </v>
          </cell>
          <cell r="L81">
            <v>0</v>
          </cell>
          <cell r="M81">
            <v>10</v>
          </cell>
          <cell r="N81" t="str">
            <v xml:space="preserve"> </v>
          </cell>
          <cell r="O81">
            <v>44812</v>
          </cell>
          <cell r="P81">
            <v>0.44444444444444442</v>
          </cell>
          <cell r="Q81">
            <v>5</v>
          </cell>
          <cell r="R81">
            <v>44472</v>
          </cell>
          <cell r="S81">
            <v>25</v>
          </cell>
          <cell r="T81">
            <v>624112</v>
          </cell>
          <cell r="U81" t="str">
            <v>624112Juniors 9-12 Boys/Girls</v>
          </cell>
          <cell r="V81" t="str">
            <v>Joiner Jade</v>
          </cell>
          <cell r="W81">
            <v>9</v>
          </cell>
        </row>
        <row r="82">
          <cell r="D82" t="str">
            <v>906Juniors 9-12 Boys/Girls</v>
          </cell>
          <cell r="E82">
            <v>2060</v>
          </cell>
          <cell r="F82"/>
          <cell r="G82" t="str">
            <v>Robert</v>
          </cell>
          <cell r="H82" t="str">
            <v>Kelly</v>
          </cell>
          <cell r="I82" t="str">
            <v>Y</v>
          </cell>
          <cell r="J82" t="str">
            <v>M</v>
          </cell>
          <cell r="K82" t="str">
            <v>winston-salem</v>
          </cell>
          <cell r="L82" t="str">
            <v>NC</v>
          </cell>
          <cell r="M82">
            <v>10</v>
          </cell>
          <cell r="N82" t="str">
            <v>Velocious Sport</v>
          </cell>
          <cell r="O82">
            <v>44815</v>
          </cell>
          <cell r="P82">
            <v>0.44444444444444442</v>
          </cell>
          <cell r="Q82">
            <v>5</v>
          </cell>
          <cell r="R82">
            <v>44472</v>
          </cell>
          <cell r="S82">
            <v>20</v>
          </cell>
          <cell r="T82">
            <v>624351</v>
          </cell>
          <cell r="U82" t="str">
            <v>624351Juniors 9-12 Boys/Girls</v>
          </cell>
          <cell r="V82" t="str">
            <v>Kelly Robert</v>
          </cell>
          <cell r="W82">
            <v>9</v>
          </cell>
        </row>
        <row r="83">
          <cell r="D83" t="str">
            <v>907Juniors 9-12 Boys/Girls</v>
          </cell>
          <cell r="E83">
            <v>2061</v>
          </cell>
          <cell r="F83"/>
          <cell r="G83" t="str">
            <v>Logan</v>
          </cell>
          <cell r="H83" t="str">
            <v>McDonald</v>
          </cell>
          <cell r="I83" t="str">
            <v>Y</v>
          </cell>
          <cell r="J83" t="str">
            <v>M</v>
          </cell>
          <cell r="K83" t="str">
            <v>Chapel Hill</v>
          </cell>
          <cell r="L83" t="str">
            <v>NC</v>
          </cell>
          <cell r="M83">
            <v>10</v>
          </cell>
          <cell r="N83" t="str">
            <v>HammerCross</v>
          </cell>
          <cell r="O83">
            <v>44812</v>
          </cell>
          <cell r="P83">
            <v>0.44444444444444442</v>
          </cell>
          <cell r="Q83">
            <v>5</v>
          </cell>
          <cell r="R83">
            <v>44472</v>
          </cell>
          <cell r="S83">
            <v>20</v>
          </cell>
          <cell r="T83">
            <v>623965</v>
          </cell>
          <cell r="U83" t="str">
            <v>623965Juniors 9-12 Boys/Girls</v>
          </cell>
          <cell r="V83" t="str">
            <v>McDonald Logan</v>
          </cell>
          <cell r="W83">
            <v>9</v>
          </cell>
        </row>
        <row r="84">
          <cell r="D84" t="str">
            <v>908Juniors 9-12 Boys/Girls</v>
          </cell>
          <cell r="E84">
            <v>2062</v>
          </cell>
          <cell r="F84"/>
          <cell r="G84" t="str">
            <v>Ryder</v>
          </cell>
          <cell r="H84" t="str">
            <v>Molnar</v>
          </cell>
          <cell r="I84" t="str">
            <v>Y</v>
          </cell>
          <cell r="J84" t="str">
            <v>M</v>
          </cell>
          <cell r="K84" t="str">
            <v>Cary</v>
          </cell>
          <cell r="L84" t="str">
            <v>NC</v>
          </cell>
          <cell r="M84">
            <v>10</v>
          </cell>
          <cell r="N84" t="str">
            <v>Hammercross</v>
          </cell>
          <cell r="O84">
            <v>44812</v>
          </cell>
          <cell r="P84">
            <v>0.44444444444444442</v>
          </cell>
          <cell r="Q84">
            <v>5</v>
          </cell>
          <cell r="R84">
            <v>44472</v>
          </cell>
          <cell r="S84">
            <v>20</v>
          </cell>
          <cell r="T84">
            <v>624094</v>
          </cell>
          <cell r="U84" t="str">
            <v>624094Juniors 9-12 Boys/Girls</v>
          </cell>
          <cell r="V84" t="str">
            <v>Molnar Ryder</v>
          </cell>
          <cell r="W84">
            <v>9</v>
          </cell>
        </row>
        <row r="85">
          <cell r="D85" t="str">
            <v>909Juniors 9-12 Boys/Girls</v>
          </cell>
          <cell r="E85">
            <v>2063</v>
          </cell>
          <cell r="F85"/>
          <cell r="G85" t="str">
            <v>Harrison</v>
          </cell>
          <cell r="H85" t="str">
            <v>Morosco</v>
          </cell>
          <cell r="I85" t="str">
            <v>Y</v>
          </cell>
          <cell r="J85" t="str">
            <v>M</v>
          </cell>
          <cell r="K85" t="str">
            <v>WINSTON-SALEM</v>
          </cell>
          <cell r="L85" t="str">
            <v>NC</v>
          </cell>
          <cell r="M85">
            <v>12</v>
          </cell>
          <cell r="N85" t="str">
            <v>Velocious Sport</v>
          </cell>
          <cell r="O85">
            <v>44548</v>
          </cell>
          <cell r="P85">
            <v>0.44444444444444442</v>
          </cell>
          <cell r="Q85">
            <v>5</v>
          </cell>
          <cell r="R85">
            <v>44472</v>
          </cell>
          <cell r="S85">
            <v>20</v>
          </cell>
          <cell r="T85">
            <v>591243</v>
          </cell>
          <cell r="U85" t="str">
            <v>591243Juniors 9-12 Boys/Girls</v>
          </cell>
          <cell r="V85" t="str">
            <v>Morosco Harrison</v>
          </cell>
          <cell r="W85">
            <v>11</v>
          </cell>
        </row>
        <row r="86">
          <cell r="D86" t="str">
            <v>910Juniors 9-12 Boys/Girls</v>
          </cell>
          <cell r="E86">
            <v>2064</v>
          </cell>
          <cell r="F86"/>
          <cell r="G86" t="str">
            <v>Vivienne</v>
          </cell>
          <cell r="H86" t="str">
            <v>Myers</v>
          </cell>
          <cell r="I86" t="str">
            <v>Y</v>
          </cell>
          <cell r="J86" t="str">
            <v>F</v>
          </cell>
          <cell r="K86" t="str">
            <v>CHAPEL HILL</v>
          </cell>
          <cell r="L86" t="str">
            <v>NC</v>
          </cell>
          <cell r="M86">
            <v>10</v>
          </cell>
          <cell r="N86" t="str">
            <v>HammerCross</v>
          </cell>
          <cell r="O86">
            <v>44806</v>
          </cell>
          <cell r="P86">
            <v>0.44444444444444442</v>
          </cell>
          <cell r="Q86">
            <v>5</v>
          </cell>
          <cell r="R86">
            <v>44472</v>
          </cell>
          <cell r="S86">
            <v>20</v>
          </cell>
          <cell r="T86">
            <v>541072</v>
          </cell>
          <cell r="U86" t="str">
            <v>541072Juniors 9-12 Boys/Girls</v>
          </cell>
          <cell r="V86" t="str">
            <v>Myers Vivienne</v>
          </cell>
          <cell r="W86">
            <v>9</v>
          </cell>
        </row>
        <row r="87">
          <cell r="D87" t="str">
            <v>911Juniors 9-12 Boys/Girls</v>
          </cell>
          <cell r="E87">
            <v>2065</v>
          </cell>
          <cell r="F87"/>
          <cell r="G87" t="str">
            <v>Jasper</v>
          </cell>
          <cell r="H87" t="str">
            <v>Nunn</v>
          </cell>
          <cell r="I87" t="str">
            <v>Y</v>
          </cell>
          <cell r="J87" t="str">
            <v>M</v>
          </cell>
          <cell r="K87" t="str">
            <v>Chapel Hill</v>
          </cell>
          <cell r="L87" t="str">
            <v>NC</v>
          </cell>
          <cell r="M87">
            <v>11</v>
          </cell>
          <cell r="N87" t="str">
            <v>Duke University</v>
          </cell>
          <cell r="O87">
            <v>44814</v>
          </cell>
          <cell r="P87">
            <v>0.44444444444444442</v>
          </cell>
          <cell r="Q87">
            <v>5</v>
          </cell>
          <cell r="R87">
            <v>44472</v>
          </cell>
          <cell r="S87">
            <v>20</v>
          </cell>
          <cell r="T87">
            <v>624305</v>
          </cell>
          <cell r="U87" t="str">
            <v>624305Juniors 9-12 Boys/Girls</v>
          </cell>
          <cell r="V87" t="str">
            <v>Nunn Jasper</v>
          </cell>
          <cell r="W87">
            <v>10</v>
          </cell>
        </row>
        <row r="88">
          <cell r="D88" t="str">
            <v>919Juniors 9-12 Boys/Girls</v>
          </cell>
          <cell r="E88">
            <v>2260</v>
          </cell>
          <cell r="F88"/>
          <cell r="G88" t="str">
            <v>Guillermo</v>
          </cell>
          <cell r="H88" t="str">
            <v>Perea</v>
          </cell>
          <cell r="I88" t="str">
            <v>Y</v>
          </cell>
          <cell r="J88" t="str">
            <v>M</v>
          </cell>
          <cell r="K88" t="str">
            <v>CARY</v>
          </cell>
          <cell r="L88" t="str">
            <v>NC</v>
          </cell>
          <cell r="M88">
            <v>10</v>
          </cell>
          <cell r="N88" t="str">
            <v>North Carolina Triathlon and Cycling</v>
          </cell>
          <cell r="O88">
            <v>44835</v>
          </cell>
          <cell r="P88">
            <v>0.44444444444444442</v>
          </cell>
          <cell r="Q88">
            <v>5</v>
          </cell>
          <cell r="R88">
            <v>44472</v>
          </cell>
          <cell r="S88">
            <v>20</v>
          </cell>
          <cell r="T88">
            <v>602686</v>
          </cell>
          <cell r="U88" t="str">
            <v>602686Juniors 9-12 Boys/Girls</v>
          </cell>
          <cell r="V88" t="str">
            <v>Perea Guillermo</v>
          </cell>
          <cell r="W88">
            <v>9</v>
          </cell>
        </row>
        <row r="89">
          <cell r="D89" t="str">
            <v>912Juniors 9-12 Boys/Girls</v>
          </cell>
          <cell r="E89">
            <v>2066</v>
          </cell>
          <cell r="F89"/>
          <cell r="G89" t="str">
            <v>Jensen</v>
          </cell>
          <cell r="H89" t="str">
            <v>Riddle</v>
          </cell>
          <cell r="I89" t="str">
            <v>Y</v>
          </cell>
          <cell r="J89" t="str">
            <v>M</v>
          </cell>
          <cell r="K89" t="str">
            <v>FLETCHER</v>
          </cell>
          <cell r="L89" t="str">
            <v>NC</v>
          </cell>
          <cell r="M89">
            <v>12</v>
          </cell>
          <cell r="N89" t="str">
            <v xml:space="preserve"> </v>
          </cell>
          <cell r="O89">
            <v>44729</v>
          </cell>
          <cell r="P89">
            <v>0.44444444444444442</v>
          </cell>
          <cell r="Q89">
            <v>5</v>
          </cell>
          <cell r="R89">
            <v>44472</v>
          </cell>
          <cell r="S89">
            <v>20</v>
          </cell>
          <cell r="T89">
            <v>618084</v>
          </cell>
          <cell r="U89" t="str">
            <v>618084Juniors 9-12 Boys/Girls</v>
          </cell>
          <cell r="V89" t="str">
            <v>Riddle Jensen</v>
          </cell>
          <cell r="W89">
            <v>11</v>
          </cell>
        </row>
        <row r="90">
          <cell r="D90" t="str">
            <v>211Open CX 1,2,3,4,5 / Gravel CX / MTB CX</v>
          </cell>
          <cell r="E90">
            <v>2401</v>
          </cell>
          <cell r="F90"/>
          <cell r="G90" t="str">
            <v>Eric</v>
          </cell>
          <cell r="H90" t="str">
            <v>Crandell</v>
          </cell>
          <cell r="I90" t="str">
            <v>Y</v>
          </cell>
          <cell r="J90" t="str">
            <v>M</v>
          </cell>
          <cell r="K90" t="str">
            <v>SUFFOLK</v>
          </cell>
          <cell r="L90" t="str">
            <v>VA</v>
          </cell>
          <cell r="M90">
            <v>49</v>
          </cell>
          <cell r="N90" t="str">
            <v>Rogue Velo Racing</v>
          </cell>
          <cell r="O90">
            <v>44829</v>
          </cell>
          <cell r="P90">
            <v>0.47222222222222227</v>
          </cell>
          <cell r="Q90">
            <v>3</v>
          </cell>
          <cell r="R90">
            <v>44472</v>
          </cell>
          <cell r="S90">
            <v>35</v>
          </cell>
          <cell r="T90">
            <v>334202</v>
          </cell>
          <cell r="U90" t="str">
            <v>334202Open CX 1,2,3,4,5 / Gravel CX / MTB CX</v>
          </cell>
          <cell r="V90" t="str">
            <v>Crandell Eric</v>
          </cell>
          <cell r="W90">
            <v>48</v>
          </cell>
        </row>
        <row r="91">
          <cell r="D91" t="str">
            <v>201Open CX 1,2,3,4,5 / Gravel CX / MTB CX</v>
          </cell>
          <cell r="E91">
            <v>2071</v>
          </cell>
          <cell r="F91"/>
          <cell r="G91" t="str">
            <v>Raul</v>
          </cell>
          <cell r="H91" t="str">
            <v>GutierrezGarcia</v>
          </cell>
          <cell r="I91" t="str">
            <v>Y</v>
          </cell>
          <cell r="J91" t="str">
            <v>M</v>
          </cell>
          <cell r="K91" t="str">
            <v>HIGH POINT</v>
          </cell>
          <cell r="L91" t="str">
            <v>NC</v>
          </cell>
          <cell r="M91">
            <v>48</v>
          </cell>
          <cell r="N91" t="str">
            <v>GVC/Cyles de Oro</v>
          </cell>
          <cell r="O91">
            <v>44548</v>
          </cell>
          <cell r="P91">
            <v>0.47222222222222227</v>
          </cell>
          <cell r="Q91">
            <v>3</v>
          </cell>
          <cell r="R91">
            <v>44472</v>
          </cell>
          <cell r="S91">
            <v>35</v>
          </cell>
          <cell r="T91">
            <v>340182</v>
          </cell>
          <cell r="U91" t="str">
            <v>340182Open CX 1,2,3,4,5 / Gravel CX / MTB CX</v>
          </cell>
          <cell r="V91" t="str">
            <v>GutierrezGarcia Raul</v>
          </cell>
          <cell r="W91">
            <v>47</v>
          </cell>
        </row>
        <row r="92">
          <cell r="D92" t="str">
            <v>213Open CX 1,2,3,4,5 / Gravel CX / MTB CX</v>
          </cell>
          <cell r="E92">
            <v>2266</v>
          </cell>
          <cell r="F92"/>
          <cell r="G92" t="str">
            <v>Caleb</v>
          </cell>
          <cell r="H92" t="str">
            <v>McCaskill</v>
          </cell>
          <cell r="I92" t="str">
            <v>Y</v>
          </cell>
          <cell r="J92" t="str">
            <v>M</v>
          </cell>
          <cell r="K92" t="str">
            <v>MANIKIN SABOT</v>
          </cell>
          <cell r="L92" t="str">
            <v>VA</v>
          </cell>
          <cell r="M92">
            <v>21</v>
          </cell>
          <cell r="N92" t="str">
            <v>Kelly Benefit Strategies/LSV</v>
          </cell>
          <cell r="O92">
            <v>44548</v>
          </cell>
          <cell r="P92">
            <v>0.47222222222222227</v>
          </cell>
          <cell r="Q92">
            <v>4</v>
          </cell>
          <cell r="R92">
            <v>44472</v>
          </cell>
          <cell r="S92">
            <v>35</v>
          </cell>
          <cell r="T92">
            <v>529821</v>
          </cell>
          <cell r="U92" t="str">
            <v>529821Open CX 1,2,3,4,5 / Gravel CX / MTB CX</v>
          </cell>
          <cell r="V92" t="str">
            <v>McCaskill Caleb</v>
          </cell>
          <cell r="W92">
            <v>20</v>
          </cell>
        </row>
        <row r="93">
          <cell r="D93" t="str">
            <v>214Open CX 1,2,3,4,5 / Gravel CX / MTB CX</v>
          </cell>
          <cell r="E93">
            <v>2400</v>
          </cell>
          <cell r="F93"/>
          <cell r="G93" t="str">
            <v>Tom</v>
          </cell>
          <cell r="H93" t="str">
            <v>Vaquera</v>
          </cell>
          <cell r="I93" t="str">
            <v>Y</v>
          </cell>
          <cell r="J93" t="str">
            <v>M</v>
          </cell>
          <cell r="K93" t="str">
            <v>Chesapeake</v>
          </cell>
          <cell r="L93" t="str">
            <v>VA</v>
          </cell>
          <cell r="M93">
            <v>49</v>
          </cell>
          <cell r="N93" t="str">
            <v>Rogue Velo Racing</v>
          </cell>
          <cell r="O93">
            <v>44841</v>
          </cell>
          <cell r="P93">
            <v>0.47222222222222227</v>
          </cell>
          <cell r="Q93">
            <v>4</v>
          </cell>
          <cell r="R93">
            <v>44472</v>
          </cell>
          <cell r="S93">
            <v>35</v>
          </cell>
          <cell r="T93">
            <v>393576</v>
          </cell>
          <cell r="U93" t="str">
            <v>393576Open CX 1,2,3,4,5 / Gravel CX / MTB CX</v>
          </cell>
          <cell r="V93" t="str">
            <v>Vaquera Tom</v>
          </cell>
          <cell r="W93">
            <v>48</v>
          </cell>
        </row>
        <row r="94">
          <cell r="D94" t="str">
            <v>17Single Speed</v>
          </cell>
          <cell r="E94">
            <v>2268</v>
          </cell>
          <cell r="F94"/>
          <cell r="G94" t="str">
            <v>Kyle</v>
          </cell>
          <cell r="H94" t="str">
            <v>Boggess</v>
          </cell>
          <cell r="I94" t="str">
            <v>Y</v>
          </cell>
          <cell r="J94" t="str">
            <v>M</v>
          </cell>
          <cell r="K94" t="str">
            <v>Cary</v>
          </cell>
          <cell r="L94" t="str">
            <v>NC</v>
          </cell>
          <cell r="M94">
            <v>41</v>
          </cell>
          <cell r="N94" t="str">
            <v/>
          </cell>
          <cell r="O94" t="str">
            <v>One Day</v>
          </cell>
          <cell r="P94">
            <v>0.47222222222222227</v>
          </cell>
          <cell r="Q94" t="str">
            <v>OD</v>
          </cell>
          <cell r="R94">
            <v>44472</v>
          </cell>
          <cell r="S94">
            <v>45</v>
          </cell>
          <cell r="T94" t="str">
            <v>ODBoggessKyle</v>
          </cell>
          <cell r="U94" t="str">
            <v>ODBoggessKyleSingle Speed</v>
          </cell>
          <cell r="V94" t="str">
            <v>Boggess Kyle</v>
          </cell>
          <cell r="W94">
            <v>40</v>
          </cell>
        </row>
        <row r="95">
          <cell r="D95" t="str">
            <v>1Single Speed</v>
          </cell>
          <cell r="E95">
            <v>2076</v>
          </cell>
          <cell r="F95"/>
          <cell r="G95" t="str">
            <v>Jonathan</v>
          </cell>
          <cell r="H95" t="str">
            <v>Hamblen</v>
          </cell>
          <cell r="I95" t="str">
            <v>Y</v>
          </cell>
          <cell r="J95" t="str">
            <v>M</v>
          </cell>
          <cell r="K95" t="str">
            <v>WINSTON SALEM</v>
          </cell>
          <cell r="L95" t="str">
            <v>NC</v>
          </cell>
          <cell r="M95">
            <v>47</v>
          </cell>
          <cell r="N95" t="str">
            <v>Project Echelon Racing</v>
          </cell>
          <cell r="O95">
            <v>44630</v>
          </cell>
          <cell r="P95">
            <v>0.47222222222222227</v>
          </cell>
          <cell r="Q95">
            <v>1</v>
          </cell>
          <cell r="R95">
            <v>44472</v>
          </cell>
          <cell r="S95">
            <v>35</v>
          </cell>
          <cell r="T95">
            <v>14782</v>
          </cell>
          <cell r="U95" t="str">
            <v>14782Single Speed</v>
          </cell>
          <cell r="V95" t="str">
            <v>Hamblen Jonathan</v>
          </cell>
          <cell r="W95">
            <v>46</v>
          </cell>
        </row>
        <row r="96">
          <cell r="D96" t="str">
            <v>4Single Speed</v>
          </cell>
          <cell r="E96">
            <v>2079</v>
          </cell>
          <cell r="F96"/>
          <cell r="G96" t="str">
            <v>Stephen</v>
          </cell>
          <cell r="H96" t="str">
            <v>Huddle</v>
          </cell>
          <cell r="I96" t="str">
            <v>Y</v>
          </cell>
          <cell r="J96" t="str">
            <v>M</v>
          </cell>
          <cell r="K96" t="str">
            <v>CHARLOTTE</v>
          </cell>
          <cell r="L96" t="str">
            <v>NC</v>
          </cell>
          <cell r="M96">
            <v>38</v>
          </cell>
          <cell r="N96" t="str">
            <v>Hopfly Cyclocross</v>
          </cell>
          <cell r="O96">
            <v>44547</v>
          </cell>
          <cell r="P96">
            <v>0.47222222222222227</v>
          </cell>
          <cell r="Q96">
            <v>3</v>
          </cell>
          <cell r="R96">
            <v>44472</v>
          </cell>
          <cell r="S96">
            <v>15</v>
          </cell>
          <cell r="T96">
            <v>214602</v>
          </cell>
          <cell r="U96" t="str">
            <v>214602Single Speed</v>
          </cell>
          <cell r="V96" t="str">
            <v>Huddle Stephen</v>
          </cell>
          <cell r="W96">
            <v>37</v>
          </cell>
        </row>
        <row r="97">
          <cell r="D97" t="str">
            <v>20Single Speed</v>
          </cell>
          <cell r="E97">
            <v>2231</v>
          </cell>
          <cell r="F97"/>
          <cell r="G97" t="str">
            <v>Eric</v>
          </cell>
          <cell r="H97" t="str">
            <v>Hunter</v>
          </cell>
          <cell r="I97" t="str">
            <v>Y</v>
          </cell>
          <cell r="J97" t="str">
            <v>M</v>
          </cell>
          <cell r="K97" t="str">
            <v xml:space="preserve"> </v>
          </cell>
          <cell r="L97">
            <v>0</v>
          </cell>
          <cell r="M97">
            <v>48</v>
          </cell>
          <cell r="N97" t="str">
            <v xml:space="preserve"> </v>
          </cell>
          <cell r="O97">
            <v>44797</v>
          </cell>
          <cell r="P97">
            <v>0.47222222222222227</v>
          </cell>
          <cell r="Q97">
            <v>4</v>
          </cell>
          <cell r="R97">
            <v>44472</v>
          </cell>
          <cell r="S97">
            <v>35</v>
          </cell>
          <cell r="T97">
            <v>330832</v>
          </cell>
          <cell r="U97" t="str">
            <v>330832Single Speed</v>
          </cell>
          <cell r="V97" t="str">
            <v>Hunter Eric</v>
          </cell>
          <cell r="W97">
            <v>47</v>
          </cell>
        </row>
        <row r="98">
          <cell r="D98" t="str">
            <v>23Single Speed</v>
          </cell>
          <cell r="E98">
            <v>2335</v>
          </cell>
          <cell r="F98"/>
          <cell r="G98" t="str">
            <v>Amy</v>
          </cell>
          <cell r="H98" t="str">
            <v>Luebbering</v>
          </cell>
          <cell r="I98" t="str">
            <v>Y</v>
          </cell>
          <cell r="J98" t="str">
            <v>F</v>
          </cell>
          <cell r="K98" t="str">
            <v xml:space="preserve"> </v>
          </cell>
          <cell r="L98">
            <v>0</v>
          </cell>
          <cell r="M98">
            <v>54</v>
          </cell>
          <cell r="N98" t="str">
            <v>Team Sticky Fingers</v>
          </cell>
          <cell r="O98">
            <v>44801</v>
          </cell>
          <cell r="P98">
            <v>0.47222222222222227</v>
          </cell>
          <cell r="Q98">
            <v>4</v>
          </cell>
          <cell r="R98">
            <v>44472</v>
          </cell>
          <cell r="S98">
            <v>20</v>
          </cell>
          <cell r="T98">
            <v>489796</v>
          </cell>
          <cell r="U98" t="str">
            <v>489796Single Speed</v>
          </cell>
          <cell r="V98" t="str">
            <v>Luebbering Amy</v>
          </cell>
          <cell r="W98">
            <v>53</v>
          </cell>
        </row>
        <row r="99">
          <cell r="D99" t="str">
            <v>26Single Speed</v>
          </cell>
          <cell r="E99">
            <v>2367</v>
          </cell>
          <cell r="F99"/>
          <cell r="G99" t="str">
            <v>Kenneth</v>
          </cell>
          <cell r="H99" t="str">
            <v>Metzger</v>
          </cell>
          <cell r="I99" t="str">
            <v>Y</v>
          </cell>
          <cell r="J99" t="str">
            <v>M</v>
          </cell>
          <cell r="K99" t="str">
            <v>RALEIGH</v>
          </cell>
          <cell r="L99" t="str">
            <v>NC</v>
          </cell>
          <cell r="M99">
            <v>45</v>
          </cell>
          <cell r="N99" t="str">
            <v>Oak City Cycling</v>
          </cell>
          <cell r="O99">
            <v>0</v>
          </cell>
          <cell r="P99">
            <v>0.47222222222222227</v>
          </cell>
          <cell r="Q99">
            <v>3</v>
          </cell>
          <cell r="R99">
            <v>44472</v>
          </cell>
          <cell r="S99">
            <v>55</v>
          </cell>
          <cell r="T99">
            <v>393373</v>
          </cell>
          <cell r="U99" t="str">
            <v>393373Single Speed</v>
          </cell>
          <cell r="V99" t="str">
            <v>Metzger Kenneth</v>
          </cell>
          <cell r="W99">
            <v>44</v>
          </cell>
        </row>
        <row r="100">
          <cell r="D100" t="str">
            <v>6Single Speed</v>
          </cell>
          <cell r="E100">
            <v>2081</v>
          </cell>
          <cell r="F100"/>
          <cell r="G100" t="str">
            <v>Jim</v>
          </cell>
          <cell r="H100" t="str">
            <v>Molnar</v>
          </cell>
          <cell r="I100" t="str">
            <v>Y</v>
          </cell>
          <cell r="J100" t="str">
            <v>M</v>
          </cell>
          <cell r="K100" t="str">
            <v>CARY</v>
          </cell>
          <cell r="L100" t="str">
            <v>NC</v>
          </cell>
          <cell r="M100">
            <v>50</v>
          </cell>
          <cell r="N100" t="str">
            <v>Hammercross</v>
          </cell>
          <cell r="O100">
            <v>44656</v>
          </cell>
          <cell r="P100">
            <v>0.47222222222222227</v>
          </cell>
          <cell r="Q100">
            <v>3</v>
          </cell>
          <cell r="R100">
            <v>44472</v>
          </cell>
          <cell r="S100">
            <v>35</v>
          </cell>
          <cell r="T100">
            <v>186949</v>
          </cell>
          <cell r="U100" t="str">
            <v>186949Single Speed</v>
          </cell>
          <cell r="V100" t="str">
            <v>Molnar Jim</v>
          </cell>
          <cell r="W100">
            <v>49</v>
          </cell>
        </row>
        <row r="101">
          <cell r="D101" t="str">
            <v>24Single Speed</v>
          </cell>
          <cell r="E101">
            <v>2336</v>
          </cell>
          <cell r="F101" t="str">
            <v>New</v>
          </cell>
          <cell r="G101" t="str">
            <v>Christopher</v>
          </cell>
          <cell r="H101" t="str">
            <v>Polage</v>
          </cell>
          <cell r="I101" t="str">
            <v>Y</v>
          </cell>
          <cell r="J101" t="str">
            <v>M</v>
          </cell>
          <cell r="K101" t="str">
            <v>Chapel Hill</v>
          </cell>
          <cell r="L101" t="str">
            <v>NC</v>
          </cell>
          <cell r="M101">
            <v>53</v>
          </cell>
          <cell r="N101" t="str">
            <v xml:space="preserve"> </v>
          </cell>
          <cell r="O101">
            <v>44829</v>
          </cell>
          <cell r="P101">
            <v>0.47222222222222227</v>
          </cell>
          <cell r="Q101">
            <v>5</v>
          </cell>
          <cell r="R101">
            <v>44472</v>
          </cell>
          <cell r="S101">
            <v>40</v>
          </cell>
          <cell r="T101">
            <v>625127</v>
          </cell>
          <cell r="U101" t="str">
            <v>625127Single Speed</v>
          </cell>
          <cell r="V101" t="str">
            <v>Polage Christopher</v>
          </cell>
          <cell r="W101">
            <v>52</v>
          </cell>
        </row>
        <row r="102">
          <cell r="D102" t="str">
            <v>8Single Speed</v>
          </cell>
          <cell r="E102">
            <v>2083</v>
          </cell>
          <cell r="F102"/>
          <cell r="G102" t="str">
            <v>Savannah</v>
          </cell>
          <cell r="H102" t="str">
            <v>Sill</v>
          </cell>
          <cell r="I102" t="str">
            <v>Y</v>
          </cell>
          <cell r="J102" t="str">
            <v>F</v>
          </cell>
          <cell r="K102" t="str">
            <v>CHARLOTTE</v>
          </cell>
          <cell r="L102" t="str">
            <v>NC</v>
          </cell>
          <cell r="M102">
            <v>31</v>
          </cell>
          <cell r="N102" t="str">
            <v>Hopfly Cyclocross</v>
          </cell>
          <cell r="O102">
            <v>44781</v>
          </cell>
          <cell r="P102">
            <v>0.47222222222222227</v>
          </cell>
          <cell r="Q102">
            <v>3</v>
          </cell>
          <cell r="R102">
            <v>44472</v>
          </cell>
          <cell r="S102">
            <v>15</v>
          </cell>
          <cell r="T102">
            <v>308237</v>
          </cell>
          <cell r="U102" t="str">
            <v>308237Single Speed</v>
          </cell>
          <cell r="V102" t="str">
            <v>Sill Savannah</v>
          </cell>
          <cell r="W102">
            <v>30</v>
          </cell>
        </row>
        <row r="103">
          <cell r="D103" t="str">
            <v>9Single Speed</v>
          </cell>
          <cell r="E103">
            <v>2084</v>
          </cell>
          <cell r="F103"/>
          <cell r="G103" t="str">
            <v>Hans</v>
          </cell>
          <cell r="H103" t="str">
            <v>Stroven</v>
          </cell>
          <cell r="I103" t="str">
            <v>X</v>
          </cell>
          <cell r="J103" t="str">
            <v>M</v>
          </cell>
          <cell r="K103" t="str">
            <v>CHARLOTTE</v>
          </cell>
          <cell r="L103" t="str">
            <v>NC</v>
          </cell>
          <cell r="M103">
            <v>31</v>
          </cell>
          <cell r="N103" t="str">
            <v>Hopfly Cyclocross</v>
          </cell>
          <cell r="O103">
            <v>44800</v>
          </cell>
          <cell r="P103">
            <v>0.47222222222222227</v>
          </cell>
          <cell r="Q103">
            <v>3</v>
          </cell>
          <cell r="R103">
            <v>44472</v>
          </cell>
          <cell r="S103">
            <v>15</v>
          </cell>
          <cell r="T103">
            <v>543532</v>
          </cell>
          <cell r="U103" t="str">
            <v>543532Single Speed</v>
          </cell>
          <cell r="V103" t="str">
            <v>Stroven Hans</v>
          </cell>
          <cell r="W103">
            <v>30</v>
          </cell>
        </row>
        <row r="104">
          <cell r="D104" t="str">
            <v>25Single Speed</v>
          </cell>
          <cell r="E104">
            <v>2369</v>
          </cell>
          <cell r="F104"/>
          <cell r="G104" t="str">
            <v>Will</v>
          </cell>
          <cell r="H104" t="str">
            <v>Summer</v>
          </cell>
          <cell r="I104" t="str">
            <v>Y</v>
          </cell>
          <cell r="J104" t="str">
            <v>M</v>
          </cell>
          <cell r="K104" t="str">
            <v>RALEIGH</v>
          </cell>
          <cell r="L104" t="str">
            <v>NC</v>
          </cell>
          <cell r="M104">
            <v>44</v>
          </cell>
          <cell r="N104" t="str">
            <v>Oak City Cycling Project Race Team</v>
          </cell>
          <cell r="O104">
            <v>44548</v>
          </cell>
          <cell r="P104">
            <v>0.47222222222222227</v>
          </cell>
          <cell r="Q104">
            <v>2</v>
          </cell>
          <cell r="R104">
            <v>44472</v>
          </cell>
          <cell r="S104">
            <v>50</v>
          </cell>
          <cell r="T104">
            <v>568421</v>
          </cell>
          <cell r="U104" t="str">
            <v>568421Single Speed</v>
          </cell>
          <cell r="V104" t="str">
            <v>Summer Will</v>
          </cell>
          <cell r="W104">
            <v>43</v>
          </cell>
        </row>
        <row r="105">
          <cell r="D105" t="str">
            <v>27Single Speed</v>
          </cell>
          <cell r="E105">
            <v>2404</v>
          </cell>
          <cell r="F105"/>
          <cell r="G105" t="str">
            <v>Todd</v>
          </cell>
          <cell r="H105" t="str">
            <v>Thornton</v>
          </cell>
          <cell r="I105" t="str">
            <v>Y</v>
          </cell>
          <cell r="J105" t="str">
            <v>M</v>
          </cell>
          <cell r="K105" t="str">
            <v>Durham</v>
          </cell>
          <cell r="L105" t="str">
            <v>NC</v>
          </cell>
          <cell r="M105">
            <v>64</v>
          </cell>
          <cell r="N105" t="str">
            <v>Constellation Cycling</v>
          </cell>
          <cell r="O105">
            <v>44717</v>
          </cell>
          <cell r="P105">
            <v>0.47222222222222227</v>
          </cell>
          <cell r="Q105">
            <v>3</v>
          </cell>
          <cell r="R105">
            <v>44472</v>
          </cell>
          <cell r="S105">
            <v>20</v>
          </cell>
          <cell r="T105">
            <v>35532</v>
          </cell>
          <cell r="U105" t="str">
            <v>35532Single Speed</v>
          </cell>
          <cell r="V105" t="str">
            <v>Thornton Todd</v>
          </cell>
          <cell r="W105">
            <v>63</v>
          </cell>
        </row>
        <row r="106">
          <cell r="D106" t="str">
            <v>12Single Speed</v>
          </cell>
          <cell r="E106">
            <v>2087</v>
          </cell>
          <cell r="F106"/>
          <cell r="G106" t="str">
            <v>Parker</v>
          </cell>
          <cell r="H106" t="str">
            <v>Tinsley</v>
          </cell>
          <cell r="I106" t="str">
            <v>Y</v>
          </cell>
          <cell r="J106" t="str">
            <v>M</v>
          </cell>
          <cell r="K106" t="str">
            <v>CHARLOTTE</v>
          </cell>
          <cell r="L106" t="str">
            <v>NC</v>
          </cell>
          <cell r="M106">
            <v>32</v>
          </cell>
          <cell r="N106" t="str">
            <v>HopFly Cyclocross</v>
          </cell>
          <cell r="O106">
            <v>44548</v>
          </cell>
          <cell r="P106">
            <v>0.47222222222222227</v>
          </cell>
          <cell r="Q106">
            <v>3</v>
          </cell>
          <cell r="R106">
            <v>44472</v>
          </cell>
          <cell r="S106">
            <v>35</v>
          </cell>
          <cell r="T106">
            <v>412805</v>
          </cell>
          <cell r="U106" t="str">
            <v>412805Single Speed</v>
          </cell>
          <cell r="V106" t="str">
            <v>Tinsley Parker</v>
          </cell>
          <cell r="W106">
            <v>31</v>
          </cell>
        </row>
        <row r="107">
          <cell r="D107" t="str">
            <v>22Single Speed</v>
          </cell>
          <cell r="E107">
            <v>2271</v>
          </cell>
          <cell r="F107"/>
          <cell r="G107" t="str">
            <v>Bill</v>
          </cell>
          <cell r="H107" t="str">
            <v>Wenner</v>
          </cell>
          <cell r="I107" t="str">
            <v>Y</v>
          </cell>
          <cell r="J107" t="str">
            <v>M</v>
          </cell>
          <cell r="K107" t="str">
            <v>Raleigh</v>
          </cell>
          <cell r="L107" t="str">
            <v>NC</v>
          </cell>
          <cell r="M107">
            <v>57</v>
          </cell>
          <cell r="N107" t="str">
            <v>Old North Cycling</v>
          </cell>
          <cell r="O107">
            <v>44568</v>
          </cell>
          <cell r="P107">
            <v>0.47222222222222227</v>
          </cell>
          <cell r="Q107">
            <v>3</v>
          </cell>
          <cell r="R107">
            <v>44472</v>
          </cell>
          <cell r="S107">
            <v>15</v>
          </cell>
          <cell r="T107">
            <v>564541</v>
          </cell>
          <cell r="U107" t="str">
            <v>564541Single Speed</v>
          </cell>
          <cell r="V107" t="str">
            <v>Wenner Bill</v>
          </cell>
          <cell r="W107">
            <v>56</v>
          </cell>
        </row>
        <row r="108">
          <cell r="D108" t="str">
            <v>660Collegiate Men C</v>
          </cell>
          <cell r="E108">
            <v>2403</v>
          </cell>
          <cell r="F108"/>
          <cell r="G108" t="str">
            <v>Terric</v>
          </cell>
          <cell r="H108" t="str">
            <v>Buchanan</v>
          </cell>
          <cell r="I108" t="str">
            <v>Y</v>
          </cell>
          <cell r="J108" t="str">
            <v>M</v>
          </cell>
          <cell r="K108" t="str">
            <v>Raleigh</v>
          </cell>
          <cell r="L108" t="str">
            <v>NC</v>
          </cell>
          <cell r="M108">
            <v>22</v>
          </cell>
          <cell r="N108" t="str">
            <v>SAU</v>
          </cell>
          <cell r="O108" t="str">
            <v>One Day</v>
          </cell>
          <cell r="P108">
            <v>0.52083333333333337</v>
          </cell>
          <cell r="Q108" t="str">
            <v>OD</v>
          </cell>
          <cell r="R108">
            <v>44472</v>
          </cell>
          <cell r="S108">
            <v>10</v>
          </cell>
          <cell r="T108" t="str">
            <v>ODBuchananTerric</v>
          </cell>
          <cell r="U108" t="str">
            <v>ODBuchananTerricCollegiate Men C</v>
          </cell>
          <cell r="V108" t="str">
            <v>Buchanan Terric</v>
          </cell>
          <cell r="W108">
            <v>21</v>
          </cell>
        </row>
        <row r="109">
          <cell r="D109" t="str">
            <v>659Collegiate Men C</v>
          </cell>
          <cell r="E109">
            <v>2337</v>
          </cell>
          <cell r="F109"/>
          <cell r="G109" t="str">
            <v>Josue</v>
          </cell>
          <cell r="H109" t="str">
            <v>Ortiz-Flores</v>
          </cell>
          <cell r="I109" t="str">
            <v>Y</v>
          </cell>
          <cell r="J109" t="str">
            <v>M</v>
          </cell>
          <cell r="K109" t="str">
            <v>Washington DC</v>
          </cell>
          <cell r="L109" t="str">
            <v>DC</v>
          </cell>
          <cell r="M109">
            <v>20</v>
          </cell>
          <cell r="N109" t="str">
            <v>Sau</v>
          </cell>
          <cell r="O109" t="str">
            <v>One Day</v>
          </cell>
          <cell r="P109">
            <v>0.52083333333333337</v>
          </cell>
          <cell r="Q109" t="str">
            <v>OD</v>
          </cell>
          <cell r="R109">
            <v>44472</v>
          </cell>
          <cell r="S109">
            <v>15</v>
          </cell>
          <cell r="T109" t="str">
            <v>ODOrtiz-FloresJosue</v>
          </cell>
          <cell r="U109" t="str">
            <v>ODOrtiz-FloresJosueCollegiate Men C</v>
          </cell>
          <cell r="V109" t="str">
            <v>Ortiz-Flores Josue</v>
          </cell>
          <cell r="W109">
            <v>19</v>
          </cell>
        </row>
        <row r="110">
          <cell r="D110" t="str">
            <v>266Men CX 4,5</v>
          </cell>
          <cell r="E110">
            <v>2338</v>
          </cell>
          <cell r="F110" t="str">
            <v>New</v>
          </cell>
          <cell r="G110" t="str">
            <v>Rick</v>
          </cell>
          <cell r="H110" t="str">
            <v>Ash</v>
          </cell>
          <cell r="I110" t="str">
            <v>Y</v>
          </cell>
          <cell r="J110" t="str">
            <v>M</v>
          </cell>
          <cell r="K110" t="str">
            <v>Cary</v>
          </cell>
          <cell r="L110" t="str">
            <v>NC</v>
          </cell>
          <cell r="M110">
            <v>51</v>
          </cell>
          <cell r="N110" t="str">
            <v xml:space="preserve"> </v>
          </cell>
          <cell r="O110" t="str">
            <v>One Day</v>
          </cell>
          <cell r="P110">
            <v>0.52083333333333337</v>
          </cell>
          <cell r="Q110" t="str">
            <v>OD</v>
          </cell>
          <cell r="R110">
            <v>44472</v>
          </cell>
          <cell r="S110">
            <v>50</v>
          </cell>
          <cell r="T110" t="str">
            <v>ODAshRick</v>
          </cell>
          <cell r="U110" t="str">
            <v>ODAshRickMen CX 4,5</v>
          </cell>
          <cell r="V110" t="str">
            <v>Ash Rick</v>
          </cell>
          <cell r="W110">
            <v>50</v>
          </cell>
        </row>
        <row r="111">
          <cell r="D111" t="str">
            <v>267Men CX 4,5</v>
          </cell>
          <cell r="E111">
            <v>2331</v>
          </cell>
          <cell r="F111"/>
          <cell r="G111" t="str">
            <v>Calvin</v>
          </cell>
          <cell r="H111" t="str">
            <v>Berger</v>
          </cell>
          <cell r="I111" t="str">
            <v>Y</v>
          </cell>
          <cell r="J111" t="str">
            <v>M</v>
          </cell>
          <cell r="K111" t="str">
            <v>Raleigh</v>
          </cell>
          <cell r="L111" t="str">
            <v>NC</v>
          </cell>
          <cell r="M111">
            <v>14</v>
          </cell>
          <cell r="N111" t="str">
            <v>Berger Hardware Bikes</v>
          </cell>
          <cell r="O111">
            <v>44673</v>
          </cell>
          <cell r="P111">
            <v>0.52083333333333337</v>
          </cell>
          <cell r="Q111">
            <v>5</v>
          </cell>
          <cell r="R111">
            <v>44472</v>
          </cell>
          <cell r="S111">
            <v>40</v>
          </cell>
          <cell r="T111">
            <v>568660</v>
          </cell>
          <cell r="U111" t="str">
            <v>568660Men CX 4,5</v>
          </cell>
          <cell r="V111" t="str">
            <v>Berger Calvin</v>
          </cell>
          <cell r="W111">
            <v>13</v>
          </cell>
        </row>
        <row r="112">
          <cell r="D112" t="str">
            <v>283Men CX 4,5</v>
          </cell>
          <cell r="E112">
            <v>2001</v>
          </cell>
          <cell r="F112"/>
          <cell r="G112" t="str">
            <v>Steve</v>
          </cell>
          <cell r="H112" t="str">
            <v>Bevington</v>
          </cell>
          <cell r="I112" t="str">
            <v>Y</v>
          </cell>
          <cell r="J112" t="str">
            <v>M</v>
          </cell>
          <cell r="K112" t="str">
            <v>CHAPEL HILL</v>
          </cell>
          <cell r="L112" t="str">
            <v>NC</v>
          </cell>
          <cell r="M112">
            <v>60</v>
          </cell>
          <cell r="N112" t="str">
            <v>HammerCross</v>
          </cell>
          <cell r="O112">
            <v>44548</v>
          </cell>
          <cell r="P112">
            <v>0.52083333333333337</v>
          </cell>
          <cell r="Q112">
            <v>4</v>
          </cell>
          <cell r="R112">
            <v>44472</v>
          </cell>
          <cell r="S112">
            <v>35</v>
          </cell>
          <cell r="T112">
            <v>329436</v>
          </cell>
          <cell r="U112" t="str">
            <v>329436Men CX 4,5</v>
          </cell>
          <cell r="V112" t="str">
            <v>Bevington Steve</v>
          </cell>
          <cell r="W112">
            <v>59</v>
          </cell>
        </row>
        <row r="113">
          <cell r="D113" t="str">
            <v>241Men CX 4,5</v>
          </cell>
          <cell r="E113">
            <v>2272</v>
          </cell>
          <cell r="F113"/>
          <cell r="G113" t="str">
            <v>Richard</v>
          </cell>
          <cell r="H113" t="str">
            <v>Brandon</v>
          </cell>
          <cell r="I113" t="str">
            <v>Y</v>
          </cell>
          <cell r="J113" t="str">
            <v>M</v>
          </cell>
          <cell r="K113" t="str">
            <v>HILLSBOROUGH</v>
          </cell>
          <cell r="L113" t="str">
            <v>NC</v>
          </cell>
          <cell r="M113">
            <v>40</v>
          </cell>
          <cell r="N113" t="str">
            <v xml:space="preserve"> </v>
          </cell>
          <cell r="O113">
            <v>44816</v>
          </cell>
          <cell r="P113">
            <v>0.52083333333333337</v>
          </cell>
          <cell r="Q113">
            <v>4</v>
          </cell>
          <cell r="R113">
            <v>44472</v>
          </cell>
          <cell r="S113">
            <v>35</v>
          </cell>
          <cell r="T113">
            <v>368087</v>
          </cell>
          <cell r="U113" t="str">
            <v>368087Men CX 4,5</v>
          </cell>
          <cell r="V113" t="str">
            <v>Brandon Richard</v>
          </cell>
          <cell r="W113">
            <v>39</v>
          </cell>
        </row>
        <row r="114">
          <cell r="D114" t="str">
            <v>202Men CX 4,5</v>
          </cell>
          <cell r="E114">
            <v>2093</v>
          </cell>
          <cell r="F114"/>
          <cell r="G114" t="str">
            <v>Michael</v>
          </cell>
          <cell r="H114" t="str">
            <v>Briles</v>
          </cell>
          <cell r="I114" t="str">
            <v>X</v>
          </cell>
          <cell r="J114" t="str">
            <v>M</v>
          </cell>
          <cell r="K114" t="str">
            <v>GREENSBORO</v>
          </cell>
          <cell r="L114" t="str">
            <v>NC</v>
          </cell>
          <cell r="M114">
            <v>31</v>
          </cell>
          <cell r="N114" t="str">
            <v>Benissimo</v>
          </cell>
          <cell r="O114">
            <v>44708</v>
          </cell>
          <cell r="P114">
            <v>0.52083333333333337</v>
          </cell>
          <cell r="Q114">
            <v>4</v>
          </cell>
          <cell r="R114">
            <v>44472</v>
          </cell>
          <cell r="S114">
            <v>35</v>
          </cell>
          <cell r="T114">
            <v>455608</v>
          </cell>
          <cell r="U114" t="str">
            <v>455608Men CX 4,5</v>
          </cell>
          <cell r="V114" t="str">
            <v>Briles Michael</v>
          </cell>
          <cell r="W114">
            <v>30</v>
          </cell>
        </row>
        <row r="115">
          <cell r="D115" t="str">
            <v>284Men CX 4,5</v>
          </cell>
          <cell r="E115">
            <v>2358</v>
          </cell>
          <cell r="F115"/>
          <cell r="G115" t="str">
            <v>William</v>
          </cell>
          <cell r="H115" t="str">
            <v>Bryan</v>
          </cell>
          <cell r="I115" t="str">
            <v>Y</v>
          </cell>
          <cell r="J115" t="str">
            <v>M</v>
          </cell>
          <cell r="K115" t="str">
            <v>Raleigh</v>
          </cell>
          <cell r="L115" t="str">
            <v>NC</v>
          </cell>
          <cell r="M115">
            <v>38</v>
          </cell>
          <cell r="N115" t="str">
            <v xml:space="preserve"> </v>
          </cell>
          <cell r="O115" t="str">
            <v>One Day</v>
          </cell>
          <cell r="P115">
            <v>0.52083333333333337</v>
          </cell>
          <cell r="Q115" t="str">
            <v>OD</v>
          </cell>
          <cell r="R115">
            <v>44472</v>
          </cell>
          <cell r="S115">
            <v>50</v>
          </cell>
          <cell r="T115" t="str">
            <v>ODBryanWilliam</v>
          </cell>
          <cell r="U115" t="str">
            <v>ODBryanWilliamMen CX 4,5</v>
          </cell>
          <cell r="V115" t="str">
            <v>Bryan William</v>
          </cell>
          <cell r="W115">
            <v>37</v>
          </cell>
        </row>
        <row r="116">
          <cell r="D116" t="str">
            <v>243Men CX 4,5</v>
          </cell>
          <cell r="E116">
            <v>2274</v>
          </cell>
          <cell r="F116"/>
          <cell r="G116" t="str">
            <v>Wade</v>
          </cell>
          <cell r="H116" t="str">
            <v>Buchheit</v>
          </cell>
          <cell r="I116" t="str">
            <v>Y</v>
          </cell>
          <cell r="J116" t="str">
            <v>M</v>
          </cell>
          <cell r="K116" t="str">
            <v>Chapel Hill</v>
          </cell>
          <cell r="L116" t="str">
            <v>NC</v>
          </cell>
          <cell r="M116">
            <v>18</v>
          </cell>
          <cell r="N116" t="str">
            <v>East Chapel Hill HS</v>
          </cell>
          <cell r="O116">
            <v>44841</v>
          </cell>
          <cell r="P116">
            <v>0.52083333333333337</v>
          </cell>
          <cell r="Q116">
            <v>5</v>
          </cell>
          <cell r="R116">
            <v>44472</v>
          </cell>
          <cell r="S116">
            <v>50</v>
          </cell>
          <cell r="T116">
            <v>625759</v>
          </cell>
          <cell r="U116" t="str">
            <v>625759Men CX 4,5</v>
          </cell>
          <cell r="V116" t="str">
            <v>Buchheit Wade</v>
          </cell>
          <cell r="W116">
            <v>17</v>
          </cell>
        </row>
        <row r="117">
          <cell r="D117" t="str">
            <v>244Men CX 4,5</v>
          </cell>
          <cell r="E117">
            <v>2275</v>
          </cell>
          <cell r="F117"/>
          <cell r="G117" t="str">
            <v>Ian</v>
          </cell>
          <cell r="H117" t="str">
            <v>Bundy</v>
          </cell>
          <cell r="I117" t="str">
            <v>Y</v>
          </cell>
          <cell r="J117" t="str">
            <v>M</v>
          </cell>
          <cell r="K117" t="str">
            <v xml:space="preserve"> </v>
          </cell>
          <cell r="L117">
            <v>0</v>
          </cell>
          <cell r="M117">
            <v>39</v>
          </cell>
          <cell r="N117" t="str">
            <v>Constellation Cycling</v>
          </cell>
          <cell r="O117">
            <v>44808</v>
          </cell>
          <cell r="P117">
            <v>0.52083333333333337</v>
          </cell>
          <cell r="Q117">
            <v>4</v>
          </cell>
          <cell r="R117">
            <v>44472</v>
          </cell>
          <cell r="S117">
            <v>35</v>
          </cell>
          <cell r="T117">
            <v>415171</v>
          </cell>
          <cell r="U117" t="str">
            <v>415171Men CX 4,5</v>
          </cell>
          <cell r="V117" t="str">
            <v>Bundy Ian</v>
          </cell>
          <cell r="W117">
            <v>38</v>
          </cell>
        </row>
        <row r="118">
          <cell r="D118" t="str">
            <v>245Men CX 4,5</v>
          </cell>
          <cell r="E118">
            <v>2276</v>
          </cell>
          <cell r="F118"/>
          <cell r="G118" t="str">
            <v>Trevor</v>
          </cell>
          <cell r="H118" t="str">
            <v>Childs</v>
          </cell>
          <cell r="I118" t="str">
            <v>X</v>
          </cell>
          <cell r="J118" t="str">
            <v>M</v>
          </cell>
          <cell r="K118" t="str">
            <v>KERNERSVILLE</v>
          </cell>
          <cell r="L118" t="str">
            <v>NC</v>
          </cell>
          <cell r="M118">
            <v>18</v>
          </cell>
          <cell r="N118" t="str">
            <v>Velocious Sport</v>
          </cell>
          <cell r="O118">
            <v>44684</v>
          </cell>
          <cell r="P118">
            <v>0.52083333333333337</v>
          </cell>
          <cell r="Q118">
            <v>4</v>
          </cell>
          <cell r="R118">
            <v>44472</v>
          </cell>
          <cell r="S118">
            <v>35</v>
          </cell>
          <cell r="T118">
            <v>560249</v>
          </cell>
          <cell r="U118" t="str">
            <v>560249Men CX 4,5</v>
          </cell>
          <cell r="V118" t="str">
            <v>Childs Trevor</v>
          </cell>
          <cell r="W118">
            <v>17</v>
          </cell>
        </row>
        <row r="119">
          <cell r="D119" t="str">
            <v>246Men CX 4,5</v>
          </cell>
          <cell r="E119">
            <v>2277</v>
          </cell>
          <cell r="F119"/>
          <cell r="G119" t="str">
            <v>Elias</v>
          </cell>
          <cell r="H119" t="str">
            <v>Dietrich</v>
          </cell>
          <cell r="I119" t="str">
            <v>X</v>
          </cell>
          <cell r="J119" t="str">
            <v>M</v>
          </cell>
          <cell r="K119" t="str">
            <v>COVINGTON</v>
          </cell>
          <cell r="L119" t="str">
            <v>GA</v>
          </cell>
          <cell r="M119">
            <v>19</v>
          </cell>
          <cell r="N119" t="str">
            <v>Mission Devo Cycling p/b Tyler Perry Studios</v>
          </cell>
          <cell r="O119">
            <v>44586</v>
          </cell>
          <cell r="P119">
            <v>0.52083333333333337</v>
          </cell>
          <cell r="Q119">
            <v>4</v>
          </cell>
          <cell r="R119">
            <v>44472</v>
          </cell>
          <cell r="S119">
            <v>35</v>
          </cell>
          <cell r="T119">
            <v>392579</v>
          </cell>
          <cell r="U119" t="str">
            <v>392579Men CX 4,5</v>
          </cell>
          <cell r="V119" t="str">
            <v>Dietrich Elias</v>
          </cell>
          <cell r="W119">
            <v>18</v>
          </cell>
        </row>
        <row r="120">
          <cell r="D120" t="str">
            <v>268Men CX 4,5</v>
          </cell>
          <cell r="E120">
            <v>2339</v>
          </cell>
          <cell r="F120"/>
          <cell r="G120" t="str">
            <v>Evan</v>
          </cell>
          <cell r="H120" t="str">
            <v>Elk</v>
          </cell>
          <cell r="I120" t="str">
            <v>Y</v>
          </cell>
          <cell r="J120" t="str">
            <v>M</v>
          </cell>
          <cell r="K120" t="str">
            <v>CHAPEL HILL</v>
          </cell>
          <cell r="L120" t="str">
            <v>NC</v>
          </cell>
          <cell r="M120">
            <v>17</v>
          </cell>
          <cell r="N120" t="str">
            <v>Team Hammer Cross</v>
          </cell>
          <cell r="O120">
            <v>44548</v>
          </cell>
          <cell r="P120">
            <v>0.52083333333333337</v>
          </cell>
          <cell r="Q120">
            <v>5</v>
          </cell>
          <cell r="R120">
            <v>44472</v>
          </cell>
          <cell r="S120">
            <v>40</v>
          </cell>
          <cell r="T120">
            <v>517735</v>
          </cell>
          <cell r="U120" t="str">
            <v>517735Men CX 4,5</v>
          </cell>
          <cell r="V120" t="str">
            <v>Elk Evan</v>
          </cell>
          <cell r="W120">
            <v>16</v>
          </cell>
        </row>
        <row r="121">
          <cell r="D121" t="str">
            <v>248Men CX 4,5</v>
          </cell>
          <cell r="E121">
            <v>2278</v>
          </cell>
          <cell r="F121"/>
          <cell r="G121" t="str">
            <v>joe</v>
          </cell>
          <cell r="H121" t="str">
            <v>fitzpatrick</v>
          </cell>
          <cell r="I121" t="str">
            <v>Y</v>
          </cell>
          <cell r="J121" t="str">
            <v>M</v>
          </cell>
          <cell r="K121" t="str">
            <v>Raleigh</v>
          </cell>
          <cell r="L121" t="str">
            <v>NC</v>
          </cell>
          <cell r="M121">
            <v>38</v>
          </cell>
          <cell r="N121" t="str">
            <v>Pine state coffee</v>
          </cell>
          <cell r="O121" t="str">
            <v>One Day</v>
          </cell>
          <cell r="P121">
            <v>0.52083333333333337</v>
          </cell>
          <cell r="Q121" t="str">
            <v>OD</v>
          </cell>
          <cell r="R121">
            <v>44472</v>
          </cell>
          <cell r="S121">
            <v>45</v>
          </cell>
          <cell r="T121" t="str">
            <v>ODFitzpatrickJoe</v>
          </cell>
          <cell r="U121" t="str">
            <v>ODFitzpatrickJoeMen CX 4,5</v>
          </cell>
          <cell r="V121" t="str">
            <v>fitzpatrick joe</v>
          </cell>
          <cell r="W121">
            <v>37</v>
          </cell>
        </row>
        <row r="122">
          <cell r="D122" t="str">
            <v>208Men CX 4,5</v>
          </cell>
          <cell r="E122">
            <v>2099</v>
          </cell>
          <cell r="F122"/>
          <cell r="G122" t="str">
            <v>David</v>
          </cell>
          <cell r="H122" t="str">
            <v>Fuhrer</v>
          </cell>
          <cell r="I122" t="str">
            <v>Y</v>
          </cell>
          <cell r="J122" t="str">
            <v>M</v>
          </cell>
          <cell r="K122" t="str">
            <v>Charlotte</v>
          </cell>
          <cell r="L122" t="str">
            <v>NC</v>
          </cell>
          <cell r="M122">
            <v>29</v>
          </cell>
          <cell r="N122" t="str">
            <v>Newtype Cycling</v>
          </cell>
          <cell r="O122">
            <v>44834</v>
          </cell>
          <cell r="P122">
            <v>0.52083333333333337</v>
          </cell>
          <cell r="Q122">
            <v>5</v>
          </cell>
          <cell r="R122">
            <v>44472</v>
          </cell>
          <cell r="S122">
            <v>35</v>
          </cell>
          <cell r="T122">
            <v>625434</v>
          </cell>
          <cell r="U122" t="str">
            <v>625434Men CX 4,5</v>
          </cell>
          <cell r="V122" t="str">
            <v>Fuhrer David</v>
          </cell>
          <cell r="W122">
            <v>28</v>
          </cell>
        </row>
        <row r="123">
          <cell r="D123" t="str">
            <v>249Men CX 4,5</v>
          </cell>
          <cell r="E123">
            <v>2279</v>
          </cell>
          <cell r="F123"/>
          <cell r="G123" t="str">
            <v>William</v>
          </cell>
          <cell r="H123" t="str">
            <v>Garner</v>
          </cell>
          <cell r="I123" t="str">
            <v>X</v>
          </cell>
          <cell r="J123" t="str">
            <v>M</v>
          </cell>
          <cell r="K123" t="str">
            <v>RALEIGH</v>
          </cell>
          <cell r="L123" t="str">
            <v>NC</v>
          </cell>
          <cell r="M123">
            <v>33</v>
          </cell>
          <cell r="N123" t="str">
            <v>12th State Cycling Team p/b Trophy Brewing</v>
          </cell>
          <cell r="O123">
            <v>44548</v>
          </cell>
          <cell r="P123">
            <v>0.52083333333333337</v>
          </cell>
          <cell r="Q123">
            <v>4</v>
          </cell>
          <cell r="R123">
            <v>44472</v>
          </cell>
          <cell r="S123">
            <v>35</v>
          </cell>
          <cell r="T123">
            <v>326026</v>
          </cell>
          <cell r="U123" t="str">
            <v>326026Men CX 4,5</v>
          </cell>
          <cell r="V123" t="str">
            <v>Garner William</v>
          </cell>
          <cell r="W123">
            <v>32</v>
          </cell>
        </row>
        <row r="124">
          <cell r="D124" t="str">
            <v>239Men CX 4,5</v>
          </cell>
          <cell r="E124">
            <v>2405</v>
          </cell>
          <cell r="F124"/>
          <cell r="G124" t="str">
            <v>Chris</v>
          </cell>
          <cell r="H124" t="str">
            <v>Gladora</v>
          </cell>
          <cell r="I124" t="str">
            <v>Y</v>
          </cell>
          <cell r="J124" t="str">
            <v>M</v>
          </cell>
          <cell r="K124" t="str">
            <v>CHARLOTTE</v>
          </cell>
          <cell r="L124" t="str">
            <v>NC</v>
          </cell>
          <cell r="M124">
            <v>41</v>
          </cell>
          <cell r="N124" t="str">
            <v>HopFly Cyclocross</v>
          </cell>
          <cell r="O124">
            <v>44548</v>
          </cell>
          <cell r="P124">
            <v>0.52083333333333337</v>
          </cell>
          <cell r="Q124">
            <v>4</v>
          </cell>
          <cell r="R124">
            <v>44472</v>
          </cell>
          <cell r="S124">
            <v>50</v>
          </cell>
          <cell r="T124">
            <v>351044</v>
          </cell>
          <cell r="U124" t="str">
            <v>351044Men CX 4,5</v>
          </cell>
          <cell r="V124" t="str">
            <v>Gladora Chris</v>
          </cell>
          <cell r="W124">
            <v>40</v>
          </cell>
        </row>
        <row r="125">
          <cell r="D125" t="str">
            <v>251Men CX 4,5</v>
          </cell>
          <cell r="E125">
            <v>2280</v>
          </cell>
          <cell r="F125"/>
          <cell r="G125" t="str">
            <v>Adam</v>
          </cell>
          <cell r="H125" t="str">
            <v>Harris</v>
          </cell>
          <cell r="I125" t="str">
            <v>DNS</v>
          </cell>
          <cell r="J125" t="str">
            <v>M</v>
          </cell>
          <cell r="K125" t="str">
            <v>CARY</v>
          </cell>
          <cell r="L125" t="str">
            <v>NC</v>
          </cell>
          <cell r="M125">
            <v>33</v>
          </cell>
          <cell r="N125" t="str">
            <v>Old North Cycling p/b Amino Vital</v>
          </cell>
          <cell r="O125">
            <v>44547</v>
          </cell>
          <cell r="P125">
            <v>0.52083333333333337</v>
          </cell>
          <cell r="Q125">
            <v>4</v>
          </cell>
          <cell r="R125">
            <v>44472</v>
          </cell>
          <cell r="S125">
            <v>35</v>
          </cell>
          <cell r="T125">
            <v>273430</v>
          </cell>
          <cell r="U125" t="str">
            <v>273430Men CX 4,5</v>
          </cell>
          <cell r="V125" t="str">
            <v>Harris Adam</v>
          </cell>
          <cell r="W125">
            <v>32</v>
          </cell>
        </row>
        <row r="126">
          <cell r="D126" t="str">
            <v>232Men CX 4,5</v>
          </cell>
          <cell r="E126">
            <v>2006</v>
          </cell>
          <cell r="F126"/>
          <cell r="G126" t="str">
            <v>Delane</v>
          </cell>
          <cell r="H126" t="str">
            <v>Heath</v>
          </cell>
          <cell r="I126" t="str">
            <v>Y</v>
          </cell>
          <cell r="J126" t="str">
            <v>M</v>
          </cell>
          <cell r="K126" t="str">
            <v>Mount Airy</v>
          </cell>
          <cell r="L126" t="str">
            <v>NC</v>
          </cell>
          <cell r="M126">
            <v>53</v>
          </cell>
          <cell r="N126" t="str">
            <v>Foothills Cycling</v>
          </cell>
          <cell r="O126">
            <v>44573</v>
          </cell>
          <cell r="P126">
            <v>0.52083333333333337</v>
          </cell>
          <cell r="Q126">
            <v>4</v>
          </cell>
          <cell r="R126">
            <v>44472</v>
          </cell>
          <cell r="S126">
            <v>35</v>
          </cell>
          <cell r="T126">
            <v>578925</v>
          </cell>
          <cell r="U126" t="str">
            <v>578925Men CX 4,5</v>
          </cell>
          <cell r="V126" t="str">
            <v>Heath Delane</v>
          </cell>
          <cell r="W126">
            <v>52</v>
          </cell>
        </row>
        <row r="127">
          <cell r="D127" t="str">
            <v>252Men CX 4,5</v>
          </cell>
          <cell r="E127">
            <v>2281</v>
          </cell>
          <cell r="F127"/>
          <cell r="G127" t="str">
            <v>Nicolas</v>
          </cell>
          <cell r="H127" t="str">
            <v>Huffman</v>
          </cell>
          <cell r="I127" t="str">
            <v>Y</v>
          </cell>
          <cell r="J127" t="str">
            <v>M</v>
          </cell>
          <cell r="K127" t="str">
            <v>Raleigh</v>
          </cell>
          <cell r="L127" t="str">
            <v>NC</v>
          </cell>
          <cell r="M127">
            <v>44</v>
          </cell>
          <cell r="N127" t="str">
            <v>Oak City Cycling</v>
          </cell>
          <cell r="O127">
            <v>44731</v>
          </cell>
          <cell r="P127">
            <v>0.52083333333333337</v>
          </cell>
          <cell r="Q127">
            <v>4</v>
          </cell>
          <cell r="R127">
            <v>44472</v>
          </cell>
          <cell r="S127">
            <v>35</v>
          </cell>
          <cell r="T127">
            <v>565732</v>
          </cell>
          <cell r="U127" t="str">
            <v>565732Men CX 4,5</v>
          </cell>
          <cell r="V127" t="str">
            <v>Huffman Nicolas</v>
          </cell>
          <cell r="W127">
            <v>43</v>
          </cell>
        </row>
        <row r="128">
          <cell r="D128" t="str">
            <v>211Men CX 4,5</v>
          </cell>
          <cell r="E128">
            <v>2102</v>
          </cell>
          <cell r="F128"/>
          <cell r="G128" t="str">
            <v>Chris</v>
          </cell>
          <cell r="H128" t="str">
            <v>Lathrop</v>
          </cell>
          <cell r="I128" t="str">
            <v>X</v>
          </cell>
          <cell r="J128" t="str">
            <v>M</v>
          </cell>
          <cell r="K128" t="str">
            <v>DURHAM</v>
          </cell>
          <cell r="L128" t="str">
            <v>NC</v>
          </cell>
          <cell r="M128">
            <v>37</v>
          </cell>
          <cell r="N128" t="str">
            <v xml:space="preserve"> </v>
          </cell>
          <cell r="O128">
            <v>44548</v>
          </cell>
          <cell r="P128">
            <v>0.52083333333333337</v>
          </cell>
          <cell r="Q128">
            <v>5</v>
          </cell>
          <cell r="R128">
            <v>44472</v>
          </cell>
          <cell r="S128">
            <v>35</v>
          </cell>
          <cell r="T128">
            <v>565429</v>
          </cell>
          <cell r="U128" t="str">
            <v>565429Men CX 4,5</v>
          </cell>
          <cell r="V128" t="str">
            <v>Lathrop Chris</v>
          </cell>
          <cell r="W128">
            <v>36</v>
          </cell>
        </row>
        <row r="129">
          <cell r="D129" t="str">
            <v>240Men CX 4,5</v>
          </cell>
          <cell r="E129">
            <v>2221</v>
          </cell>
          <cell r="F129" t="str">
            <v>License #</v>
          </cell>
          <cell r="G129" t="str">
            <v>Kerry</v>
          </cell>
          <cell r="H129" t="str">
            <v>Martin</v>
          </cell>
          <cell r="I129" t="str">
            <v>Y</v>
          </cell>
          <cell r="J129" t="str">
            <v>M</v>
          </cell>
          <cell r="K129" t="str">
            <v>Cary</v>
          </cell>
          <cell r="L129" t="str">
            <v>NC</v>
          </cell>
          <cell r="M129">
            <v>31</v>
          </cell>
          <cell r="N129">
            <v>0</v>
          </cell>
          <cell r="O129">
            <v>44843</v>
          </cell>
          <cell r="P129">
            <v>0.52083333333333337</v>
          </cell>
          <cell r="Q129">
            <v>5</v>
          </cell>
          <cell r="R129">
            <v>44472</v>
          </cell>
          <cell r="S129">
            <v>50</v>
          </cell>
          <cell r="T129">
            <v>423499</v>
          </cell>
          <cell r="U129" t="str">
            <v>423499Men CX 4,5</v>
          </cell>
          <cell r="V129" t="str">
            <v>Martin Kerry</v>
          </cell>
          <cell r="W129">
            <v>30</v>
          </cell>
        </row>
        <row r="130">
          <cell r="D130" t="str">
            <v>254Men CX 4,5</v>
          </cell>
          <cell r="E130">
            <v>2266</v>
          </cell>
          <cell r="F130"/>
          <cell r="G130" t="str">
            <v>Caleb</v>
          </cell>
          <cell r="H130" t="str">
            <v>McCaskill</v>
          </cell>
          <cell r="I130" t="str">
            <v>Y</v>
          </cell>
          <cell r="J130" t="str">
            <v>M</v>
          </cell>
          <cell r="K130" t="str">
            <v>MANIKIN SABOT</v>
          </cell>
          <cell r="L130" t="str">
            <v>VA</v>
          </cell>
          <cell r="M130">
            <v>21</v>
          </cell>
          <cell r="N130" t="str">
            <v>Kelly Benefit Strategies/LSV</v>
          </cell>
          <cell r="O130">
            <v>44548</v>
          </cell>
          <cell r="P130">
            <v>0.52083333333333337</v>
          </cell>
          <cell r="Q130">
            <v>4</v>
          </cell>
          <cell r="R130">
            <v>44472</v>
          </cell>
          <cell r="S130">
            <v>15</v>
          </cell>
          <cell r="T130">
            <v>529821</v>
          </cell>
          <cell r="U130" t="str">
            <v>529821Men CX 4,5</v>
          </cell>
          <cell r="V130" t="str">
            <v>McCaskill Caleb</v>
          </cell>
          <cell r="W130">
            <v>20</v>
          </cell>
        </row>
        <row r="131">
          <cell r="D131" t="str">
            <v>282Men CX 4,5</v>
          </cell>
          <cell r="E131">
            <v>2371</v>
          </cell>
          <cell r="F131"/>
          <cell r="G131" t="str">
            <v>Luke</v>
          </cell>
          <cell r="H131" t="str">
            <v>McMurtrey</v>
          </cell>
          <cell r="I131" t="str">
            <v>DNS</v>
          </cell>
          <cell r="J131" t="str">
            <v>M</v>
          </cell>
          <cell r="K131" t="str">
            <v>Hendersonville</v>
          </cell>
          <cell r="L131" t="str">
            <v>NJ</v>
          </cell>
          <cell r="M131">
            <v>43</v>
          </cell>
          <cell r="N131">
            <v>0</v>
          </cell>
          <cell r="O131" t="str">
            <v>One Day</v>
          </cell>
          <cell r="P131">
            <v>0.52083333333333337</v>
          </cell>
          <cell r="Q131" t="str">
            <v>OD</v>
          </cell>
          <cell r="R131">
            <v>44472</v>
          </cell>
          <cell r="S131">
            <v>10</v>
          </cell>
          <cell r="T131" t="str">
            <v>ODMcMurtreyLuke</v>
          </cell>
          <cell r="U131" t="str">
            <v>ODMcMurtreyLukeMen CX 4,5</v>
          </cell>
          <cell r="V131" t="str">
            <v>McMurtrey Luke</v>
          </cell>
          <cell r="W131">
            <v>42</v>
          </cell>
        </row>
        <row r="132">
          <cell r="D132" t="str">
            <v>274Men CX 4,5</v>
          </cell>
          <cell r="E132">
            <v>2362</v>
          </cell>
          <cell r="F132"/>
          <cell r="G132" t="str">
            <v>Jackson</v>
          </cell>
          <cell r="H132" t="str">
            <v>Moore</v>
          </cell>
          <cell r="I132" t="str">
            <v>Y</v>
          </cell>
          <cell r="J132" t="str">
            <v>M</v>
          </cell>
          <cell r="K132" t="str">
            <v>Surf City</v>
          </cell>
          <cell r="L132" t="str">
            <v>NC</v>
          </cell>
          <cell r="M132">
            <v>24</v>
          </cell>
          <cell r="N132" t="str">
            <v>Bike Cycles</v>
          </cell>
          <cell r="O132" t="str">
            <v>One Day</v>
          </cell>
          <cell r="P132">
            <v>0.52083333333333337</v>
          </cell>
          <cell r="Q132" t="str">
            <v>OD</v>
          </cell>
          <cell r="R132">
            <v>44472</v>
          </cell>
          <cell r="S132">
            <v>65</v>
          </cell>
          <cell r="T132" t="str">
            <v>ODMooreJackson</v>
          </cell>
          <cell r="U132" t="str">
            <v>ODMooreJacksonMen CX 4,5</v>
          </cell>
          <cell r="V132" t="str">
            <v>Moore Jackson</v>
          </cell>
          <cell r="W132">
            <v>23</v>
          </cell>
        </row>
        <row r="133">
          <cell r="D133" t="str">
            <v>214Men CX 4,5</v>
          </cell>
          <cell r="E133">
            <v>2105</v>
          </cell>
          <cell r="F133"/>
          <cell r="G133" t="str">
            <v>William</v>
          </cell>
          <cell r="H133" t="str">
            <v>Myers</v>
          </cell>
          <cell r="I133" t="str">
            <v>Y</v>
          </cell>
          <cell r="J133" t="str">
            <v>M</v>
          </cell>
          <cell r="K133" t="str">
            <v>CHAPEL HILL</v>
          </cell>
          <cell r="L133" t="str">
            <v>NC</v>
          </cell>
          <cell r="M133">
            <v>18</v>
          </cell>
          <cell r="N133" t="str">
            <v>First Flight Devo</v>
          </cell>
          <cell r="O133">
            <v>44666</v>
          </cell>
          <cell r="P133">
            <v>0.52083333333333337</v>
          </cell>
          <cell r="Q133">
            <v>4</v>
          </cell>
          <cell r="R133">
            <v>44472</v>
          </cell>
          <cell r="S133">
            <v>35</v>
          </cell>
          <cell r="T133">
            <v>541073</v>
          </cell>
          <cell r="U133" t="str">
            <v>541073Men CX 4,5</v>
          </cell>
          <cell r="V133" t="str">
            <v>Myers William</v>
          </cell>
          <cell r="W133">
            <v>17</v>
          </cell>
        </row>
        <row r="134">
          <cell r="D134" t="str">
            <v>217Men CX 4,5</v>
          </cell>
          <cell r="E134">
            <v>2037</v>
          </cell>
          <cell r="F134"/>
          <cell r="G134" t="str">
            <v>Jim</v>
          </cell>
          <cell r="H134" t="str">
            <v>Otto</v>
          </cell>
          <cell r="I134" t="str">
            <v>Y</v>
          </cell>
          <cell r="J134" t="str">
            <v>M</v>
          </cell>
          <cell r="K134" t="str">
            <v>Chapel Hill</v>
          </cell>
          <cell r="L134" t="str">
            <v>NC</v>
          </cell>
          <cell r="M134">
            <v>55</v>
          </cell>
          <cell r="N134" t="str">
            <v>HammerCross</v>
          </cell>
          <cell r="O134">
            <v>44674</v>
          </cell>
          <cell r="P134">
            <v>0.52083333333333337</v>
          </cell>
          <cell r="Q134">
            <v>4</v>
          </cell>
          <cell r="R134">
            <v>44472</v>
          </cell>
          <cell r="S134">
            <v>35</v>
          </cell>
          <cell r="T134">
            <v>518456</v>
          </cell>
          <cell r="U134" t="str">
            <v>518456Men CX 4,5</v>
          </cell>
          <cell r="V134" t="str">
            <v>Otto Jim</v>
          </cell>
          <cell r="W134">
            <v>54</v>
          </cell>
        </row>
        <row r="135">
          <cell r="D135" t="str">
            <v>216Men CX 4,5</v>
          </cell>
          <cell r="E135">
            <v>2107</v>
          </cell>
          <cell r="F135"/>
          <cell r="G135" t="str">
            <v>Joe</v>
          </cell>
          <cell r="H135" t="str">
            <v>Otto</v>
          </cell>
          <cell r="I135" t="str">
            <v>Y</v>
          </cell>
          <cell r="J135" t="str">
            <v>M</v>
          </cell>
          <cell r="K135" t="str">
            <v>CHAPEL HILL</v>
          </cell>
          <cell r="L135" t="str">
            <v>NC</v>
          </cell>
          <cell r="M135">
            <v>17</v>
          </cell>
          <cell r="N135" t="str">
            <v>HammerCross</v>
          </cell>
          <cell r="O135">
            <v>44548</v>
          </cell>
          <cell r="P135">
            <v>0.52083333333333337</v>
          </cell>
          <cell r="Q135">
            <v>4</v>
          </cell>
          <cell r="R135">
            <v>44472</v>
          </cell>
          <cell r="S135">
            <v>35</v>
          </cell>
          <cell r="T135">
            <v>517693</v>
          </cell>
          <cell r="U135" t="str">
            <v>517693Men CX 4,5</v>
          </cell>
          <cell r="V135" t="str">
            <v>Otto Joe</v>
          </cell>
          <cell r="W135">
            <v>16</v>
          </cell>
        </row>
        <row r="136">
          <cell r="D136" t="str">
            <v>269Men CX 4,5</v>
          </cell>
          <cell r="E136">
            <v>2340</v>
          </cell>
          <cell r="F136"/>
          <cell r="G136" t="str">
            <v>Tray</v>
          </cell>
          <cell r="H136" t="str">
            <v>Pittman</v>
          </cell>
          <cell r="I136" t="str">
            <v>Y</v>
          </cell>
          <cell r="J136" t="str">
            <v>M</v>
          </cell>
          <cell r="K136" t="str">
            <v>Winston-Salem</v>
          </cell>
          <cell r="L136" t="str">
            <v>NC</v>
          </cell>
          <cell r="M136">
            <v>23</v>
          </cell>
          <cell r="N136" t="str">
            <v>Velocious sports</v>
          </cell>
          <cell r="O136">
            <v>44657</v>
          </cell>
          <cell r="P136">
            <v>0.52083333333333337</v>
          </cell>
          <cell r="Q136">
            <v>5</v>
          </cell>
          <cell r="R136">
            <v>44472</v>
          </cell>
          <cell r="S136">
            <v>40</v>
          </cell>
          <cell r="T136">
            <v>610775</v>
          </cell>
          <cell r="U136" t="str">
            <v>610775Men CX 4,5</v>
          </cell>
          <cell r="V136" t="str">
            <v>Pittman Tray</v>
          </cell>
          <cell r="W136">
            <v>22</v>
          </cell>
        </row>
        <row r="137">
          <cell r="D137" t="str">
            <v>220Men CX 4,5</v>
          </cell>
          <cell r="E137">
            <v>2111</v>
          </cell>
          <cell r="F137"/>
          <cell r="G137" t="str">
            <v>Edward</v>
          </cell>
          <cell r="H137" t="str">
            <v>Porter</v>
          </cell>
          <cell r="I137" t="str">
            <v>Y</v>
          </cell>
          <cell r="J137" t="str">
            <v>M</v>
          </cell>
          <cell r="K137" t="str">
            <v>CARY</v>
          </cell>
          <cell r="L137" t="str">
            <v>NC</v>
          </cell>
          <cell r="M137">
            <v>38</v>
          </cell>
          <cell r="N137" t="str">
            <v>Oak City Cycling Project Race Team</v>
          </cell>
          <cell r="O137">
            <v>44805</v>
          </cell>
          <cell r="P137">
            <v>0.52083333333333337</v>
          </cell>
          <cell r="Q137">
            <v>4</v>
          </cell>
          <cell r="R137">
            <v>44472</v>
          </cell>
          <cell r="S137">
            <v>35</v>
          </cell>
          <cell r="T137">
            <v>552354</v>
          </cell>
          <cell r="U137" t="str">
            <v>552354Men CX 4,5</v>
          </cell>
          <cell r="V137" t="str">
            <v>Porter Edward</v>
          </cell>
          <cell r="W137">
            <v>37</v>
          </cell>
        </row>
        <row r="138">
          <cell r="D138" t="str">
            <v>285Men CX 4,5</v>
          </cell>
          <cell r="E138">
            <v>2359</v>
          </cell>
          <cell r="F138"/>
          <cell r="G138" t="str">
            <v>Chad</v>
          </cell>
          <cell r="H138" t="str">
            <v>Quinlan</v>
          </cell>
          <cell r="I138" t="str">
            <v>Y</v>
          </cell>
          <cell r="J138" t="str">
            <v>M</v>
          </cell>
          <cell r="K138" t="str">
            <v>APEX</v>
          </cell>
          <cell r="L138" t="str">
            <v>NC</v>
          </cell>
          <cell r="M138">
            <v>41</v>
          </cell>
          <cell r="N138" t="str">
            <v xml:space="preserve"> </v>
          </cell>
          <cell r="O138">
            <v>44548</v>
          </cell>
          <cell r="P138">
            <v>0.52083333333333337</v>
          </cell>
          <cell r="Q138">
            <v>5</v>
          </cell>
          <cell r="R138">
            <v>44472</v>
          </cell>
          <cell r="S138">
            <v>40</v>
          </cell>
          <cell r="T138">
            <v>589896</v>
          </cell>
          <cell r="U138" t="str">
            <v>589896Men CX 4,5</v>
          </cell>
          <cell r="V138" t="str">
            <v>Quinlan Chad</v>
          </cell>
          <cell r="W138">
            <v>40</v>
          </cell>
        </row>
        <row r="139">
          <cell r="D139" t="str">
            <v>257Men CX 4,5</v>
          </cell>
          <cell r="E139">
            <v>2285</v>
          </cell>
          <cell r="F139"/>
          <cell r="G139" t="str">
            <v>Tyler</v>
          </cell>
          <cell r="H139" t="str">
            <v>Ramer</v>
          </cell>
          <cell r="I139" t="str">
            <v>Y</v>
          </cell>
          <cell r="J139" t="str">
            <v>M</v>
          </cell>
          <cell r="K139" t="str">
            <v>DURHAM</v>
          </cell>
          <cell r="L139" t="str">
            <v>NC</v>
          </cell>
          <cell r="M139">
            <v>28</v>
          </cell>
          <cell r="N139" t="str">
            <v>Berger Hardware Bikes</v>
          </cell>
          <cell r="O139">
            <v>44548</v>
          </cell>
          <cell r="P139">
            <v>0.52083333333333337</v>
          </cell>
          <cell r="Q139">
            <v>4</v>
          </cell>
          <cell r="R139">
            <v>44472</v>
          </cell>
          <cell r="S139">
            <v>35</v>
          </cell>
          <cell r="T139">
            <v>422445</v>
          </cell>
          <cell r="U139" t="str">
            <v>422445Men CX 4,5</v>
          </cell>
          <cell r="V139" t="str">
            <v>Ramer Tyler</v>
          </cell>
          <cell r="W139">
            <v>27</v>
          </cell>
        </row>
        <row r="140">
          <cell r="D140" t="str">
            <v>222Men CX 4,5</v>
          </cell>
          <cell r="E140">
            <v>2113</v>
          </cell>
          <cell r="F140"/>
          <cell r="G140" t="str">
            <v>Adam</v>
          </cell>
          <cell r="H140" t="str">
            <v>Riddle</v>
          </cell>
          <cell r="I140" t="str">
            <v>Y</v>
          </cell>
          <cell r="J140" t="str">
            <v>M</v>
          </cell>
          <cell r="K140" t="str">
            <v>Fletcher</v>
          </cell>
          <cell r="L140" t="str">
            <v>NC</v>
          </cell>
          <cell r="M140">
            <v>37</v>
          </cell>
          <cell r="N140" t="str">
            <v xml:space="preserve"> </v>
          </cell>
          <cell r="O140">
            <v>44665</v>
          </cell>
          <cell r="P140">
            <v>0.52083333333333337</v>
          </cell>
          <cell r="Q140">
            <v>5</v>
          </cell>
          <cell r="R140">
            <v>44472</v>
          </cell>
          <cell r="S140">
            <v>35</v>
          </cell>
          <cell r="T140">
            <v>573704</v>
          </cell>
          <cell r="U140" t="str">
            <v>573704Men CX 4,5</v>
          </cell>
          <cell r="V140" t="str">
            <v>Riddle Adam</v>
          </cell>
          <cell r="W140">
            <v>36</v>
          </cell>
        </row>
        <row r="141">
          <cell r="D141" t="str">
            <v>270Men CX 4,5</v>
          </cell>
          <cell r="E141">
            <v>2341</v>
          </cell>
          <cell r="F141"/>
          <cell r="G141" t="str">
            <v>Tyler</v>
          </cell>
          <cell r="H141" t="str">
            <v>Roe</v>
          </cell>
          <cell r="I141" t="str">
            <v>Y</v>
          </cell>
          <cell r="J141" t="str">
            <v>M</v>
          </cell>
          <cell r="K141" t="str">
            <v>CHAPEL HILL</v>
          </cell>
          <cell r="L141" t="str">
            <v>NC</v>
          </cell>
          <cell r="M141">
            <v>16</v>
          </cell>
          <cell r="N141" t="str">
            <v>HammerCross</v>
          </cell>
          <cell r="O141">
            <v>44675</v>
          </cell>
          <cell r="P141">
            <v>0.52083333333333337</v>
          </cell>
          <cell r="Q141">
            <v>5</v>
          </cell>
          <cell r="R141">
            <v>44472</v>
          </cell>
          <cell r="S141">
            <v>35</v>
          </cell>
          <cell r="T141">
            <v>541228</v>
          </cell>
          <cell r="U141" t="str">
            <v>541228Men CX 4,5</v>
          </cell>
          <cell r="V141" t="str">
            <v>Roe Tyler</v>
          </cell>
          <cell r="W141">
            <v>15</v>
          </cell>
        </row>
        <row r="142">
          <cell r="D142" t="str">
            <v>271Men CX 4,5</v>
          </cell>
          <cell r="E142">
            <v>2342</v>
          </cell>
          <cell r="F142"/>
          <cell r="G142" t="str">
            <v>Neal</v>
          </cell>
          <cell r="H142" t="str">
            <v>Saxon</v>
          </cell>
          <cell r="I142" t="str">
            <v>Y</v>
          </cell>
          <cell r="J142" t="str">
            <v>M</v>
          </cell>
          <cell r="K142" t="str">
            <v>HILLSBROUGH</v>
          </cell>
          <cell r="L142" t="str">
            <v>NC</v>
          </cell>
          <cell r="M142">
            <v>41</v>
          </cell>
          <cell r="N142" t="str">
            <v xml:space="preserve"> </v>
          </cell>
          <cell r="O142">
            <v>44548</v>
          </cell>
          <cell r="P142">
            <v>0.52083333333333337</v>
          </cell>
          <cell r="Q142">
            <v>4</v>
          </cell>
          <cell r="R142">
            <v>44472</v>
          </cell>
          <cell r="S142">
            <v>40</v>
          </cell>
          <cell r="T142">
            <v>489174</v>
          </cell>
          <cell r="U142" t="str">
            <v>489174Men CX 4,5</v>
          </cell>
          <cell r="V142" t="str">
            <v>Saxon Neal</v>
          </cell>
          <cell r="W142">
            <v>40</v>
          </cell>
        </row>
        <row r="143">
          <cell r="D143" t="str">
            <v>258Men CX 4,5</v>
          </cell>
          <cell r="E143">
            <v>2286</v>
          </cell>
          <cell r="F143"/>
          <cell r="G143" t="str">
            <v>Cliff</v>
          </cell>
          <cell r="H143" t="str">
            <v>Sherman</v>
          </cell>
          <cell r="I143" t="str">
            <v>Y</v>
          </cell>
          <cell r="J143" t="str">
            <v>M</v>
          </cell>
          <cell r="K143" t="str">
            <v>Cary</v>
          </cell>
          <cell r="L143" t="str">
            <v>NC</v>
          </cell>
          <cell r="M143">
            <v>40</v>
          </cell>
          <cell r="N143" t="str">
            <v xml:space="preserve"> </v>
          </cell>
          <cell r="O143">
            <v>44730</v>
          </cell>
          <cell r="P143">
            <v>0.52083333333333337</v>
          </cell>
          <cell r="Q143">
            <v>5</v>
          </cell>
          <cell r="R143">
            <v>44472</v>
          </cell>
          <cell r="S143">
            <v>35</v>
          </cell>
          <cell r="T143">
            <v>579932</v>
          </cell>
          <cell r="U143" t="str">
            <v>579932Men CX 4,5</v>
          </cell>
          <cell r="V143" t="str">
            <v>Sherman Cliff</v>
          </cell>
          <cell r="W143">
            <v>39</v>
          </cell>
        </row>
        <row r="144">
          <cell r="D144" t="str">
            <v>259Men CX 4,5</v>
          </cell>
          <cell r="E144">
            <v>2287</v>
          </cell>
          <cell r="F144"/>
          <cell r="G144" t="str">
            <v>Benjamen</v>
          </cell>
          <cell r="H144" t="str">
            <v>Shrewsberry</v>
          </cell>
          <cell r="I144" t="str">
            <v>X</v>
          </cell>
          <cell r="J144" t="str">
            <v>M</v>
          </cell>
          <cell r="K144" t="str">
            <v>RALEIGH</v>
          </cell>
          <cell r="L144" t="str">
            <v>NC</v>
          </cell>
          <cell r="M144">
            <v>29</v>
          </cell>
          <cell r="N144" t="str">
            <v>Cumberland Valley Collective</v>
          </cell>
          <cell r="O144">
            <v>44662</v>
          </cell>
          <cell r="P144">
            <v>0.52083333333333337</v>
          </cell>
          <cell r="Q144">
            <v>5</v>
          </cell>
          <cell r="R144">
            <v>44472</v>
          </cell>
          <cell r="S144">
            <v>35</v>
          </cell>
          <cell r="T144">
            <v>493748</v>
          </cell>
          <cell r="U144" t="str">
            <v>493748Men CX 4,5</v>
          </cell>
          <cell r="V144" t="str">
            <v>Shrewsberry Benjamen</v>
          </cell>
          <cell r="W144">
            <v>28</v>
          </cell>
        </row>
        <row r="145">
          <cell r="D145" t="str">
            <v>260Men CX 4,5</v>
          </cell>
          <cell r="E145">
            <v>2288</v>
          </cell>
          <cell r="F145"/>
          <cell r="G145" t="str">
            <v>Riley</v>
          </cell>
          <cell r="H145" t="str">
            <v>Smith</v>
          </cell>
          <cell r="I145" t="str">
            <v>X</v>
          </cell>
          <cell r="J145" t="str">
            <v>M</v>
          </cell>
          <cell r="K145" t="str">
            <v>RALEIGH</v>
          </cell>
          <cell r="L145" t="str">
            <v>NC</v>
          </cell>
          <cell r="M145">
            <v>23</v>
          </cell>
          <cell r="N145" t="str">
            <v xml:space="preserve"> </v>
          </cell>
          <cell r="O145">
            <v>44548</v>
          </cell>
          <cell r="P145">
            <v>0.52083333333333337</v>
          </cell>
          <cell r="Q145">
            <v>4</v>
          </cell>
          <cell r="R145">
            <v>44472</v>
          </cell>
          <cell r="S145">
            <v>35</v>
          </cell>
          <cell r="T145">
            <v>575881</v>
          </cell>
          <cell r="U145" t="str">
            <v>575881Men CX 4,5</v>
          </cell>
          <cell r="V145" t="str">
            <v>Smith Riley</v>
          </cell>
          <cell r="W145">
            <v>22</v>
          </cell>
        </row>
        <row r="146">
          <cell r="D146" t="str">
            <v>225Men CX 4,5</v>
          </cell>
          <cell r="E146">
            <v>2116</v>
          </cell>
          <cell r="F146"/>
          <cell r="G146" t="str">
            <v>James</v>
          </cell>
          <cell r="H146" t="str">
            <v>Spencer</v>
          </cell>
          <cell r="I146" t="str">
            <v>X</v>
          </cell>
          <cell r="J146" t="str">
            <v>M</v>
          </cell>
          <cell r="K146" t="str">
            <v>CHARLOTTE</v>
          </cell>
          <cell r="L146" t="str">
            <v>NC</v>
          </cell>
          <cell r="M146">
            <v>37</v>
          </cell>
          <cell r="N146" t="str">
            <v xml:space="preserve"> </v>
          </cell>
          <cell r="O146">
            <v>44661</v>
          </cell>
          <cell r="P146">
            <v>0.52083333333333337</v>
          </cell>
          <cell r="Q146">
            <v>4</v>
          </cell>
          <cell r="R146">
            <v>44472</v>
          </cell>
          <cell r="S146">
            <v>35</v>
          </cell>
          <cell r="T146">
            <v>470641</v>
          </cell>
          <cell r="U146" t="str">
            <v>470641Men CX 4,5</v>
          </cell>
          <cell r="V146" t="str">
            <v>Spencer James</v>
          </cell>
          <cell r="W146">
            <v>36</v>
          </cell>
        </row>
        <row r="147">
          <cell r="D147" t="str">
            <v>261Men CX 4,5</v>
          </cell>
          <cell r="E147">
            <v>2289</v>
          </cell>
          <cell r="F147"/>
          <cell r="G147" t="str">
            <v>Niko</v>
          </cell>
          <cell r="H147" t="str">
            <v>Strauss</v>
          </cell>
          <cell r="I147" t="str">
            <v>Y</v>
          </cell>
          <cell r="J147" t="str">
            <v>M</v>
          </cell>
          <cell r="K147" t="str">
            <v>CHAPEL HILL</v>
          </cell>
          <cell r="L147" t="str">
            <v>NC</v>
          </cell>
          <cell r="M147">
            <v>19</v>
          </cell>
          <cell r="N147" t="str">
            <v>NCTC</v>
          </cell>
          <cell r="O147">
            <v>44548</v>
          </cell>
          <cell r="P147">
            <v>0.52083333333333337</v>
          </cell>
          <cell r="Q147">
            <v>5</v>
          </cell>
          <cell r="R147">
            <v>44472</v>
          </cell>
          <cell r="S147">
            <v>35</v>
          </cell>
          <cell r="T147">
            <v>489195</v>
          </cell>
          <cell r="U147" t="str">
            <v>489195Men CX 4,5</v>
          </cell>
          <cell r="V147" t="str">
            <v>Strauss Niko</v>
          </cell>
          <cell r="W147">
            <v>18</v>
          </cell>
        </row>
        <row r="148">
          <cell r="D148" t="str">
            <v>262Men CX 4,5</v>
          </cell>
          <cell r="E148">
            <v>2290</v>
          </cell>
          <cell r="F148"/>
          <cell r="G148" t="str">
            <v>Colton</v>
          </cell>
          <cell r="H148" t="str">
            <v>Tickle</v>
          </cell>
          <cell r="I148" t="str">
            <v>Y</v>
          </cell>
          <cell r="J148" t="str">
            <v>M</v>
          </cell>
          <cell r="K148" t="str">
            <v>Cary</v>
          </cell>
          <cell r="L148" t="str">
            <v>NC</v>
          </cell>
          <cell r="M148">
            <v>30</v>
          </cell>
          <cell r="N148" t="str">
            <v>Jigawatt Cycling</v>
          </cell>
          <cell r="O148">
            <v>44548</v>
          </cell>
          <cell r="P148">
            <v>0.52083333333333337</v>
          </cell>
          <cell r="Q148">
            <v>5</v>
          </cell>
          <cell r="R148">
            <v>44472</v>
          </cell>
          <cell r="S148">
            <v>35</v>
          </cell>
          <cell r="T148">
            <v>539281</v>
          </cell>
          <cell r="U148" t="str">
            <v>539281Men CX 4,5</v>
          </cell>
          <cell r="V148" t="str">
            <v>Tickle Colton</v>
          </cell>
          <cell r="W148">
            <v>29</v>
          </cell>
        </row>
        <row r="149">
          <cell r="D149" t="str">
            <v>263Men CX 4,5</v>
          </cell>
          <cell r="E149">
            <v>2291</v>
          </cell>
          <cell r="F149"/>
          <cell r="G149" t="str">
            <v>Brandon</v>
          </cell>
          <cell r="H149" t="str">
            <v>Valentine - Parris</v>
          </cell>
          <cell r="I149" t="str">
            <v>Y</v>
          </cell>
          <cell r="J149" t="str">
            <v>M</v>
          </cell>
          <cell r="K149" t="str">
            <v>DURHAM</v>
          </cell>
          <cell r="L149" t="str">
            <v>NC</v>
          </cell>
          <cell r="M149">
            <v>27</v>
          </cell>
          <cell r="N149" t="str">
            <v>SAU Cycling/Velocious Sport</v>
          </cell>
          <cell r="O149">
            <v>44701</v>
          </cell>
          <cell r="P149">
            <v>0.52083333333333337</v>
          </cell>
          <cell r="Q149">
            <v>5</v>
          </cell>
          <cell r="R149">
            <v>44472</v>
          </cell>
          <cell r="S149">
            <v>0</v>
          </cell>
          <cell r="T149">
            <v>599849</v>
          </cell>
          <cell r="U149" t="str">
            <v>599849Men CX 4,5</v>
          </cell>
          <cell r="V149" t="str">
            <v>Valentine - Parris Brandon</v>
          </cell>
          <cell r="W149">
            <v>26</v>
          </cell>
        </row>
        <row r="150">
          <cell r="D150" t="str">
            <v>264Men CX 4,5</v>
          </cell>
          <cell r="E150">
            <v>2292</v>
          </cell>
          <cell r="F150"/>
          <cell r="G150" t="str">
            <v>Klaas</v>
          </cell>
          <cell r="H150" t="str">
            <v>van Kempen</v>
          </cell>
          <cell r="I150" t="str">
            <v>Y</v>
          </cell>
          <cell r="J150" t="str">
            <v>M</v>
          </cell>
          <cell r="K150" t="str">
            <v>Chapel Hill</v>
          </cell>
          <cell r="L150" t="str">
            <v>NC</v>
          </cell>
          <cell r="M150">
            <v>22</v>
          </cell>
          <cell r="N150" t="str">
            <v>NCTC</v>
          </cell>
          <cell r="O150">
            <v>44826</v>
          </cell>
          <cell r="P150">
            <v>0.52083333333333337</v>
          </cell>
          <cell r="Q150">
            <v>5</v>
          </cell>
          <cell r="R150">
            <v>44472</v>
          </cell>
          <cell r="S150">
            <v>35</v>
          </cell>
          <cell r="T150">
            <v>624947</v>
          </cell>
          <cell r="U150" t="str">
            <v>624947Men CX 4,5</v>
          </cell>
          <cell r="V150" t="str">
            <v>van Kempen Klaas</v>
          </cell>
          <cell r="W150">
            <v>21</v>
          </cell>
        </row>
        <row r="151">
          <cell r="D151" t="str">
            <v>272Men CX 4,5</v>
          </cell>
          <cell r="E151">
            <v>2343</v>
          </cell>
          <cell r="F151"/>
          <cell r="G151" t="str">
            <v>Finote</v>
          </cell>
          <cell r="H151" t="str">
            <v>Weldemariam</v>
          </cell>
          <cell r="I151" t="str">
            <v>Y</v>
          </cell>
          <cell r="J151" t="str">
            <v>M</v>
          </cell>
          <cell r="K151" t="str">
            <v>RALEIGH</v>
          </cell>
          <cell r="L151" t="str">
            <v>NC</v>
          </cell>
          <cell r="M151">
            <v>26</v>
          </cell>
          <cell r="N151" t="str">
            <v>SAU Cycling Team</v>
          </cell>
          <cell r="O151">
            <v>44718</v>
          </cell>
          <cell r="P151">
            <v>0.52083333333333337</v>
          </cell>
          <cell r="Q151">
            <v>5</v>
          </cell>
          <cell r="R151">
            <v>44472</v>
          </cell>
          <cell r="S151">
            <v>5</v>
          </cell>
          <cell r="T151">
            <v>616445</v>
          </cell>
          <cell r="U151" t="str">
            <v>616445Men CX 4,5</v>
          </cell>
          <cell r="V151" t="str">
            <v>Weldemariam Finote</v>
          </cell>
          <cell r="W151">
            <v>25</v>
          </cell>
        </row>
        <row r="152">
          <cell r="D152" t="str">
            <v>277Men CX 4,5</v>
          </cell>
          <cell r="E152">
            <v>2381</v>
          </cell>
          <cell r="F152"/>
          <cell r="G152" t="str">
            <v>Braxton</v>
          </cell>
          <cell r="H152" t="str">
            <v>Wilson</v>
          </cell>
          <cell r="I152" t="str">
            <v>Y</v>
          </cell>
          <cell r="J152" t="str">
            <v>M</v>
          </cell>
          <cell r="K152" t="str">
            <v>RALEIGH</v>
          </cell>
          <cell r="L152" t="str">
            <v>NC</v>
          </cell>
          <cell r="M152">
            <v>38</v>
          </cell>
          <cell r="N152" t="str">
            <v>Old North Cycling Team</v>
          </cell>
          <cell r="O152">
            <v>44558</v>
          </cell>
          <cell r="P152">
            <v>0.52083333333333337</v>
          </cell>
          <cell r="Q152">
            <v>4</v>
          </cell>
          <cell r="R152">
            <v>44472</v>
          </cell>
          <cell r="S152">
            <v>50</v>
          </cell>
          <cell r="T152">
            <v>497343</v>
          </cell>
          <cell r="U152" t="str">
            <v>497343Men CX 4,5</v>
          </cell>
          <cell r="V152" t="str">
            <v>Wilson Braxton</v>
          </cell>
          <cell r="W152">
            <v>37</v>
          </cell>
        </row>
        <row r="153">
          <cell r="D153" t="str">
            <v>445Collegiate Women C</v>
          </cell>
          <cell r="E153">
            <v>2344</v>
          </cell>
          <cell r="F153"/>
          <cell r="G153" t="str">
            <v>Bronte</v>
          </cell>
          <cell r="H153" t="str">
            <v>Weatherford</v>
          </cell>
          <cell r="I153" t="str">
            <v>DNS</v>
          </cell>
          <cell r="J153" t="str">
            <v>F</v>
          </cell>
          <cell r="K153" t="str">
            <v>Cary</v>
          </cell>
          <cell r="L153" t="str">
            <v>NC</v>
          </cell>
          <cell r="M153">
            <v>21</v>
          </cell>
          <cell r="N153" t="str">
            <v>SAU</v>
          </cell>
          <cell r="O153" t="str">
            <v>One Day</v>
          </cell>
          <cell r="P153">
            <v>0.55208333333333337</v>
          </cell>
          <cell r="Q153" t="str">
            <v>OD</v>
          </cell>
          <cell r="R153">
            <v>44472</v>
          </cell>
          <cell r="S153">
            <v>10</v>
          </cell>
          <cell r="T153" t="str">
            <v>ODWeatherfordBronte</v>
          </cell>
          <cell r="U153" t="str">
            <v>ODWeatherfordBronteCollegiate Women C</v>
          </cell>
          <cell r="V153" t="str">
            <v>Weatherford Bronte</v>
          </cell>
          <cell r="W153">
            <v>20</v>
          </cell>
        </row>
        <row r="154">
          <cell r="D154" t="str">
            <v>92Elite Women Pro/CX 1,2,3</v>
          </cell>
          <cell r="E154">
            <v>2391</v>
          </cell>
          <cell r="F154"/>
          <cell r="G154" t="str">
            <v>Skylar</v>
          </cell>
          <cell r="H154" t="str">
            <v>Bovine</v>
          </cell>
          <cell r="I154" t="str">
            <v>Y</v>
          </cell>
          <cell r="J154" t="str">
            <v>F</v>
          </cell>
          <cell r="K154" t="str">
            <v xml:space="preserve"> </v>
          </cell>
          <cell r="L154">
            <v>0</v>
          </cell>
          <cell r="M154">
            <v>19</v>
          </cell>
          <cell r="N154" t="str">
            <v>CXHAIRS DEVO : TREK BIKES</v>
          </cell>
          <cell r="O154">
            <v>44561</v>
          </cell>
          <cell r="P154">
            <v>0.55208333333333337</v>
          </cell>
          <cell r="Q154">
            <v>2</v>
          </cell>
          <cell r="R154">
            <v>44472</v>
          </cell>
          <cell r="S154">
            <v>50</v>
          </cell>
          <cell r="T154">
            <v>390826</v>
          </cell>
          <cell r="U154" t="str">
            <v>390826Elite Women Pro/CX 1,2,3</v>
          </cell>
          <cell r="V154" t="str">
            <v>Bovine Skylar</v>
          </cell>
          <cell r="W154">
            <v>18</v>
          </cell>
        </row>
        <row r="155">
          <cell r="D155" t="str">
            <v>75Elite Women Pro/CX 1,2,3</v>
          </cell>
          <cell r="E155">
            <v>2125</v>
          </cell>
          <cell r="F155"/>
          <cell r="G155" t="str">
            <v>Jane</v>
          </cell>
          <cell r="H155" t="str">
            <v>Burlew</v>
          </cell>
          <cell r="I155" t="str">
            <v>Y</v>
          </cell>
          <cell r="J155" t="str">
            <v>F</v>
          </cell>
          <cell r="K155" t="str">
            <v>WEAVERVILLE</v>
          </cell>
          <cell r="L155" t="str">
            <v>NC</v>
          </cell>
          <cell r="M155">
            <v>48</v>
          </cell>
          <cell r="N155" t="str">
            <v>Motion Makers/DARC</v>
          </cell>
          <cell r="O155">
            <v>44548</v>
          </cell>
          <cell r="P155">
            <v>0.55208333333333337</v>
          </cell>
          <cell r="Q155">
            <v>2</v>
          </cell>
          <cell r="R155">
            <v>44472</v>
          </cell>
          <cell r="S155">
            <v>35</v>
          </cell>
          <cell r="T155">
            <v>360760</v>
          </cell>
          <cell r="U155" t="str">
            <v>360760Elite Women Pro/CX 1,2,3</v>
          </cell>
          <cell r="V155" t="str">
            <v>Burlew Jane</v>
          </cell>
          <cell r="W155">
            <v>47</v>
          </cell>
        </row>
        <row r="156">
          <cell r="D156" t="str">
            <v>77Elite Women Pro/CX 1,2,3</v>
          </cell>
          <cell r="E156">
            <v>2127</v>
          </cell>
          <cell r="F156"/>
          <cell r="G156" t="str">
            <v>Evie</v>
          </cell>
          <cell r="H156" t="str">
            <v>Edwards</v>
          </cell>
          <cell r="I156" t="str">
            <v>Y</v>
          </cell>
          <cell r="J156" t="str">
            <v>F</v>
          </cell>
          <cell r="K156" t="str">
            <v>ASHEVILLE</v>
          </cell>
          <cell r="L156" t="str">
            <v>NC</v>
          </cell>
          <cell r="M156">
            <v>46</v>
          </cell>
          <cell r="N156" t="str">
            <v>Inga Thompson Foundation/Save Women's Sport</v>
          </cell>
          <cell r="O156">
            <v>44561</v>
          </cell>
          <cell r="P156">
            <v>0.55208333333333337</v>
          </cell>
          <cell r="Q156">
            <v>1</v>
          </cell>
          <cell r="R156">
            <v>44472</v>
          </cell>
          <cell r="S156">
            <v>35</v>
          </cell>
          <cell r="T156">
            <v>254664</v>
          </cell>
          <cell r="U156" t="str">
            <v>254664Elite Women Pro/CX 1,2,3</v>
          </cell>
          <cell r="V156" t="str">
            <v>Edwards Evie</v>
          </cell>
          <cell r="W156">
            <v>45</v>
          </cell>
        </row>
        <row r="157">
          <cell r="D157" t="str">
            <v>89Elite Women Pro/CX 1,2,3</v>
          </cell>
          <cell r="E157">
            <v>2145</v>
          </cell>
          <cell r="F157"/>
          <cell r="G157" t="str">
            <v>Darcy</v>
          </cell>
          <cell r="H157" t="str">
            <v>Grimes</v>
          </cell>
          <cell r="I157" t="str">
            <v xml:space="preserve"> </v>
          </cell>
          <cell r="J157" t="str">
            <v>F</v>
          </cell>
          <cell r="K157" t="str">
            <v>Candler</v>
          </cell>
          <cell r="L157" t="str">
            <v>NC</v>
          </cell>
          <cell r="M157">
            <v>38</v>
          </cell>
          <cell r="N157" t="str">
            <v>Sorella Cycling p/b Hincapie Sportsware</v>
          </cell>
          <cell r="O157">
            <v>44657</v>
          </cell>
          <cell r="P157">
            <v>0.55208333333333337</v>
          </cell>
          <cell r="Q157">
            <v>3</v>
          </cell>
          <cell r="R157">
            <v>44472</v>
          </cell>
          <cell r="S157">
            <v>35</v>
          </cell>
          <cell r="T157">
            <v>364767</v>
          </cell>
          <cell r="U157" t="str">
            <v>364767Elite Women Pro/CX 1,2,3</v>
          </cell>
          <cell r="V157" t="str">
            <v>Grimes Darcy</v>
          </cell>
          <cell r="W157">
            <v>37</v>
          </cell>
        </row>
        <row r="158">
          <cell r="D158" t="str">
            <v>80Elite Women Pro/CX 1,2,3</v>
          </cell>
          <cell r="E158">
            <v>2130</v>
          </cell>
          <cell r="F158"/>
          <cell r="G158" t="str">
            <v>Nina</v>
          </cell>
          <cell r="H158" t="str">
            <v>Mastandrea</v>
          </cell>
          <cell r="I158" t="str">
            <v>Y</v>
          </cell>
          <cell r="J158" t="str">
            <v>F</v>
          </cell>
          <cell r="K158" t="str">
            <v>Boone</v>
          </cell>
          <cell r="L158" t="str">
            <v>NC</v>
          </cell>
          <cell r="M158">
            <v>28</v>
          </cell>
          <cell r="N158" t="str">
            <v>GRITS: Girls Racing in the South</v>
          </cell>
          <cell r="O158">
            <v>44831</v>
          </cell>
          <cell r="P158">
            <v>0.55208333333333337</v>
          </cell>
          <cell r="Q158">
            <v>2</v>
          </cell>
          <cell r="R158">
            <v>44472</v>
          </cell>
          <cell r="S158">
            <v>35</v>
          </cell>
          <cell r="T158">
            <v>473512</v>
          </cell>
          <cell r="U158" t="str">
            <v>473512Elite Women Pro/CX 1,2,3</v>
          </cell>
          <cell r="V158" t="str">
            <v>Mastandrea Nina</v>
          </cell>
          <cell r="W158">
            <v>27</v>
          </cell>
        </row>
        <row r="159">
          <cell r="D159" t="str">
            <v>81Elite Women Pro/CX 1,2,3</v>
          </cell>
          <cell r="E159">
            <v>2131</v>
          </cell>
          <cell r="F159"/>
          <cell r="G159" t="str">
            <v>Kelly</v>
          </cell>
          <cell r="H159" t="str">
            <v>Mclaughlin</v>
          </cell>
          <cell r="I159" t="str">
            <v>Y</v>
          </cell>
          <cell r="J159" t="str">
            <v>F</v>
          </cell>
          <cell r="K159" t="str">
            <v>Durham</v>
          </cell>
          <cell r="L159" t="str">
            <v>NC</v>
          </cell>
          <cell r="M159">
            <v>44</v>
          </cell>
          <cell r="N159" t="str">
            <v>TriClean CX</v>
          </cell>
          <cell r="O159">
            <v>44815</v>
          </cell>
          <cell r="P159">
            <v>0.55208333333333337</v>
          </cell>
          <cell r="Q159">
            <v>3</v>
          </cell>
          <cell r="R159">
            <v>44472</v>
          </cell>
          <cell r="S159">
            <v>35</v>
          </cell>
          <cell r="T159">
            <v>220851</v>
          </cell>
          <cell r="U159" t="str">
            <v>220851Elite Women Pro/CX 1,2,3</v>
          </cell>
          <cell r="V159" t="str">
            <v>Mclaughlin Kelly</v>
          </cell>
          <cell r="W159">
            <v>43</v>
          </cell>
        </row>
        <row r="160">
          <cell r="D160" t="str">
            <v>82Elite Women Pro/CX 1,2,3</v>
          </cell>
          <cell r="E160">
            <v>2132</v>
          </cell>
          <cell r="F160"/>
          <cell r="G160" t="str">
            <v>Erin</v>
          </cell>
          <cell r="H160" t="str">
            <v>Necko</v>
          </cell>
          <cell r="I160" t="str">
            <v xml:space="preserve"> </v>
          </cell>
          <cell r="J160" t="str">
            <v>F</v>
          </cell>
          <cell r="K160" t="str">
            <v>GREENSBORO</v>
          </cell>
          <cell r="L160" t="str">
            <v>NC</v>
          </cell>
          <cell r="M160">
            <v>36</v>
          </cell>
          <cell r="N160" t="str">
            <v xml:space="preserve"> </v>
          </cell>
          <cell r="O160">
            <v>44548</v>
          </cell>
          <cell r="P160">
            <v>0.55208333333333337</v>
          </cell>
          <cell r="Q160">
            <v>2</v>
          </cell>
          <cell r="R160">
            <v>44472</v>
          </cell>
          <cell r="S160">
            <v>35</v>
          </cell>
          <cell r="T160">
            <v>529988</v>
          </cell>
          <cell r="U160" t="str">
            <v>529988Elite Women Pro/CX 1,2,3</v>
          </cell>
          <cell r="V160" t="str">
            <v>Necko Erin</v>
          </cell>
          <cell r="W160">
            <v>35</v>
          </cell>
        </row>
        <row r="161">
          <cell r="D161" t="str">
            <v>83Elite Women Pro/CX 1,2,3</v>
          </cell>
          <cell r="E161">
            <v>2133</v>
          </cell>
          <cell r="F161"/>
          <cell r="G161" t="str">
            <v>Laura</v>
          </cell>
          <cell r="H161" t="str">
            <v>Rice</v>
          </cell>
          <cell r="I161" t="str">
            <v>Y</v>
          </cell>
          <cell r="J161" t="str">
            <v>F</v>
          </cell>
          <cell r="K161" t="str">
            <v>HENDERSONVILLE</v>
          </cell>
          <cell r="L161" t="str">
            <v>NC</v>
          </cell>
          <cell r="M161">
            <v>34</v>
          </cell>
          <cell r="N161" t="str">
            <v>North Carolina Cyclo-Cross</v>
          </cell>
          <cell r="O161">
            <v>44742</v>
          </cell>
          <cell r="P161">
            <v>0.55208333333333337</v>
          </cell>
          <cell r="Q161">
            <v>2</v>
          </cell>
          <cell r="R161">
            <v>44472</v>
          </cell>
          <cell r="S161">
            <v>0</v>
          </cell>
          <cell r="T161">
            <v>358133</v>
          </cell>
          <cell r="U161" t="str">
            <v>358133Elite Women Pro/CX 1,2,3</v>
          </cell>
          <cell r="V161" t="str">
            <v>Rice Laura</v>
          </cell>
          <cell r="W161">
            <v>33</v>
          </cell>
        </row>
        <row r="162">
          <cell r="D162" t="str">
            <v>90Elite Women Pro/CX 1,2,3</v>
          </cell>
          <cell r="E162">
            <v>2295</v>
          </cell>
          <cell r="F162"/>
          <cell r="G162" t="str">
            <v>Mary</v>
          </cell>
          <cell r="H162" t="str">
            <v>Still</v>
          </cell>
          <cell r="I162" t="str">
            <v>Y</v>
          </cell>
          <cell r="J162" t="str">
            <v>F</v>
          </cell>
          <cell r="K162" t="str">
            <v>NORFOLK</v>
          </cell>
          <cell r="L162" t="str">
            <v>VA</v>
          </cell>
          <cell r="M162">
            <v>41</v>
          </cell>
          <cell r="N162" t="str">
            <v>Rogue Velo Racing</v>
          </cell>
          <cell r="O162">
            <v>44675</v>
          </cell>
          <cell r="P162">
            <v>0.55208333333333337</v>
          </cell>
          <cell r="Q162">
            <v>2</v>
          </cell>
          <cell r="R162">
            <v>44472</v>
          </cell>
          <cell r="S162">
            <v>35</v>
          </cell>
          <cell r="T162">
            <v>368854</v>
          </cell>
          <cell r="U162" t="str">
            <v>368854Elite Women Pro/CX 1,2,3</v>
          </cell>
          <cell r="V162" t="str">
            <v>Still Mary</v>
          </cell>
          <cell r="W162">
            <v>40</v>
          </cell>
        </row>
        <row r="163">
          <cell r="D163" t="str">
            <v>91Elite Women Pro/CX 1,2,3</v>
          </cell>
          <cell r="E163">
            <v>2142</v>
          </cell>
          <cell r="F163"/>
          <cell r="G163" t="str">
            <v>Lorri</v>
          </cell>
          <cell r="H163" t="str">
            <v>Warlick</v>
          </cell>
          <cell r="I163" t="str">
            <v>Y</v>
          </cell>
          <cell r="J163" t="str">
            <v>F</v>
          </cell>
          <cell r="K163" t="str">
            <v>WINSTONSALEM</v>
          </cell>
          <cell r="L163" t="str">
            <v>NC</v>
          </cell>
          <cell r="M163">
            <v>61</v>
          </cell>
          <cell r="N163" t="str">
            <v>Mock Orange Bikes</v>
          </cell>
          <cell r="O163">
            <v>44835</v>
          </cell>
          <cell r="P163">
            <v>0.55208333333333337</v>
          </cell>
          <cell r="Q163">
            <v>3</v>
          </cell>
          <cell r="R163">
            <v>44472</v>
          </cell>
          <cell r="S163">
            <v>35</v>
          </cell>
          <cell r="T163">
            <v>309641</v>
          </cell>
          <cell r="U163" t="str">
            <v>309641Elite Women Pro/CX 1,2,3</v>
          </cell>
          <cell r="V163" t="str">
            <v>Warlick Lorri</v>
          </cell>
          <cell r="W163">
            <v>60</v>
          </cell>
        </row>
        <row r="164">
          <cell r="D164" t="str">
            <v>702Masters Women 40+ CX 1,2,3,4</v>
          </cell>
          <cell r="E164">
            <v>2138</v>
          </cell>
          <cell r="F164"/>
          <cell r="G164" t="str">
            <v>Tanya</v>
          </cell>
          <cell r="H164" t="str">
            <v>Harris</v>
          </cell>
          <cell r="I164" t="str">
            <v>Y</v>
          </cell>
          <cell r="J164" t="str">
            <v>F</v>
          </cell>
          <cell r="K164" t="str">
            <v>RALEIGH</v>
          </cell>
          <cell r="L164" t="str">
            <v>NC</v>
          </cell>
          <cell r="M164">
            <v>49</v>
          </cell>
          <cell r="N164" t="str">
            <v>Team Spokescycle</v>
          </cell>
          <cell r="O164">
            <v>44798</v>
          </cell>
          <cell r="P164">
            <v>0.55208333333333337</v>
          </cell>
          <cell r="Q164">
            <v>3</v>
          </cell>
          <cell r="R164">
            <v>44472</v>
          </cell>
          <cell r="S164">
            <v>35</v>
          </cell>
          <cell r="T164">
            <v>469155</v>
          </cell>
          <cell r="U164" t="str">
            <v>469155Masters Women 40+ CX 1,2,3,4</v>
          </cell>
          <cell r="V164" t="str">
            <v>Harris Tanya</v>
          </cell>
          <cell r="W164">
            <v>48</v>
          </cell>
        </row>
        <row r="165">
          <cell r="D165" t="str">
            <v>703Masters Women 40+ CX 1,2,3,4</v>
          </cell>
          <cell r="E165">
            <v>2139</v>
          </cell>
          <cell r="F165"/>
          <cell r="G165" t="str">
            <v>Naomi</v>
          </cell>
          <cell r="H165" t="str">
            <v>Haverlick</v>
          </cell>
          <cell r="I165" t="str">
            <v>Y</v>
          </cell>
          <cell r="J165" t="str">
            <v>F</v>
          </cell>
          <cell r="K165" t="str">
            <v>Greenville</v>
          </cell>
          <cell r="L165" t="str">
            <v>SC</v>
          </cell>
          <cell r="M165">
            <v>44</v>
          </cell>
          <cell r="N165" t="str">
            <v>Hammer Nutrition</v>
          </cell>
          <cell r="O165">
            <v>44828</v>
          </cell>
          <cell r="P165">
            <v>0.55208333333333337</v>
          </cell>
          <cell r="Q165">
            <v>2</v>
          </cell>
          <cell r="R165">
            <v>44472</v>
          </cell>
          <cell r="S165">
            <v>35</v>
          </cell>
          <cell r="T165">
            <v>285869</v>
          </cell>
          <cell r="U165" t="str">
            <v>285869Masters Women 40+ CX 1,2,3,4</v>
          </cell>
          <cell r="V165" t="str">
            <v>Haverlick Naomi</v>
          </cell>
          <cell r="W165">
            <v>43</v>
          </cell>
        </row>
        <row r="166">
          <cell r="D166" t="str">
            <v>709Masters Women 40+ CX 1,2,3,4</v>
          </cell>
          <cell r="E166">
            <v>2296</v>
          </cell>
          <cell r="F166"/>
          <cell r="G166" t="str">
            <v>Elizabeth</v>
          </cell>
          <cell r="H166" t="str">
            <v>Hester</v>
          </cell>
          <cell r="I166" t="str">
            <v>Y</v>
          </cell>
          <cell r="J166" t="str">
            <v>F</v>
          </cell>
          <cell r="K166" t="str">
            <v>RALEIGH</v>
          </cell>
          <cell r="L166" t="str">
            <v>NC</v>
          </cell>
          <cell r="M166">
            <v>44</v>
          </cell>
          <cell r="N166" t="str">
            <v>Oak City Cycling Project Race Team</v>
          </cell>
          <cell r="O166">
            <v>44717</v>
          </cell>
          <cell r="P166">
            <v>0.55208333333333337</v>
          </cell>
          <cell r="Q166">
            <v>4</v>
          </cell>
          <cell r="R166">
            <v>44472</v>
          </cell>
          <cell r="S166">
            <v>35</v>
          </cell>
          <cell r="T166">
            <v>565659</v>
          </cell>
          <cell r="U166" t="str">
            <v>565659Masters Women 40+ CX 1,2,3,4</v>
          </cell>
          <cell r="V166" t="str">
            <v>Hester Elizabeth</v>
          </cell>
          <cell r="W166">
            <v>43</v>
          </cell>
        </row>
        <row r="167">
          <cell r="D167" t="str">
            <v>712Masters Women 40+ CX 1,2,3,4</v>
          </cell>
          <cell r="E167">
            <v>2345</v>
          </cell>
          <cell r="F167"/>
          <cell r="G167" t="str">
            <v>Julie</v>
          </cell>
          <cell r="H167" t="str">
            <v>Paisant</v>
          </cell>
          <cell r="I167" t="str">
            <v>DNS</v>
          </cell>
          <cell r="J167" t="str">
            <v>F</v>
          </cell>
          <cell r="K167" t="str">
            <v>High Point</v>
          </cell>
          <cell r="L167" t="str">
            <v>NC</v>
          </cell>
          <cell r="M167">
            <v>52</v>
          </cell>
          <cell r="N167" t="str">
            <v>Mock Orange Racing</v>
          </cell>
          <cell r="O167">
            <v>0</v>
          </cell>
          <cell r="P167">
            <v>0.55208333333333337</v>
          </cell>
          <cell r="Q167">
            <v>2</v>
          </cell>
          <cell r="R167">
            <v>44472</v>
          </cell>
          <cell r="S167">
            <v>40</v>
          </cell>
          <cell r="T167">
            <v>282245</v>
          </cell>
          <cell r="U167" t="str">
            <v>282245Masters Women 40+ CX 1,2,3,4</v>
          </cell>
          <cell r="V167" t="str">
            <v>Paisant Julie</v>
          </cell>
          <cell r="W167">
            <v>51</v>
          </cell>
        </row>
        <row r="168">
          <cell r="D168" t="str">
            <v>704Masters Women 40+ CX 1,2,3,4</v>
          </cell>
          <cell r="E168">
            <v>2409</v>
          </cell>
          <cell r="F168"/>
          <cell r="G168" t="str">
            <v>Patty</v>
          </cell>
          <cell r="H168" t="str">
            <v>Shoaf</v>
          </cell>
          <cell r="I168" t="str">
            <v>Y</v>
          </cell>
          <cell r="J168" t="str">
            <v>F</v>
          </cell>
          <cell r="K168" t="str">
            <v>DURHAM</v>
          </cell>
          <cell r="L168" t="str">
            <v>NC</v>
          </cell>
          <cell r="M168">
            <v>52</v>
          </cell>
          <cell r="N168" t="str">
            <v>TriClean CX</v>
          </cell>
          <cell r="O168">
            <v>44547</v>
          </cell>
          <cell r="P168">
            <v>0.55208333333333337</v>
          </cell>
          <cell r="Q168">
            <v>1</v>
          </cell>
          <cell r="R168">
            <v>44472</v>
          </cell>
          <cell r="S168">
            <v>35</v>
          </cell>
          <cell r="T168">
            <v>103224</v>
          </cell>
          <cell r="U168" t="str">
            <v>103224Masters Women 40+ CX 1,2,3,4</v>
          </cell>
          <cell r="V168" t="str">
            <v>Shoaf Patty</v>
          </cell>
          <cell r="W168">
            <v>51</v>
          </cell>
        </row>
        <row r="169">
          <cell r="D169" t="str">
            <v>707Masters Women 40+ CX 1,2,3,4</v>
          </cell>
          <cell r="E169">
            <v>2143</v>
          </cell>
          <cell r="F169"/>
          <cell r="G169" t="str">
            <v>Alison</v>
          </cell>
          <cell r="H169" t="str">
            <v>Weidner</v>
          </cell>
          <cell r="I169" t="str">
            <v>Y</v>
          </cell>
          <cell r="J169" t="str">
            <v>F</v>
          </cell>
          <cell r="K169" t="str">
            <v>CHAPEL HILL</v>
          </cell>
          <cell r="L169" t="str">
            <v>NC</v>
          </cell>
          <cell r="M169">
            <v>56</v>
          </cell>
          <cell r="N169" t="str">
            <v>Hammercross</v>
          </cell>
          <cell r="O169">
            <v>44666</v>
          </cell>
          <cell r="P169">
            <v>0.55208333333333337</v>
          </cell>
          <cell r="Q169">
            <v>4</v>
          </cell>
          <cell r="R169">
            <v>44472</v>
          </cell>
          <cell r="S169">
            <v>35</v>
          </cell>
          <cell r="T169">
            <v>565480</v>
          </cell>
          <cell r="U169" t="str">
            <v>565480Masters Women 40+ CX 1,2,3,4</v>
          </cell>
          <cell r="V169" t="str">
            <v>Weidner Alison</v>
          </cell>
          <cell r="W169">
            <v>55</v>
          </cell>
        </row>
        <row r="170">
          <cell r="D170" t="str">
            <v>711Masters Women 40+ CX 1,2,3,4</v>
          </cell>
          <cell r="E170">
            <v>2298</v>
          </cell>
          <cell r="F170"/>
          <cell r="G170" t="str">
            <v>Lynn</v>
          </cell>
          <cell r="H170" t="str">
            <v>Weller</v>
          </cell>
          <cell r="I170" t="str">
            <v>Y</v>
          </cell>
          <cell r="J170" t="str">
            <v>F</v>
          </cell>
          <cell r="K170" t="str">
            <v>CARRBORO</v>
          </cell>
          <cell r="L170" t="str">
            <v>NC</v>
          </cell>
          <cell r="M170">
            <v>56</v>
          </cell>
          <cell r="N170" t="str">
            <v>NCTC</v>
          </cell>
          <cell r="O170">
            <v>44804</v>
          </cell>
          <cell r="P170">
            <v>0.55208333333333337</v>
          </cell>
          <cell r="Q170">
            <v>3</v>
          </cell>
          <cell r="R170">
            <v>44472</v>
          </cell>
          <cell r="S170">
            <v>35</v>
          </cell>
          <cell r="T170">
            <v>520878</v>
          </cell>
          <cell r="U170" t="str">
            <v>520878Masters Women 40+ CX 1,2,3,4</v>
          </cell>
          <cell r="V170" t="str">
            <v>Weller Lynn</v>
          </cell>
          <cell r="W170">
            <v>55</v>
          </cell>
        </row>
        <row r="171">
          <cell r="D171" t="str">
            <v>626Women CX 3,4</v>
          </cell>
          <cell r="E171">
            <v>2144</v>
          </cell>
          <cell r="F171"/>
          <cell r="G171" t="str">
            <v>Adeline</v>
          </cell>
          <cell r="H171" t="str">
            <v>Brinkley</v>
          </cell>
          <cell r="I171" t="str">
            <v>Y</v>
          </cell>
          <cell r="J171" t="str">
            <v>F</v>
          </cell>
          <cell r="K171" t="str">
            <v>Raleigh</v>
          </cell>
          <cell r="L171" t="str">
            <v>NC</v>
          </cell>
          <cell r="M171">
            <v>25</v>
          </cell>
          <cell r="N171" t="str">
            <v>Oak City Cycling Project Race Team</v>
          </cell>
          <cell r="O171">
            <v>44811</v>
          </cell>
          <cell r="P171">
            <v>0.55208333333333337</v>
          </cell>
          <cell r="Q171">
            <v>4</v>
          </cell>
          <cell r="R171">
            <v>44472</v>
          </cell>
          <cell r="S171">
            <v>35</v>
          </cell>
          <cell r="T171">
            <v>623957</v>
          </cell>
          <cell r="U171" t="str">
            <v>623957Women CX 3,4</v>
          </cell>
          <cell r="V171" t="str">
            <v>Brinkley Adeline</v>
          </cell>
          <cell r="W171">
            <v>24</v>
          </cell>
        </row>
        <row r="172">
          <cell r="D172" t="str">
            <v>633Women CX 3,4</v>
          </cell>
          <cell r="E172">
            <v>2346</v>
          </cell>
          <cell r="F172"/>
          <cell r="G172" t="str">
            <v>Chloe</v>
          </cell>
          <cell r="H172" t="str">
            <v>Holzapfel</v>
          </cell>
          <cell r="I172" t="str">
            <v>y</v>
          </cell>
          <cell r="J172" t="str">
            <v>F</v>
          </cell>
          <cell r="K172" t="str">
            <v>Raleigh</v>
          </cell>
          <cell r="L172" t="str">
            <v>NC</v>
          </cell>
          <cell r="M172">
            <v>36</v>
          </cell>
          <cell r="N172" t="str">
            <v>12th State Cycling p/b Trophy Brewing</v>
          </cell>
          <cell r="O172">
            <v>44824</v>
          </cell>
          <cell r="P172">
            <v>0.55208333333333337</v>
          </cell>
          <cell r="Q172">
            <v>3</v>
          </cell>
          <cell r="R172">
            <v>44472</v>
          </cell>
          <cell r="S172">
            <v>40</v>
          </cell>
          <cell r="T172">
            <v>480259</v>
          </cell>
          <cell r="U172" t="str">
            <v>480259Women CX 3,4</v>
          </cell>
          <cell r="V172" t="str">
            <v>Holzapfel Chloe</v>
          </cell>
          <cell r="W172">
            <v>35</v>
          </cell>
        </row>
        <row r="173">
          <cell r="D173" t="str">
            <v>635Women CX 3,4</v>
          </cell>
          <cell r="E173">
            <v>2154</v>
          </cell>
          <cell r="F173"/>
          <cell r="G173" t="str">
            <v>Riley</v>
          </cell>
          <cell r="H173" t="str">
            <v>Pearman</v>
          </cell>
          <cell r="I173" t="str">
            <v>Y</v>
          </cell>
          <cell r="J173" t="str">
            <v>F</v>
          </cell>
          <cell r="K173" t="str">
            <v>CHARLOTTE</v>
          </cell>
          <cell r="L173" t="str">
            <v>NC</v>
          </cell>
          <cell r="M173">
            <v>15</v>
          </cell>
          <cell r="N173" t="str">
            <v>Blue Ridge Cross</v>
          </cell>
          <cell r="O173">
            <v>44548</v>
          </cell>
          <cell r="P173">
            <v>0.55208333333333337</v>
          </cell>
          <cell r="Q173">
            <v>4</v>
          </cell>
          <cell r="R173">
            <v>44472</v>
          </cell>
          <cell r="S173">
            <v>20</v>
          </cell>
          <cell r="T173">
            <v>494606</v>
          </cell>
          <cell r="U173" t="str">
            <v>494606Women CX 3,4</v>
          </cell>
          <cell r="V173" t="str">
            <v>Pearman Riley</v>
          </cell>
          <cell r="W173">
            <v>14</v>
          </cell>
        </row>
        <row r="174">
          <cell r="D174" t="str">
            <v>628Women CX 3,4</v>
          </cell>
          <cell r="E174">
            <v>2083</v>
          </cell>
          <cell r="F174"/>
          <cell r="G174" t="str">
            <v>Savannah</v>
          </cell>
          <cell r="H174" t="str">
            <v>Sill</v>
          </cell>
          <cell r="I174" t="str">
            <v>Y</v>
          </cell>
          <cell r="J174" t="str">
            <v>F</v>
          </cell>
          <cell r="K174" t="str">
            <v>CHARLOTTE</v>
          </cell>
          <cell r="L174" t="str">
            <v>NC</v>
          </cell>
          <cell r="M174">
            <v>31</v>
          </cell>
          <cell r="N174" t="str">
            <v>Hopfly Cyclocross</v>
          </cell>
          <cell r="O174">
            <v>44781</v>
          </cell>
          <cell r="P174">
            <v>0.55208333333333337</v>
          </cell>
          <cell r="Q174">
            <v>3</v>
          </cell>
          <cell r="R174">
            <v>44472</v>
          </cell>
          <cell r="S174">
            <v>35</v>
          </cell>
          <cell r="T174">
            <v>308237</v>
          </cell>
          <cell r="U174" t="str">
            <v>308237Women CX 3,4</v>
          </cell>
          <cell r="V174" t="str">
            <v>Sill Savannah</v>
          </cell>
          <cell r="W174">
            <v>30</v>
          </cell>
        </row>
        <row r="175">
          <cell r="D175" t="str">
            <v>634Women CX 3,4</v>
          </cell>
          <cell r="E175">
            <v>2347</v>
          </cell>
          <cell r="F175"/>
          <cell r="G175" t="str">
            <v>Holly</v>
          </cell>
          <cell r="H175" t="str">
            <v>Spain</v>
          </cell>
          <cell r="I175" t="str">
            <v>Y</v>
          </cell>
          <cell r="J175" t="str">
            <v>F</v>
          </cell>
          <cell r="K175" t="str">
            <v>RALEIGH</v>
          </cell>
          <cell r="L175" t="str">
            <v>NC</v>
          </cell>
          <cell r="M175">
            <v>41</v>
          </cell>
          <cell r="N175" t="str">
            <v>Team SeaWeasel</v>
          </cell>
          <cell r="O175">
            <v>44816</v>
          </cell>
          <cell r="P175">
            <v>0.55208333333333337</v>
          </cell>
          <cell r="Q175">
            <v>3</v>
          </cell>
          <cell r="R175">
            <v>44472</v>
          </cell>
          <cell r="S175">
            <v>40</v>
          </cell>
          <cell r="T175">
            <v>487806</v>
          </cell>
          <cell r="U175" t="str">
            <v>487806Women CX 3,4</v>
          </cell>
          <cell r="V175" t="str">
            <v>Spain Holly</v>
          </cell>
          <cell r="W175">
            <v>40</v>
          </cell>
        </row>
        <row r="176">
          <cell r="D176" t="str">
            <v>632Women CX 3,4</v>
          </cell>
          <cell r="E176">
            <v>2302</v>
          </cell>
          <cell r="F176"/>
          <cell r="G176" t="str">
            <v>Ada</v>
          </cell>
          <cell r="H176" t="str">
            <v>Watson</v>
          </cell>
          <cell r="I176" t="str">
            <v>Y</v>
          </cell>
          <cell r="J176" t="str">
            <v>F</v>
          </cell>
          <cell r="K176" t="str">
            <v>CARRBORO</v>
          </cell>
          <cell r="L176" t="str">
            <v>NC</v>
          </cell>
          <cell r="M176">
            <v>14</v>
          </cell>
          <cell r="N176" t="str">
            <v>NCTC</v>
          </cell>
          <cell r="O176">
            <v>44548</v>
          </cell>
          <cell r="P176">
            <v>0.55208333333333337</v>
          </cell>
          <cell r="Q176">
            <v>4</v>
          </cell>
          <cell r="R176">
            <v>44472</v>
          </cell>
          <cell r="S176">
            <v>35</v>
          </cell>
          <cell r="T176">
            <v>541265</v>
          </cell>
          <cell r="U176" t="str">
            <v>541265Women CX 3,4</v>
          </cell>
          <cell r="V176" t="str">
            <v>Watson Ada</v>
          </cell>
          <cell r="W176">
            <v>13</v>
          </cell>
        </row>
        <row r="177">
          <cell r="D177" t="str">
            <v>301Women CX 4,5</v>
          </cell>
          <cell r="E177">
            <v>2148</v>
          </cell>
          <cell r="F177"/>
          <cell r="G177" t="str">
            <v>Megan</v>
          </cell>
          <cell r="H177" t="str">
            <v>Baxter</v>
          </cell>
          <cell r="I177" t="str">
            <v xml:space="preserve"> </v>
          </cell>
          <cell r="J177" t="str">
            <v>F</v>
          </cell>
          <cell r="K177" t="str">
            <v>ROANOKE</v>
          </cell>
          <cell r="L177" t="str">
            <v>VA</v>
          </cell>
          <cell r="M177">
            <v>25</v>
          </cell>
          <cell r="N177" t="str">
            <v>constellation cycling</v>
          </cell>
          <cell r="O177">
            <v>44663</v>
          </cell>
          <cell r="P177">
            <v>0.55208333333333337</v>
          </cell>
          <cell r="Q177">
            <v>4</v>
          </cell>
          <cell r="R177">
            <v>44472</v>
          </cell>
          <cell r="S177">
            <v>35</v>
          </cell>
          <cell r="T177">
            <v>328286</v>
          </cell>
          <cell r="U177" t="str">
            <v>328286Women CX 4,5</v>
          </cell>
          <cell r="V177" t="str">
            <v>Baxter Megan</v>
          </cell>
          <cell r="W177">
            <v>24</v>
          </cell>
        </row>
        <row r="178">
          <cell r="D178" t="str">
            <v>315Women CX 4,5</v>
          </cell>
          <cell r="E178">
            <v>2348</v>
          </cell>
          <cell r="F178"/>
          <cell r="G178" t="str">
            <v>Ashley</v>
          </cell>
          <cell r="H178" t="str">
            <v>Brandon</v>
          </cell>
          <cell r="I178" t="str">
            <v>Y</v>
          </cell>
          <cell r="J178" t="str">
            <v>F</v>
          </cell>
          <cell r="K178" t="str">
            <v>Hillsbotough</v>
          </cell>
          <cell r="L178" t="str">
            <v>NC</v>
          </cell>
          <cell r="M178">
            <v>39</v>
          </cell>
          <cell r="N178" t="str">
            <v xml:space="preserve"> </v>
          </cell>
          <cell r="O178" t="str">
            <v>One Day</v>
          </cell>
          <cell r="P178">
            <v>0.55208333333333337</v>
          </cell>
          <cell r="Q178" t="str">
            <v>OD</v>
          </cell>
          <cell r="R178">
            <v>44472</v>
          </cell>
          <cell r="S178">
            <v>50</v>
          </cell>
          <cell r="T178" t="str">
            <v>ODBrandonAshley</v>
          </cell>
          <cell r="U178" t="str">
            <v>ODBrandonAshleyWomen CX 4,5</v>
          </cell>
          <cell r="V178" t="str">
            <v>Brandon Ashley</v>
          </cell>
          <cell r="W178">
            <v>38</v>
          </cell>
        </row>
        <row r="179">
          <cell r="D179" t="str">
            <v>319Women CX 4,5</v>
          </cell>
          <cell r="E179">
            <v>2382</v>
          </cell>
          <cell r="F179"/>
          <cell r="G179" t="str">
            <v>Caitlyn</v>
          </cell>
          <cell r="H179" t="str">
            <v>Davis</v>
          </cell>
          <cell r="I179" t="str">
            <v>Y</v>
          </cell>
          <cell r="J179" t="str">
            <v>F</v>
          </cell>
          <cell r="K179" t="str">
            <v>Raleigh</v>
          </cell>
          <cell r="L179" t="str">
            <v>NC</v>
          </cell>
          <cell r="M179">
            <v>26</v>
          </cell>
          <cell r="N179">
            <v>0</v>
          </cell>
          <cell r="O179" t="str">
            <v>One Day</v>
          </cell>
          <cell r="P179">
            <v>0.55208333333333337</v>
          </cell>
          <cell r="Q179" t="str">
            <v>OD</v>
          </cell>
          <cell r="R179">
            <v>44472</v>
          </cell>
          <cell r="S179">
            <v>60</v>
          </cell>
          <cell r="T179" t="str">
            <v>ODDavisCaitlyn</v>
          </cell>
          <cell r="U179" t="str">
            <v>ODDavisCaitlynWomen CX 4,5</v>
          </cell>
          <cell r="V179" t="str">
            <v>Davis Caitlyn</v>
          </cell>
          <cell r="W179">
            <v>25</v>
          </cell>
        </row>
        <row r="180">
          <cell r="D180" t="str">
            <v>302Women CX 4,5</v>
          </cell>
          <cell r="E180">
            <v>2149</v>
          </cell>
          <cell r="F180"/>
          <cell r="G180" t="str">
            <v>Brooke</v>
          </cell>
          <cell r="H180" t="str">
            <v>Evans</v>
          </cell>
          <cell r="I180" t="str">
            <v>Y</v>
          </cell>
          <cell r="J180" t="str">
            <v>F</v>
          </cell>
          <cell r="K180" t="str">
            <v>DURHAM</v>
          </cell>
          <cell r="L180" t="str">
            <v>NC</v>
          </cell>
          <cell r="M180">
            <v>15</v>
          </cell>
          <cell r="N180" t="str">
            <v>Hammercross</v>
          </cell>
          <cell r="O180">
            <v>44558</v>
          </cell>
          <cell r="P180">
            <v>0.55208333333333337</v>
          </cell>
          <cell r="Q180">
            <v>5</v>
          </cell>
          <cell r="R180">
            <v>44472</v>
          </cell>
          <cell r="S180">
            <v>35</v>
          </cell>
          <cell r="T180">
            <v>566935</v>
          </cell>
          <cell r="U180" t="str">
            <v>566935Women CX 4,5</v>
          </cell>
          <cell r="V180" t="str">
            <v>Evans Brooke</v>
          </cell>
          <cell r="W180">
            <v>14</v>
          </cell>
        </row>
        <row r="181">
          <cell r="D181" t="str">
            <v>316Women CX 4,5</v>
          </cell>
          <cell r="E181">
            <v>2349</v>
          </cell>
          <cell r="F181"/>
          <cell r="G181" t="str">
            <v>Samantha</v>
          </cell>
          <cell r="H181" t="str">
            <v>Goldenstein</v>
          </cell>
          <cell r="I181" t="str">
            <v>Y</v>
          </cell>
          <cell r="J181" t="str">
            <v>F</v>
          </cell>
          <cell r="K181" t="str">
            <v>GREENSBORO</v>
          </cell>
          <cell r="L181" t="str">
            <v>NC</v>
          </cell>
          <cell r="M181">
            <v>41</v>
          </cell>
          <cell r="N181" t="str">
            <v>US Military Endurance Sports</v>
          </cell>
          <cell r="O181">
            <v>44548</v>
          </cell>
          <cell r="P181">
            <v>0.55208333333333337</v>
          </cell>
          <cell r="Q181">
            <v>4</v>
          </cell>
          <cell r="R181">
            <v>44472</v>
          </cell>
          <cell r="S181">
            <v>40</v>
          </cell>
          <cell r="T181">
            <v>466017</v>
          </cell>
          <cell r="U181" t="str">
            <v>466017Women CX 4,5</v>
          </cell>
          <cell r="V181" t="str">
            <v>Goldenstein Samantha</v>
          </cell>
          <cell r="W181">
            <v>40</v>
          </cell>
        </row>
        <row r="182">
          <cell r="D182" t="str">
            <v>313Women CX 4,5</v>
          </cell>
          <cell r="E182">
            <v>2402</v>
          </cell>
          <cell r="F182"/>
          <cell r="G182" t="str">
            <v>Kasey</v>
          </cell>
          <cell r="H182" t="str">
            <v>Joiner</v>
          </cell>
          <cell r="I182" t="str">
            <v>Y</v>
          </cell>
          <cell r="J182" t="str">
            <v>F</v>
          </cell>
          <cell r="K182" t="str">
            <v xml:space="preserve"> </v>
          </cell>
          <cell r="L182">
            <v>0</v>
          </cell>
          <cell r="M182">
            <v>46</v>
          </cell>
          <cell r="N182" t="str">
            <v xml:space="preserve"> </v>
          </cell>
          <cell r="O182">
            <v>44812</v>
          </cell>
          <cell r="P182">
            <v>0.55208333333333337</v>
          </cell>
          <cell r="Q182">
            <v>4</v>
          </cell>
          <cell r="R182">
            <v>44472</v>
          </cell>
          <cell r="S182">
            <v>35</v>
          </cell>
          <cell r="T182">
            <v>623823</v>
          </cell>
          <cell r="U182" t="str">
            <v>623823Women CX 4,5</v>
          </cell>
          <cell r="V182" t="str">
            <v>Joiner Kasey</v>
          </cell>
          <cell r="W182">
            <v>45</v>
          </cell>
        </row>
        <row r="183">
          <cell r="D183" t="str">
            <v>317Women CX 4,5</v>
          </cell>
          <cell r="E183">
            <v>2335</v>
          </cell>
          <cell r="F183"/>
          <cell r="G183" t="str">
            <v>Amy</v>
          </cell>
          <cell r="H183" t="str">
            <v>Luebbering</v>
          </cell>
          <cell r="I183" t="str">
            <v>Y</v>
          </cell>
          <cell r="J183" t="str">
            <v>F</v>
          </cell>
          <cell r="K183" t="str">
            <v xml:space="preserve"> </v>
          </cell>
          <cell r="L183">
            <v>0</v>
          </cell>
          <cell r="M183">
            <v>54</v>
          </cell>
          <cell r="N183" t="str">
            <v>Team Sticky Fingers</v>
          </cell>
          <cell r="O183">
            <v>44801</v>
          </cell>
          <cell r="P183">
            <v>0.55208333333333337</v>
          </cell>
          <cell r="Q183">
            <v>4</v>
          </cell>
          <cell r="R183">
            <v>44472</v>
          </cell>
          <cell r="S183">
            <v>40</v>
          </cell>
          <cell r="T183">
            <v>489796</v>
          </cell>
          <cell r="U183" t="str">
            <v>489796Women CX 4,5</v>
          </cell>
          <cell r="V183" t="str">
            <v>Luebbering Amy</v>
          </cell>
          <cell r="W183">
            <v>53</v>
          </cell>
        </row>
        <row r="184">
          <cell r="D184" t="str">
            <v>304Women CX 4,5</v>
          </cell>
          <cell r="E184">
            <v>2151</v>
          </cell>
          <cell r="F184"/>
          <cell r="G184" t="str">
            <v>Hadley</v>
          </cell>
          <cell r="H184" t="str">
            <v>Molnar</v>
          </cell>
          <cell r="I184" t="str">
            <v>Y</v>
          </cell>
          <cell r="J184" t="str">
            <v>F</v>
          </cell>
          <cell r="K184" t="str">
            <v>CARY</v>
          </cell>
          <cell r="L184" t="str">
            <v>NC</v>
          </cell>
          <cell r="M184">
            <v>14</v>
          </cell>
          <cell r="N184" t="str">
            <v>Hammercross</v>
          </cell>
          <cell r="O184">
            <v>44548</v>
          </cell>
          <cell r="P184">
            <v>0.55208333333333337</v>
          </cell>
          <cell r="Q184">
            <v>5</v>
          </cell>
          <cell r="R184">
            <v>44472</v>
          </cell>
          <cell r="S184">
            <v>35</v>
          </cell>
          <cell r="T184">
            <v>565903</v>
          </cell>
          <cell r="U184" t="str">
            <v>565903Women CX 4,5</v>
          </cell>
          <cell r="V184" t="str">
            <v>Molnar Hadley</v>
          </cell>
          <cell r="W184">
            <v>13</v>
          </cell>
        </row>
        <row r="185">
          <cell r="D185" t="str">
            <v>305Women CX 4,5</v>
          </cell>
          <cell r="E185">
            <v>2152</v>
          </cell>
          <cell r="F185"/>
          <cell r="G185" t="str">
            <v>Shelley</v>
          </cell>
          <cell r="H185" t="str">
            <v>Molnar</v>
          </cell>
          <cell r="I185" t="str">
            <v>Y</v>
          </cell>
          <cell r="J185" t="str">
            <v>F</v>
          </cell>
          <cell r="K185" t="str">
            <v>Cary</v>
          </cell>
          <cell r="L185" t="str">
            <v>NC</v>
          </cell>
          <cell r="M185">
            <v>49</v>
          </cell>
          <cell r="N185" t="str">
            <v>Hammercross</v>
          </cell>
          <cell r="O185">
            <v>44836</v>
          </cell>
          <cell r="P185">
            <v>0.55208333333333337</v>
          </cell>
          <cell r="Q185">
            <v>5</v>
          </cell>
          <cell r="R185">
            <v>44472</v>
          </cell>
          <cell r="S185">
            <v>35</v>
          </cell>
          <cell r="T185">
            <v>222634</v>
          </cell>
          <cell r="U185" t="str">
            <v>222634Women CX 4,5</v>
          </cell>
          <cell r="V185" t="str">
            <v>Molnar Shelley</v>
          </cell>
          <cell r="W185">
            <v>48</v>
          </cell>
        </row>
        <row r="186">
          <cell r="D186" t="str">
            <v>306Women CX 4,5</v>
          </cell>
          <cell r="E186">
            <v>2153</v>
          </cell>
          <cell r="F186"/>
          <cell r="G186" t="str">
            <v>Ali</v>
          </cell>
          <cell r="H186" t="str">
            <v>Otto</v>
          </cell>
          <cell r="I186" t="str">
            <v>Y</v>
          </cell>
          <cell r="J186" t="str">
            <v>F</v>
          </cell>
          <cell r="K186" t="str">
            <v>CHAPEL HILL</v>
          </cell>
          <cell r="L186" t="str">
            <v>NC</v>
          </cell>
          <cell r="M186">
            <v>14</v>
          </cell>
          <cell r="N186" t="str">
            <v>HammerCross</v>
          </cell>
          <cell r="O186">
            <v>44813</v>
          </cell>
          <cell r="P186">
            <v>0.55208333333333337</v>
          </cell>
          <cell r="Q186">
            <v>5</v>
          </cell>
          <cell r="R186">
            <v>44472</v>
          </cell>
          <cell r="S186">
            <v>35</v>
          </cell>
          <cell r="T186">
            <v>541254</v>
          </cell>
          <cell r="U186" t="str">
            <v>541254Women CX 4,5</v>
          </cell>
          <cell r="V186" t="str">
            <v>Otto Ali</v>
          </cell>
          <cell r="W186">
            <v>13</v>
          </cell>
        </row>
        <row r="187">
          <cell r="D187" t="str">
            <v>322Women CX 4,5</v>
          </cell>
          <cell r="E187">
            <v>2350</v>
          </cell>
          <cell r="F187"/>
          <cell r="G187" t="str">
            <v>Kelly</v>
          </cell>
          <cell r="H187" t="str">
            <v>Saxon</v>
          </cell>
          <cell r="I187" t="str">
            <v>Y</v>
          </cell>
          <cell r="J187" t="str">
            <v>F</v>
          </cell>
          <cell r="K187" t="str">
            <v>HILLSBOROUGH</v>
          </cell>
          <cell r="L187" t="str">
            <v>NC</v>
          </cell>
          <cell r="M187">
            <v>37</v>
          </cell>
          <cell r="N187" t="str">
            <v xml:space="preserve"> </v>
          </cell>
          <cell r="O187">
            <v>44548</v>
          </cell>
          <cell r="P187">
            <v>0.55208333333333337</v>
          </cell>
          <cell r="Q187">
            <v>5</v>
          </cell>
          <cell r="R187">
            <v>44472</v>
          </cell>
          <cell r="S187">
            <v>40</v>
          </cell>
          <cell r="T187">
            <v>565707</v>
          </cell>
          <cell r="U187" t="str">
            <v>565707Women CX 4,5</v>
          </cell>
          <cell r="V187" t="str">
            <v>Saxon Kelly</v>
          </cell>
          <cell r="W187">
            <v>36</v>
          </cell>
        </row>
        <row r="188">
          <cell r="D188" t="str">
            <v>308Women CX 4,5</v>
          </cell>
          <cell r="E188">
            <v>2155</v>
          </cell>
          <cell r="F188"/>
          <cell r="G188" t="str">
            <v>Nikki</v>
          </cell>
          <cell r="H188" t="str">
            <v>Steinsiek</v>
          </cell>
          <cell r="I188" t="str">
            <v>Y</v>
          </cell>
          <cell r="J188" t="str">
            <v>F</v>
          </cell>
          <cell r="K188" t="str">
            <v>Chapel Hill</v>
          </cell>
          <cell r="L188" t="str">
            <v>NC</v>
          </cell>
          <cell r="M188">
            <v>31</v>
          </cell>
          <cell r="N188">
            <v>0</v>
          </cell>
          <cell r="O188">
            <v>44811</v>
          </cell>
          <cell r="P188">
            <v>0.55208333333333337</v>
          </cell>
          <cell r="Q188">
            <v>5</v>
          </cell>
          <cell r="R188">
            <v>44472</v>
          </cell>
          <cell r="S188">
            <v>50</v>
          </cell>
          <cell r="T188">
            <v>587741</v>
          </cell>
          <cell r="U188" t="str">
            <v>587741Women CX 4,5</v>
          </cell>
          <cell r="V188" t="str">
            <v>Steinsiek Nikki</v>
          </cell>
          <cell r="W188">
            <v>30</v>
          </cell>
        </row>
        <row r="189">
          <cell r="D189" t="str">
            <v>318Women CX 4,5</v>
          </cell>
          <cell r="E189">
            <v>2407</v>
          </cell>
          <cell r="F189"/>
          <cell r="G189" t="str">
            <v>Kristine</v>
          </cell>
          <cell r="H189" t="str">
            <v>Urrutia</v>
          </cell>
          <cell r="I189" t="str">
            <v>Y</v>
          </cell>
          <cell r="J189" t="str">
            <v>F</v>
          </cell>
          <cell r="K189" t="str">
            <v>CHAPEL HILL</v>
          </cell>
          <cell r="L189" t="str">
            <v>NC</v>
          </cell>
          <cell r="M189">
            <v>52</v>
          </cell>
          <cell r="N189" t="str">
            <v>NCTC</v>
          </cell>
          <cell r="O189">
            <v>44728</v>
          </cell>
          <cell r="P189">
            <v>0.55208333333333337</v>
          </cell>
          <cell r="Q189">
            <v>4</v>
          </cell>
          <cell r="R189">
            <v>44472</v>
          </cell>
          <cell r="S189">
            <v>50</v>
          </cell>
          <cell r="T189">
            <v>489405</v>
          </cell>
          <cell r="U189" t="str">
            <v>489405Women CX 4,5</v>
          </cell>
          <cell r="V189" t="str">
            <v>Urrutia Kristine</v>
          </cell>
          <cell r="W189">
            <v>51</v>
          </cell>
        </row>
        <row r="190">
          <cell r="D190" t="str">
            <v>323Women CX 4,5</v>
          </cell>
          <cell r="E190">
            <v>2351</v>
          </cell>
          <cell r="F190"/>
          <cell r="G190" t="str">
            <v>Hayley</v>
          </cell>
          <cell r="H190" t="str">
            <v>White</v>
          </cell>
          <cell r="I190" t="str">
            <v>Y</v>
          </cell>
          <cell r="J190" t="str">
            <v>F</v>
          </cell>
          <cell r="K190" t="str">
            <v>CARRBORO</v>
          </cell>
          <cell r="L190" t="str">
            <v>NC</v>
          </cell>
          <cell r="M190">
            <v>36</v>
          </cell>
          <cell r="N190" t="str">
            <v xml:space="preserve"> </v>
          </cell>
          <cell r="O190">
            <v>44817</v>
          </cell>
          <cell r="P190">
            <v>0.55208333333333337</v>
          </cell>
          <cell r="Q190">
            <v>5</v>
          </cell>
          <cell r="R190">
            <v>44472</v>
          </cell>
          <cell r="S190">
            <v>40</v>
          </cell>
          <cell r="T190">
            <v>233037</v>
          </cell>
          <cell r="U190" t="str">
            <v>233037Women CX 4,5</v>
          </cell>
          <cell r="V190" t="str">
            <v>White Hayley</v>
          </cell>
          <cell r="W190">
            <v>35</v>
          </cell>
        </row>
        <row r="191">
          <cell r="D191" t="str">
            <v>139Masters Men 40+ CX 1,2,3</v>
          </cell>
          <cell r="E191">
            <v>2159</v>
          </cell>
          <cell r="F191"/>
          <cell r="G191" t="str">
            <v>Joseph</v>
          </cell>
          <cell r="H191" t="str">
            <v>Alachoyan</v>
          </cell>
          <cell r="I191" t="str">
            <v>Y</v>
          </cell>
          <cell r="J191" t="str">
            <v>M</v>
          </cell>
          <cell r="K191" t="str">
            <v>ASHEVILLE</v>
          </cell>
          <cell r="L191" t="str">
            <v>NC</v>
          </cell>
          <cell r="M191">
            <v>43</v>
          </cell>
          <cell r="N191" t="str">
            <v>Velosports Racing</v>
          </cell>
          <cell r="O191">
            <v>44547</v>
          </cell>
          <cell r="P191">
            <v>0.60763888888888895</v>
          </cell>
          <cell r="Q191">
            <v>2</v>
          </cell>
          <cell r="R191">
            <v>44472</v>
          </cell>
          <cell r="S191">
            <v>15</v>
          </cell>
          <cell r="T191">
            <v>70181</v>
          </cell>
          <cell r="U191" t="str">
            <v>70181Masters Men 40+ CX 1,2,3</v>
          </cell>
          <cell r="V191" t="str">
            <v>Alachoyan Joseph</v>
          </cell>
          <cell r="W191">
            <v>42</v>
          </cell>
        </row>
        <row r="192">
          <cell r="D192" t="str">
            <v>154Masters Men 40+ CX 1,2,3</v>
          </cell>
          <cell r="E192">
            <v>2305</v>
          </cell>
          <cell r="F192"/>
          <cell r="G192" t="str">
            <v>Jason</v>
          </cell>
          <cell r="H192" t="str">
            <v>Biggs</v>
          </cell>
          <cell r="I192" t="str">
            <v xml:space="preserve"> </v>
          </cell>
          <cell r="J192" t="str">
            <v>M</v>
          </cell>
          <cell r="K192" t="str">
            <v>CARY</v>
          </cell>
          <cell r="L192" t="str">
            <v>NC</v>
          </cell>
          <cell r="M192">
            <v>48</v>
          </cell>
          <cell r="N192" t="str">
            <v>Jigawatt Cycling P/B Carolina Ale House</v>
          </cell>
          <cell r="O192">
            <v>0</v>
          </cell>
          <cell r="P192">
            <v>0.60763888888888895</v>
          </cell>
          <cell r="Q192">
            <v>2</v>
          </cell>
          <cell r="R192">
            <v>44472</v>
          </cell>
          <cell r="S192">
            <v>35</v>
          </cell>
          <cell r="T192">
            <v>361447</v>
          </cell>
          <cell r="U192" t="str">
            <v>361447Masters Men 40+ CX 1,2,3</v>
          </cell>
          <cell r="V192" t="str">
            <v>Biggs Jason</v>
          </cell>
          <cell r="W192">
            <v>47</v>
          </cell>
        </row>
        <row r="193">
          <cell r="D193" t="str">
            <v>140Masters Men 40+ CX 1,2,3</v>
          </cell>
          <cell r="E193">
            <v>2160</v>
          </cell>
          <cell r="F193"/>
          <cell r="G193" t="str">
            <v>Uri</v>
          </cell>
          <cell r="H193" t="str">
            <v>Camens</v>
          </cell>
          <cell r="I193" t="str">
            <v>Y</v>
          </cell>
          <cell r="J193" t="str">
            <v>M</v>
          </cell>
          <cell r="K193" t="str">
            <v>HANAHAN</v>
          </cell>
          <cell r="L193" t="str">
            <v>SC</v>
          </cell>
          <cell r="M193">
            <v>43</v>
          </cell>
          <cell r="N193" t="str">
            <v>Low Country Racing</v>
          </cell>
          <cell r="O193">
            <v>44547</v>
          </cell>
          <cell r="P193">
            <v>0.60763888888888895</v>
          </cell>
          <cell r="Q193">
            <v>3</v>
          </cell>
          <cell r="R193">
            <v>44472</v>
          </cell>
          <cell r="S193">
            <v>35</v>
          </cell>
          <cell r="T193">
            <v>81610</v>
          </cell>
          <cell r="U193" t="str">
            <v>81610Masters Men 40+ CX 1,2,3</v>
          </cell>
          <cell r="V193" t="str">
            <v>Camens Uri</v>
          </cell>
          <cell r="W193">
            <v>42</v>
          </cell>
        </row>
        <row r="194">
          <cell r="D194" t="str">
            <v>156Masters Men 40+ CX 1,2,3</v>
          </cell>
          <cell r="E194">
            <v>2211</v>
          </cell>
          <cell r="F194"/>
          <cell r="G194" t="str">
            <v>Jason</v>
          </cell>
          <cell r="H194" t="str">
            <v>Epstein</v>
          </cell>
          <cell r="I194" t="str">
            <v>Y</v>
          </cell>
          <cell r="J194" t="str">
            <v>M</v>
          </cell>
          <cell r="K194" t="str">
            <v>RALEIGH</v>
          </cell>
          <cell r="L194" t="str">
            <v>NC</v>
          </cell>
          <cell r="M194">
            <v>48</v>
          </cell>
          <cell r="N194" t="str">
            <v>12th State Cycling Team p/b Trophy Brewing</v>
          </cell>
          <cell r="O194">
            <v>44547</v>
          </cell>
          <cell r="P194">
            <v>0.60763888888888895</v>
          </cell>
          <cell r="Q194">
            <v>3</v>
          </cell>
          <cell r="R194">
            <v>44472</v>
          </cell>
          <cell r="S194">
            <v>40</v>
          </cell>
          <cell r="T194">
            <v>115416</v>
          </cell>
          <cell r="U194" t="str">
            <v>115416Masters Men 40+ CX 1,2,3</v>
          </cell>
          <cell r="V194" t="str">
            <v>Epstein Jason</v>
          </cell>
          <cell r="W194">
            <v>47</v>
          </cell>
        </row>
        <row r="195">
          <cell r="D195" t="str">
            <v>142Masters Men 40+ CX 1,2,3</v>
          </cell>
          <cell r="E195">
            <v>2162</v>
          </cell>
          <cell r="F195"/>
          <cell r="G195" t="str">
            <v>Thomas</v>
          </cell>
          <cell r="H195" t="str">
            <v>Esposito</v>
          </cell>
          <cell r="I195" t="str">
            <v>Y</v>
          </cell>
          <cell r="J195" t="str">
            <v>M</v>
          </cell>
          <cell r="K195" t="str">
            <v>FUQUAY VARINA</v>
          </cell>
          <cell r="L195" t="str">
            <v>NC</v>
          </cell>
          <cell r="M195">
            <v>47</v>
          </cell>
          <cell r="N195" t="str">
            <v>Back to Dirt</v>
          </cell>
          <cell r="O195">
            <v>44668</v>
          </cell>
          <cell r="P195">
            <v>0.60763888888888895</v>
          </cell>
          <cell r="Q195">
            <v>3</v>
          </cell>
          <cell r="R195">
            <v>44472</v>
          </cell>
          <cell r="S195">
            <v>35</v>
          </cell>
          <cell r="T195">
            <v>172830</v>
          </cell>
          <cell r="U195" t="str">
            <v>172830Masters Men 40+ CX 1,2,3</v>
          </cell>
          <cell r="V195" t="str">
            <v>Esposito Thomas</v>
          </cell>
          <cell r="W195">
            <v>46</v>
          </cell>
        </row>
        <row r="196">
          <cell r="D196" t="str">
            <v>153Masters Men 40+ CX 1,2,3</v>
          </cell>
          <cell r="E196">
            <v>2114</v>
          </cell>
          <cell r="F196"/>
          <cell r="G196" t="str">
            <v>Keith</v>
          </cell>
          <cell r="H196" t="str">
            <v>Handlon</v>
          </cell>
          <cell r="I196" t="str">
            <v>Y</v>
          </cell>
          <cell r="J196" t="str">
            <v>M</v>
          </cell>
          <cell r="K196" t="str">
            <v>APEX</v>
          </cell>
          <cell r="L196" t="str">
            <v>NC</v>
          </cell>
          <cell r="M196">
            <v>44</v>
          </cell>
          <cell r="N196" t="str">
            <v>Jigawatt Cycling</v>
          </cell>
          <cell r="O196">
            <v>44674</v>
          </cell>
          <cell r="P196">
            <v>0.60763888888888895</v>
          </cell>
          <cell r="Q196">
            <v>2</v>
          </cell>
          <cell r="R196">
            <v>44472</v>
          </cell>
          <cell r="S196">
            <v>15</v>
          </cell>
          <cell r="T196">
            <v>298994</v>
          </cell>
          <cell r="U196" t="str">
            <v>298994Masters Men 40+ CX 1,2,3</v>
          </cell>
          <cell r="V196" t="str">
            <v>Handlon Keith</v>
          </cell>
          <cell r="W196">
            <v>43</v>
          </cell>
        </row>
        <row r="197">
          <cell r="D197" t="str">
            <v>155Masters Men 40+ CX 1,2,3</v>
          </cell>
          <cell r="E197">
            <v>2227</v>
          </cell>
          <cell r="F197"/>
          <cell r="G197" t="str">
            <v>Scott</v>
          </cell>
          <cell r="H197" t="str">
            <v>Richardson</v>
          </cell>
          <cell r="I197" t="str">
            <v xml:space="preserve"> </v>
          </cell>
          <cell r="J197" t="str">
            <v>M</v>
          </cell>
          <cell r="K197" t="str">
            <v>Stokesdale</v>
          </cell>
          <cell r="L197" t="str">
            <v>NC</v>
          </cell>
          <cell r="M197">
            <v>48</v>
          </cell>
          <cell r="N197" t="str">
            <v>Clemmons Bike Racing</v>
          </cell>
          <cell r="O197">
            <v>0</v>
          </cell>
          <cell r="P197">
            <v>0.60763888888888895</v>
          </cell>
          <cell r="Q197">
            <v>3</v>
          </cell>
          <cell r="R197">
            <v>44472</v>
          </cell>
          <cell r="S197">
            <v>35</v>
          </cell>
          <cell r="T197">
            <v>413027</v>
          </cell>
          <cell r="U197" t="str">
            <v>413027Masters Men 40+ CX 1,2,3</v>
          </cell>
          <cell r="V197" t="str">
            <v>Richardson Scott</v>
          </cell>
          <cell r="W197">
            <v>47</v>
          </cell>
        </row>
        <row r="198">
          <cell r="D198" t="str">
            <v>148Masters Men 40+ CX 1,2,3</v>
          </cell>
          <cell r="E198">
            <v>2168</v>
          </cell>
          <cell r="F198"/>
          <cell r="G198" t="str">
            <v>Rod</v>
          </cell>
          <cell r="H198" t="str">
            <v>Stanton</v>
          </cell>
          <cell r="I198" t="str">
            <v>Y</v>
          </cell>
          <cell r="J198" t="str">
            <v>M</v>
          </cell>
          <cell r="K198" t="str">
            <v>Holly Springs</v>
          </cell>
          <cell r="L198" t="str">
            <v>NC</v>
          </cell>
          <cell r="M198">
            <v>49</v>
          </cell>
          <cell r="N198" t="str">
            <v>Team Spoke Cycles p/b Eatmon Law Firm</v>
          </cell>
          <cell r="O198">
            <v>44575</v>
          </cell>
          <cell r="P198">
            <v>0.60763888888888895</v>
          </cell>
          <cell r="Q198">
            <v>2</v>
          </cell>
          <cell r="R198">
            <v>44472</v>
          </cell>
          <cell r="S198">
            <v>35</v>
          </cell>
          <cell r="T198">
            <v>455356</v>
          </cell>
          <cell r="U198" t="str">
            <v>455356Masters Men 40+ CX 1,2,3</v>
          </cell>
          <cell r="V198" t="str">
            <v>Stanton Rod</v>
          </cell>
          <cell r="W198">
            <v>48</v>
          </cell>
        </row>
        <row r="199">
          <cell r="D199" t="str">
            <v>152Masters Men 40+ CX 1,2,3</v>
          </cell>
          <cell r="E199">
            <v>2172</v>
          </cell>
          <cell r="F199"/>
          <cell r="G199" t="str">
            <v>Christopher</v>
          </cell>
          <cell r="H199" t="str">
            <v>Wyatt</v>
          </cell>
          <cell r="I199" t="str">
            <v xml:space="preserve"> </v>
          </cell>
          <cell r="J199" t="str">
            <v>M</v>
          </cell>
          <cell r="K199" t="str">
            <v xml:space="preserve"> </v>
          </cell>
          <cell r="L199">
            <v>0</v>
          </cell>
          <cell r="M199">
            <v>49</v>
          </cell>
          <cell r="N199" t="str">
            <v>Motion Makers / DARC</v>
          </cell>
          <cell r="O199">
            <v>44769</v>
          </cell>
          <cell r="P199">
            <v>0.60763888888888895</v>
          </cell>
          <cell r="Q199">
            <v>2</v>
          </cell>
          <cell r="R199">
            <v>44472</v>
          </cell>
          <cell r="S199">
            <v>35</v>
          </cell>
          <cell r="T199">
            <v>87149</v>
          </cell>
          <cell r="U199" t="str">
            <v>87149Masters Men 40+ CX 1,2,3</v>
          </cell>
          <cell r="V199" t="str">
            <v>Wyatt Christopher</v>
          </cell>
          <cell r="W199">
            <v>48</v>
          </cell>
        </row>
        <row r="200">
          <cell r="D200" t="str">
            <v>97Masters Men 50+ CX 1,2,3</v>
          </cell>
          <cell r="E200">
            <v>2306</v>
          </cell>
          <cell r="F200"/>
          <cell r="G200" t="str">
            <v>Steven</v>
          </cell>
          <cell r="H200" t="str">
            <v>Andreaus</v>
          </cell>
          <cell r="I200" t="str">
            <v xml:space="preserve"> </v>
          </cell>
          <cell r="J200" t="str">
            <v>M</v>
          </cell>
          <cell r="K200" t="str">
            <v>RALEIGH</v>
          </cell>
          <cell r="L200" t="str">
            <v>NC</v>
          </cell>
          <cell r="M200">
            <v>64</v>
          </cell>
          <cell r="N200" t="str">
            <v>Constellation Cycling = C2</v>
          </cell>
          <cell r="O200">
            <v>44531</v>
          </cell>
          <cell r="P200">
            <v>0.60763888888888895</v>
          </cell>
          <cell r="Q200">
            <v>3</v>
          </cell>
          <cell r="R200">
            <v>44472</v>
          </cell>
          <cell r="S200">
            <v>35</v>
          </cell>
          <cell r="T200">
            <v>503136</v>
          </cell>
          <cell r="U200" t="str">
            <v>503136Masters Men 50+ CX 1,2,3</v>
          </cell>
          <cell r="V200" t="str">
            <v>Andreaus Steven</v>
          </cell>
          <cell r="W200">
            <v>63</v>
          </cell>
        </row>
        <row r="201">
          <cell r="D201" t="str">
            <v>76Masters Men 50+ CX 1,2,3</v>
          </cell>
          <cell r="E201">
            <v>2173</v>
          </cell>
          <cell r="F201"/>
          <cell r="G201" t="str">
            <v>Barney</v>
          </cell>
          <cell r="H201" t="str">
            <v>Baxter</v>
          </cell>
          <cell r="I201" t="str">
            <v>Y</v>
          </cell>
          <cell r="J201" t="str">
            <v>M</v>
          </cell>
          <cell r="K201" t="str">
            <v>RALEIGH</v>
          </cell>
          <cell r="L201" t="str">
            <v>NC</v>
          </cell>
          <cell r="M201">
            <v>65</v>
          </cell>
          <cell r="N201" t="str">
            <v>Revolution Cycling</v>
          </cell>
          <cell r="O201">
            <v>44815</v>
          </cell>
          <cell r="P201">
            <v>0.60763888888888895</v>
          </cell>
          <cell r="Q201">
            <v>2</v>
          </cell>
          <cell r="R201">
            <v>44472</v>
          </cell>
          <cell r="S201">
            <v>35</v>
          </cell>
          <cell r="T201">
            <v>56193</v>
          </cell>
          <cell r="U201" t="str">
            <v>56193Masters Men 50+ CX 1,2,3</v>
          </cell>
          <cell r="V201" t="str">
            <v>Baxter Barney</v>
          </cell>
          <cell r="W201">
            <v>64</v>
          </cell>
        </row>
        <row r="202">
          <cell r="D202" t="str">
            <v>77Masters Men 50+ CX 1,2,3</v>
          </cell>
          <cell r="E202">
            <v>2174</v>
          </cell>
          <cell r="F202"/>
          <cell r="G202" t="str">
            <v>Todd</v>
          </cell>
          <cell r="H202" t="str">
            <v>Davis</v>
          </cell>
          <cell r="I202" t="str">
            <v>Y</v>
          </cell>
          <cell r="J202" t="str">
            <v>M</v>
          </cell>
          <cell r="K202" t="str">
            <v>RALEIGH</v>
          </cell>
          <cell r="L202" t="str">
            <v>NC</v>
          </cell>
          <cell r="M202">
            <v>55</v>
          </cell>
          <cell r="N202" t="str">
            <v>KCOI Boulevard</v>
          </cell>
          <cell r="O202">
            <v>44801</v>
          </cell>
          <cell r="P202">
            <v>0.60763888888888895</v>
          </cell>
          <cell r="Q202">
            <v>2</v>
          </cell>
          <cell r="R202">
            <v>44472</v>
          </cell>
          <cell r="S202">
            <v>35</v>
          </cell>
          <cell r="T202">
            <v>159250</v>
          </cell>
          <cell r="U202" t="str">
            <v>159250Masters Men 50+ CX 1,2,3</v>
          </cell>
          <cell r="V202" t="str">
            <v>Davis Todd</v>
          </cell>
          <cell r="W202">
            <v>54</v>
          </cell>
        </row>
        <row r="203">
          <cell r="D203" t="str">
            <v>78Masters Men 50+ CX 1,2,3</v>
          </cell>
          <cell r="E203">
            <v>2175</v>
          </cell>
          <cell r="F203"/>
          <cell r="G203" t="str">
            <v>Jonathan</v>
          </cell>
          <cell r="H203" t="str">
            <v>Dubel</v>
          </cell>
          <cell r="I203" t="str">
            <v>Y</v>
          </cell>
          <cell r="J203" t="str">
            <v>M</v>
          </cell>
          <cell r="K203" t="str">
            <v>Wilmington</v>
          </cell>
          <cell r="L203" t="str">
            <v>NC</v>
          </cell>
          <cell r="M203">
            <v>56</v>
          </cell>
          <cell r="N203" t="str">
            <v>LSV/KELLY Benefits</v>
          </cell>
          <cell r="O203">
            <v>44812</v>
          </cell>
          <cell r="P203">
            <v>0.60763888888888895</v>
          </cell>
          <cell r="Q203">
            <v>2</v>
          </cell>
          <cell r="R203">
            <v>44472</v>
          </cell>
          <cell r="S203">
            <v>35</v>
          </cell>
          <cell r="T203">
            <v>448108</v>
          </cell>
          <cell r="U203" t="str">
            <v>448108Masters Men 50+ CX 1,2,3</v>
          </cell>
          <cell r="V203" t="str">
            <v>Dubel Jonathan</v>
          </cell>
          <cell r="W203">
            <v>55</v>
          </cell>
        </row>
        <row r="204">
          <cell r="D204" t="str">
            <v>98Masters Men 50+ CX 1,2,3</v>
          </cell>
          <cell r="E204">
            <v>2307</v>
          </cell>
          <cell r="F204"/>
          <cell r="G204" t="str">
            <v>Brian</v>
          </cell>
          <cell r="H204" t="str">
            <v>Funk</v>
          </cell>
          <cell r="I204" t="str">
            <v xml:space="preserve"> </v>
          </cell>
          <cell r="J204" t="str">
            <v>M</v>
          </cell>
          <cell r="K204" t="str">
            <v>RALEIGH</v>
          </cell>
          <cell r="L204" t="str">
            <v>NC</v>
          </cell>
          <cell r="M204">
            <v>53</v>
          </cell>
          <cell r="N204" t="str">
            <v>Team Spoke Cycles</v>
          </cell>
          <cell r="O204">
            <v>44621</v>
          </cell>
          <cell r="P204">
            <v>0.60763888888888895</v>
          </cell>
          <cell r="Q204">
            <v>3</v>
          </cell>
          <cell r="R204">
            <v>44472</v>
          </cell>
          <cell r="S204">
            <v>35</v>
          </cell>
          <cell r="T204">
            <v>419399</v>
          </cell>
          <cell r="U204" t="str">
            <v>419399Masters Men 50+ CX 1,2,3</v>
          </cell>
          <cell r="V204" t="str">
            <v>Funk Brian</v>
          </cell>
          <cell r="W204">
            <v>52</v>
          </cell>
        </row>
        <row r="205">
          <cell r="D205" t="str">
            <v>80Masters Men 50+ CX 1,2,3</v>
          </cell>
          <cell r="E205">
            <v>2177</v>
          </cell>
          <cell r="F205"/>
          <cell r="G205" t="str">
            <v>David</v>
          </cell>
          <cell r="H205" t="str">
            <v>Gerrer</v>
          </cell>
          <cell r="I205" t="str">
            <v>Y</v>
          </cell>
          <cell r="J205" t="str">
            <v>M</v>
          </cell>
          <cell r="K205" t="str">
            <v>Hendersonville</v>
          </cell>
          <cell r="L205" t="str">
            <v>NC</v>
          </cell>
          <cell r="M205">
            <v>56</v>
          </cell>
          <cell r="N205" t="str">
            <v>NCCX</v>
          </cell>
          <cell r="O205">
            <v>44831</v>
          </cell>
          <cell r="P205">
            <v>0.60763888888888895</v>
          </cell>
          <cell r="Q205">
            <v>3</v>
          </cell>
          <cell r="R205">
            <v>44472</v>
          </cell>
          <cell r="S205">
            <v>35</v>
          </cell>
          <cell r="T205">
            <v>365071</v>
          </cell>
          <cell r="U205" t="str">
            <v>365071Masters Men 50+ CX 1,2,3</v>
          </cell>
          <cell r="V205" t="str">
            <v>Gerrer David</v>
          </cell>
          <cell r="W205">
            <v>55</v>
          </cell>
        </row>
        <row r="206">
          <cell r="D206" t="str">
            <v>81Masters Men 50+ CX 1,2,3</v>
          </cell>
          <cell r="E206">
            <v>2178</v>
          </cell>
          <cell r="F206"/>
          <cell r="G206" t="str">
            <v>Kenneth</v>
          </cell>
          <cell r="H206" t="str">
            <v>Gillie</v>
          </cell>
          <cell r="I206" t="str">
            <v>Y</v>
          </cell>
          <cell r="J206" t="str">
            <v>M</v>
          </cell>
          <cell r="K206" t="str">
            <v>DANVILLE</v>
          </cell>
          <cell r="L206" t="str">
            <v>VA</v>
          </cell>
          <cell r="M206">
            <v>54</v>
          </cell>
          <cell r="N206" t="str">
            <v>Lexington Bicycle Shop-Pactimo-East Coast Cycles</v>
          </cell>
          <cell r="O206">
            <v>44566</v>
          </cell>
          <cell r="P206">
            <v>0.60763888888888895</v>
          </cell>
          <cell r="Q206">
            <v>3</v>
          </cell>
          <cell r="R206">
            <v>44472</v>
          </cell>
          <cell r="S206">
            <v>35</v>
          </cell>
          <cell r="T206">
            <v>102511</v>
          </cell>
          <cell r="U206" t="str">
            <v>102511Masters Men 50+ CX 1,2,3</v>
          </cell>
          <cell r="V206" t="str">
            <v>Gillie Kenneth</v>
          </cell>
          <cell r="W206">
            <v>53</v>
          </cell>
        </row>
        <row r="207">
          <cell r="D207" t="str">
            <v>82Masters Men 50+ CX 1,2,3</v>
          </cell>
          <cell r="E207">
            <v>2179</v>
          </cell>
          <cell r="F207"/>
          <cell r="G207" t="str">
            <v>Timothy</v>
          </cell>
          <cell r="H207" t="str">
            <v>Hopkin</v>
          </cell>
          <cell r="I207" t="str">
            <v>Y</v>
          </cell>
          <cell r="J207" t="str">
            <v>M</v>
          </cell>
          <cell r="K207" t="str">
            <v>FLAT ROCK</v>
          </cell>
          <cell r="L207" t="str">
            <v>NC</v>
          </cell>
          <cell r="M207">
            <v>54</v>
          </cell>
          <cell r="N207" t="str">
            <v>North Carolina Cyclo-Cross / NCCX</v>
          </cell>
          <cell r="O207">
            <v>44546</v>
          </cell>
          <cell r="P207">
            <v>0.60763888888888895</v>
          </cell>
          <cell r="Q207">
            <v>2</v>
          </cell>
          <cell r="R207">
            <v>44472</v>
          </cell>
          <cell r="S207">
            <v>0</v>
          </cell>
          <cell r="T207">
            <v>16709</v>
          </cell>
          <cell r="U207" t="str">
            <v>16709Masters Men 50+ CX 1,2,3</v>
          </cell>
          <cell r="V207" t="str">
            <v>Hopkin Timothy</v>
          </cell>
          <cell r="W207">
            <v>53</v>
          </cell>
        </row>
        <row r="208">
          <cell r="D208" t="str">
            <v>103Masters Men 50+ CX 1,2,3</v>
          </cell>
          <cell r="E208">
            <v>2352</v>
          </cell>
          <cell r="F208"/>
          <cell r="G208" t="str">
            <v>Peter</v>
          </cell>
          <cell r="H208" t="str">
            <v>Hymas</v>
          </cell>
          <cell r="I208" t="str">
            <v>Y</v>
          </cell>
          <cell r="J208" t="str">
            <v>M</v>
          </cell>
          <cell r="K208" t="str">
            <v>DURHAM</v>
          </cell>
          <cell r="L208" t="str">
            <v>NC</v>
          </cell>
          <cell r="M208">
            <v>54</v>
          </cell>
          <cell r="N208" t="str">
            <v xml:space="preserve"> </v>
          </cell>
          <cell r="O208">
            <v>44573</v>
          </cell>
          <cell r="P208">
            <v>0.60763888888888895</v>
          </cell>
          <cell r="Q208">
            <v>2</v>
          </cell>
          <cell r="R208">
            <v>44472</v>
          </cell>
          <cell r="S208">
            <v>40</v>
          </cell>
          <cell r="T208">
            <v>46583</v>
          </cell>
          <cell r="U208" t="str">
            <v>46583Masters Men 50+ CX 1,2,3</v>
          </cell>
          <cell r="V208" t="str">
            <v>Hymas Peter</v>
          </cell>
          <cell r="W208">
            <v>53</v>
          </cell>
        </row>
        <row r="209">
          <cell r="D209" t="str">
            <v>83Masters Men 50+ CX 1,2,3</v>
          </cell>
          <cell r="E209">
            <v>2180</v>
          </cell>
          <cell r="F209"/>
          <cell r="G209" t="str">
            <v>Philip</v>
          </cell>
          <cell r="H209" t="str">
            <v>Kielty</v>
          </cell>
          <cell r="I209" t="str">
            <v>Y</v>
          </cell>
          <cell r="J209" t="str">
            <v>M</v>
          </cell>
          <cell r="K209" t="str">
            <v>Oxford</v>
          </cell>
          <cell r="L209" t="str">
            <v>NC</v>
          </cell>
          <cell r="M209">
            <v>51</v>
          </cell>
          <cell r="N209">
            <v>0</v>
          </cell>
          <cell r="O209">
            <v>44548</v>
          </cell>
          <cell r="P209">
            <v>0.60763888888888895</v>
          </cell>
          <cell r="Q209">
            <v>2</v>
          </cell>
          <cell r="R209">
            <v>44472</v>
          </cell>
          <cell r="S209">
            <v>50</v>
          </cell>
          <cell r="T209">
            <v>542286</v>
          </cell>
          <cell r="U209" t="str">
            <v>542286Masters Men 50+ CX 1,2,3</v>
          </cell>
          <cell r="V209" t="str">
            <v>Kielty Philip</v>
          </cell>
          <cell r="W209">
            <v>50</v>
          </cell>
        </row>
        <row r="210">
          <cell r="D210" t="str">
            <v>100Masters Men 50+ CX 1,2,3</v>
          </cell>
          <cell r="E210">
            <v>2309</v>
          </cell>
          <cell r="F210"/>
          <cell r="G210" t="str">
            <v>Randy</v>
          </cell>
          <cell r="H210" t="str">
            <v>Murray</v>
          </cell>
          <cell r="I210" t="str">
            <v xml:space="preserve"> </v>
          </cell>
          <cell r="J210" t="str">
            <v>M</v>
          </cell>
          <cell r="K210" t="str">
            <v>CARY</v>
          </cell>
          <cell r="L210" t="str">
            <v>NC</v>
          </cell>
          <cell r="M210">
            <v>58</v>
          </cell>
          <cell r="N210" t="str">
            <v>Revolution Cycle Sports</v>
          </cell>
          <cell r="O210">
            <v>0</v>
          </cell>
          <cell r="P210">
            <v>0.60763888888888895</v>
          </cell>
          <cell r="Q210">
            <v>3</v>
          </cell>
          <cell r="R210">
            <v>44472</v>
          </cell>
          <cell r="S210">
            <v>35</v>
          </cell>
          <cell r="T210">
            <v>173506</v>
          </cell>
          <cell r="U210" t="str">
            <v>173506Masters Men 50+ CX 1,2,3</v>
          </cell>
          <cell r="V210" t="str">
            <v>Murray Randy</v>
          </cell>
          <cell r="W210">
            <v>57</v>
          </cell>
        </row>
        <row r="211">
          <cell r="D211" t="str">
            <v>86Masters Men 50+ CX 1,2,3</v>
          </cell>
          <cell r="E211">
            <v>2183</v>
          </cell>
          <cell r="F211"/>
          <cell r="G211" t="str">
            <v>Michael</v>
          </cell>
          <cell r="H211" t="str">
            <v>OBrien</v>
          </cell>
          <cell r="I211" t="str">
            <v>X</v>
          </cell>
          <cell r="J211" t="str">
            <v>M</v>
          </cell>
          <cell r="K211" t="str">
            <v>KERNERSVILLE</v>
          </cell>
          <cell r="L211" t="str">
            <v>NC</v>
          </cell>
          <cell r="M211">
            <v>52</v>
          </cell>
          <cell r="N211" t="str">
            <v>Mock Orange</v>
          </cell>
          <cell r="O211">
            <v>44548</v>
          </cell>
          <cell r="P211">
            <v>0.60763888888888895</v>
          </cell>
          <cell r="Q211">
            <v>3</v>
          </cell>
          <cell r="R211">
            <v>44472</v>
          </cell>
          <cell r="S211">
            <v>35</v>
          </cell>
          <cell r="T211">
            <v>416568</v>
          </cell>
          <cell r="U211" t="str">
            <v>416568Masters Men 50+ CX 1,2,3</v>
          </cell>
          <cell r="V211" t="str">
            <v>OBrien Michael</v>
          </cell>
          <cell r="W211">
            <v>51</v>
          </cell>
        </row>
        <row r="212">
          <cell r="D212" t="str">
            <v>87Masters Men 50+ CX 1,2,3</v>
          </cell>
          <cell r="E212">
            <v>2184</v>
          </cell>
          <cell r="F212"/>
          <cell r="G212" t="str">
            <v>Paul</v>
          </cell>
          <cell r="H212" t="str">
            <v>Paisant</v>
          </cell>
          <cell r="I212" t="str">
            <v xml:space="preserve"> </v>
          </cell>
          <cell r="J212" t="str">
            <v>M</v>
          </cell>
          <cell r="K212" t="str">
            <v xml:space="preserve"> </v>
          </cell>
          <cell r="L212">
            <v>0</v>
          </cell>
          <cell r="M212">
            <v>55</v>
          </cell>
          <cell r="N212" t="str">
            <v>Mock Orange Bikes</v>
          </cell>
          <cell r="O212">
            <v>44762</v>
          </cell>
          <cell r="P212">
            <v>0.60763888888888895</v>
          </cell>
          <cell r="Q212">
            <v>3</v>
          </cell>
          <cell r="R212">
            <v>44472</v>
          </cell>
          <cell r="S212">
            <v>35</v>
          </cell>
          <cell r="T212">
            <v>280851</v>
          </cell>
          <cell r="U212" t="str">
            <v>280851Masters Men 50+ CX 1,2,3</v>
          </cell>
          <cell r="V212" t="str">
            <v>Paisant Paul</v>
          </cell>
          <cell r="W212">
            <v>54</v>
          </cell>
        </row>
        <row r="213">
          <cell r="D213" t="str">
            <v>88Masters Men 50+ CX 1,2,3</v>
          </cell>
          <cell r="E213">
            <v>2185</v>
          </cell>
          <cell r="F213"/>
          <cell r="G213" t="str">
            <v>Robb</v>
          </cell>
          <cell r="H213" t="str">
            <v>Peterson</v>
          </cell>
          <cell r="I213" t="str">
            <v>Y</v>
          </cell>
          <cell r="J213" t="str">
            <v>M</v>
          </cell>
          <cell r="K213" t="str">
            <v>MOUNT AIRY</v>
          </cell>
          <cell r="L213" t="str">
            <v>NC</v>
          </cell>
          <cell r="M213">
            <v>53</v>
          </cell>
          <cell r="N213" t="str">
            <v>Cycleworks</v>
          </cell>
          <cell r="O213">
            <v>44547</v>
          </cell>
          <cell r="P213">
            <v>0.60763888888888895</v>
          </cell>
          <cell r="Q213">
            <v>2</v>
          </cell>
          <cell r="R213">
            <v>44472</v>
          </cell>
          <cell r="S213">
            <v>35</v>
          </cell>
          <cell r="T213">
            <v>270019</v>
          </cell>
          <cell r="U213" t="str">
            <v>270019Masters Men 50+ CX 1,2,3</v>
          </cell>
          <cell r="V213" t="str">
            <v>Peterson Robb</v>
          </cell>
          <cell r="W213">
            <v>52</v>
          </cell>
        </row>
        <row r="214">
          <cell r="D214" t="str">
            <v>89Masters Men 50+ CX 1,2,3</v>
          </cell>
          <cell r="E214">
            <v>2186</v>
          </cell>
          <cell r="F214"/>
          <cell r="G214" t="str">
            <v>James</v>
          </cell>
          <cell r="H214" t="str">
            <v>Pittman</v>
          </cell>
          <cell r="I214" t="str">
            <v>Y</v>
          </cell>
          <cell r="J214" t="str">
            <v>M</v>
          </cell>
          <cell r="K214" t="str">
            <v>HORSE SHOE</v>
          </cell>
          <cell r="L214" t="str">
            <v>NC</v>
          </cell>
          <cell r="M214">
            <v>50</v>
          </cell>
          <cell r="N214" t="str">
            <v>Crosstown Velo</v>
          </cell>
          <cell r="O214">
            <v>44548</v>
          </cell>
          <cell r="P214">
            <v>0.60763888888888895</v>
          </cell>
          <cell r="Q214">
            <v>2</v>
          </cell>
          <cell r="R214">
            <v>44472</v>
          </cell>
          <cell r="S214">
            <v>35</v>
          </cell>
          <cell r="T214">
            <v>334412</v>
          </cell>
          <cell r="U214" t="str">
            <v>334412Masters Men 50+ CX 1,2,3</v>
          </cell>
          <cell r="V214" t="str">
            <v>Pittman James</v>
          </cell>
          <cell r="W214">
            <v>49</v>
          </cell>
        </row>
        <row r="215">
          <cell r="D215" t="str">
            <v>96Masters Men 50+ CX 1,2,3</v>
          </cell>
          <cell r="E215">
            <v>2229</v>
          </cell>
          <cell r="F215"/>
          <cell r="G215" t="str">
            <v>Brad</v>
          </cell>
          <cell r="H215" t="str">
            <v>Reed</v>
          </cell>
          <cell r="I215" t="str">
            <v>Y</v>
          </cell>
          <cell r="J215" t="str">
            <v>M</v>
          </cell>
          <cell r="K215" t="str">
            <v>Waxhaw</v>
          </cell>
          <cell r="L215" t="str">
            <v>NC</v>
          </cell>
          <cell r="M215">
            <v>52</v>
          </cell>
          <cell r="N215" t="str">
            <v>Team Rize</v>
          </cell>
          <cell r="O215">
            <v>44667</v>
          </cell>
          <cell r="P215">
            <v>0.60763888888888895</v>
          </cell>
          <cell r="Q215">
            <v>2</v>
          </cell>
          <cell r="R215">
            <v>44472</v>
          </cell>
          <cell r="S215">
            <v>35</v>
          </cell>
          <cell r="T215">
            <v>29370</v>
          </cell>
          <cell r="U215" t="str">
            <v>29370Masters Men 50+ CX 1,2,3</v>
          </cell>
          <cell r="V215" t="str">
            <v>Reed Brad</v>
          </cell>
          <cell r="W215">
            <v>51</v>
          </cell>
        </row>
        <row r="216">
          <cell r="D216" t="str">
            <v>90Masters Men 50+ CX 1,2,3</v>
          </cell>
          <cell r="E216">
            <v>2187</v>
          </cell>
          <cell r="F216"/>
          <cell r="G216" t="str">
            <v>Boyd</v>
          </cell>
          <cell r="H216" t="str">
            <v>Safrit</v>
          </cell>
          <cell r="I216" t="str">
            <v>Y</v>
          </cell>
          <cell r="J216" t="str">
            <v>M</v>
          </cell>
          <cell r="K216" t="str">
            <v>CHARLOTTE</v>
          </cell>
          <cell r="L216" t="str">
            <v>NC</v>
          </cell>
          <cell r="M216">
            <v>55</v>
          </cell>
          <cell r="N216" t="str">
            <v>Legion Brewing CX</v>
          </cell>
          <cell r="O216">
            <v>44573</v>
          </cell>
          <cell r="P216">
            <v>0.60763888888888895</v>
          </cell>
          <cell r="Q216">
            <v>3</v>
          </cell>
          <cell r="R216">
            <v>44472</v>
          </cell>
          <cell r="S216">
            <v>35</v>
          </cell>
          <cell r="T216">
            <v>350274</v>
          </cell>
          <cell r="U216" t="str">
            <v>350274Masters Men 50+ CX 1,2,3</v>
          </cell>
          <cell r="V216" t="str">
            <v>Safrit Boyd</v>
          </cell>
          <cell r="W216">
            <v>54</v>
          </cell>
        </row>
        <row r="217">
          <cell r="D217" t="str">
            <v>93Masters Men 50+ CX 1,2,3</v>
          </cell>
          <cell r="E217">
            <v>2190</v>
          </cell>
          <cell r="F217"/>
          <cell r="G217" t="str">
            <v>Dariusz</v>
          </cell>
          <cell r="H217" t="str">
            <v>Tyborowski</v>
          </cell>
          <cell r="I217" t="str">
            <v>Y</v>
          </cell>
          <cell r="J217" t="str">
            <v>M</v>
          </cell>
          <cell r="K217" t="str">
            <v>ZEBULON</v>
          </cell>
          <cell r="L217" t="str">
            <v>NC</v>
          </cell>
          <cell r="M217">
            <v>52</v>
          </cell>
          <cell r="N217" t="str">
            <v>Jigawatt Cycling p/b Carolina Ale House</v>
          </cell>
          <cell r="O217">
            <v>44798</v>
          </cell>
          <cell r="P217">
            <v>0.60763888888888895</v>
          </cell>
          <cell r="Q217">
            <v>2</v>
          </cell>
          <cell r="R217">
            <v>44472</v>
          </cell>
          <cell r="S217">
            <v>35</v>
          </cell>
          <cell r="T217">
            <v>338866</v>
          </cell>
          <cell r="U217" t="str">
            <v>338866Masters Men 50+ CX 1,2,3</v>
          </cell>
          <cell r="V217" t="str">
            <v>Tyborowski Dariusz</v>
          </cell>
          <cell r="W217">
            <v>51</v>
          </cell>
        </row>
        <row r="218">
          <cell r="D218" t="str">
            <v>750Masters Men 60+ CX 1,2,3</v>
          </cell>
          <cell r="E218">
            <v>2192</v>
          </cell>
          <cell r="F218"/>
          <cell r="G218" t="str">
            <v>Earl</v>
          </cell>
          <cell r="H218" t="str">
            <v>Anderson</v>
          </cell>
          <cell r="I218" t="str">
            <v xml:space="preserve"> </v>
          </cell>
          <cell r="J218" t="str">
            <v>M</v>
          </cell>
          <cell r="K218" t="str">
            <v>WINSTONSALEM</v>
          </cell>
          <cell r="L218" t="str">
            <v>NC</v>
          </cell>
          <cell r="M218">
            <v>65</v>
          </cell>
          <cell r="N218" t="str">
            <v xml:space="preserve"> </v>
          </cell>
          <cell r="O218">
            <v>44547</v>
          </cell>
          <cell r="P218">
            <v>0.60763888888888895</v>
          </cell>
          <cell r="Q218">
            <v>3</v>
          </cell>
          <cell r="R218">
            <v>44472</v>
          </cell>
          <cell r="S218">
            <v>35</v>
          </cell>
          <cell r="T218">
            <v>287369</v>
          </cell>
          <cell r="U218" t="str">
            <v>287369Masters Men 60+ CX 1,2,3</v>
          </cell>
          <cell r="V218" t="str">
            <v>Anderson Earl</v>
          </cell>
          <cell r="W218">
            <v>64</v>
          </cell>
        </row>
        <row r="219">
          <cell r="D219" t="str">
            <v>752Masters Men 60+ CX 1,2,3</v>
          </cell>
          <cell r="E219">
            <v>2194</v>
          </cell>
          <cell r="F219"/>
          <cell r="G219" t="str">
            <v>Steven</v>
          </cell>
          <cell r="H219" t="str">
            <v>Baker</v>
          </cell>
          <cell r="I219" t="str">
            <v>Y</v>
          </cell>
          <cell r="J219" t="str">
            <v>M</v>
          </cell>
          <cell r="K219" t="str">
            <v>RALEIGH</v>
          </cell>
          <cell r="L219" t="str">
            <v>NC</v>
          </cell>
          <cell r="M219">
            <v>69</v>
          </cell>
          <cell r="N219" t="str">
            <v>Revolution Cycle Sports</v>
          </cell>
          <cell r="O219">
            <v>44547</v>
          </cell>
          <cell r="P219">
            <v>0.60763888888888895</v>
          </cell>
          <cell r="Q219">
            <v>3</v>
          </cell>
          <cell r="R219">
            <v>44472</v>
          </cell>
          <cell r="S219">
            <v>35</v>
          </cell>
          <cell r="T219">
            <v>103739</v>
          </cell>
          <cell r="U219" t="str">
            <v>103739Masters Men 60+ CX 1,2,3</v>
          </cell>
          <cell r="V219" t="str">
            <v>Baker Steven</v>
          </cell>
          <cell r="W219">
            <v>68</v>
          </cell>
        </row>
        <row r="220">
          <cell r="D220" t="str">
            <v>753Masters Men 60+ CX 1,2,3</v>
          </cell>
          <cell r="E220">
            <v>2195</v>
          </cell>
          <cell r="F220"/>
          <cell r="G220" t="str">
            <v>Derek</v>
          </cell>
          <cell r="H220" t="str">
            <v>Bateson</v>
          </cell>
          <cell r="I220" t="str">
            <v xml:space="preserve"> </v>
          </cell>
          <cell r="J220" t="str">
            <v>M</v>
          </cell>
          <cell r="K220" t="str">
            <v>RALEIGH</v>
          </cell>
          <cell r="L220" t="str">
            <v>NC</v>
          </cell>
          <cell r="M220">
            <v>69</v>
          </cell>
          <cell r="N220" t="str">
            <v>Team Spoke Cycles p/b Eatmon Law Firm</v>
          </cell>
          <cell r="O220">
            <v>44781</v>
          </cell>
          <cell r="P220">
            <v>0.60763888888888895</v>
          </cell>
          <cell r="Q220">
            <v>3</v>
          </cell>
          <cell r="R220">
            <v>44472</v>
          </cell>
          <cell r="S220">
            <v>35</v>
          </cell>
          <cell r="T220">
            <v>332826</v>
          </cell>
          <cell r="U220" t="str">
            <v>332826Masters Men 60+ CX 1,2,3</v>
          </cell>
          <cell r="V220" t="str">
            <v>Bateson Derek</v>
          </cell>
          <cell r="W220">
            <v>68</v>
          </cell>
        </row>
        <row r="221">
          <cell r="D221" t="str">
            <v>763Masters Men 60+ CX 1,2,3</v>
          </cell>
          <cell r="E221">
            <v>2311</v>
          </cell>
          <cell r="F221"/>
          <cell r="G221" t="str">
            <v>Robert</v>
          </cell>
          <cell r="H221" t="str">
            <v>Breedlove</v>
          </cell>
          <cell r="I221" t="str">
            <v>Y</v>
          </cell>
          <cell r="J221" t="str">
            <v>M</v>
          </cell>
          <cell r="K221" t="str">
            <v>FUQUAY VARINA</v>
          </cell>
          <cell r="L221" t="str">
            <v>NC</v>
          </cell>
          <cell r="M221">
            <v>69</v>
          </cell>
          <cell r="N221" t="str">
            <v>Blue Sky Bicycles</v>
          </cell>
          <cell r="O221">
            <v>44809</v>
          </cell>
          <cell r="P221">
            <v>0.60763888888888895</v>
          </cell>
          <cell r="Q221">
            <v>3</v>
          </cell>
          <cell r="R221">
            <v>44472</v>
          </cell>
          <cell r="S221">
            <v>35</v>
          </cell>
          <cell r="T221">
            <v>4716</v>
          </cell>
          <cell r="U221" t="str">
            <v>4716Masters Men 60+ CX 1,2,3</v>
          </cell>
          <cell r="V221" t="str">
            <v>Breedlove Robert</v>
          </cell>
          <cell r="W221">
            <v>68</v>
          </cell>
        </row>
        <row r="222">
          <cell r="D222" t="str">
            <v>754Masters Men 60+ CX 1,2,3</v>
          </cell>
          <cell r="E222">
            <v>2196</v>
          </cell>
          <cell r="F222"/>
          <cell r="G222" t="str">
            <v>Lonnie</v>
          </cell>
          <cell r="H222" t="str">
            <v>Brooks</v>
          </cell>
          <cell r="I222" t="str">
            <v>Y</v>
          </cell>
          <cell r="J222" t="str">
            <v>M</v>
          </cell>
          <cell r="K222" t="str">
            <v>RALEIGH</v>
          </cell>
          <cell r="L222" t="str">
            <v>NC</v>
          </cell>
          <cell r="M222">
            <v>61</v>
          </cell>
          <cell r="N222" t="str">
            <v>Cone Health / Cycles DeOro</v>
          </cell>
          <cell r="O222">
            <v>44558</v>
          </cell>
          <cell r="P222">
            <v>0.60763888888888895</v>
          </cell>
          <cell r="Q222">
            <v>3</v>
          </cell>
          <cell r="R222">
            <v>44472</v>
          </cell>
          <cell r="S222">
            <v>35</v>
          </cell>
          <cell r="T222">
            <v>48585</v>
          </cell>
          <cell r="U222" t="str">
            <v>48585Masters Men 60+ CX 1,2,3</v>
          </cell>
          <cell r="V222" t="str">
            <v>Brooks Lonnie</v>
          </cell>
          <cell r="W222">
            <v>60</v>
          </cell>
        </row>
        <row r="223">
          <cell r="D223" t="str">
            <v>756Masters Men 60+ CX 1,2,3</v>
          </cell>
          <cell r="E223">
            <v>2198</v>
          </cell>
          <cell r="F223"/>
          <cell r="G223" t="str">
            <v>David</v>
          </cell>
          <cell r="H223" t="str">
            <v>Fuller</v>
          </cell>
          <cell r="I223" t="str">
            <v>Y</v>
          </cell>
          <cell r="J223" t="str">
            <v>M</v>
          </cell>
          <cell r="K223" t="str">
            <v>Greensboro</v>
          </cell>
          <cell r="L223" t="str">
            <v>NC</v>
          </cell>
          <cell r="M223">
            <v>76</v>
          </cell>
          <cell r="N223" t="str">
            <v>Cycles deOro/Greensboro Velo</v>
          </cell>
          <cell r="O223">
            <v>44573</v>
          </cell>
          <cell r="P223">
            <v>0.60763888888888895</v>
          </cell>
          <cell r="Q223">
            <v>3</v>
          </cell>
          <cell r="R223">
            <v>44472</v>
          </cell>
          <cell r="S223">
            <v>35</v>
          </cell>
          <cell r="T223">
            <v>55527</v>
          </cell>
          <cell r="U223" t="str">
            <v>55527Masters Men 60+ CX 1,2,3</v>
          </cell>
          <cell r="V223" t="str">
            <v>Fuller David</v>
          </cell>
          <cell r="W223">
            <v>75</v>
          </cell>
        </row>
        <row r="224">
          <cell r="D224" t="str">
            <v>757Masters Men 60+ CX 1,2,3</v>
          </cell>
          <cell r="E224">
            <v>2199</v>
          </cell>
          <cell r="F224"/>
          <cell r="G224" t="str">
            <v>Chuck</v>
          </cell>
          <cell r="H224" t="str">
            <v>Gillis</v>
          </cell>
          <cell r="I224" t="str">
            <v>Y</v>
          </cell>
          <cell r="J224" t="str">
            <v>M</v>
          </cell>
          <cell r="K224" t="str">
            <v>PITTSBORO</v>
          </cell>
          <cell r="L224" t="str">
            <v>NC</v>
          </cell>
          <cell r="M224">
            <v>71</v>
          </cell>
          <cell r="N224" t="str">
            <v>Constellation Cycling pb Inland Construction</v>
          </cell>
          <cell r="O224">
            <v>44547</v>
          </cell>
          <cell r="P224">
            <v>0.60763888888888895</v>
          </cell>
          <cell r="Q224">
            <v>3</v>
          </cell>
          <cell r="R224">
            <v>44472</v>
          </cell>
          <cell r="S224">
            <v>35</v>
          </cell>
          <cell r="T224">
            <v>255899</v>
          </cell>
          <cell r="U224" t="str">
            <v>255899Masters Men 60+ CX 1,2,3</v>
          </cell>
          <cell r="V224" t="str">
            <v>Gillis Chuck</v>
          </cell>
          <cell r="W224">
            <v>70</v>
          </cell>
        </row>
        <row r="225">
          <cell r="D225" t="str">
            <v>762Masters Men 60+ CX 1,2,3</v>
          </cell>
          <cell r="E225">
            <v>2224</v>
          </cell>
          <cell r="F225"/>
          <cell r="G225" t="str">
            <v>Daryl</v>
          </cell>
          <cell r="H225" t="str">
            <v>Rains</v>
          </cell>
          <cell r="I225" t="str">
            <v>Y</v>
          </cell>
          <cell r="J225" t="str">
            <v>M</v>
          </cell>
          <cell r="K225" t="str">
            <v>LEWISVILLE</v>
          </cell>
          <cell r="L225" t="str">
            <v>NC</v>
          </cell>
          <cell r="M225">
            <v>60</v>
          </cell>
          <cell r="N225" t="str">
            <v>MOB</v>
          </cell>
          <cell r="O225">
            <v>44656</v>
          </cell>
          <cell r="P225">
            <v>0.60763888888888895</v>
          </cell>
          <cell r="Q225">
            <v>2</v>
          </cell>
          <cell r="R225">
            <v>44472</v>
          </cell>
          <cell r="S225">
            <v>50</v>
          </cell>
          <cell r="T225">
            <v>64810</v>
          </cell>
          <cell r="U225" t="str">
            <v>64810Masters Men 60+ CX 1,2,3</v>
          </cell>
          <cell r="V225" t="str">
            <v>Rains Daryl</v>
          </cell>
          <cell r="W225">
            <v>59</v>
          </cell>
        </row>
        <row r="226">
          <cell r="D226" t="str">
            <v>767Masters Men 60+ CX 1,2,3</v>
          </cell>
          <cell r="E226">
            <v>2404</v>
          </cell>
          <cell r="F226"/>
          <cell r="G226" t="str">
            <v>Todd</v>
          </cell>
          <cell r="H226" t="str">
            <v>Thornton</v>
          </cell>
          <cell r="I226" t="str">
            <v>Y</v>
          </cell>
          <cell r="J226" t="str">
            <v>M</v>
          </cell>
          <cell r="K226" t="str">
            <v>Durham</v>
          </cell>
          <cell r="L226" t="str">
            <v>NC</v>
          </cell>
          <cell r="M226">
            <v>64</v>
          </cell>
          <cell r="N226" t="str">
            <v>Constellation Cycling</v>
          </cell>
          <cell r="O226">
            <v>44717</v>
          </cell>
          <cell r="P226">
            <v>0.60763888888888895</v>
          </cell>
          <cell r="Q226">
            <v>3</v>
          </cell>
          <cell r="R226">
            <v>44472</v>
          </cell>
          <cell r="S226">
            <v>55</v>
          </cell>
          <cell r="T226">
            <v>35532</v>
          </cell>
          <cell r="U226" t="str">
            <v>35532Masters Men 60+ CX 1,2,3</v>
          </cell>
          <cell r="V226" t="str">
            <v>Thornton Todd</v>
          </cell>
          <cell r="W226">
            <v>63</v>
          </cell>
        </row>
        <row r="227">
          <cell r="D227" t="str">
            <v>223Collegiate Men B</v>
          </cell>
          <cell r="E227">
            <v>2096</v>
          </cell>
          <cell r="F227"/>
          <cell r="G227" t="str">
            <v>Alexander</v>
          </cell>
          <cell r="H227" t="str">
            <v>Casper</v>
          </cell>
          <cell r="I227" t="str">
            <v>Y</v>
          </cell>
          <cell r="J227" t="str">
            <v>M</v>
          </cell>
          <cell r="K227" t="str">
            <v>FUQUAY VARINA</v>
          </cell>
          <cell r="L227" t="str">
            <v>NC</v>
          </cell>
          <cell r="M227">
            <v>23</v>
          </cell>
          <cell r="N227" t="str">
            <v>Appalachian State University Cycling Team</v>
          </cell>
          <cell r="O227">
            <v>44548</v>
          </cell>
          <cell r="P227">
            <v>0.64930555555555558</v>
          </cell>
          <cell r="Q227">
            <v>5</v>
          </cell>
          <cell r="R227">
            <v>44472</v>
          </cell>
          <cell r="S227">
            <v>25</v>
          </cell>
          <cell r="T227">
            <v>423341</v>
          </cell>
          <cell r="U227" t="str">
            <v>423341Collegiate Men B</v>
          </cell>
          <cell r="V227" t="str">
            <v>Casper Alexander</v>
          </cell>
          <cell r="W227">
            <v>22</v>
          </cell>
        </row>
        <row r="228">
          <cell r="D228" t="str">
            <v>2Elite Men Pro/CX 1,2,3</v>
          </cell>
          <cell r="E228">
            <v>2159</v>
          </cell>
          <cell r="F228"/>
          <cell r="G228" t="str">
            <v>Joseph</v>
          </cell>
          <cell r="H228" t="str">
            <v>Alachoyan</v>
          </cell>
          <cell r="I228" t="str">
            <v>Y</v>
          </cell>
          <cell r="J228" t="str">
            <v>M</v>
          </cell>
          <cell r="K228" t="str">
            <v>ASHEVILLE</v>
          </cell>
          <cell r="L228" t="str">
            <v>NC</v>
          </cell>
          <cell r="M228">
            <v>43</v>
          </cell>
          <cell r="N228" t="str">
            <v>Velosports Racing</v>
          </cell>
          <cell r="O228">
            <v>44547</v>
          </cell>
          <cell r="P228">
            <v>0.64930555555555558</v>
          </cell>
          <cell r="Q228">
            <v>2</v>
          </cell>
          <cell r="R228">
            <v>44472</v>
          </cell>
          <cell r="S228">
            <v>35</v>
          </cell>
          <cell r="T228">
            <v>70181</v>
          </cell>
          <cell r="U228" t="str">
            <v>70181Elite Men Pro/CX 1,2,3</v>
          </cell>
          <cell r="V228" t="str">
            <v>Alachoyan Joseph</v>
          </cell>
          <cell r="W228">
            <v>42</v>
          </cell>
        </row>
        <row r="229">
          <cell r="D229" t="str">
            <v>3Elite Men Pro/CX 1,2,3</v>
          </cell>
          <cell r="E229">
            <v>2203</v>
          </cell>
          <cell r="F229"/>
          <cell r="G229" t="str">
            <v>Ethan</v>
          </cell>
          <cell r="H229" t="str">
            <v>Doherty</v>
          </cell>
          <cell r="I229" t="str">
            <v>Y</v>
          </cell>
          <cell r="J229" t="str">
            <v>M</v>
          </cell>
          <cell r="K229" t="str">
            <v>Fletcher</v>
          </cell>
          <cell r="L229" t="str">
            <v>NC</v>
          </cell>
          <cell r="M229">
            <v>31</v>
          </cell>
          <cell r="N229" t="str">
            <v xml:space="preserve"> </v>
          </cell>
          <cell r="O229">
            <v>44644</v>
          </cell>
          <cell r="P229">
            <v>0.64930555555555558</v>
          </cell>
          <cell r="Q229">
            <v>2</v>
          </cell>
          <cell r="R229">
            <v>44472</v>
          </cell>
          <cell r="S229">
            <v>35</v>
          </cell>
          <cell r="T229">
            <v>191950</v>
          </cell>
          <cell r="U229" t="str">
            <v>191950Elite Men Pro/CX 1,2,3</v>
          </cell>
          <cell r="V229" t="str">
            <v>Doherty Ethan</v>
          </cell>
          <cell r="W229">
            <v>30</v>
          </cell>
        </row>
        <row r="230">
          <cell r="D230" t="str">
            <v>10Elite Men Pro/CX 1,2,3</v>
          </cell>
          <cell r="E230">
            <v>2114</v>
          </cell>
          <cell r="F230"/>
          <cell r="G230" t="str">
            <v>Keith</v>
          </cell>
          <cell r="H230" t="str">
            <v>Handlon</v>
          </cell>
          <cell r="I230" t="str">
            <v>Y</v>
          </cell>
          <cell r="J230" t="str">
            <v>M</v>
          </cell>
          <cell r="K230" t="str">
            <v>APEX</v>
          </cell>
          <cell r="L230" t="str">
            <v>NC</v>
          </cell>
          <cell r="M230">
            <v>44</v>
          </cell>
          <cell r="N230" t="str">
            <v>Jigawatt Cycling</v>
          </cell>
          <cell r="O230">
            <v>44674</v>
          </cell>
          <cell r="P230">
            <v>0.64930555555555558</v>
          </cell>
          <cell r="Q230">
            <v>2</v>
          </cell>
          <cell r="R230">
            <v>44472</v>
          </cell>
          <cell r="S230">
            <v>35</v>
          </cell>
          <cell r="T230">
            <v>298994</v>
          </cell>
          <cell r="U230" t="str">
            <v>298994Elite Men Pro/CX 1,2,3</v>
          </cell>
          <cell r="V230" t="str">
            <v>Handlon Keith</v>
          </cell>
          <cell r="W230">
            <v>43</v>
          </cell>
        </row>
        <row r="231">
          <cell r="D231" t="str">
            <v>4Elite Men Pro/CX 1,2,3</v>
          </cell>
          <cell r="E231">
            <v>2204</v>
          </cell>
          <cell r="F231"/>
          <cell r="G231" t="str">
            <v>William</v>
          </cell>
          <cell r="H231" t="str">
            <v>Hardin</v>
          </cell>
          <cell r="I231" t="str">
            <v xml:space="preserve"> </v>
          </cell>
          <cell r="J231" t="str">
            <v>M</v>
          </cell>
          <cell r="K231" t="str">
            <v>Winston Salem</v>
          </cell>
          <cell r="L231" t="str">
            <v>NC</v>
          </cell>
          <cell r="M231">
            <v>24</v>
          </cell>
          <cell r="N231" t="str">
            <v>Velocious Sport</v>
          </cell>
          <cell r="O231">
            <v>44610</v>
          </cell>
          <cell r="P231">
            <v>0.64930555555555558</v>
          </cell>
          <cell r="Q231">
            <v>2</v>
          </cell>
          <cell r="R231">
            <v>44472</v>
          </cell>
          <cell r="S231">
            <v>35</v>
          </cell>
          <cell r="T231">
            <v>484523</v>
          </cell>
          <cell r="U231" t="str">
            <v>484523Elite Men Pro/CX 1,2,3</v>
          </cell>
          <cell r="V231" t="str">
            <v>Hardin William</v>
          </cell>
          <cell r="W231">
            <v>23</v>
          </cell>
        </row>
        <row r="232">
          <cell r="D232" t="str">
            <v>18Elite Men Pro/CX 1,2,3</v>
          </cell>
          <cell r="E232">
            <v>2353</v>
          </cell>
          <cell r="F232"/>
          <cell r="G232" t="str">
            <v>Calvin</v>
          </cell>
          <cell r="H232" t="str">
            <v>Hinkle</v>
          </cell>
          <cell r="I232" t="str">
            <v>Y</v>
          </cell>
          <cell r="J232" t="str">
            <v>M</v>
          </cell>
          <cell r="K232" t="str">
            <v>CHAPEL HILL</v>
          </cell>
          <cell r="L232" t="str">
            <v>NC</v>
          </cell>
          <cell r="M232">
            <v>18</v>
          </cell>
          <cell r="N232" t="str">
            <v>Hammercross</v>
          </cell>
          <cell r="O232">
            <v>44561</v>
          </cell>
          <cell r="P232">
            <v>0.64930555555555558</v>
          </cell>
          <cell r="Q232">
            <v>2</v>
          </cell>
          <cell r="R232">
            <v>44472</v>
          </cell>
          <cell r="S232">
            <v>40</v>
          </cell>
          <cell r="T232">
            <v>541219</v>
          </cell>
          <cell r="U232" t="str">
            <v>541219Elite Men Pro/CX 1,2,3</v>
          </cell>
          <cell r="V232" t="str">
            <v>Hinkle Calvin</v>
          </cell>
          <cell r="W232">
            <v>17</v>
          </cell>
        </row>
        <row r="233">
          <cell r="D233" t="str">
            <v>15Elite Men Pro/CX 1,2,3</v>
          </cell>
          <cell r="E233">
            <v>2316</v>
          </cell>
          <cell r="F233"/>
          <cell r="G233" t="str">
            <v>Lucas</v>
          </cell>
          <cell r="H233" t="str">
            <v>Livermon</v>
          </cell>
          <cell r="I233" t="str">
            <v>Y</v>
          </cell>
          <cell r="J233" t="str">
            <v>M</v>
          </cell>
          <cell r="K233" t="str">
            <v xml:space="preserve"> </v>
          </cell>
          <cell r="L233">
            <v>0</v>
          </cell>
          <cell r="M233">
            <v>39</v>
          </cell>
          <cell r="N233" t="str">
            <v>Bell Lap/Fitter p/b Dogwood Cycleworx</v>
          </cell>
          <cell r="O233">
            <v>43830</v>
          </cell>
          <cell r="P233">
            <v>0.64930555555555558</v>
          </cell>
          <cell r="Q233">
            <v>1</v>
          </cell>
          <cell r="R233">
            <v>44472</v>
          </cell>
          <cell r="S233">
            <v>35</v>
          </cell>
          <cell r="T233">
            <v>161552</v>
          </cell>
          <cell r="U233" t="str">
            <v>161552Elite Men Pro/CX 1,2,3</v>
          </cell>
          <cell r="V233" t="str">
            <v>Livermon Lucas</v>
          </cell>
          <cell r="W233">
            <v>38</v>
          </cell>
        </row>
        <row r="234">
          <cell r="D234" t="str">
            <v>16Elite Men Pro/CX 1,2,3</v>
          </cell>
          <cell r="E234">
            <v>2317</v>
          </cell>
          <cell r="F234"/>
          <cell r="G234" t="str">
            <v>Christopher</v>
          </cell>
          <cell r="H234" t="str">
            <v>Ragland</v>
          </cell>
          <cell r="I234" t="str">
            <v>Y</v>
          </cell>
          <cell r="J234" t="str">
            <v>M</v>
          </cell>
          <cell r="K234" t="str">
            <v>RALEIGH</v>
          </cell>
          <cell r="L234" t="str">
            <v>NC</v>
          </cell>
          <cell r="M234">
            <v>41</v>
          </cell>
          <cell r="N234" t="str">
            <v>Berger Hardware Bikes</v>
          </cell>
          <cell r="O234">
            <v>44724</v>
          </cell>
          <cell r="P234">
            <v>0.64930555555555558</v>
          </cell>
          <cell r="Q234">
            <v>2</v>
          </cell>
          <cell r="R234">
            <v>44472</v>
          </cell>
          <cell r="S234">
            <v>35</v>
          </cell>
          <cell r="T234">
            <v>417176</v>
          </cell>
          <cell r="U234" t="str">
            <v>417176Elite Men Pro/CX 1,2,3</v>
          </cell>
          <cell r="V234" t="str">
            <v>Ragland Christopher</v>
          </cell>
          <cell r="W234">
            <v>40</v>
          </cell>
        </row>
        <row r="235">
          <cell r="D235" t="str">
            <v>17Elite Men Pro/CX 1,2,3</v>
          </cell>
          <cell r="E235">
            <v>2318</v>
          </cell>
          <cell r="F235"/>
          <cell r="G235" t="str">
            <v>Dylan</v>
          </cell>
          <cell r="H235" t="str">
            <v>Richardson</v>
          </cell>
          <cell r="I235" t="str">
            <v xml:space="preserve"> </v>
          </cell>
          <cell r="J235" t="str">
            <v>M</v>
          </cell>
          <cell r="K235" t="str">
            <v>STOKESDALE</v>
          </cell>
          <cell r="L235" t="str">
            <v>NC</v>
          </cell>
          <cell r="M235">
            <v>20</v>
          </cell>
          <cell r="N235" t="str">
            <v>Brevard College Cycling</v>
          </cell>
          <cell r="O235">
            <v>44841</v>
          </cell>
          <cell r="P235">
            <v>0.64930555555555558</v>
          </cell>
          <cell r="Q235">
            <v>3</v>
          </cell>
          <cell r="R235">
            <v>44472</v>
          </cell>
          <cell r="S235">
            <v>35</v>
          </cell>
          <cell r="T235">
            <v>415089</v>
          </cell>
          <cell r="U235" t="str">
            <v>415089Elite Men Pro/CX 1,2,3</v>
          </cell>
          <cell r="V235" t="str">
            <v>Richardson Dylan</v>
          </cell>
          <cell r="W235">
            <v>19</v>
          </cell>
        </row>
        <row r="236">
          <cell r="D236" t="str">
            <v>19Elite Men Pro/CX 1,2,3</v>
          </cell>
          <cell r="E236">
            <v>2354</v>
          </cell>
          <cell r="F236"/>
          <cell r="G236" t="str">
            <v>Alex</v>
          </cell>
          <cell r="H236" t="str">
            <v>Ryan</v>
          </cell>
          <cell r="I236" t="str">
            <v xml:space="preserve"> </v>
          </cell>
          <cell r="J236" t="str">
            <v>M</v>
          </cell>
          <cell r="K236" t="str">
            <v>LEWISVILLE</v>
          </cell>
          <cell r="L236" t="str">
            <v>NC</v>
          </cell>
          <cell r="M236">
            <v>34</v>
          </cell>
          <cell r="N236" t="str">
            <v>Ibis off Road p/b Eliel Cycling</v>
          </cell>
          <cell r="O236">
            <v>44561</v>
          </cell>
          <cell r="P236">
            <v>0.64930555555555558</v>
          </cell>
          <cell r="Q236">
            <v>1</v>
          </cell>
          <cell r="R236">
            <v>44472</v>
          </cell>
          <cell r="S236">
            <v>40</v>
          </cell>
          <cell r="T236">
            <v>173542</v>
          </cell>
          <cell r="U236" t="str">
            <v>173542Elite Men Pro/CX 1,2,3</v>
          </cell>
          <cell r="V236" t="str">
            <v>Ryan Alex</v>
          </cell>
          <cell r="W236">
            <v>33</v>
          </cell>
        </row>
        <row r="237">
          <cell r="D237" t="str">
            <v>20Elite Men Pro/CX 1,2,3</v>
          </cell>
          <cell r="E237">
            <v>2355</v>
          </cell>
          <cell r="F237"/>
          <cell r="G237" t="str">
            <v>Christopher</v>
          </cell>
          <cell r="H237" t="str">
            <v>Scallion</v>
          </cell>
          <cell r="I237" t="str">
            <v>Y</v>
          </cell>
          <cell r="J237" t="str">
            <v>M</v>
          </cell>
          <cell r="K237" t="str">
            <v>Durham</v>
          </cell>
          <cell r="L237" t="str">
            <v>NC</v>
          </cell>
          <cell r="M237">
            <v>39</v>
          </cell>
          <cell r="N237" t="str">
            <v>Jigawatt Cycling</v>
          </cell>
          <cell r="O237">
            <v>44822</v>
          </cell>
          <cell r="P237">
            <v>0.64930555555555558</v>
          </cell>
          <cell r="Q237">
            <v>2</v>
          </cell>
          <cell r="R237">
            <v>44472</v>
          </cell>
          <cell r="S237">
            <v>40</v>
          </cell>
          <cell r="T237">
            <v>403766</v>
          </cell>
          <cell r="U237" t="str">
            <v>403766Elite Men Pro/CX 1,2,3</v>
          </cell>
          <cell r="V237" t="str">
            <v>Scallion Christopher</v>
          </cell>
          <cell r="W237">
            <v>38</v>
          </cell>
        </row>
        <row r="238">
          <cell r="D238" t="str">
            <v>8Elite Men Pro/CX 1,2,3</v>
          </cell>
          <cell r="E238">
            <v>2208</v>
          </cell>
          <cell r="F238"/>
          <cell r="G238" t="str">
            <v>Charles</v>
          </cell>
          <cell r="H238" t="str">
            <v>Thompson</v>
          </cell>
          <cell r="I238" t="str">
            <v>Y</v>
          </cell>
          <cell r="J238" t="str">
            <v>M</v>
          </cell>
          <cell r="K238" t="str">
            <v>Raleigh</v>
          </cell>
          <cell r="L238" t="str">
            <v>NC</v>
          </cell>
          <cell r="M238">
            <v>31</v>
          </cell>
          <cell r="N238" t="str">
            <v>Oak City Cycling Project Race Team</v>
          </cell>
          <cell r="O238">
            <v>44561</v>
          </cell>
          <cell r="P238">
            <v>0.64930555555555558</v>
          </cell>
          <cell r="Q238">
            <v>2</v>
          </cell>
          <cell r="R238">
            <v>44472</v>
          </cell>
          <cell r="S238">
            <v>35</v>
          </cell>
          <cell r="T238">
            <v>468638</v>
          </cell>
          <cell r="U238" t="str">
            <v>468638Elite Men Pro/CX 1,2,3</v>
          </cell>
          <cell r="V238" t="str">
            <v>Thompson Charles</v>
          </cell>
          <cell r="W238">
            <v>30</v>
          </cell>
        </row>
        <row r="239">
          <cell r="D239" t="str">
            <v>818Men CX 3</v>
          </cell>
          <cell r="E239">
            <v>2356</v>
          </cell>
          <cell r="F239"/>
          <cell r="G239" t="str">
            <v>Perry</v>
          </cell>
          <cell r="H239" t="str">
            <v>Andre</v>
          </cell>
          <cell r="I239" t="str">
            <v xml:space="preserve"> </v>
          </cell>
          <cell r="J239" t="str">
            <v>M</v>
          </cell>
          <cell r="K239" t="str">
            <v>Durham</v>
          </cell>
          <cell r="L239" t="str">
            <v>NC</v>
          </cell>
          <cell r="M239">
            <v>24</v>
          </cell>
          <cell r="N239" t="str">
            <v>Team Somerset</v>
          </cell>
          <cell r="O239">
            <v>0</v>
          </cell>
          <cell r="P239">
            <v>0.64930555555555558</v>
          </cell>
          <cell r="Q239">
            <v>3</v>
          </cell>
          <cell r="R239">
            <v>44472</v>
          </cell>
          <cell r="S239">
            <v>40</v>
          </cell>
          <cell r="T239">
            <v>297658</v>
          </cell>
          <cell r="U239" t="str">
            <v>297658Men CX 3</v>
          </cell>
          <cell r="V239" t="str">
            <v>Andre Perry</v>
          </cell>
          <cell r="W239">
            <v>23</v>
          </cell>
        </row>
        <row r="240">
          <cell r="D240" t="str">
            <v>813Men CX 3</v>
          </cell>
          <cell r="E240">
            <v>2319</v>
          </cell>
          <cell r="F240"/>
          <cell r="G240" t="str">
            <v>Nelson</v>
          </cell>
          <cell r="H240" t="str">
            <v>Beimfohr</v>
          </cell>
          <cell r="I240" t="str">
            <v xml:space="preserve"> </v>
          </cell>
          <cell r="J240" t="str">
            <v>M</v>
          </cell>
          <cell r="K240" t="str">
            <v>FREDERICKSBURG</v>
          </cell>
          <cell r="L240" t="str">
            <v>VA</v>
          </cell>
          <cell r="M240">
            <v>28</v>
          </cell>
          <cell r="N240" t="str">
            <v>Cumberland Valley Collective</v>
          </cell>
          <cell r="O240">
            <v>44548</v>
          </cell>
          <cell r="P240">
            <v>0.64930555555555558</v>
          </cell>
          <cell r="Q240">
            <v>3</v>
          </cell>
          <cell r="R240">
            <v>44472</v>
          </cell>
          <cell r="S240">
            <v>35</v>
          </cell>
          <cell r="T240">
            <v>469134</v>
          </cell>
          <cell r="U240" t="str">
            <v>469134Men CX 3</v>
          </cell>
          <cell r="V240" t="str">
            <v>Beimfohr Nelson</v>
          </cell>
          <cell r="W240">
            <v>27</v>
          </cell>
        </row>
        <row r="241">
          <cell r="D241" t="str">
            <v>811Men CX 3</v>
          </cell>
          <cell r="E241">
            <v>2164</v>
          </cell>
          <cell r="F241"/>
          <cell r="G241" t="str">
            <v>Jacob</v>
          </cell>
          <cell r="H241" t="str">
            <v>Bernas</v>
          </cell>
          <cell r="I241" t="str">
            <v xml:space="preserve"> </v>
          </cell>
          <cell r="J241" t="str">
            <v>M</v>
          </cell>
          <cell r="K241" t="str">
            <v>CLEMMONS</v>
          </cell>
          <cell r="L241" t="str">
            <v>NC</v>
          </cell>
          <cell r="M241">
            <v>20</v>
          </cell>
          <cell r="N241" t="str">
            <v>Velocious Sport</v>
          </cell>
          <cell r="O241">
            <v>44702</v>
          </cell>
          <cell r="P241">
            <v>0.64930555555555558</v>
          </cell>
          <cell r="Q241">
            <v>3</v>
          </cell>
          <cell r="R241">
            <v>44472</v>
          </cell>
          <cell r="S241">
            <v>35</v>
          </cell>
          <cell r="T241">
            <v>551454</v>
          </cell>
          <cell r="U241" t="str">
            <v>551454Men CX 3</v>
          </cell>
          <cell r="V241" t="str">
            <v>Bernas Jacob</v>
          </cell>
          <cell r="W241">
            <v>19</v>
          </cell>
        </row>
        <row r="242">
          <cell r="D242" t="str">
            <v>24Elite Men Pro/CX 1,2,3</v>
          </cell>
          <cell r="E242">
            <v>2222</v>
          </cell>
          <cell r="F242"/>
          <cell r="G242" t="str">
            <v>Eli</v>
          </cell>
          <cell r="H242" t="str">
            <v>Elk</v>
          </cell>
          <cell r="I242" t="str">
            <v>Y</v>
          </cell>
          <cell r="J242" t="str">
            <v>M</v>
          </cell>
          <cell r="K242" t="str">
            <v>Chapel Hill</v>
          </cell>
          <cell r="L242" t="str">
            <v>NC</v>
          </cell>
          <cell r="M242">
            <v>18</v>
          </cell>
          <cell r="N242" t="str">
            <v>Team Hammer Cross</v>
          </cell>
          <cell r="O242">
            <v>44812</v>
          </cell>
          <cell r="P242">
            <v>0.64930555555555558</v>
          </cell>
          <cell r="Q242">
            <v>3</v>
          </cell>
          <cell r="R242">
            <v>44472</v>
          </cell>
          <cell r="S242">
            <v>35</v>
          </cell>
          <cell r="T242">
            <v>517400</v>
          </cell>
          <cell r="U242" t="str">
            <v>517400Elite Men Pro/CX 1,2,3</v>
          </cell>
          <cell r="V242" t="str">
            <v>Elk Eli</v>
          </cell>
          <cell r="W242">
            <v>17</v>
          </cell>
        </row>
        <row r="243">
          <cell r="D243" t="str">
            <v>802Men CX 3</v>
          </cell>
          <cell r="E243">
            <v>2079</v>
          </cell>
          <cell r="F243"/>
          <cell r="G243" t="str">
            <v>Stephen</v>
          </cell>
          <cell r="H243" t="str">
            <v>Huddle</v>
          </cell>
          <cell r="I243" t="str">
            <v>Y</v>
          </cell>
          <cell r="J243" t="str">
            <v>M</v>
          </cell>
          <cell r="K243" t="str">
            <v>CHARLOTTE</v>
          </cell>
          <cell r="L243" t="str">
            <v>NC</v>
          </cell>
          <cell r="M243">
            <v>38</v>
          </cell>
          <cell r="N243" t="str">
            <v>Hopfly Cyclocross</v>
          </cell>
          <cell r="O243">
            <v>44547</v>
          </cell>
          <cell r="P243">
            <v>0.64930555555555558</v>
          </cell>
          <cell r="Q243">
            <v>3</v>
          </cell>
          <cell r="R243">
            <v>44472</v>
          </cell>
          <cell r="S243">
            <v>35</v>
          </cell>
          <cell r="T243">
            <v>214602</v>
          </cell>
          <cell r="U243" t="str">
            <v>214602Men CX 3</v>
          </cell>
          <cell r="V243" t="str">
            <v>Huddle Stephen</v>
          </cell>
          <cell r="W243">
            <v>37</v>
          </cell>
        </row>
        <row r="244">
          <cell r="D244" t="str">
            <v>803Men CX 3</v>
          </cell>
          <cell r="E244">
            <v>2213</v>
          </cell>
          <cell r="F244"/>
          <cell r="G244" t="str">
            <v>Nathan</v>
          </cell>
          <cell r="H244" t="str">
            <v>Mullins</v>
          </cell>
          <cell r="I244" t="str">
            <v>Y</v>
          </cell>
          <cell r="J244" t="str">
            <v>M</v>
          </cell>
          <cell r="K244" t="str">
            <v>Raleigh</v>
          </cell>
          <cell r="L244" t="str">
            <v>NC</v>
          </cell>
          <cell r="M244">
            <v>36</v>
          </cell>
          <cell r="N244" t="str">
            <v>Team Spoke Cycles p/b Eatmon Law Firm</v>
          </cell>
          <cell r="O244">
            <v>44548</v>
          </cell>
          <cell r="P244">
            <v>0.64930555555555558</v>
          </cell>
          <cell r="Q244">
            <v>3</v>
          </cell>
          <cell r="R244">
            <v>44472</v>
          </cell>
          <cell r="S244">
            <v>35</v>
          </cell>
          <cell r="T244">
            <v>432424</v>
          </cell>
          <cell r="U244" t="str">
            <v>432424Men CX 3</v>
          </cell>
          <cell r="V244" t="str">
            <v>Mullins Nathan</v>
          </cell>
          <cell r="W244">
            <v>35</v>
          </cell>
        </row>
        <row r="245">
          <cell r="D245" t="str">
            <v>816Men CX 3</v>
          </cell>
          <cell r="E245">
            <v>2408</v>
          </cell>
          <cell r="F245"/>
          <cell r="G245" t="str">
            <v>Asher</v>
          </cell>
          <cell r="H245" t="str">
            <v>Strauss</v>
          </cell>
          <cell r="I245" t="str">
            <v>Y</v>
          </cell>
          <cell r="J245" t="str">
            <v>M</v>
          </cell>
          <cell r="K245" t="str">
            <v>CHAPEL HILL</v>
          </cell>
          <cell r="L245" t="str">
            <v>NC</v>
          </cell>
          <cell r="M245">
            <v>15</v>
          </cell>
          <cell r="N245" t="str">
            <v>NCTC</v>
          </cell>
          <cell r="O245">
            <v>44548</v>
          </cell>
          <cell r="P245">
            <v>0.64930555555555558</v>
          </cell>
          <cell r="Q245">
            <v>3</v>
          </cell>
          <cell r="R245">
            <v>44472</v>
          </cell>
          <cell r="S245">
            <v>35</v>
          </cell>
          <cell r="T245">
            <v>489237</v>
          </cell>
          <cell r="U245" t="str">
            <v>489237Men CX 3</v>
          </cell>
          <cell r="V245" t="str">
            <v>Strauss Asher</v>
          </cell>
          <cell r="W245">
            <v>14</v>
          </cell>
        </row>
        <row r="246">
          <cell r="D246" t="str">
            <v>805Men CX 3</v>
          </cell>
          <cell r="E246">
            <v>2084</v>
          </cell>
          <cell r="F246"/>
          <cell r="G246" t="str">
            <v>Hans</v>
          </cell>
          <cell r="H246" t="str">
            <v>Stroven</v>
          </cell>
          <cell r="I246" t="str">
            <v xml:space="preserve"> </v>
          </cell>
          <cell r="J246" t="str">
            <v>M</v>
          </cell>
          <cell r="K246" t="str">
            <v>CHARLOTTE</v>
          </cell>
          <cell r="L246" t="str">
            <v>NC</v>
          </cell>
          <cell r="M246">
            <v>31</v>
          </cell>
          <cell r="N246" t="str">
            <v>Hopfly Cyclocross</v>
          </cell>
          <cell r="O246">
            <v>44800</v>
          </cell>
          <cell r="P246">
            <v>0.64930555555555558</v>
          </cell>
          <cell r="Q246">
            <v>3</v>
          </cell>
          <cell r="R246">
            <v>44472</v>
          </cell>
          <cell r="S246">
            <v>35</v>
          </cell>
          <cell r="T246">
            <v>543532</v>
          </cell>
          <cell r="U246" t="str">
            <v>543532Men CX 3</v>
          </cell>
          <cell r="V246" t="str">
            <v>Stroven Hans</v>
          </cell>
          <cell r="W246">
            <v>30</v>
          </cell>
        </row>
        <row r="247">
          <cell r="D247" t="str">
            <v>817Men CX 3</v>
          </cell>
          <cell r="E247">
            <v>2322</v>
          </cell>
          <cell r="F247"/>
          <cell r="G247" t="str">
            <v>Nicholas</v>
          </cell>
          <cell r="H247" t="str">
            <v>Survoy</v>
          </cell>
          <cell r="I247" t="str">
            <v xml:space="preserve"> </v>
          </cell>
          <cell r="J247" t="str">
            <v>M</v>
          </cell>
          <cell r="K247" t="str">
            <v>RALEIGH</v>
          </cell>
          <cell r="L247" t="str">
            <v>NC</v>
          </cell>
          <cell r="M247">
            <v>42</v>
          </cell>
          <cell r="N247" t="str">
            <v>Oak City Cycling Project</v>
          </cell>
          <cell r="O247">
            <v>44548</v>
          </cell>
          <cell r="P247">
            <v>0.64930555555555558</v>
          </cell>
          <cell r="Q247">
            <v>3</v>
          </cell>
          <cell r="R247">
            <v>44472</v>
          </cell>
          <cell r="S247">
            <v>35</v>
          </cell>
          <cell r="T247">
            <v>517698</v>
          </cell>
          <cell r="U247" t="str">
            <v>517698Men CX 3</v>
          </cell>
          <cell r="V247" t="str">
            <v>Survoy Nicholas</v>
          </cell>
          <cell r="W247">
            <v>41</v>
          </cell>
        </row>
        <row r="248">
          <cell r="D248" t="str">
            <v>819Men CX 3</v>
          </cell>
          <cell r="E248">
            <v>2271</v>
          </cell>
          <cell r="F248"/>
          <cell r="G248" t="str">
            <v>Bill</v>
          </cell>
          <cell r="H248" t="str">
            <v>Wenner</v>
          </cell>
          <cell r="I248" t="str">
            <v>Y</v>
          </cell>
          <cell r="J248" t="str">
            <v>M</v>
          </cell>
          <cell r="K248" t="str">
            <v>Raleigh</v>
          </cell>
          <cell r="L248" t="str">
            <v>NC</v>
          </cell>
          <cell r="M248">
            <v>57</v>
          </cell>
          <cell r="N248" t="str">
            <v>Old North Cycling</v>
          </cell>
          <cell r="O248">
            <v>44568</v>
          </cell>
          <cell r="P248">
            <v>0.64930555555555558</v>
          </cell>
          <cell r="Q248">
            <v>3</v>
          </cell>
          <cell r="R248">
            <v>44472</v>
          </cell>
          <cell r="S248">
            <v>40</v>
          </cell>
          <cell r="T248">
            <v>564541</v>
          </cell>
          <cell r="U248" t="str">
            <v>564541Men CX 3</v>
          </cell>
          <cell r="V248" t="str">
            <v>Wenner Bill</v>
          </cell>
          <cell r="W248">
            <v>56</v>
          </cell>
        </row>
        <row r="249">
          <cell r="D249" t="str">
            <v>820Men CX 3</v>
          </cell>
          <cell r="E249">
            <v>2120</v>
          </cell>
          <cell r="F249"/>
          <cell r="G249" t="str">
            <v>Ethan</v>
          </cell>
          <cell r="H249" t="str">
            <v>White</v>
          </cell>
          <cell r="I249" t="str">
            <v>Y</v>
          </cell>
          <cell r="J249" t="str">
            <v>M</v>
          </cell>
          <cell r="K249" t="str">
            <v>GREENSBORO</v>
          </cell>
          <cell r="L249" t="str">
            <v>NC</v>
          </cell>
          <cell r="M249">
            <v>17</v>
          </cell>
          <cell r="N249" t="str">
            <v>Recycles Bike Shop</v>
          </cell>
          <cell r="O249">
            <v>44593</v>
          </cell>
          <cell r="P249">
            <v>0.64930555555555558</v>
          </cell>
          <cell r="Q249">
            <v>3</v>
          </cell>
          <cell r="R249">
            <v>44472</v>
          </cell>
          <cell r="S249">
            <v>35</v>
          </cell>
          <cell r="T249">
            <v>422303</v>
          </cell>
          <cell r="U249" t="str">
            <v>422303Men CX 3</v>
          </cell>
          <cell r="V249" t="str">
            <v>White Ethan</v>
          </cell>
          <cell r="W249">
            <v>16</v>
          </cell>
        </row>
        <row r="250">
          <cell r="D250" t="str">
            <v>810Men CX 3</v>
          </cell>
          <cell r="E250">
            <v>2220</v>
          </cell>
          <cell r="F250"/>
          <cell r="G250" t="str">
            <v>Mark</v>
          </cell>
          <cell r="H250" t="str">
            <v>Zhu</v>
          </cell>
          <cell r="I250" t="str">
            <v xml:space="preserve"> </v>
          </cell>
          <cell r="J250" t="str">
            <v>M</v>
          </cell>
          <cell r="K250" t="str">
            <v>RALEIGH</v>
          </cell>
          <cell r="L250" t="str">
            <v>NC</v>
          </cell>
          <cell r="M250">
            <v>43</v>
          </cell>
          <cell r="N250" t="str">
            <v>12th State Cycling p/b Trophy Brewing</v>
          </cell>
          <cell r="O250">
            <v>44761</v>
          </cell>
          <cell r="P250">
            <v>0.64930555555555558</v>
          </cell>
          <cell r="Q250">
            <v>3</v>
          </cell>
          <cell r="R250">
            <v>44472</v>
          </cell>
          <cell r="S250">
            <v>35</v>
          </cell>
          <cell r="T250">
            <v>278108</v>
          </cell>
          <cell r="U250" t="str">
            <v>278108Men CX 3</v>
          </cell>
          <cell r="V250" t="str">
            <v>Zhu Mark</v>
          </cell>
          <cell r="W250">
            <v>42</v>
          </cell>
        </row>
        <row r="251">
          <cell r="D251" t="str">
            <v>95Masters Men 50+ CX 1,2,3</v>
          </cell>
          <cell r="E251">
            <v>2225</v>
          </cell>
          <cell r="F251"/>
          <cell r="G251" t="str">
            <v>David (dwight)</v>
          </cell>
          <cell r="H251" t="str">
            <v>Smith</v>
          </cell>
          <cell r="I251" t="str">
            <v>Y</v>
          </cell>
          <cell r="J251" t="str">
            <v>M</v>
          </cell>
          <cell r="K251" t="str">
            <v>church hill</v>
          </cell>
          <cell r="L251" t="str">
            <v>TN</v>
          </cell>
          <cell r="M251">
            <v>53</v>
          </cell>
          <cell r="N251">
            <v>0</v>
          </cell>
          <cell r="O251">
            <v>44717</v>
          </cell>
          <cell r="P251">
            <v>0.60763888888888895</v>
          </cell>
          <cell r="Q251">
            <v>2</v>
          </cell>
          <cell r="R251">
            <v>44472</v>
          </cell>
          <cell r="S251">
            <v>50</v>
          </cell>
          <cell r="T251">
            <v>269901</v>
          </cell>
          <cell r="U251" t="str">
            <v>269901Masters Men 50+ CX 1,2,3</v>
          </cell>
          <cell r="V251" t="str">
            <v>Smith David (dwight)</v>
          </cell>
          <cell r="W251">
            <v>52</v>
          </cell>
        </row>
        <row r="252">
          <cell r="D252" t="str">
            <v>157Masters Men 40+ CX 1,2,3</v>
          </cell>
          <cell r="E252">
            <v>2393</v>
          </cell>
          <cell r="F252"/>
          <cell r="G252" t="str">
            <v>Todd</v>
          </cell>
          <cell r="H252" t="str">
            <v>Hancock</v>
          </cell>
          <cell r="I252"/>
          <cell r="J252" t="str">
            <v>M</v>
          </cell>
          <cell r="K252" t="str">
            <v>RALEIGH</v>
          </cell>
          <cell r="L252" t="str">
            <v>NC</v>
          </cell>
          <cell r="M252">
            <v>43</v>
          </cell>
          <cell r="N252" t="str">
            <v>Oak City Cycling Project Race Team</v>
          </cell>
          <cell r="O252">
            <v>44726</v>
          </cell>
          <cell r="P252">
            <v>0.60763888888888895</v>
          </cell>
          <cell r="Q252">
            <v>2</v>
          </cell>
          <cell r="R252">
            <v>44472</v>
          </cell>
          <cell r="S252">
            <v>50</v>
          </cell>
          <cell r="T252">
            <v>120970</v>
          </cell>
          <cell r="U252" t="str">
            <v>120970Masters Men 40+ CX 1,2,3</v>
          </cell>
          <cell r="V252" t="str">
            <v>Hancock Todd</v>
          </cell>
          <cell r="W252">
            <v>42</v>
          </cell>
        </row>
        <row r="253">
          <cell r="D253" t="str">
            <v>851Men CX 3</v>
          </cell>
          <cell r="E253">
            <v>2380</v>
          </cell>
          <cell r="F253"/>
          <cell r="G253" t="str">
            <v>Blake</v>
          </cell>
          <cell r="H253" t="str">
            <v>Norman</v>
          </cell>
          <cell r="I253"/>
          <cell r="J253" t="str">
            <v>M</v>
          </cell>
          <cell r="K253" t="str">
            <v>Havana</v>
          </cell>
          <cell r="L253" t="str">
            <v>FL</v>
          </cell>
          <cell r="M253">
            <v>26</v>
          </cell>
          <cell r="N253" t="str">
            <v>Jiggawatt Cycling</v>
          </cell>
          <cell r="O253">
            <v>44558</v>
          </cell>
          <cell r="P253">
            <v>0.64930555555555558</v>
          </cell>
          <cell r="Q253">
            <v>3</v>
          </cell>
          <cell r="R253">
            <v>44472</v>
          </cell>
          <cell r="S253">
            <v>50</v>
          </cell>
          <cell r="T253">
            <v>367470</v>
          </cell>
          <cell r="U253" t="str">
            <v>367470Men CX 3</v>
          </cell>
          <cell r="V253" t="str">
            <v>Norman Blake</v>
          </cell>
          <cell r="W253">
            <v>25</v>
          </cell>
        </row>
        <row r="254">
          <cell r="D254" t="str">
            <v>215Open CX 1,2,3,4,5 / Gravel CX / MTB CX</v>
          </cell>
          <cell r="E254">
            <v>2357</v>
          </cell>
          <cell r="F254"/>
          <cell r="G254" t="str">
            <v>Owen</v>
          </cell>
          <cell r="H254" t="str">
            <v>Cole</v>
          </cell>
          <cell r="I254" t="str">
            <v>Y</v>
          </cell>
          <cell r="J254" t="str">
            <v>M</v>
          </cell>
          <cell r="K254" t="str">
            <v>CHAPEL HILL</v>
          </cell>
          <cell r="L254" t="str">
            <v>NC</v>
          </cell>
          <cell r="M254">
            <v>18</v>
          </cell>
          <cell r="N254" t="str">
            <v>First Flight Devo</v>
          </cell>
          <cell r="O254">
            <v>44561</v>
          </cell>
          <cell r="P254">
            <v>0.47222222222222227</v>
          </cell>
          <cell r="Q254">
            <v>3</v>
          </cell>
          <cell r="R254">
            <v>44472</v>
          </cell>
          <cell r="S254">
            <v>55</v>
          </cell>
          <cell r="T254">
            <v>550539</v>
          </cell>
          <cell r="U254" t="str">
            <v>550539Open CX 1,2,3,4,5 / Gravel CX / MTB CX</v>
          </cell>
          <cell r="V254" t="str">
            <v>Cole Owen</v>
          </cell>
          <cell r="W254">
            <v>17</v>
          </cell>
        </row>
        <row r="255">
          <cell r="D255" t="str">
            <v>275Men CX 4,5</v>
          </cell>
          <cell r="E255">
            <v>2026</v>
          </cell>
          <cell r="F255"/>
          <cell r="G255" t="str">
            <v>Bryan</v>
          </cell>
          <cell r="H255" t="str">
            <v>Hight</v>
          </cell>
          <cell r="I255" t="str">
            <v>Y</v>
          </cell>
          <cell r="J255" t="str">
            <v>M</v>
          </cell>
          <cell r="K255" t="str">
            <v>CHARLOTTE</v>
          </cell>
          <cell r="L255" t="str">
            <v>NC</v>
          </cell>
          <cell r="M255">
            <v>58</v>
          </cell>
          <cell r="N255" t="str">
            <v>Charlotte Sport Cycling/ The Cycle Path-S2F p/b Classic Cycling</v>
          </cell>
          <cell r="O255">
            <v>44731</v>
          </cell>
          <cell r="P255">
            <v>0.52083333333333337</v>
          </cell>
          <cell r="Q255">
            <v>4</v>
          </cell>
          <cell r="R255">
            <v>44472</v>
          </cell>
          <cell r="S255">
            <v>50</v>
          </cell>
          <cell r="T255">
            <v>205278</v>
          </cell>
          <cell r="U255" t="str">
            <v>205278Men CX 4,5</v>
          </cell>
          <cell r="V255" t="str">
            <v>Hight Bryan</v>
          </cell>
          <cell r="W255">
            <v>57</v>
          </cell>
        </row>
        <row r="256">
          <cell r="D256" t="str">
            <v>212Men CX 4,5</v>
          </cell>
          <cell r="E256">
            <v>2031</v>
          </cell>
          <cell r="F256"/>
          <cell r="G256" t="str">
            <v>James</v>
          </cell>
          <cell r="H256" t="str">
            <v>Lee</v>
          </cell>
          <cell r="I256" t="str">
            <v>Y</v>
          </cell>
          <cell r="J256" t="str">
            <v>M</v>
          </cell>
          <cell r="K256" t="str">
            <v>Wendell</v>
          </cell>
          <cell r="L256" t="str">
            <v>NC</v>
          </cell>
          <cell r="M256">
            <v>60</v>
          </cell>
          <cell r="N256" t="str">
            <v>12th State Cycling p/b Trophy Brewing</v>
          </cell>
          <cell r="O256">
            <v>44548</v>
          </cell>
          <cell r="P256">
            <v>0.52083333333333337</v>
          </cell>
          <cell r="Q256">
            <v>4</v>
          </cell>
          <cell r="R256">
            <v>44472</v>
          </cell>
          <cell r="S256">
            <v>35</v>
          </cell>
          <cell r="T256">
            <v>541225</v>
          </cell>
          <cell r="U256" t="str">
            <v>541225Men CX 4,5</v>
          </cell>
          <cell r="V256" t="str">
            <v>Lee James</v>
          </cell>
          <cell r="W256">
            <v>59</v>
          </cell>
        </row>
        <row r="257">
          <cell r="D257" t="str">
            <v>821Men CX 3</v>
          </cell>
          <cell r="E257">
            <v>2379</v>
          </cell>
          <cell r="F257"/>
          <cell r="G257" t="str">
            <v>Dwayne</v>
          </cell>
          <cell r="H257" t="str">
            <v>Dixon</v>
          </cell>
          <cell r="I257" t="str">
            <v>DNS</v>
          </cell>
          <cell r="J257" t="str">
            <v>M</v>
          </cell>
          <cell r="K257">
            <v>0</v>
          </cell>
          <cell r="L257">
            <v>0</v>
          </cell>
          <cell r="M257">
            <v>37</v>
          </cell>
          <cell r="N257" t="str">
            <v>Team Jigawatt</v>
          </cell>
          <cell r="O257">
            <v>0</v>
          </cell>
          <cell r="P257">
            <v>0.64930555555555558</v>
          </cell>
          <cell r="Q257">
            <v>3</v>
          </cell>
          <cell r="R257">
            <v>44472</v>
          </cell>
          <cell r="S257">
            <v>50</v>
          </cell>
          <cell r="T257">
            <v>361744</v>
          </cell>
          <cell r="U257" t="str">
            <v>361744Men CX 3</v>
          </cell>
          <cell r="V257" t="str">
            <v>Dixon Dwayne</v>
          </cell>
          <cell r="W257">
            <v>36</v>
          </cell>
        </row>
        <row r="258">
          <cell r="D258" t="str">
            <v>23Elite Men Pro/CX 1,2,3</v>
          </cell>
          <cell r="E258">
            <v>2394</v>
          </cell>
          <cell r="F258"/>
          <cell r="G258" t="str">
            <v>Jakub</v>
          </cell>
          <cell r="H258" t="str">
            <v>Augustyn</v>
          </cell>
          <cell r="I258" t="str">
            <v xml:space="preserve"> </v>
          </cell>
          <cell r="J258" t="str">
            <v>M</v>
          </cell>
          <cell r="K258" t="str">
            <v>RALEIGH</v>
          </cell>
          <cell r="L258" t="str">
            <v>NC</v>
          </cell>
          <cell r="M258">
            <v>38</v>
          </cell>
          <cell r="N258" t="str">
            <v>Berger Hardware Bikes</v>
          </cell>
          <cell r="O258">
            <v>0</v>
          </cell>
          <cell r="P258">
            <v>0.64930555555555558</v>
          </cell>
          <cell r="Q258">
            <v>3</v>
          </cell>
          <cell r="R258">
            <v>44472</v>
          </cell>
          <cell r="S258">
            <v>55</v>
          </cell>
          <cell r="T258">
            <v>401507</v>
          </cell>
          <cell r="U258" t="str">
            <v>401507Elite Men Pro/CX 1,2,3</v>
          </cell>
          <cell r="V258" t="str">
            <v>Augustyn Jakub</v>
          </cell>
          <cell r="W258">
            <v>37</v>
          </cell>
        </row>
        <row r="259">
          <cell r="D259" t="str">
            <v>765Masters Men 60+ CX 1,2,3</v>
          </cell>
          <cell r="E259">
            <v>2313</v>
          </cell>
          <cell r="F259"/>
          <cell r="G259" t="str">
            <v>William</v>
          </cell>
          <cell r="H259" t="str">
            <v>Johnson</v>
          </cell>
          <cell r="I259" t="str">
            <v>Y</v>
          </cell>
          <cell r="J259" t="str">
            <v>M</v>
          </cell>
          <cell r="K259" t="str">
            <v>CARY</v>
          </cell>
          <cell r="L259" t="str">
            <v>NC</v>
          </cell>
          <cell r="M259">
            <v>62</v>
          </cell>
          <cell r="N259">
            <v>0</v>
          </cell>
          <cell r="O259">
            <v>44547</v>
          </cell>
          <cell r="P259">
            <v>0.60763888888888895</v>
          </cell>
          <cell r="Q259">
            <v>3</v>
          </cell>
          <cell r="R259">
            <v>44472</v>
          </cell>
          <cell r="S259">
            <v>50</v>
          </cell>
          <cell r="T259">
            <v>17887</v>
          </cell>
          <cell r="U259" t="str">
            <v>17887Masters Men 60+ CX 1,2,3</v>
          </cell>
          <cell r="V259" t="str">
            <v>Johnson William</v>
          </cell>
          <cell r="W259">
            <v>61</v>
          </cell>
        </row>
        <row r="260">
          <cell r="D260" t="str">
            <v>22Elite Men Pro/CX 1,2,3</v>
          </cell>
          <cell r="E260">
            <v>2410</v>
          </cell>
          <cell r="F260"/>
          <cell r="G260" t="str">
            <v>Matthew</v>
          </cell>
          <cell r="H260" t="str">
            <v>Warren</v>
          </cell>
          <cell r="I260" t="str">
            <v xml:space="preserve"> </v>
          </cell>
          <cell r="J260" t="str">
            <v>M</v>
          </cell>
          <cell r="K260" t="str">
            <v>RALEIGH</v>
          </cell>
          <cell r="L260" t="str">
            <v>NC</v>
          </cell>
          <cell r="M260">
            <v>19</v>
          </cell>
          <cell r="N260" t="str">
            <v>ONTO p/b Hincapie Racing</v>
          </cell>
          <cell r="O260">
            <v>44561</v>
          </cell>
          <cell r="P260">
            <v>0.64930555555555558</v>
          </cell>
          <cell r="Q260">
            <v>3</v>
          </cell>
          <cell r="R260">
            <v>44472</v>
          </cell>
          <cell r="S260">
            <v>50</v>
          </cell>
          <cell r="T260">
            <v>524465</v>
          </cell>
          <cell r="U260" t="str">
            <v>524465Elite Men Pro/CX 1,2,3</v>
          </cell>
          <cell r="V260" t="str">
            <v>Warren Matthew</v>
          </cell>
          <cell r="W260">
            <v>18</v>
          </cell>
        </row>
        <row r="261">
          <cell r="D261" t="str">
            <v>852Men CX 3</v>
          </cell>
          <cell r="E261">
            <v>2392</v>
          </cell>
          <cell r="F261"/>
          <cell r="G261" t="str">
            <v>Mark</v>
          </cell>
          <cell r="H261" t="str">
            <v>Deutsch</v>
          </cell>
          <cell r="I261" t="str">
            <v xml:space="preserve"> </v>
          </cell>
          <cell r="J261" t="str">
            <v>M</v>
          </cell>
          <cell r="K261" t="str">
            <v>Durham</v>
          </cell>
          <cell r="L261" t="str">
            <v>NC</v>
          </cell>
          <cell r="M261">
            <v>34</v>
          </cell>
          <cell r="N261" t="str">
            <v>Oak City Cycling Project Race Team</v>
          </cell>
          <cell r="O261">
            <v>44558</v>
          </cell>
          <cell r="P261">
            <v>0.64930555555555558</v>
          </cell>
          <cell r="Q261">
            <v>3</v>
          </cell>
          <cell r="R261">
            <v>44472</v>
          </cell>
          <cell r="S261">
            <v>50</v>
          </cell>
          <cell r="T261">
            <v>509634</v>
          </cell>
          <cell r="U261" t="str">
            <v>509634Men CX 3</v>
          </cell>
          <cell r="V261" t="str">
            <v>Deutsch Mark</v>
          </cell>
          <cell r="W261">
            <v>33</v>
          </cell>
        </row>
        <row r="262">
          <cell r="D262" t="str">
            <v xml:space="preserve"> </v>
          </cell>
          <cell r="E262" t="str">
            <v xml:space="preserve"> </v>
          </cell>
          <cell r="F262"/>
          <cell r="G262" t="str">
            <v xml:space="preserve"> </v>
          </cell>
          <cell r="H262" t="str">
            <v xml:space="preserve"> </v>
          </cell>
          <cell r="I262" t="str">
            <v xml:space="preserve"> </v>
          </cell>
          <cell r="J262" t="str">
            <v xml:space="preserve"> </v>
          </cell>
          <cell r="K262" t="str">
            <v xml:space="preserve"> </v>
          </cell>
          <cell r="L262" t="str">
            <v xml:space="preserve"> </v>
          </cell>
          <cell r="M262" t="str">
            <v xml:space="preserve"> </v>
          </cell>
          <cell r="N262" t="str">
            <v/>
          </cell>
          <cell r="O262" t="str">
            <v xml:space="preserve"> </v>
          </cell>
          <cell r="P262" t="str">
            <v xml:space="preserve"> </v>
          </cell>
          <cell r="Q262" t="str">
            <v xml:space="preserve"> </v>
          </cell>
          <cell r="R262" t="str">
            <v xml:space="preserve"> </v>
          </cell>
          <cell r="S262"/>
          <cell r="T262">
            <v>0</v>
          </cell>
          <cell r="U262" t="str">
            <v/>
          </cell>
          <cell r="V262" t="str">
            <v xml:space="preserve">   </v>
          </cell>
          <cell r="W262" t="str">
            <v xml:space="preserve"> </v>
          </cell>
        </row>
        <row r="263">
          <cell r="D263" t="str">
            <v xml:space="preserve"> </v>
          </cell>
          <cell r="E263" t="str">
            <v xml:space="preserve"> </v>
          </cell>
          <cell r="F263"/>
          <cell r="G263" t="str">
            <v xml:space="preserve"> </v>
          </cell>
          <cell r="H263" t="str">
            <v xml:space="preserve"> </v>
          </cell>
          <cell r="I263" t="str">
            <v xml:space="preserve"> </v>
          </cell>
          <cell r="J263" t="str">
            <v xml:space="preserve"> </v>
          </cell>
          <cell r="K263" t="str">
            <v xml:space="preserve"> </v>
          </cell>
          <cell r="L263" t="str">
            <v xml:space="preserve"> </v>
          </cell>
          <cell r="M263" t="str">
            <v xml:space="preserve"> </v>
          </cell>
          <cell r="N263" t="str">
            <v/>
          </cell>
          <cell r="O263" t="str">
            <v xml:space="preserve"> </v>
          </cell>
          <cell r="P263" t="str">
            <v xml:space="preserve"> </v>
          </cell>
          <cell r="Q263" t="str">
            <v xml:space="preserve"> </v>
          </cell>
          <cell r="R263" t="str">
            <v xml:space="preserve"> </v>
          </cell>
          <cell r="S263"/>
          <cell r="T263">
            <v>0</v>
          </cell>
          <cell r="U263" t="str">
            <v/>
          </cell>
          <cell r="V263" t="str">
            <v xml:space="preserve">   </v>
          </cell>
          <cell r="W263" t="str">
            <v xml:space="preserve"> </v>
          </cell>
        </row>
        <row r="264">
          <cell r="D264" t="str">
            <v xml:space="preserve"> </v>
          </cell>
          <cell r="E264" t="str">
            <v xml:space="preserve"> </v>
          </cell>
          <cell r="F264"/>
          <cell r="G264" t="str">
            <v xml:space="preserve"> </v>
          </cell>
          <cell r="H264" t="str">
            <v xml:space="preserve"> </v>
          </cell>
          <cell r="I264" t="str">
            <v xml:space="preserve"> </v>
          </cell>
          <cell r="J264" t="str">
            <v xml:space="preserve"> </v>
          </cell>
          <cell r="K264" t="str">
            <v xml:space="preserve"> </v>
          </cell>
          <cell r="L264" t="str">
            <v xml:space="preserve"> </v>
          </cell>
          <cell r="M264" t="str">
            <v xml:space="preserve"> </v>
          </cell>
          <cell r="N264" t="str">
            <v/>
          </cell>
          <cell r="O264" t="str">
            <v xml:space="preserve"> </v>
          </cell>
          <cell r="P264" t="str">
            <v xml:space="preserve"> </v>
          </cell>
          <cell r="Q264" t="str">
            <v xml:space="preserve"> </v>
          </cell>
          <cell r="R264" t="str">
            <v xml:space="preserve"> </v>
          </cell>
          <cell r="S264"/>
          <cell r="T264">
            <v>0</v>
          </cell>
          <cell r="U264" t="str">
            <v/>
          </cell>
          <cell r="V264" t="str">
            <v xml:space="preserve">   </v>
          </cell>
          <cell r="W264" t="str">
            <v xml:space="preserve"> </v>
          </cell>
        </row>
        <row r="265">
          <cell r="D265" t="str">
            <v xml:space="preserve"> </v>
          </cell>
          <cell r="E265" t="str">
            <v xml:space="preserve"> </v>
          </cell>
          <cell r="F265"/>
          <cell r="G265" t="str">
            <v xml:space="preserve"> </v>
          </cell>
          <cell r="H265" t="str">
            <v xml:space="preserve"> </v>
          </cell>
          <cell r="I265" t="str">
            <v xml:space="preserve"> </v>
          </cell>
          <cell r="J265" t="str">
            <v xml:space="preserve"> </v>
          </cell>
          <cell r="K265" t="str">
            <v xml:space="preserve"> </v>
          </cell>
          <cell r="L265" t="str">
            <v xml:space="preserve"> </v>
          </cell>
          <cell r="M265" t="str">
            <v xml:space="preserve"> </v>
          </cell>
          <cell r="N265" t="str">
            <v/>
          </cell>
          <cell r="O265" t="str">
            <v xml:space="preserve"> </v>
          </cell>
          <cell r="P265" t="str">
            <v xml:space="preserve"> </v>
          </cell>
          <cell r="Q265" t="str">
            <v xml:space="preserve"> </v>
          </cell>
          <cell r="R265" t="str">
            <v xml:space="preserve"> </v>
          </cell>
          <cell r="S265"/>
          <cell r="T265">
            <v>0</v>
          </cell>
          <cell r="U265" t="str">
            <v/>
          </cell>
          <cell r="V265" t="str">
            <v xml:space="preserve">   </v>
          </cell>
          <cell r="W265" t="str">
            <v xml:space="preserve"> </v>
          </cell>
        </row>
        <row r="266">
          <cell r="D266" t="str">
            <v xml:space="preserve"> </v>
          </cell>
          <cell r="E266" t="str">
            <v xml:space="preserve"> </v>
          </cell>
          <cell r="F266"/>
          <cell r="G266" t="str">
            <v xml:space="preserve"> </v>
          </cell>
          <cell r="H266" t="str">
            <v xml:space="preserve"> </v>
          </cell>
          <cell r="I266" t="str">
            <v xml:space="preserve"> </v>
          </cell>
          <cell r="J266" t="str">
            <v xml:space="preserve"> </v>
          </cell>
          <cell r="K266" t="str">
            <v xml:space="preserve"> </v>
          </cell>
          <cell r="L266" t="str">
            <v xml:space="preserve"> </v>
          </cell>
          <cell r="M266" t="str">
            <v xml:space="preserve"> </v>
          </cell>
          <cell r="N266" t="str">
            <v/>
          </cell>
          <cell r="O266" t="str">
            <v xml:space="preserve"> </v>
          </cell>
          <cell r="P266" t="str">
            <v xml:space="preserve"> </v>
          </cell>
          <cell r="Q266" t="str">
            <v xml:space="preserve"> </v>
          </cell>
          <cell r="R266" t="str">
            <v xml:space="preserve"> </v>
          </cell>
          <cell r="S266"/>
          <cell r="T266">
            <v>0</v>
          </cell>
          <cell r="U266" t="str">
            <v/>
          </cell>
          <cell r="V266" t="str">
            <v xml:space="preserve">   </v>
          </cell>
          <cell r="W266" t="str">
            <v xml:space="preserve"> </v>
          </cell>
        </row>
        <row r="267">
          <cell r="D267" t="str">
            <v xml:space="preserve"> </v>
          </cell>
          <cell r="E267" t="str">
            <v xml:space="preserve"> </v>
          </cell>
          <cell r="F267"/>
          <cell r="G267" t="str">
            <v xml:space="preserve"> </v>
          </cell>
          <cell r="H267" t="str">
            <v xml:space="preserve"> </v>
          </cell>
          <cell r="I267" t="str">
            <v xml:space="preserve"> </v>
          </cell>
          <cell r="J267" t="str">
            <v xml:space="preserve"> </v>
          </cell>
          <cell r="K267" t="str">
            <v xml:space="preserve"> </v>
          </cell>
          <cell r="L267" t="str">
            <v xml:space="preserve"> </v>
          </cell>
          <cell r="M267" t="str">
            <v xml:space="preserve"> </v>
          </cell>
          <cell r="N267" t="str">
            <v/>
          </cell>
          <cell r="O267" t="str">
            <v xml:space="preserve"> </v>
          </cell>
          <cell r="P267" t="str">
            <v xml:space="preserve"> </v>
          </cell>
          <cell r="Q267" t="str">
            <v xml:space="preserve"> </v>
          </cell>
          <cell r="R267" t="str">
            <v xml:space="preserve"> </v>
          </cell>
          <cell r="S267"/>
          <cell r="T267">
            <v>0</v>
          </cell>
          <cell r="U267" t="str">
            <v/>
          </cell>
          <cell r="V267" t="str">
            <v xml:space="preserve">   </v>
          </cell>
          <cell r="W267" t="str">
            <v xml:space="preserve"> </v>
          </cell>
        </row>
        <row r="268">
          <cell r="D268" t="str">
            <v xml:space="preserve"> </v>
          </cell>
          <cell r="E268" t="str">
            <v xml:space="preserve"> </v>
          </cell>
          <cell r="F268"/>
          <cell r="G268" t="str">
            <v xml:space="preserve"> </v>
          </cell>
          <cell r="H268" t="str">
            <v xml:space="preserve"> </v>
          </cell>
          <cell r="I268" t="str">
            <v xml:space="preserve"> </v>
          </cell>
          <cell r="J268" t="str">
            <v xml:space="preserve"> </v>
          </cell>
          <cell r="K268" t="str">
            <v xml:space="preserve"> </v>
          </cell>
          <cell r="L268" t="str">
            <v xml:space="preserve"> </v>
          </cell>
          <cell r="M268" t="str">
            <v xml:space="preserve"> </v>
          </cell>
          <cell r="N268" t="str">
            <v/>
          </cell>
          <cell r="O268" t="str">
            <v xml:space="preserve"> </v>
          </cell>
          <cell r="P268" t="str">
            <v xml:space="preserve"> </v>
          </cell>
          <cell r="Q268" t="str">
            <v xml:space="preserve"> </v>
          </cell>
          <cell r="R268" t="str">
            <v xml:space="preserve"> </v>
          </cell>
          <cell r="S268"/>
          <cell r="T268">
            <v>0</v>
          </cell>
          <cell r="U268" t="str">
            <v/>
          </cell>
          <cell r="V268" t="str">
            <v xml:space="preserve">   </v>
          </cell>
          <cell r="W268" t="str">
            <v xml:space="preserve"> </v>
          </cell>
        </row>
        <row r="269">
          <cell r="D269" t="str">
            <v xml:space="preserve"> </v>
          </cell>
          <cell r="E269" t="str">
            <v xml:space="preserve"> </v>
          </cell>
          <cell r="F269"/>
          <cell r="G269" t="str">
            <v xml:space="preserve"> </v>
          </cell>
          <cell r="H269" t="str">
            <v xml:space="preserve"> </v>
          </cell>
          <cell r="I269" t="str">
            <v xml:space="preserve"> </v>
          </cell>
          <cell r="J269" t="str">
            <v xml:space="preserve"> </v>
          </cell>
          <cell r="K269" t="str">
            <v xml:space="preserve"> </v>
          </cell>
          <cell r="L269" t="str">
            <v xml:space="preserve"> </v>
          </cell>
          <cell r="M269" t="str">
            <v xml:space="preserve"> </v>
          </cell>
          <cell r="N269" t="str">
            <v/>
          </cell>
          <cell r="O269" t="str">
            <v xml:space="preserve"> </v>
          </cell>
          <cell r="P269" t="str">
            <v xml:space="preserve"> </v>
          </cell>
          <cell r="Q269" t="str">
            <v xml:space="preserve"> </v>
          </cell>
          <cell r="R269" t="str">
            <v xml:space="preserve"> </v>
          </cell>
          <cell r="S269"/>
          <cell r="T269">
            <v>0</v>
          </cell>
          <cell r="U269" t="str">
            <v/>
          </cell>
          <cell r="V269" t="str">
            <v xml:space="preserve">   </v>
          </cell>
          <cell r="W269" t="str">
            <v xml:space="preserve"> </v>
          </cell>
        </row>
        <row r="270">
          <cell r="D270" t="str">
            <v xml:space="preserve"> </v>
          </cell>
          <cell r="E270" t="str">
            <v xml:space="preserve"> </v>
          </cell>
          <cell r="F270"/>
          <cell r="G270" t="str">
            <v xml:space="preserve"> </v>
          </cell>
          <cell r="H270" t="str">
            <v xml:space="preserve"> </v>
          </cell>
          <cell r="I270" t="str">
            <v xml:space="preserve"> </v>
          </cell>
          <cell r="J270" t="str">
            <v xml:space="preserve"> </v>
          </cell>
          <cell r="K270" t="str">
            <v xml:space="preserve"> </v>
          </cell>
          <cell r="L270" t="str">
            <v xml:space="preserve"> </v>
          </cell>
          <cell r="M270" t="str">
            <v xml:space="preserve"> </v>
          </cell>
          <cell r="N270" t="str">
            <v/>
          </cell>
          <cell r="O270" t="str">
            <v xml:space="preserve"> </v>
          </cell>
          <cell r="P270" t="str">
            <v xml:space="preserve"> </v>
          </cell>
          <cell r="Q270" t="str">
            <v xml:space="preserve"> </v>
          </cell>
          <cell r="R270" t="str">
            <v xml:space="preserve"> </v>
          </cell>
          <cell r="S270"/>
          <cell r="T270">
            <v>0</v>
          </cell>
          <cell r="U270" t="str">
            <v/>
          </cell>
          <cell r="V270" t="str">
            <v xml:space="preserve">   </v>
          </cell>
          <cell r="W270" t="str">
            <v xml:space="preserve"> </v>
          </cell>
        </row>
        <row r="271">
          <cell r="D271" t="str">
            <v xml:space="preserve"> </v>
          </cell>
          <cell r="E271" t="str">
            <v xml:space="preserve"> </v>
          </cell>
          <cell r="F271"/>
          <cell r="G271" t="str">
            <v xml:space="preserve"> </v>
          </cell>
          <cell r="H271" t="str">
            <v xml:space="preserve"> </v>
          </cell>
          <cell r="I271" t="str">
            <v xml:space="preserve"> </v>
          </cell>
          <cell r="J271" t="str">
            <v xml:space="preserve"> </v>
          </cell>
          <cell r="K271" t="str">
            <v xml:space="preserve"> </v>
          </cell>
          <cell r="L271" t="str">
            <v xml:space="preserve"> </v>
          </cell>
          <cell r="M271" t="str">
            <v xml:space="preserve"> </v>
          </cell>
          <cell r="N271" t="str">
            <v/>
          </cell>
          <cell r="O271" t="str">
            <v xml:space="preserve"> </v>
          </cell>
          <cell r="P271" t="str">
            <v xml:space="preserve"> </v>
          </cell>
          <cell r="Q271" t="str">
            <v xml:space="preserve"> </v>
          </cell>
          <cell r="R271" t="str">
            <v xml:space="preserve"> </v>
          </cell>
          <cell r="S271"/>
          <cell r="T271">
            <v>0</v>
          </cell>
          <cell r="U271" t="str">
            <v/>
          </cell>
          <cell r="V271" t="str">
            <v xml:space="preserve">   </v>
          </cell>
          <cell r="W271" t="str">
            <v xml:space="preserve"> </v>
          </cell>
        </row>
        <row r="272">
          <cell r="D272" t="str">
            <v xml:space="preserve"> </v>
          </cell>
          <cell r="E272" t="str">
            <v xml:space="preserve"> </v>
          </cell>
          <cell r="F272"/>
          <cell r="G272" t="str">
            <v xml:space="preserve"> </v>
          </cell>
          <cell r="H272" t="str">
            <v xml:space="preserve"> </v>
          </cell>
          <cell r="I272" t="str">
            <v xml:space="preserve"> </v>
          </cell>
          <cell r="J272" t="str">
            <v xml:space="preserve"> </v>
          </cell>
          <cell r="K272" t="str">
            <v xml:space="preserve"> </v>
          </cell>
          <cell r="L272" t="str">
            <v xml:space="preserve"> </v>
          </cell>
          <cell r="M272" t="str">
            <v xml:space="preserve"> </v>
          </cell>
          <cell r="N272" t="str">
            <v/>
          </cell>
          <cell r="O272" t="str">
            <v xml:space="preserve"> </v>
          </cell>
          <cell r="P272" t="str">
            <v xml:space="preserve"> </v>
          </cell>
          <cell r="Q272" t="str">
            <v xml:space="preserve"> </v>
          </cell>
          <cell r="R272" t="str">
            <v xml:space="preserve"> </v>
          </cell>
          <cell r="S272"/>
          <cell r="T272">
            <v>0</v>
          </cell>
          <cell r="U272" t="str">
            <v/>
          </cell>
          <cell r="V272" t="str">
            <v xml:space="preserve">   </v>
          </cell>
          <cell r="W272" t="str">
            <v xml:space="preserve"> </v>
          </cell>
        </row>
        <row r="273">
          <cell r="D273" t="str">
            <v xml:space="preserve"> </v>
          </cell>
          <cell r="E273" t="str">
            <v xml:space="preserve"> </v>
          </cell>
          <cell r="F273"/>
          <cell r="G273" t="str">
            <v xml:space="preserve"> </v>
          </cell>
          <cell r="H273" t="str">
            <v xml:space="preserve"> </v>
          </cell>
          <cell r="I273" t="str">
            <v xml:space="preserve"> </v>
          </cell>
          <cell r="J273" t="str">
            <v xml:space="preserve"> </v>
          </cell>
          <cell r="K273" t="str">
            <v xml:space="preserve"> </v>
          </cell>
          <cell r="L273" t="str">
            <v xml:space="preserve"> </v>
          </cell>
          <cell r="M273" t="str">
            <v xml:space="preserve"> </v>
          </cell>
          <cell r="N273" t="str">
            <v/>
          </cell>
          <cell r="O273" t="str">
            <v xml:space="preserve"> </v>
          </cell>
          <cell r="P273" t="str">
            <v xml:space="preserve"> </v>
          </cell>
          <cell r="Q273" t="str">
            <v xml:space="preserve"> </v>
          </cell>
          <cell r="R273" t="str">
            <v xml:space="preserve"> </v>
          </cell>
          <cell r="S273"/>
          <cell r="T273">
            <v>0</v>
          </cell>
          <cell r="U273" t="str">
            <v/>
          </cell>
          <cell r="V273" t="str">
            <v xml:space="preserve">   </v>
          </cell>
          <cell r="W273" t="str">
            <v xml:space="preserve"> </v>
          </cell>
        </row>
        <row r="274">
          <cell r="D274" t="str">
            <v xml:space="preserve"> </v>
          </cell>
          <cell r="E274" t="str">
            <v xml:space="preserve"> </v>
          </cell>
          <cell r="F274"/>
          <cell r="G274" t="str">
            <v xml:space="preserve"> </v>
          </cell>
          <cell r="H274" t="str">
            <v xml:space="preserve"> </v>
          </cell>
          <cell r="I274" t="str">
            <v xml:space="preserve"> </v>
          </cell>
          <cell r="J274" t="str">
            <v xml:space="preserve"> </v>
          </cell>
          <cell r="K274" t="str">
            <v xml:space="preserve"> </v>
          </cell>
          <cell r="L274" t="str">
            <v xml:space="preserve"> </v>
          </cell>
          <cell r="M274" t="str">
            <v xml:space="preserve"> </v>
          </cell>
          <cell r="N274" t="str">
            <v/>
          </cell>
          <cell r="O274" t="str">
            <v xml:space="preserve"> </v>
          </cell>
          <cell r="P274" t="str">
            <v xml:space="preserve"> </v>
          </cell>
          <cell r="Q274" t="str">
            <v xml:space="preserve"> </v>
          </cell>
          <cell r="R274" t="str">
            <v xml:space="preserve"> </v>
          </cell>
          <cell r="S274"/>
          <cell r="T274">
            <v>0</v>
          </cell>
          <cell r="U274" t="str">
            <v/>
          </cell>
          <cell r="V274" t="str">
            <v xml:space="preserve">   </v>
          </cell>
          <cell r="W274" t="str">
            <v xml:space="preserve"> </v>
          </cell>
        </row>
        <row r="275">
          <cell r="D275" t="str">
            <v xml:space="preserve"> </v>
          </cell>
          <cell r="E275" t="str">
            <v xml:space="preserve"> </v>
          </cell>
          <cell r="F275"/>
          <cell r="G275" t="str">
            <v xml:space="preserve"> </v>
          </cell>
          <cell r="H275" t="str">
            <v xml:space="preserve"> </v>
          </cell>
          <cell r="I275" t="str">
            <v xml:space="preserve"> </v>
          </cell>
          <cell r="J275" t="str">
            <v xml:space="preserve"> </v>
          </cell>
          <cell r="K275" t="str">
            <v xml:space="preserve"> </v>
          </cell>
          <cell r="L275" t="str">
            <v xml:space="preserve"> </v>
          </cell>
          <cell r="M275" t="str">
            <v xml:space="preserve"> </v>
          </cell>
          <cell r="N275" t="str">
            <v/>
          </cell>
          <cell r="O275" t="str">
            <v xml:space="preserve"> </v>
          </cell>
          <cell r="P275" t="str">
            <v xml:space="preserve"> </v>
          </cell>
          <cell r="Q275" t="str">
            <v xml:space="preserve"> </v>
          </cell>
          <cell r="R275" t="str">
            <v xml:space="preserve"> </v>
          </cell>
          <cell r="S275"/>
          <cell r="T275">
            <v>0</v>
          </cell>
          <cell r="U275" t="str">
            <v/>
          </cell>
          <cell r="V275" t="str">
            <v xml:space="preserve">   </v>
          </cell>
          <cell r="W275" t="str">
            <v xml:space="preserve"> </v>
          </cell>
        </row>
        <row r="276">
          <cell r="D276" t="str">
            <v xml:space="preserve"> </v>
          </cell>
          <cell r="E276" t="str">
            <v xml:space="preserve"> </v>
          </cell>
          <cell r="F276"/>
          <cell r="G276" t="str">
            <v xml:space="preserve"> </v>
          </cell>
          <cell r="H276" t="str">
            <v xml:space="preserve"> </v>
          </cell>
          <cell r="I276" t="str">
            <v xml:space="preserve"> </v>
          </cell>
          <cell r="J276" t="str">
            <v xml:space="preserve"> </v>
          </cell>
          <cell r="K276" t="str">
            <v xml:space="preserve"> </v>
          </cell>
          <cell r="L276" t="str">
            <v xml:space="preserve"> </v>
          </cell>
          <cell r="M276" t="str">
            <v xml:space="preserve"> </v>
          </cell>
          <cell r="N276" t="str">
            <v/>
          </cell>
          <cell r="O276" t="str">
            <v xml:space="preserve"> </v>
          </cell>
          <cell r="P276" t="str">
            <v xml:space="preserve"> </v>
          </cell>
          <cell r="Q276" t="str">
            <v xml:space="preserve"> </v>
          </cell>
          <cell r="R276" t="str">
            <v xml:space="preserve"> </v>
          </cell>
          <cell r="S276"/>
          <cell r="T276">
            <v>0</v>
          </cell>
          <cell r="U276" t="str">
            <v/>
          </cell>
          <cell r="V276" t="str">
            <v xml:space="preserve">   </v>
          </cell>
          <cell r="W276" t="str">
            <v xml:space="preserve"> </v>
          </cell>
        </row>
        <row r="277">
          <cell r="D277" t="str">
            <v xml:space="preserve"> </v>
          </cell>
          <cell r="E277" t="str">
            <v xml:space="preserve"> </v>
          </cell>
          <cell r="F277"/>
          <cell r="G277" t="str">
            <v xml:space="preserve"> </v>
          </cell>
          <cell r="H277" t="str">
            <v xml:space="preserve"> </v>
          </cell>
          <cell r="I277" t="str">
            <v xml:space="preserve"> </v>
          </cell>
          <cell r="J277" t="str">
            <v xml:space="preserve"> </v>
          </cell>
          <cell r="K277" t="str">
            <v xml:space="preserve"> </v>
          </cell>
          <cell r="L277" t="str">
            <v xml:space="preserve"> </v>
          </cell>
          <cell r="M277" t="str">
            <v xml:space="preserve"> </v>
          </cell>
          <cell r="N277" t="str">
            <v/>
          </cell>
          <cell r="O277" t="str">
            <v xml:space="preserve"> </v>
          </cell>
          <cell r="P277" t="str">
            <v xml:space="preserve"> </v>
          </cell>
          <cell r="Q277" t="str">
            <v xml:space="preserve"> </v>
          </cell>
          <cell r="R277" t="str">
            <v xml:space="preserve"> </v>
          </cell>
          <cell r="S277"/>
          <cell r="T277">
            <v>0</v>
          </cell>
          <cell r="U277" t="str">
            <v/>
          </cell>
          <cell r="V277" t="str">
            <v xml:space="preserve">   </v>
          </cell>
          <cell r="W277" t="str">
            <v xml:space="preserve"> </v>
          </cell>
        </row>
        <row r="278">
          <cell r="D278" t="str">
            <v xml:space="preserve"> </v>
          </cell>
          <cell r="E278" t="str">
            <v xml:space="preserve"> </v>
          </cell>
          <cell r="F278"/>
          <cell r="G278" t="str">
            <v xml:space="preserve"> </v>
          </cell>
          <cell r="H278" t="str">
            <v xml:space="preserve"> </v>
          </cell>
          <cell r="I278" t="str">
            <v xml:space="preserve"> </v>
          </cell>
          <cell r="J278" t="str">
            <v xml:space="preserve"> </v>
          </cell>
          <cell r="K278" t="str">
            <v xml:space="preserve"> </v>
          </cell>
          <cell r="L278" t="str">
            <v xml:space="preserve"> </v>
          </cell>
          <cell r="M278" t="str">
            <v xml:space="preserve"> </v>
          </cell>
          <cell r="N278" t="str">
            <v/>
          </cell>
          <cell r="O278" t="str">
            <v xml:space="preserve"> </v>
          </cell>
          <cell r="P278" t="str">
            <v xml:space="preserve"> </v>
          </cell>
          <cell r="Q278" t="str">
            <v xml:space="preserve"> </v>
          </cell>
          <cell r="R278" t="str">
            <v xml:space="preserve"> </v>
          </cell>
          <cell r="S278"/>
          <cell r="T278">
            <v>0</v>
          </cell>
          <cell r="U278" t="str">
            <v/>
          </cell>
          <cell r="V278" t="str">
            <v xml:space="preserve">   </v>
          </cell>
          <cell r="W278" t="str">
            <v xml:space="preserve"> </v>
          </cell>
        </row>
        <row r="279">
          <cell r="D279" t="str">
            <v xml:space="preserve"> </v>
          </cell>
          <cell r="E279" t="str">
            <v xml:space="preserve"> </v>
          </cell>
          <cell r="F279"/>
          <cell r="G279" t="str">
            <v xml:space="preserve"> </v>
          </cell>
          <cell r="H279" t="str">
            <v xml:space="preserve"> </v>
          </cell>
          <cell r="I279" t="str">
            <v xml:space="preserve"> </v>
          </cell>
          <cell r="J279" t="str">
            <v xml:space="preserve"> </v>
          </cell>
          <cell r="K279" t="str">
            <v xml:space="preserve"> </v>
          </cell>
          <cell r="L279" t="str">
            <v xml:space="preserve"> </v>
          </cell>
          <cell r="M279" t="str">
            <v xml:space="preserve"> </v>
          </cell>
          <cell r="N279" t="str">
            <v/>
          </cell>
          <cell r="O279" t="str">
            <v xml:space="preserve"> </v>
          </cell>
          <cell r="P279" t="str">
            <v xml:space="preserve"> </v>
          </cell>
          <cell r="Q279" t="str">
            <v xml:space="preserve"> </v>
          </cell>
          <cell r="R279" t="str">
            <v xml:space="preserve"> </v>
          </cell>
          <cell r="S279"/>
          <cell r="T279">
            <v>0</v>
          </cell>
          <cell r="U279" t="str">
            <v/>
          </cell>
          <cell r="V279" t="str">
            <v xml:space="preserve">   </v>
          </cell>
          <cell r="W279" t="str">
            <v xml:space="preserve"> </v>
          </cell>
        </row>
        <row r="280">
          <cell r="D280" t="str">
            <v xml:space="preserve"> </v>
          </cell>
          <cell r="E280" t="str">
            <v xml:space="preserve"> </v>
          </cell>
          <cell r="F280"/>
          <cell r="G280" t="str">
            <v xml:space="preserve"> </v>
          </cell>
          <cell r="H280" t="str">
            <v xml:space="preserve"> </v>
          </cell>
          <cell r="I280" t="str">
            <v xml:space="preserve"> </v>
          </cell>
          <cell r="J280" t="str">
            <v xml:space="preserve"> </v>
          </cell>
          <cell r="K280" t="str">
            <v xml:space="preserve"> </v>
          </cell>
          <cell r="L280" t="str">
            <v xml:space="preserve"> </v>
          </cell>
          <cell r="M280" t="str">
            <v xml:space="preserve"> </v>
          </cell>
          <cell r="N280" t="str">
            <v/>
          </cell>
          <cell r="O280" t="str">
            <v xml:space="preserve"> </v>
          </cell>
          <cell r="P280" t="str">
            <v xml:space="preserve"> </v>
          </cell>
          <cell r="Q280" t="str">
            <v xml:space="preserve"> </v>
          </cell>
          <cell r="R280" t="str">
            <v xml:space="preserve"> </v>
          </cell>
          <cell r="S280"/>
          <cell r="T280">
            <v>0</v>
          </cell>
          <cell r="U280" t="str">
            <v/>
          </cell>
          <cell r="V280" t="str">
            <v xml:space="preserve">   </v>
          </cell>
          <cell r="W280" t="str">
            <v xml:space="preserve"> </v>
          </cell>
        </row>
        <row r="281">
          <cell r="D281" t="str">
            <v xml:space="preserve"> </v>
          </cell>
          <cell r="E281" t="str">
            <v xml:space="preserve"> </v>
          </cell>
          <cell r="F281"/>
          <cell r="G281" t="str">
            <v xml:space="preserve"> </v>
          </cell>
          <cell r="H281" t="str">
            <v xml:space="preserve"> </v>
          </cell>
          <cell r="I281" t="str">
            <v xml:space="preserve"> </v>
          </cell>
          <cell r="J281" t="str">
            <v xml:space="preserve"> </v>
          </cell>
          <cell r="K281" t="str">
            <v xml:space="preserve"> </v>
          </cell>
          <cell r="L281" t="str">
            <v xml:space="preserve"> </v>
          </cell>
          <cell r="M281" t="str">
            <v xml:space="preserve"> </v>
          </cell>
          <cell r="N281" t="str">
            <v/>
          </cell>
          <cell r="O281" t="str">
            <v xml:space="preserve"> </v>
          </cell>
          <cell r="P281" t="str">
            <v xml:space="preserve"> </v>
          </cell>
          <cell r="Q281" t="str">
            <v xml:space="preserve"> </v>
          </cell>
          <cell r="R281" t="str">
            <v xml:space="preserve"> </v>
          </cell>
          <cell r="S281"/>
          <cell r="T281">
            <v>0</v>
          </cell>
          <cell r="U281" t="str">
            <v/>
          </cell>
          <cell r="V281" t="str">
            <v xml:space="preserve">   </v>
          </cell>
          <cell r="W281" t="str">
            <v xml:space="preserve"> </v>
          </cell>
        </row>
        <row r="282">
          <cell r="D282" t="str">
            <v xml:space="preserve"> </v>
          </cell>
          <cell r="E282" t="str">
            <v xml:space="preserve"> </v>
          </cell>
          <cell r="F282"/>
          <cell r="G282" t="str">
            <v xml:space="preserve"> </v>
          </cell>
          <cell r="H282" t="str">
            <v xml:space="preserve"> </v>
          </cell>
          <cell r="I282" t="str">
            <v xml:space="preserve"> </v>
          </cell>
          <cell r="J282" t="str">
            <v xml:space="preserve"> </v>
          </cell>
          <cell r="K282" t="str">
            <v xml:space="preserve"> </v>
          </cell>
          <cell r="L282" t="str">
            <v xml:space="preserve"> </v>
          </cell>
          <cell r="M282" t="str">
            <v xml:space="preserve"> </v>
          </cell>
          <cell r="N282" t="str">
            <v/>
          </cell>
          <cell r="O282" t="str">
            <v xml:space="preserve"> </v>
          </cell>
          <cell r="P282" t="str">
            <v xml:space="preserve"> </v>
          </cell>
          <cell r="Q282" t="str">
            <v xml:space="preserve"> </v>
          </cell>
          <cell r="R282" t="str">
            <v xml:space="preserve"> </v>
          </cell>
          <cell r="S282"/>
          <cell r="T282">
            <v>0</v>
          </cell>
          <cell r="U282" t="str">
            <v/>
          </cell>
          <cell r="V282" t="str">
            <v xml:space="preserve">   </v>
          </cell>
          <cell r="W282" t="str">
            <v xml:space="preserve"> </v>
          </cell>
        </row>
        <row r="283">
          <cell r="D283" t="str">
            <v xml:space="preserve"> </v>
          </cell>
          <cell r="E283" t="str">
            <v xml:space="preserve"> </v>
          </cell>
          <cell r="F283"/>
          <cell r="G283" t="str">
            <v xml:space="preserve"> </v>
          </cell>
          <cell r="H283" t="str">
            <v xml:space="preserve"> </v>
          </cell>
          <cell r="I283" t="str">
            <v xml:space="preserve"> </v>
          </cell>
          <cell r="J283" t="str">
            <v xml:space="preserve"> </v>
          </cell>
          <cell r="K283" t="str">
            <v xml:space="preserve"> </v>
          </cell>
          <cell r="L283" t="str">
            <v xml:space="preserve"> </v>
          </cell>
          <cell r="M283" t="str">
            <v xml:space="preserve"> </v>
          </cell>
          <cell r="N283" t="str">
            <v/>
          </cell>
          <cell r="O283" t="str">
            <v xml:space="preserve"> </v>
          </cell>
          <cell r="P283" t="str">
            <v xml:space="preserve"> </v>
          </cell>
          <cell r="Q283" t="str">
            <v xml:space="preserve"> </v>
          </cell>
          <cell r="R283" t="str">
            <v xml:space="preserve"> </v>
          </cell>
          <cell r="S283"/>
          <cell r="T283">
            <v>0</v>
          </cell>
          <cell r="U283" t="str">
            <v/>
          </cell>
          <cell r="V283" t="str">
            <v xml:space="preserve">   </v>
          </cell>
          <cell r="W283" t="str">
            <v xml:space="preserve"> </v>
          </cell>
        </row>
        <row r="284">
          <cell r="D284" t="str">
            <v xml:space="preserve"> </v>
          </cell>
          <cell r="E284" t="str">
            <v xml:space="preserve"> </v>
          </cell>
          <cell r="F284"/>
          <cell r="G284" t="str">
            <v xml:space="preserve"> </v>
          </cell>
          <cell r="H284" t="str">
            <v xml:space="preserve"> </v>
          </cell>
          <cell r="I284" t="str">
            <v xml:space="preserve"> </v>
          </cell>
          <cell r="J284" t="str">
            <v xml:space="preserve"> </v>
          </cell>
          <cell r="K284" t="str">
            <v xml:space="preserve"> </v>
          </cell>
          <cell r="L284" t="str">
            <v xml:space="preserve"> </v>
          </cell>
          <cell r="M284" t="str">
            <v xml:space="preserve"> </v>
          </cell>
          <cell r="N284" t="str">
            <v/>
          </cell>
          <cell r="O284" t="str">
            <v xml:space="preserve"> </v>
          </cell>
          <cell r="P284" t="str">
            <v xml:space="preserve"> </v>
          </cell>
          <cell r="Q284" t="str">
            <v xml:space="preserve"> </v>
          </cell>
          <cell r="R284" t="str">
            <v xml:space="preserve"> </v>
          </cell>
          <cell r="S284"/>
          <cell r="T284">
            <v>0</v>
          </cell>
          <cell r="U284" t="str">
            <v/>
          </cell>
          <cell r="V284" t="str">
            <v xml:space="preserve">   </v>
          </cell>
          <cell r="W284" t="str">
            <v xml:space="preserve"> </v>
          </cell>
        </row>
        <row r="285">
          <cell r="D285" t="str">
            <v xml:space="preserve"> </v>
          </cell>
          <cell r="E285" t="str">
            <v xml:space="preserve"> </v>
          </cell>
          <cell r="F285"/>
          <cell r="G285" t="str">
            <v xml:space="preserve"> </v>
          </cell>
          <cell r="H285" t="str">
            <v xml:space="preserve"> </v>
          </cell>
          <cell r="I285" t="str">
            <v xml:space="preserve"> </v>
          </cell>
          <cell r="J285" t="str">
            <v xml:space="preserve"> </v>
          </cell>
          <cell r="K285" t="str">
            <v xml:space="preserve"> </v>
          </cell>
          <cell r="L285" t="str">
            <v xml:space="preserve"> </v>
          </cell>
          <cell r="M285" t="str">
            <v xml:space="preserve"> </v>
          </cell>
          <cell r="N285" t="str">
            <v/>
          </cell>
          <cell r="O285" t="str">
            <v xml:space="preserve"> </v>
          </cell>
          <cell r="P285" t="str">
            <v xml:space="preserve"> </v>
          </cell>
          <cell r="Q285" t="str">
            <v xml:space="preserve"> </v>
          </cell>
          <cell r="R285" t="str">
            <v xml:space="preserve"> </v>
          </cell>
          <cell r="S285"/>
          <cell r="T285">
            <v>0</v>
          </cell>
          <cell r="U285" t="str">
            <v/>
          </cell>
          <cell r="V285" t="str">
            <v xml:space="preserve">   </v>
          </cell>
          <cell r="W285" t="str">
            <v xml:space="preserve"> </v>
          </cell>
        </row>
        <row r="286">
          <cell r="D286" t="str">
            <v xml:space="preserve"> </v>
          </cell>
          <cell r="E286" t="str">
            <v xml:space="preserve"> </v>
          </cell>
          <cell r="F286"/>
          <cell r="G286" t="str">
            <v xml:space="preserve"> </v>
          </cell>
          <cell r="H286" t="str">
            <v xml:space="preserve"> </v>
          </cell>
          <cell r="I286" t="str">
            <v xml:space="preserve"> </v>
          </cell>
          <cell r="J286" t="str">
            <v xml:space="preserve"> </v>
          </cell>
          <cell r="K286" t="str">
            <v xml:space="preserve"> </v>
          </cell>
          <cell r="L286" t="str">
            <v xml:space="preserve"> </v>
          </cell>
          <cell r="M286" t="str">
            <v xml:space="preserve"> </v>
          </cell>
          <cell r="N286" t="str">
            <v/>
          </cell>
          <cell r="O286" t="str">
            <v xml:space="preserve"> </v>
          </cell>
          <cell r="P286" t="str">
            <v xml:space="preserve"> </v>
          </cell>
          <cell r="Q286" t="str">
            <v xml:space="preserve"> </v>
          </cell>
          <cell r="R286" t="str">
            <v xml:space="preserve"> </v>
          </cell>
          <cell r="S286"/>
          <cell r="T286">
            <v>0</v>
          </cell>
          <cell r="U286" t="str">
            <v/>
          </cell>
          <cell r="V286" t="str">
            <v xml:space="preserve">   </v>
          </cell>
          <cell r="W286" t="str">
            <v xml:space="preserve"> </v>
          </cell>
        </row>
        <row r="287">
          <cell r="D287" t="str">
            <v xml:space="preserve"> </v>
          </cell>
          <cell r="E287" t="str">
            <v xml:space="preserve"> </v>
          </cell>
          <cell r="F287"/>
          <cell r="G287" t="str">
            <v xml:space="preserve"> </v>
          </cell>
          <cell r="H287" t="str">
            <v xml:space="preserve"> </v>
          </cell>
          <cell r="I287" t="str">
            <v xml:space="preserve"> </v>
          </cell>
          <cell r="J287" t="str">
            <v xml:space="preserve"> </v>
          </cell>
          <cell r="K287" t="str">
            <v xml:space="preserve"> </v>
          </cell>
          <cell r="L287" t="str">
            <v xml:space="preserve"> </v>
          </cell>
          <cell r="M287" t="str">
            <v xml:space="preserve"> </v>
          </cell>
          <cell r="N287" t="str">
            <v/>
          </cell>
          <cell r="O287" t="str">
            <v xml:space="preserve"> </v>
          </cell>
          <cell r="P287" t="str">
            <v xml:space="preserve"> </v>
          </cell>
          <cell r="Q287" t="str">
            <v xml:space="preserve"> </v>
          </cell>
          <cell r="R287" t="str">
            <v xml:space="preserve"> </v>
          </cell>
          <cell r="S287"/>
          <cell r="T287">
            <v>0</v>
          </cell>
          <cell r="U287" t="str">
            <v/>
          </cell>
          <cell r="V287" t="str">
            <v xml:space="preserve">   </v>
          </cell>
          <cell r="W287" t="str">
            <v xml:space="preserve"> </v>
          </cell>
        </row>
        <row r="288">
          <cell r="D288" t="str">
            <v xml:space="preserve"> </v>
          </cell>
          <cell r="E288" t="str">
            <v xml:space="preserve"> </v>
          </cell>
          <cell r="F288"/>
          <cell r="G288" t="str">
            <v xml:space="preserve"> </v>
          </cell>
          <cell r="H288" t="str">
            <v xml:space="preserve"> </v>
          </cell>
          <cell r="I288" t="str">
            <v xml:space="preserve"> </v>
          </cell>
          <cell r="J288" t="str">
            <v xml:space="preserve"> </v>
          </cell>
          <cell r="K288" t="str">
            <v xml:space="preserve"> </v>
          </cell>
          <cell r="L288" t="str">
            <v xml:space="preserve"> </v>
          </cell>
          <cell r="M288" t="str">
            <v xml:space="preserve"> </v>
          </cell>
          <cell r="N288" t="str">
            <v/>
          </cell>
          <cell r="O288" t="str">
            <v xml:space="preserve"> </v>
          </cell>
          <cell r="P288" t="str">
            <v xml:space="preserve"> </v>
          </cell>
          <cell r="Q288" t="str">
            <v xml:space="preserve"> </v>
          </cell>
          <cell r="R288" t="str">
            <v xml:space="preserve"> </v>
          </cell>
          <cell r="S288"/>
          <cell r="T288">
            <v>0</v>
          </cell>
          <cell r="U288" t="str">
            <v/>
          </cell>
          <cell r="V288" t="str">
            <v xml:space="preserve">   </v>
          </cell>
          <cell r="W288" t="str">
            <v xml:space="preserve"> </v>
          </cell>
        </row>
        <row r="289">
          <cell r="D289" t="str">
            <v xml:space="preserve"> </v>
          </cell>
          <cell r="E289" t="str">
            <v xml:space="preserve"> </v>
          </cell>
          <cell r="F289"/>
          <cell r="G289" t="str">
            <v xml:space="preserve"> </v>
          </cell>
          <cell r="H289" t="str">
            <v xml:space="preserve"> </v>
          </cell>
          <cell r="I289" t="str">
            <v xml:space="preserve"> </v>
          </cell>
          <cell r="J289" t="str">
            <v xml:space="preserve"> </v>
          </cell>
          <cell r="K289" t="str">
            <v xml:space="preserve"> </v>
          </cell>
          <cell r="L289" t="str">
            <v xml:space="preserve"> </v>
          </cell>
          <cell r="M289" t="str">
            <v xml:space="preserve"> </v>
          </cell>
          <cell r="N289" t="str">
            <v/>
          </cell>
          <cell r="O289" t="str">
            <v xml:space="preserve"> </v>
          </cell>
          <cell r="P289" t="str">
            <v xml:space="preserve"> </v>
          </cell>
          <cell r="Q289" t="str">
            <v xml:space="preserve"> </v>
          </cell>
          <cell r="R289" t="str">
            <v xml:space="preserve"> </v>
          </cell>
          <cell r="S289"/>
          <cell r="T289">
            <v>0</v>
          </cell>
          <cell r="U289" t="str">
            <v/>
          </cell>
          <cell r="V289" t="str">
            <v xml:space="preserve">   </v>
          </cell>
          <cell r="W289" t="str">
            <v xml:space="preserve"> </v>
          </cell>
        </row>
        <row r="290">
          <cell r="D290" t="str">
            <v xml:space="preserve"> </v>
          </cell>
          <cell r="E290" t="str">
            <v xml:space="preserve"> </v>
          </cell>
          <cell r="F290"/>
          <cell r="G290" t="str">
            <v xml:space="preserve"> </v>
          </cell>
          <cell r="H290" t="str">
            <v xml:space="preserve"> </v>
          </cell>
          <cell r="I290" t="str">
            <v xml:space="preserve"> </v>
          </cell>
          <cell r="J290" t="str">
            <v xml:space="preserve"> </v>
          </cell>
          <cell r="K290" t="str">
            <v xml:space="preserve"> </v>
          </cell>
          <cell r="L290" t="str">
            <v xml:space="preserve"> </v>
          </cell>
          <cell r="M290" t="str">
            <v xml:space="preserve"> </v>
          </cell>
          <cell r="N290" t="str">
            <v/>
          </cell>
          <cell r="O290" t="str">
            <v xml:space="preserve"> </v>
          </cell>
          <cell r="P290" t="str">
            <v xml:space="preserve"> </v>
          </cell>
          <cell r="Q290" t="str">
            <v xml:space="preserve"> </v>
          </cell>
          <cell r="R290" t="str">
            <v xml:space="preserve"> </v>
          </cell>
          <cell r="S290"/>
          <cell r="T290">
            <v>0</v>
          </cell>
          <cell r="U290" t="str">
            <v/>
          </cell>
          <cell r="V290" t="str">
            <v xml:space="preserve">   </v>
          </cell>
          <cell r="W290" t="str">
            <v xml:space="preserve"> </v>
          </cell>
        </row>
        <row r="291">
          <cell r="D291" t="str">
            <v xml:space="preserve"> </v>
          </cell>
          <cell r="E291" t="str">
            <v xml:space="preserve"> </v>
          </cell>
          <cell r="F291"/>
          <cell r="G291" t="str">
            <v xml:space="preserve"> </v>
          </cell>
          <cell r="H291" t="str">
            <v xml:space="preserve"> </v>
          </cell>
          <cell r="I291" t="str">
            <v xml:space="preserve"> </v>
          </cell>
          <cell r="J291" t="str">
            <v xml:space="preserve"> </v>
          </cell>
          <cell r="K291" t="str">
            <v xml:space="preserve"> </v>
          </cell>
          <cell r="L291" t="str">
            <v xml:space="preserve"> </v>
          </cell>
          <cell r="M291" t="str">
            <v xml:space="preserve"> </v>
          </cell>
          <cell r="N291" t="str">
            <v/>
          </cell>
          <cell r="O291" t="str">
            <v xml:space="preserve"> </v>
          </cell>
          <cell r="P291" t="str">
            <v xml:space="preserve"> </v>
          </cell>
          <cell r="Q291" t="str">
            <v xml:space="preserve"> </v>
          </cell>
          <cell r="R291" t="str">
            <v xml:space="preserve"> </v>
          </cell>
          <cell r="S291"/>
          <cell r="T291">
            <v>0</v>
          </cell>
          <cell r="U291" t="str">
            <v/>
          </cell>
          <cell r="V291" t="str">
            <v xml:space="preserve">   </v>
          </cell>
          <cell r="W291" t="str">
            <v xml:space="preserve"> </v>
          </cell>
        </row>
        <row r="292">
          <cell r="D292" t="str">
            <v xml:space="preserve"> </v>
          </cell>
          <cell r="E292" t="str">
            <v xml:space="preserve"> </v>
          </cell>
          <cell r="F292"/>
          <cell r="G292" t="str">
            <v xml:space="preserve"> </v>
          </cell>
          <cell r="H292" t="str">
            <v xml:space="preserve"> </v>
          </cell>
          <cell r="I292" t="str">
            <v xml:space="preserve"> </v>
          </cell>
          <cell r="J292" t="str">
            <v xml:space="preserve"> </v>
          </cell>
          <cell r="K292" t="str">
            <v xml:space="preserve"> </v>
          </cell>
          <cell r="L292" t="str">
            <v xml:space="preserve"> </v>
          </cell>
          <cell r="M292" t="str">
            <v xml:space="preserve"> </v>
          </cell>
          <cell r="N292" t="str">
            <v/>
          </cell>
          <cell r="O292" t="str">
            <v xml:space="preserve"> </v>
          </cell>
          <cell r="P292" t="str">
            <v xml:space="preserve"> </v>
          </cell>
          <cell r="Q292" t="str">
            <v xml:space="preserve"> </v>
          </cell>
          <cell r="R292" t="str">
            <v xml:space="preserve"> </v>
          </cell>
          <cell r="S292"/>
          <cell r="T292">
            <v>0</v>
          </cell>
          <cell r="U292" t="str">
            <v/>
          </cell>
          <cell r="V292" t="str">
            <v xml:space="preserve">   </v>
          </cell>
          <cell r="W292" t="str">
            <v xml:space="preserve"> </v>
          </cell>
        </row>
        <row r="293">
          <cell r="D293" t="str">
            <v xml:space="preserve"> </v>
          </cell>
          <cell r="E293" t="str">
            <v xml:space="preserve"> </v>
          </cell>
          <cell r="F293"/>
          <cell r="G293" t="str">
            <v xml:space="preserve"> </v>
          </cell>
          <cell r="H293" t="str">
            <v xml:space="preserve"> </v>
          </cell>
          <cell r="I293" t="str">
            <v xml:space="preserve"> </v>
          </cell>
          <cell r="J293" t="str">
            <v xml:space="preserve"> </v>
          </cell>
          <cell r="K293" t="str">
            <v xml:space="preserve"> </v>
          </cell>
          <cell r="L293" t="str">
            <v xml:space="preserve"> </v>
          </cell>
          <cell r="M293" t="str">
            <v xml:space="preserve"> </v>
          </cell>
          <cell r="N293" t="str">
            <v/>
          </cell>
          <cell r="O293" t="str">
            <v xml:space="preserve"> </v>
          </cell>
          <cell r="P293" t="str">
            <v xml:space="preserve"> </v>
          </cell>
          <cell r="Q293" t="str">
            <v xml:space="preserve"> </v>
          </cell>
          <cell r="R293" t="str">
            <v xml:space="preserve"> </v>
          </cell>
          <cell r="S293"/>
          <cell r="T293">
            <v>0</v>
          </cell>
          <cell r="U293" t="str">
            <v/>
          </cell>
          <cell r="V293" t="str">
            <v xml:space="preserve">   </v>
          </cell>
          <cell r="W293" t="str">
            <v xml:space="preserve"> </v>
          </cell>
        </row>
        <row r="294">
          <cell r="D294" t="str">
            <v xml:space="preserve"> </v>
          </cell>
          <cell r="E294" t="str">
            <v xml:space="preserve"> </v>
          </cell>
          <cell r="F294"/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/>
          </cell>
          <cell r="O294" t="str">
            <v xml:space="preserve"> </v>
          </cell>
          <cell r="P294" t="str">
            <v xml:space="preserve"> </v>
          </cell>
          <cell r="Q294" t="str">
            <v xml:space="preserve"> </v>
          </cell>
          <cell r="R294" t="str">
            <v xml:space="preserve"> </v>
          </cell>
          <cell r="S294"/>
          <cell r="T294">
            <v>0</v>
          </cell>
          <cell r="U294" t="str">
            <v/>
          </cell>
          <cell r="V294" t="str">
            <v xml:space="preserve">   </v>
          </cell>
          <cell r="W294" t="str">
            <v xml:space="preserve"> </v>
          </cell>
        </row>
        <row r="295">
          <cell r="D295" t="str">
            <v xml:space="preserve"> </v>
          </cell>
          <cell r="E295" t="str">
            <v xml:space="preserve"> </v>
          </cell>
          <cell r="F295"/>
          <cell r="G295" t="str">
            <v xml:space="preserve"> </v>
          </cell>
          <cell r="H295" t="str">
            <v xml:space="preserve"> </v>
          </cell>
          <cell r="I295" t="str">
            <v xml:space="preserve"> </v>
          </cell>
          <cell r="J295" t="str">
            <v xml:space="preserve"> </v>
          </cell>
          <cell r="K295" t="str">
            <v xml:space="preserve"> </v>
          </cell>
          <cell r="L295" t="str">
            <v xml:space="preserve"> </v>
          </cell>
          <cell r="M295" t="str">
            <v xml:space="preserve"> </v>
          </cell>
          <cell r="N295" t="str">
            <v/>
          </cell>
          <cell r="O295" t="str">
            <v xml:space="preserve"> </v>
          </cell>
          <cell r="P295" t="str">
            <v xml:space="preserve"> </v>
          </cell>
          <cell r="Q295" t="str">
            <v xml:space="preserve"> </v>
          </cell>
          <cell r="R295" t="str">
            <v xml:space="preserve"> </v>
          </cell>
          <cell r="S295"/>
          <cell r="T295">
            <v>0</v>
          </cell>
          <cell r="U295" t="str">
            <v/>
          </cell>
          <cell r="V295" t="str">
            <v xml:space="preserve">   </v>
          </cell>
          <cell r="W295" t="str">
            <v xml:space="preserve"> </v>
          </cell>
        </row>
        <row r="296">
          <cell r="D296" t="str">
            <v xml:space="preserve"> </v>
          </cell>
          <cell r="E296" t="str">
            <v xml:space="preserve"> </v>
          </cell>
          <cell r="F296"/>
          <cell r="G296" t="str">
            <v xml:space="preserve"> </v>
          </cell>
          <cell r="H296" t="str">
            <v xml:space="preserve"> </v>
          </cell>
          <cell r="I296" t="str">
            <v xml:space="preserve"> </v>
          </cell>
          <cell r="J296" t="str">
            <v xml:space="preserve"> </v>
          </cell>
          <cell r="K296" t="str">
            <v xml:space="preserve"> </v>
          </cell>
          <cell r="L296" t="str">
            <v xml:space="preserve"> </v>
          </cell>
          <cell r="M296" t="str">
            <v xml:space="preserve"> </v>
          </cell>
          <cell r="N296" t="str">
            <v/>
          </cell>
          <cell r="O296" t="str">
            <v xml:space="preserve"> </v>
          </cell>
          <cell r="P296" t="str">
            <v xml:space="preserve"> </v>
          </cell>
          <cell r="Q296" t="str">
            <v xml:space="preserve"> </v>
          </cell>
          <cell r="R296" t="str">
            <v xml:space="preserve"> </v>
          </cell>
          <cell r="S296"/>
          <cell r="T296">
            <v>0</v>
          </cell>
          <cell r="U296" t="str">
            <v/>
          </cell>
          <cell r="V296" t="str">
            <v xml:space="preserve">   </v>
          </cell>
          <cell r="W296" t="str">
            <v xml:space="preserve"> </v>
          </cell>
        </row>
        <row r="297">
          <cell r="D297" t="str">
            <v xml:space="preserve"> </v>
          </cell>
          <cell r="E297" t="str">
            <v xml:space="preserve"> </v>
          </cell>
          <cell r="F297"/>
          <cell r="G297" t="str">
            <v xml:space="preserve"> </v>
          </cell>
          <cell r="H297" t="str">
            <v xml:space="preserve"> </v>
          </cell>
          <cell r="I297" t="str">
            <v xml:space="preserve"> </v>
          </cell>
          <cell r="J297" t="str">
            <v xml:space="preserve"> </v>
          </cell>
          <cell r="K297" t="str">
            <v xml:space="preserve"> </v>
          </cell>
          <cell r="L297" t="str">
            <v xml:space="preserve"> </v>
          </cell>
          <cell r="M297" t="str">
            <v xml:space="preserve"> </v>
          </cell>
          <cell r="N297" t="str">
            <v/>
          </cell>
          <cell r="O297" t="str">
            <v xml:space="preserve"> </v>
          </cell>
          <cell r="P297" t="str">
            <v xml:space="preserve"> </v>
          </cell>
          <cell r="Q297" t="str">
            <v xml:space="preserve"> </v>
          </cell>
          <cell r="R297" t="str">
            <v xml:space="preserve"> </v>
          </cell>
          <cell r="S297"/>
          <cell r="T297">
            <v>0</v>
          </cell>
          <cell r="U297" t="str">
            <v/>
          </cell>
          <cell r="V297" t="str">
            <v xml:space="preserve">   </v>
          </cell>
          <cell r="W297" t="str">
            <v xml:space="preserve"> </v>
          </cell>
        </row>
        <row r="298">
          <cell r="D298" t="str">
            <v xml:space="preserve"> </v>
          </cell>
          <cell r="E298" t="str">
            <v xml:space="preserve"> </v>
          </cell>
          <cell r="F298"/>
          <cell r="G298" t="str">
            <v xml:space="preserve"> </v>
          </cell>
          <cell r="H298" t="str">
            <v xml:space="preserve"> </v>
          </cell>
          <cell r="I298" t="str">
            <v xml:space="preserve"> </v>
          </cell>
          <cell r="J298" t="str">
            <v xml:space="preserve"> </v>
          </cell>
          <cell r="K298" t="str">
            <v xml:space="preserve"> </v>
          </cell>
          <cell r="L298" t="str">
            <v xml:space="preserve"> </v>
          </cell>
          <cell r="M298" t="str">
            <v xml:space="preserve"> </v>
          </cell>
          <cell r="N298" t="str">
            <v/>
          </cell>
          <cell r="O298" t="str">
            <v xml:space="preserve"> </v>
          </cell>
          <cell r="P298" t="str">
            <v xml:space="preserve"> </v>
          </cell>
          <cell r="Q298" t="str">
            <v xml:space="preserve"> </v>
          </cell>
          <cell r="R298" t="str">
            <v xml:space="preserve"> </v>
          </cell>
          <cell r="S298"/>
          <cell r="T298">
            <v>0</v>
          </cell>
          <cell r="U298" t="str">
            <v/>
          </cell>
          <cell r="V298" t="str">
            <v xml:space="preserve">   </v>
          </cell>
          <cell r="W298" t="str">
            <v xml:space="preserve"> </v>
          </cell>
        </row>
        <row r="299">
          <cell r="D299" t="str">
            <v xml:space="preserve"> </v>
          </cell>
          <cell r="E299" t="str">
            <v xml:space="preserve"> </v>
          </cell>
          <cell r="F299"/>
          <cell r="G299" t="str">
            <v xml:space="preserve"> </v>
          </cell>
          <cell r="H299" t="str">
            <v xml:space="preserve"> </v>
          </cell>
          <cell r="I299" t="str">
            <v xml:space="preserve"> </v>
          </cell>
          <cell r="J299" t="str">
            <v xml:space="preserve"> </v>
          </cell>
          <cell r="K299" t="str">
            <v xml:space="preserve"> </v>
          </cell>
          <cell r="L299" t="str">
            <v xml:space="preserve"> </v>
          </cell>
          <cell r="M299" t="str">
            <v xml:space="preserve"> </v>
          </cell>
          <cell r="N299" t="str">
            <v/>
          </cell>
          <cell r="O299" t="str">
            <v xml:space="preserve"> </v>
          </cell>
          <cell r="P299" t="str">
            <v xml:space="preserve"> </v>
          </cell>
          <cell r="Q299" t="str">
            <v xml:space="preserve"> </v>
          </cell>
          <cell r="R299" t="str">
            <v xml:space="preserve"> </v>
          </cell>
          <cell r="S299"/>
          <cell r="T299">
            <v>0</v>
          </cell>
          <cell r="U299" t="str">
            <v/>
          </cell>
          <cell r="V299" t="str">
            <v xml:space="preserve">   </v>
          </cell>
          <cell r="W299" t="str">
            <v xml:space="preserve"> </v>
          </cell>
        </row>
        <row r="300">
          <cell r="D300" t="str">
            <v xml:space="preserve"> </v>
          </cell>
          <cell r="E300" t="str">
            <v xml:space="preserve"> </v>
          </cell>
          <cell r="F300"/>
          <cell r="G300" t="str">
            <v xml:space="preserve"> </v>
          </cell>
          <cell r="H300" t="str">
            <v xml:space="preserve"> </v>
          </cell>
          <cell r="I300" t="str">
            <v xml:space="preserve"> </v>
          </cell>
          <cell r="J300" t="str">
            <v xml:space="preserve"> </v>
          </cell>
          <cell r="K300" t="str">
            <v xml:space="preserve"> </v>
          </cell>
          <cell r="L300" t="str">
            <v xml:space="preserve"> </v>
          </cell>
          <cell r="M300" t="str">
            <v xml:space="preserve"> </v>
          </cell>
          <cell r="N300" t="str">
            <v/>
          </cell>
          <cell r="O300" t="str">
            <v xml:space="preserve"> </v>
          </cell>
          <cell r="P300" t="str">
            <v xml:space="preserve"> </v>
          </cell>
          <cell r="Q300" t="str">
            <v xml:space="preserve"> </v>
          </cell>
          <cell r="R300" t="str">
            <v xml:space="preserve"> </v>
          </cell>
          <cell r="S300"/>
          <cell r="T300">
            <v>0</v>
          </cell>
          <cell r="U300" t="str">
            <v/>
          </cell>
          <cell r="V300" t="str">
            <v xml:space="preserve">   </v>
          </cell>
          <cell r="W300" t="str">
            <v xml:space="preserve"> </v>
          </cell>
        </row>
        <row r="301">
          <cell r="D301" t="str">
            <v xml:space="preserve"> </v>
          </cell>
          <cell r="E301" t="str">
            <v xml:space="preserve"> </v>
          </cell>
          <cell r="F301"/>
          <cell r="G301" t="str">
            <v xml:space="preserve"> </v>
          </cell>
          <cell r="H301" t="str">
            <v xml:space="preserve"> </v>
          </cell>
          <cell r="I301" t="str">
            <v xml:space="preserve"> </v>
          </cell>
          <cell r="J301" t="str">
            <v xml:space="preserve"> </v>
          </cell>
          <cell r="K301" t="str">
            <v xml:space="preserve"> </v>
          </cell>
          <cell r="L301" t="str">
            <v xml:space="preserve"> </v>
          </cell>
          <cell r="M301" t="str">
            <v xml:space="preserve"> </v>
          </cell>
          <cell r="N301" t="str">
            <v/>
          </cell>
          <cell r="O301" t="str">
            <v xml:space="preserve"> </v>
          </cell>
          <cell r="P301" t="str">
            <v xml:space="preserve"> </v>
          </cell>
          <cell r="Q301" t="str">
            <v xml:space="preserve"> </v>
          </cell>
          <cell r="R301" t="str">
            <v xml:space="preserve"> </v>
          </cell>
          <cell r="S301"/>
          <cell r="T301">
            <v>0</v>
          </cell>
          <cell r="U301" t="str">
            <v/>
          </cell>
          <cell r="V301" t="str">
            <v xml:space="preserve">   </v>
          </cell>
          <cell r="W301" t="str">
            <v xml:space="preserve"> </v>
          </cell>
        </row>
        <row r="302">
          <cell r="D302" t="str">
            <v xml:space="preserve"> </v>
          </cell>
          <cell r="E302" t="str">
            <v xml:space="preserve"> </v>
          </cell>
          <cell r="F302"/>
          <cell r="G302" t="str">
            <v xml:space="preserve"> </v>
          </cell>
          <cell r="H302" t="str">
            <v xml:space="preserve"> </v>
          </cell>
          <cell r="I302" t="str">
            <v xml:space="preserve"> </v>
          </cell>
          <cell r="J302" t="str">
            <v xml:space="preserve"> </v>
          </cell>
          <cell r="K302" t="str">
            <v xml:space="preserve"> </v>
          </cell>
          <cell r="L302" t="str">
            <v xml:space="preserve"> </v>
          </cell>
          <cell r="M302" t="str">
            <v xml:space="preserve"> </v>
          </cell>
          <cell r="N302" t="str">
            <v/>
          </cell>
          <cell r="O302" t="str">
            <v xml:space="preserve"> </v>
          </cell>
          <cell r="P302" t="str">
            <v xml:space="preserve"> </v>
          </cell>
          <cell r="Q302" t="str">
            <v xml:space="preserve"> </v>
          </cell>
          <cell r="R302" t="str">
            <v xml:space="preserve"> </v>
          </cell>
          <cell r="S302"/>
          <cell r="T302">
            <v>0</v>
          </cell>
          <cell r="U302" t="str">
            <v/>
          </cell>
          <cell r="V302" t="str">
            <v xml:space="preserve">   </v>
          </cell>
          <cell r="W302" t="str">
            <v xml:space="preserve"> </v>
          </cell>
        </row>
        <row r="303">
          <cell r="D303" t="str">
            <v xml:space="preserve"> </v>
          </cell>
          <cell r="E303" t="str">
            <v xml:space="preserve"> </v>
          </cell>
          <cell r="F303"/>
          <cell r="G303" t="str">
            <v xml:space="preserve"> </v>
          </cell>
          <cell r="H303" t="str">
            <v xml:space="preserve"> </v>
          </cell>
          <cell r="I303" t="str">
            <v xml:space="preserve"> </v>
          </cell>
          <cell r="J303" t="str">
            <v xml:space="preserve"> </v>
          </cell>
          <cell r="K303" t="str">
            <v xml:space="preserve"> </v>
          </cell>
          <cell r="L303" t="str">
            <v xml:space="preserve"> </v>
          </cell>
          <cell r="M303" t="str">
            <v xml:space="preserve"> </v>
          </cell>
          <cell r="N303" t="str">
            <v/>
          </cell>
          <cell r="O303" t="str">
            <v xml:space="preserve"> </v>
          </cell>
          <cell r="P303" t="str">
            <v xml:space="preserve"> </v>
          </cell>
          <cell r="Q303" t="str">
            <v xml:space="preserve"> </v>
          </cell>
          <cell r="R303" t="str">
            <v xml:space="preserve"> </v>
          </cell>
          <cell r="S303"/>
          <cell r="T303">
            <v>0</v>
          </cell>
          <cell r="U303" t="str">
            <v/>
          </cell>
          <cell r="V303" t="str">
            <v xml:space="preserve">   </v>
          </cell>
          <cell r="W303" t="str">
            <v xml:space="preserve"> </v>
          </cell>
        </row>
        <row r="304">
          <cell r="D304" t="str">
            <v xml:space="preserve"> </v>
          </cell>
          <cell r="E304" t="str">
            <v xml:space="preserve"> </v>
          </cell>
          <cell r="F304"/>
          <cell r="G304" t="str">
            <v xml:space="preserve"> </v>
          </cell>
          <cell r="H304" t="str">
            <v xml:space="preserve"> </v>
          </cell>
          <cell r="I304" t="str">
            <v xml:space="preserve"> </v>
          </cell>
          <cell r="J304" t="str">
            <v xml:space="preserve"> </v>
          </cell>
          <cell r="K304" t="str">
            <v xml:space="preserve"> </v>
          </cell>
          <cell r="L304" t="str">
            <v xml:space="preserve"> </v>
          </cell>
          <cell r="M304" t="str">
            <v xml:space="preserve"> </v>
          </cell>
          <cell r="N304" t="str">
            <v/>
          </cell>
          <cell r="O304" t="str">
            <v xml:space="preserve"> </v>
          </cell>
          <cell r="P304" t="str">
            <v xml:space="preserve"> </v>
          </cell>
          <cell r="Q304" t="str">
            <v xml:space="preserve"> </v>
          </cell>
          <cell r="R304" t="str">
            <v xml:space="preserve"> </v>
          </cell>
          <cell r="S304"/>
          <cell r="T304">
            <v>0</v>
          </cell>
          <cell r="U304" t="str">
            <v/>
          </cell>
          <cell r="V304" t="str">
            <v xml:space="preserve">   </v>
          </cell>
          <cell r="W304" t="str">
            <v xml:space="preserve"> </v>
          </cell>
        </row>
        <row r="305">
          <cell r="D305" t="str">
            <v xml:space="preserve"> </v>
          </cell>
          <cell r="E305" t="str">
            <v xml:space="preserve"> </v>
          </cell>
          <cell r="F305"/>
          <cell r="G305" t="str">
            <v xml:space="preserve"> </v>
          </cell>
          <cell r="H305" t="str">
            <v xml:space="preserve"> </v>
          </cell>
          <cell r="I305" t="str">
            <v xml:space="preserve"> </v>
          </cell>
          <cell r="J305" t="str">
            <v xml:space="preserve"> </v>
          </cell>
          <cell r="K305" t="str">
            <v xml:space="preserve"> </v>
          </cell>
          <cell r="L305" t="str">
            <v xml:space="preserve"> </v>
          </cell>
          <cell r="M305" t="str">
            <v xml:space="preserve"> </v>
          </cell>
          <cell r="N305" t="str">
            <v/>
          </cell>
          <cell r="O305" t="str">
            <v xml:space="preserve"> </v>
          </cell>
          <cell r="P305" t="str">
            <v xml:space="preserve"> </v>
          </cell>
          <cell r="Q305" t="str">
            <v xml:space="preserve"> </v>
          </cell>
          <cell r="R305" t="str">
            <v xml:space="preserve"> </v>
          </cell>
          <cell r="S305"/>
          <cell r="T305">
            <v>0</v>
          </cell>
          <cell r="U305" t="str">
            <v/>
          </cell>
          <cell r="V305" t="str">
            <v xml:space="preserve">   </v>
          </cell>
          <cell r="W305" t="str">
            <v xml:space="preserve"> </v>
          </cell>
        </row>
        <row r="306">
          <cell r="D306" t="str">
            <v xml:space="preserve"> </v>
          </cell>
          <cell r="E306" t="str">
            <v xml:space="preserve"> </v>
          </cell>
          <cell r="F306"/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/>
          </cell>
          <cell r="O306" t="str">
            <v xml:space="preserve"> </v>
          </cell>
          <cell r="P306" t="str">
            <v xml:space="preserve"> </v>
          </cell>
          <cell r="Q306" t="str">
            <v xml:space="preserve"> </v>
          </cell>
          <cell r="R306" t="str">
            <v xml:space="preserve"> </v>
          </cell>
          <cell r="S306"/>
          <cell r="T306">
            <v>0</v>
          </cell>
          <cell r="U306" t="str">
            <v/>
          </cell>
          <cell r="V306" t="str">
            <v xml:space="preserve">   </v>
          </cell>
          <cell r="W306" t="str">
            <v xml:space="preserve"> </v>
          </cell>
        </row>
        <row r="307">
          <cell r="D307" t="str">
            <v xml:space="preserve"> </v>
          </cell>
          <cell r="E307" t="str">
            <v xml:space="preserve"> </v>
          </cell>
          <cell r="F307"/>
          <cell r="G307" t="str">
            <v xml:space="preserve"> </v>
          </cell>
          <cell r="H307" t="str">
            <v xml:space="preserve"> </v>
          </cell>
          <cell r="I307" t="str">
            <v xml:space="preserve"> </v>
          </cell>
          <cell r="J307" t="str">
            <v xml:space="preserve"> </v>
          </cell>
          <cell r="K307" t="str">
            <v xml:space="preserve"> </v>
          </cell>
          <cell r="L307" t="str">
            <v xml:space="preserve"> </v>
          </cell>
          <cell r="M307" t="str">
            <v xml:space="preserve"> </v>
          </cell>
          <cell r="N307" t="str">
            <v/>
          </cell>
          <cell r="O307" t="str">
            <v xml:space="preserve"> </v>
          </cell>
          <cell r="P307" t="str">
            <v xml:space="preserve"> </v>
          </cell>
          <cell r="Q307" t="str">
            <v xml:space="preserve"> </v>
          </cell>
          <cell r="R307" t="str">
            <v xml:space="preserve"> </v>
          </cell>
          <cell r="S307"/>
          <cell r="T307">
            <v>0</v>
          </cell>
          <cell r="U307" t="str">
            <v/>
          </cell>
          <cell r="V307" t="str">
            <v xml:space="preserve">   </v>
          </cell>
          <cell r="W307" t="str">
            <v xml:space="preserve"> </v>
          </cell>
        </row>
        <row r="308">
          <cell r="D308" t="str">
            <v xml:space="preserve"> </v>
          </cell>
          <cell r="E308" t="str">
            <v xml:space="preserve"> </v>
          </cell>
          <cell r="F308"/>
          <cell r="G308" t="str">
            <v xml:space="preserve"> </v>
          </cell>
          <cell r="H308" t="str">
            <v xml:space="preserve"> </v>
          </cell>
          <cell r="I308" t="str">
            <v xml:space="preserve"> </v>
          </cell>
          <cell r="J308" t="str">
            <v xml:space="preserve"> </v>
          </cell>
          <cell r="K308" t="str">
            <v xml:space="preserve"> </v>
          </cell>
          <cell r="L308" t="str">
            <v xml:space="preserve"> </v>
          </cell>
          <cell r="M308" t="str">
            <v xml:space="preserve"> </v>
          </cell>
          <cell r="N308" t="str">
            <v/>
          </cell>
          <cell r="O308" t="str">
            <v xml:space="preserve"> </v>
          </cell>
          <cell r="P308" t="str">
            <v xml:space="preserve"> </v>
          </cell>
          <cell r="Q308" t="str">
            <v xml:space="preserve"> </v>
          </cell>
          <cell r="R308" t="str">
            <v xml:space="preserve"> </v>
          </cell>
          <cell r="S308"/>
          <cell r="T308">
            <v>0</v>
          </cell>
          <cell r="U308" t="str">
            <v/>
          </cell>
          <cell r="V308" t="str">
            <v xml:space="preserve">   </v>
          </cell>
          <cell r="W308" t="str">
            <v xml:space="preserve"> </v>
          </cell>
        </row>
        <row r="309">
          <cell r="D309" t="str">
            <v xml:space="preserve"> </v>
          </cell>
          <cell r="E309" t="str">
            <v xml:space="preserve"> </v>
          </cell>
          <cell r="F309"/>
          <cell r="G309" t="str">
            <v xml:space="preserve"> </v>
          </cell>
          <cell r="H309" t="str">
            <v xml:space="preserve"> </v>
          </cell>
          <cell r="I309" t="str">
            <v xml:space="preserve"> </v>
          </cell>
          <cell r="J309" t="str">
            <v xml:space="preserve"> </v>
          </cell>
          <cell r="K309" t="str">
            <v xml:space="preserve"> </v>
          </cell>
          <cell r="L309" t="str">
            <v xml:space="preserve"> </v>
          </cell>
          <cell r="M309" t="str">
            <v xml:space="preserve"> </v>
          </cell>
          <cell r="N309" t="str">
            <v/>
          </cell>
          <cell r="O309" t="str">
            <v xml:space="preserve"> </v>
          </cell>
          <cell r="P309" t="str">
            <v xml:space="preserve"> </v>
          </cell>
          <cell r="Q309" t="str">
            <v xml:space="preserve"> </v>
          </cell>
          <cell r="R309" t="str">
            <v xml:space="preserve"> </v>
          </cell>
          <cell r="S309"/>
          <cell r="T309">
            <v>0</v>
          </cell>
          <cell r="U309" t="str">
            <v/>
          </cell>
          <cell r="V309" t="str">
            <v xml:space="preserve">   </v>
          </cell>
          <cell r="W309" t="str">
            <v xml:space="preserve"> </v>
          </cell>
        </row>
        <row r="310">
          <cell r="D310" t="str">
            <v xml:space="preserve"> </v>
          </cell>
          <cell r="E310" t="str">
            <v xml:space="preserve"> </v>
          </cell>
          <cell r="F310"/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/>
          </cell>
          <cell r="O310" t="str">
            <v xml:space="preserve"> </v>
          </cell>
          <cell r="P310" t="str">
            <v xml:space="preserve"> </v>
          </cell>
          <cell r="Q310" t="str">
            <v xml:space="preserve"> </v>
          </cell>
          <cell r="R310" t="str">
            <v xml:space="preserve"> </v>
          </cell>
          <cell r="S310"/>
          <cell r="T310">
            <v>0</v>
          </cell>
          <cell r="U310" t="str">
            <v/>
          </cell>
          <cell r="V310" t="str">
            <v xml:space="preserve">   </v>
          </cell>
          <cell r="W310" t="str">
            <v xml:space="preserve"> </v>
          </cell>
        </row>
        <row r="311">
          <cell r="D311" t="str">
            <v xml:space="preserve"> </v>
          </cell>
          <cell r="E311" t="str">
            <v xml:space="preserve"> </v>
          </cell>
          <cell r="F311"/>
          <cell r="G311" t="str">
            <v xml:space="preserve"> </v>
          </cell>
          <cell r="H311" t="str">
            <v xml:space="preserve"> </v>
          </cell>
          <cell r="I311" t="str">
            <v xml:space="preserve"> </v>
          </cell>
          <cell r="J311" t="str">
            <v xml:space="preserve"> </v>
          </cell>
          <cell r="K311" t="str">
            <v xml:space="preserve"> </v>
          </cell>
          <cell r="L311" t="str">
            <v xml:space="preserve"> </v>
          </cell>
          <cell r="M311" t="str">
            <v xml:space="preserve"> </v>
          </cell>
          <cell r="N311" t="str">
            <v/>
          </cell>
          <cell r="O311" t="str">
            <v xml:space="preserve"> </v>
          </cell>
          <cell r="P311" t="str">
            <v xml:space="preserve"> </v>
          </cell>
          <cell r="Q311" t="str">
            <v xml:space="preserve"> </v>
          </cell>
          <cell r="R311" t="str">
            <v xml:space="preserve"> </v>
          </cell>
          <cell r="S311"/>
          <cell r="T311">
            <v>0</v>
          </cell>
          <cell r="U311" t="str">
            <v/>
          </cell>
          <cell r="V311" t="str">
            <v xml:space="preserve">   </v>
          </cell>
          <cell r="W311" t="str">
            <v xml:space="preserve"> </v>
          </cell>
        </row>
        <row r="312">
          <cell r="D312" t="str">
            <v xml:space="preserve"> </v>
          </cell>
          <cell r="E312" t="str">
            <v xml:space="preserve"> </v>
          </cell>
          <cell r="F312"/>
          <cell r="G312" t="str">
            <v xml:space="preserve"> </v>
          </cell>
          <cell r="H312" t="str">
            <v xml:space="preserve"> </v>
          </cell>
          <cell r="I312" t="str">
            <v xml:space="preserve"> </v>
          </cell>
          <cell r="J312" t="str">
            <v xml:space="preserve"> </v>
          </cell>
          <cell r="K312" t="str">
            <v xml:space="preserve"> </v>
          </cell>
          <cell r="L312" t="str">
            <v xml:space="preserve"> </v>
          </cell>
          <cell r="M312" t="str">
            <v xml:space="preserve"> </v>
          </cell>
          <cell r="N312" t="str">
            <v/>
          </cell>
          <cell r="O312" t="str">
            <v xml:space="preserve"> </v>
          </cell>
          <cell r="P312" t="str">
            <v xml:space="preserve"> </v>
          </cell>
          <cell r="Q312" t="str">
            <v xml:space="preserve"> </v>
          </cell>
          <cell r="R312" t="str">
            <v xml:space="preserve"> </v>
          </cell>
          <cell r="S312"/>
          <cell r="T312">
            <v>0</v>
          </cell>
          <cell r="U312" t="str">
            <v/>
          </cell>
          <cell r="V312" t="str">
            <v xml:space="preserve">   </v>
          </cell>
          <cell r="W312" t="str">
            <v xml:space="preserve"> </v>
          </cell>
        </row>
        <row r="313">
          <cell r="D313" t="str">
            <v xml:space="preserve"> </v>
          </cell>
          <cell r="E313" t="str">
            <v xml:space="preserve"> </v>
          </cell>
          <cell r="F313"/>
          <cell r="G313" t="str">
            <v xml:space="preserve"> </v>
          </cell>
          <cell r="H313" t="str">
            <v xml:space="preserve"> </v>
          </cell>
          <cell r="I313" t="str">
            <v xml:space="preserve"> </v>
          </cell>
          <cell r="J313" t="str">
            <v xml:space="preserve"> </v>
          </cell>
          <cell r="K313" t="str">
            <v xml:space="preserve"> </v>
          </cell>
          <cell r="L313" t="str">
            <v xml:space="preserve"> </v>
          </cell>
          <cell r="M313" t="str">
            <v xml:space="preserve"> </v>
          </cell>
          <cell r="N313" t="str">
            <v/>
          </cell>
          <cell r="O313" t="str">
            <v xml:space="preserve"> </v>
          </cell>
          <cell r="P313" t="str">
            <v xml:space="preserve"> </v>
          </cell>
          <cell r="Q313" t="str">
            <v xml:space="preserve"> </v>
          </cell>
          <cell r="R313" t="str">
            <v xml:space="preserve"> </v>
          </cell>
          <cell r="S313"/>
          <cell r="T313">
            <v>0</v>
          </cell>
          <cell r="U313" t="str">
            <v/>
          </cell>
          <cell r="V313" t="str">
            <v xml:space="preserve">   </v>
          </cell>
          <cell r="W313" t="str">
            <v xml:space="preserve"> </v>
          </cell>
        </row>
        <row r="314">
          <cell r="D314" t="str">
            <v xml:space="preserve"> </v>
          </cell>
          <cell r="E314" t="str">
            <v xml:space="preserve"> </v>
          </cell>
          <cell r="F314"/>
          <cell r="G314" t="str">
            <v xml:space="preserve"> </v>
          </cell>
          <cell r="H314" t="str">
            <v xml:space="preserve"> </v>
          </cell>
          <cell r="I314" t="str">
            <v xml:space="preserve"> </v>
          </cell>
          <cell r="J314" t="str">
            <v xml:space="preserve"> </v>
          </cell>
          <cell r="K314" t="str">
            <v xml:space="preserve"> </v>
          </cell>
          <cell r="L314" t="str">
            <v xml:space="preserve"> </v>
          </cell>
          <cell r="M314" t="str">
            <v xml:space="preserve"> </v>
          </cell>
          <cell r="N314" t="str">
            <v/>
          </cell>
          <cell r="O314" t="str">
            <v xml:space="preserve"> </v>
          </cell>
          <cell r="P314" t="str">
            <v xml:space="preserve"> </v>
          </cell>
          <cell r="Q314" t="str">
            <v xml:space="preserve"> </v>
          </cell>
          <cell r="R314" t="str">
            <v xml:space="preserve"> </v>
          </cell>
          <cell r="S314"/>
          <cell r="T314">
            <v>0</v>
          </cell>
          <cell r="U314" t="str">
            <v/>
          </cell>
          <cell r="V314" t="str">
            <v xml:space="preserve">   </v>
          </cell>
          <cell r="W314" t="str">
            <v xml:space="preserve"> </v>
          </cell>
        </row>
        <row r="315">
          <cell r="D315" t="str">
            <v xml:space="preserve"> </v>
          </cell>
          <cell r="E315" t="str">
            <v xml:space="preserve"> </v>
          </cell>
          <cell r="F315"/>
          <cell r="G315" t="str">
            <v xml:space="preserve"> </v>
          </cell>
          <cell r="H315" t="str">
            <v xml:space="preserve"> </v>
          </cell>
          <cell r="I315" t="str">
            <v xml:space="preserve"> </v>
          </cell>
          <cell r="J315" t="str">
            <v xml:space="preserve"> </v>
          </cell>
          <cell r="K315" t="str">
            <v xml:space="preserve"> </v>
          </cell>
          <cell r="L315" t="str">
            <v xml:space="preserve"> </v>
          </cell>
          <cell r="M315" t="str">
            <v xml:space="preserve"> </v>
          </cell>
          <cell r="N315" t="str">
            <v/>
          </cell>
          <cell r="O315" t="str">
            <v xml:space="preserve"> </v>
          </cell>
          <cell r="P315" t="str">
            <v xml:space="preserve"> </v>
          </cell>
          <cell r="Q315" t="str">
            <v xml:space="preserve"> </v>
          </cell>
          <cell r="R315" t="str">
            <v xml:space="preserve"> </v>
          </cell>
          <cell r="S315"/>
          <cell r="T315">
            <v>0</v>
          </cell>
          <cell r="U315" t="str">
            <v/>
          </cell>
          <cell r="V315" t="str">
            <v xml:space="preserve">   </v>
          </cell>
          <cell r="W315" t="str">
            <v xml:space="preserve"> </v>
          </cell>
        </row>
        <row r="316">
          <cell r="D316" t="str">
            <v xml:space="preserve"> </v>
          </cell>
          <cell r="E316" t="str">
            <v xml:space="preserve"> </v>
          </cell>
          <cell r="F316"/>
          <cell r="G316" t="str">
            <v xml:space="preserve"> </v>
          </cell>
          <cell r="H316" t="str">
            <v xml:space="preserve"> </v>
          </cell>
          <cell r="I316" t="str">
            <v xml:space="preserve"> </v>
          </cell>
          <cell r="J316" t="str">
            <v xml:space="preserve"> </v>
          </cell>
          <cell r="K316" t="str">
            <v xml:space="preserve"> </v>
          </cell>
          <cell r="L316" t="str">
            <v xml:space="preserve"> </v>
          </cell>
          <cell r="M316" t="str">
            <v xml:space="preserve"> </v>
          </cell>
          <cell r="N316" t="str">
            <v/>
          </cell>
          <cell r="O316" t="str">
            <v xml:space="preserve"> </v>
          </cell>
          <cell r="P316" t="str">
            <v xml:space="preserve"> </v>
          </cell>
          <cell r="Q316" t="str">
            <v xml:space="preserve"> </v>
          </cell>
          <cell r="R316" t="str">
            <v xml:space="preserve"> </v>
          </cell>
          <cell r="S316"/>
          <cell r="T316">
            <v>0</v>
          </cell>
          <cell r="U316" t="str">
            <v/>
          </cell>
          <cell r="V316" t="str">
            <v xml:space="preserve">   </v>
          </cell>
          <cell r="W316" t="str">
            <v xml:space="preserve"> </v>
          </cell>
        </row>
        <row r="317">
          <cell r="D317" t="str">
            <v xml:space="preserve"> </v>
          </cell>
          <cell r="E317" t="str">
            <v xml:space="preserve"> </v>
          </cell>
          <cell r="F317"/>
          <cell r="G317" t="str">
            <v xml:space="preserve"> </v>
          </cell>
          <cell r="H317" t="str">
            <v xml:space="preserve"> </v>
          </cell>
          <cell r="I317" t="str">
            <v xml:space="preserve"> </v>
          </cell>
          <cell r="J317" t="str">
            <v xml:space="preserve"> </v>
          </cell>
          <cell r="K317" t="str">
            <v xml:space="preserve"> </v>
          </cell>
          <cell r="L317" t="str">
            <v xml:space="preserve"> </v>
          </cell>
          <cell r="M317" t="str">
            <v xml:space="preserve"> </v>
          </cell>
          <cell r="N317" t="str">
            <v/>
          </cell>
          <cell r="O317" t="str">
            <v xml:space="preserve"> </v>
          </cell>
          <cell r="P317" t="str">
            <v xml:space="preserve"> </v>
          </cell>
          <cell r="Q317" t="str">
            <v xml:space="preserve"> </v>
          </cell>
          <cell r="R317" t="str">
            <v xml:space="preserve"> </v>
          </cell>
          <cell r="S317"/>
          <cell r="T317">
            <v>0</v>
          </cell>
          <cell r="U317" t="str">
            <v/>
          </cell>
          <cell r="V317" t="str">
            <v xml:space="preserve">   </v>
          </cell>
          <cell r="W317" t="str">
            <v xml:space="preserve"> </v>
          </cell>
        </row>
        <row r="318">
          <cell r="D318" t="str">
            <v xml:space="preserve"> </v>
          </cell>
          <cell r="E318" t="str">
            <v xml:space="preserve"> </v>
          </cell>
          <cell r="F318"/>
          <cell r="G318" t="str">
            <v xml:space="preserve"> </v>
          </cell>
          <cell r="H318" t="str">
            <v xml:space="preserve"> </v>
          </cell>
          <cell r="I318" t="str">
            <v xml:space="preserve"> </v>
          </cell>
          <cell r="J318" t="str">
            <v xml:space="preserve"> </v>
          </cell>
          <cell r="K318" t="str">
            <v xml:space="preserve"> </v>
          </cell>
          <cell r="L318" t="str">
            <v xml:space="preserve"> </v>
          </cell>
          <cell r="M318" t="str">
            <v xml:space="preserve"> </v>
          </cell>
          <cell r="N318" t="str">
            <v/>
          </cell>
          <cell r="O318" t="str">
            <v xml:space="preserve"> </v>
          </cell>
          <cell r="P318" t="str">
            <v xml:space="preserve"> </v>
          </cell>
          <cell r="Q318" t="str">
            <v xml:space="preserve"> </v>
          </cell>
          <cell r="R318" t="str">
            <v xml:space="preserve"> </v>
          </cell>
          <cell r="S318"/>
          <cell r="T318">
            <v>0</v>
          </cell>
          <cell r="U318" t="str">
            <v/>
          </cell>
          <cell r="V318" t="str">
            <v xml:space="preserve">   </v>
          </cell>
          <cell r="W318" t="str">
            <v xml:space="preserve"> </v>
          </cell>
        </row>
        <row r="319">
          <cell r="D319" t="str">
            <v xml:space="preserve"> </v>
          </cell>
          <cell r="E319" t="str">
            <v xml:space="preserve"> </v>
          </cell>
          <cell r="F319"/>
          <cell r="G319" t="str">
            <v xml:space="preserve"> </v>
          </cell>
          <cell r="H319" t="str">
            <v xml:space="preserve"> </v>
          </cell>
          <cell r="I319" t="str">
            <v xml:space="preserve"> </v>
          </cell>
          <cell r="J319" t="str">
            <v xml:space="preserve"> </v>
          </cell>
          <cell r="K319" t="str">
            <v xml:space="preserve"> </v>
          </cell>
          <cell r="L319" t="str">
            <v xml:space="preserve"> </v>
          </cell>
          <cell r="M319" t="str">
            <v xml:space="preserve"> </v>
          </cell>
          <cell r="N319" t="str">
            <v/>
          </cell>
          <cell r="O319" t="str">
            <v xml:space="preserve"> </v>
          </cell>
          <cell r="P319" t="str">
            <v xml:space="preserve"> </v>
          </cell>
          <cell r="Q319" t="str">
            <v xml:space="preserve"> </v>
          </cell>
          <cell r="R319" t="str">
            <v xml:space="preserve"> </v>
          </cell>
          <cell r="S319"/>
          <cell r="T319">
            <v>0</v>
          </cell>
          <cell r="U319" t="str">
            <v/>
          </cell>
          <cell r="V319" t="str">
            <v xml:space="preserve">   </v>
          </cell>
          <cell r="W319" t="str">
            <v xml:space="preserve"> </v>
          </cell>
        </row>
        <row r="320">
          <cell r="D320" t="str">
            <v xml:space="preserve"> </v>
          </cell>
          <cell r="E320" t="str">
            <v xml:space="preserve"> </v>
          </cell>
          <cell r="F320"/>
          <cell r="G320" t="str">
            <v xml:space="preserve"> </v>
          </cell>
          <cell r="H320" t="str">
            <v xml:space="preserve"> </v>
          </cell>
          <cell r="I320" t="str">
            <v xml:space="preserve"> </v>
          </cell>
          <cell r="J320" t="str">
            <v xml:space="preserve"> </v>
          </cell>
          <cell r="K320" t="str">
            <v xml:space="preserve"> </v>
          </cell>
          <cell r="L320" t="str">
            <v xml:space="preserve"> </v>
          </cell>
          <cell r="M320" t="str">
            <v xml:space="preserve"> </v>
          </cell>
          <cell r="N320" t="str">
            <v/>
          </cell>
          <cell r="O320" t="str">
            <v xml:space="preserve"> </v>
          </cell>
          <cell r="P320" t="str">
            <v xml:space="preserve"> </v>
          </cell>
          <cell r="Q320" t="str">
            <v xml:space="preserve"> </v>
          </cell>
          <cell r="R320" t="str">
            <v xml:space="preserve"> </v>
          </cell>
          <cell r="S320"/>
          <cell r="T320">
            <v>0</v>
          </cell>
          <cell r="U320" t="str">
            <v/>
          </cell>
          <cell r="V320" t="str">
            <v xml:space="preserve">   </v>
          </cell>
          <cell r="W320" t="str">
            <v xml:space="preserve"> </v>
          </cell>
        </row>
        <row r="321">
          <cell r="D321" t="str">
            <v xml:space="preserve"> </v>
          </cell>
          <cell r="E321" t="str">
            <v xml:space="preserve"> </v>
          </cell>
          <cell r="F321"/>
          <cell r="G321" t="str">
            <v xml:space="preserve"> </v>
          </cell>
          <cell r="H321" t="str">
            <v xml:space="preserve"> </v>
          </cell>
          <cell r="I321" t="str">
            <v xml:space="preserve"> </v>
          </cell>
          <cell r="J321" t="str">
            <v xml:space="preserve"> </v>
          </cell>
          <cell r="K321" t="str">
            <v xml:space="preserve"> </v>
          </cell>
          <cell r="L321" t="str">
            <v xml:space="preserve"> </v>
          </cell>
          <cell r="M321" t="str">
            <v xml:space="preserve"> </v>
          </cell>
          <cell r="N321" t="str">
            <v/>
          </cell>
          <cell r="O321" t="str">
            <v xml:space="preserve"> </v>
          </cell>
          <cell r="P321" t="str">
            <v xml:space="preserve"> </v>
          </cell>
          <cell r="Q321" t="str">
            <v xml:space="preserve"> </v>
          </cell>
          <cell r="R321" t="str">
            <v xml:space="preserve"> </v>
          </cell>
          <cell r="S321"/>
          <cell r="T321">
            <v>0</v>
          </cell>
          <cell r="U321" t="str">
            <v/>
          </cell>
          <cell r="V321" t="str">
            <v xml:space="preserve">   </v>
          </cell>
          <cell r="W321" t="str">
            <v xml:space="preserve"> </v>
          </cell>
        </row>
        <row r="322">
          <cell r="D322" t="str">
            <v xml:space="preserve"> </v>
          </cell>
          <cell r="E322" t="str">
            <v xml:space="preserve"> </v>
          </cell>
          <cell r="F322"/>
          <cell r="G322" t="str">
            <v xml:space="preserve"> </v>
          </cell>
          <cell r="H322" t="str">
            <v xml:space="preserve"> </v>
          </cell>
          <cell r="I322" t="str">
            <v xml:space="preserve"> </v>
          </cell>
          <cell r="J322" t="str">
            <v xml:space="preserve"> </v>
          </cell>
          <cell r="K322" t="str">
            <v xml:space="preserve"> </v>
          </cell>
          <cell r="L322" t="str">
            <v xml:space="preserve"> </v>
          </cell>
          <cell r="M322" t="str">
            <v xml:space="preserve"> </v>
          </cell>
          <cell r="N322" t="str">
            <v/>
          </cell>
          <cell r="O322" t="str">
            <v xml:space="preserve"> </v>
          </cell>
          <cell r="P322" t="str">
            <v xml:space="preserve"> </v>
          </cell>
          <cell r="Q322" t="str">
            <v xml:space="preserve"> </v>
          </cell>
          <cell r="R322" t="str">
            <v xml:space="preserve"> </v>
          </cell>
          <cell r="S322"/>
          <cell r="T322">
            <v>0</v>
          </cell>
          <cell r="U322" t="str">
            <v/>
          </cell>
          <cell r="V322" t="str">
            <v xml:space="preserve">   </v>
          </cell>
          <cell r="W322" t="str">
            <v xml:space="preserve"> </v>
          </cell>
        </row>
        <row r="323">
          <cell r="D323" t="str">
            <v xml:space="preserve"> </v>
          </cell>
          <cell r="E323" t="str">
            <v xml:space="preserve"> </v>
          </cell>
          <cell r="F323"/>
          <cell r="G323" t="str">
            <v xml:space="preserve"> </v>
          </cell>
          <cell r="H323" t="str">
            <v xml:space="preserve"> </v>
          </cell>
          <cell r="I323" t="str">
            <v xml:space="preserve"> </v>
          </cell>
          <cell r="J323" t="str">
            <v xml:space="preserve"> </v>
          </cell>
          <cell r="K323" t="str">
            <v xml:space="preserve"> </v>
          </cell>
          <cell r="L323" t="str">
            <v xml:space="preserve"> </v>
          </cell>
          <cell r="M323" t="str">
            <v xml:space="preserve"> </v>
          </cell>
          <cell r="N323" t="str">
            <v/>
          </cell>
          <cell r="O323" t="str">
            <v xml:space="preserve"> </v>
          </cell>
          <cell r="P323" t="str">
            <v xml:space="preserve"> </v>
          </cell>
          <cell r="Q323" t="str">
            <v xml:space="preserve"> </v>
          </cell>
          <cell r="R323" t="str">
            <v xml:space="preserve"> </v>
          </cell>
          <cell r="S323"/>
          <cell r="T323">
            <v>0</v>
          </cell>
          <cell r="U323" t="str">
            <v/>
          </cell>
          <cell r="V323" t="str">
            <v xml:space="preserve">   </v>
          </cell>
          <cell r="W323" t="str">
            <v xml:space="preserve"> </v>
          </cell>
        </row>
        <row r="324">
          <cell r="D324" t="str">
            <v xml:space="preserve"> </v>
          </cell>
          <cell r="E324" t="str">
            <v xml:space="preserve"> </v>
          </cell>
          <cell r="F324"/>
          <cell r="G324" t="str">
            <v xml:space="preserve"> </v>
          </cell>
          <cell r="H324" t="str">
            <v xml:space="preserve"> </v>
          </cell>
          <cell r="I324" t="str">
            <v xml:space="preserve"> </v>
          </cell>
          <cell r="J324" t="str">
            <v xml:space="preserve"> </v>
          </cell>
          <cell r="K324" t="str">
            <v xml:space="preserve"> </v>
          </cell>
          <cell r="L324" t="str">
            <v xml:space="preserve"> </v>
          </cell>
          <cell r="M324" t="str">
            <v xml:space="preserve"> </v>
          </cell>
          <cell r="N324" t="str">
            <v/>
          </cell>
          <cell r="O324" t="str">
            <v xml:space="preserve"> </v>
          </cell>
          <cell r="P324" t="str">
            <v xml:space="preserve"> </v>
          </cell>
          <cell r="Q324" t="str">
            <v xml:space="preserve"> </v>
          </cell>
          <cell r="R324" t="str">
            <v xml:space="preserve"> </v>
          </cell>
          <cell r="S324"/>
          <cell r="T324">
            <v>0</v>
          </cell>
          <cell r="U324" t="str">
            <v/>
          </cell>
          <cell r="V324" t="str">
            <v xml:space="preserve">   </v>
          </cell>
          <cell r="W324" t="str">
            <v xml:space="preserve"> </v>
          </cell>
        </row>
        <row r="325">
          <cell r="D325" t="str">
            <v xml:space="preserve"> </v>
          </cell>
          <cell r="E325" t="str">
            <v xml:space="preserve"> </v>
          </cell>
          <cell r="F325"/>
          <cell r="G325" t="str">
            <v xml:space="preserve"> </v>
          </cell>
          <cell r="H325" t="str">
            <v xml:space="preserve"> </v>
          </cell>
          <cell r="I325" t="str">
            <v xml:space="preserve"> </v>
          </cell>
          <cell r="J325" t="str">
            <v xml:space="preserve"> </v>
          </cell>
          <cell r="K325" t="str">
            <v xml:space="preserve"> </v>
          </cell>
          <cell r="L325" t="str">
            <v xml:space="preserve"> </v>
          </cell>
          <cell r="M325" t="str">
            <v xml:space="preserve"> </v>
          </cell>
          <cell r="N325" t="str">
            <v/>
          </cell>
          <cell r="O325" t="str">
            <v xml:space="preserve"> </v>
          </cell>
          <cell r="P325" t="str">
            <v xml:space="preserve"> </v>
          </cell>
          <cell r="Q325" t="str">
            <v xml:space="preserve"> </v>
          </cell>
          <cell r="R325" t="str">
            <v xml:space="preserve"> </v>
          </cell>
          <cell r="S325"/>
          <cell r="T325">
            <v>0</v>
          </cell>
          <cell r="U325" t="str">
            <v/>
          </cell>
          <cell r="V325" t="str">
            <v xml:space="preserve">   </v>
          </cell>
          <cell r="W325" t="str">
            <v xml:space="preserve"> </v>
          </cell>
        </row>
        <row r="326">
          <cell r="D326" t="str">
            <v xml:space="preserve"> </v>
          </cell>
          <cell r="E326" t="str">
            <v xml:space="preserve"> </v>
          </cell>
          <cell r="F326"/>
          <cell r="G326" t="str">
            <v xml:space="preserve"> </v>
          </cell>
          <cell r="H326" t="str">
            <v xml:space="preserve"> </v>
          </cell>
          <cell r="I326" t="str">
            <v xml:space="preserve"> </v>
          </cell>
          <cell r="J326" t="str">
            <v xml:space="preserve"> </v>
          </cell>
          <cell r="K326" t="str">
            <v xml:space="preserve"> </v>
          </cell>
          <cell r="L326" t="str">
            <v xml:space="preserve"> </v>
          </cell>
          <cell r="M326" t="str">
            <v xml:space="preserve"> </v>
          </cell>
          <cell r="N326" t="str">
            <v/>
          </cell>
          <cell r="O326" t="str">
            <v xml:space="preserve"> </v>
          </cell>
          <cell r="P326" t="str">
            <v xml:space="preserve"> </v>
          </cell>
          <cell r="Q326" t="str">
            <v xml:space="preserve"> </v>
          </cell>
          <cell r="R326" t="str">
            <v xml:space="preserve"> </v>
          </cell>
          <cell r="S326"/>
          <cell r="T326">
            <v>0</v>
          </cell>
          <cell r="U326" t="str">
            <v/>
          </cell>
          <cell r="V326" t="str">
            <v xml:space="preserve">   </v>
          </cell>
          <cell r="W326" t="str">
            <v xml:space="preserve"> </v>
          </cell>
        </row>
        <row r="327">
          <cell r="D327" t="str">
            <v xml:space="preserve"> </v>
          </cell>
          <cell r="E327" t="str">
            <v xml:space="preserve"> </v>
          </cell>
          <cell r="F327"/>
          <cell r="G327" t="str">
            <v xml:space="preserve"> </v>
          </cell>
          <cell r="H327" t="str">
            <v xml:space="preserve"> </v>
          </cell>
          <cell r="I327" t="str">
            <v xml:space="preserve"> </v>
          </cell>
          <cell r="J327" t="str">
            <v xml:space="preserve"> </v>
          </cell>
          <cell r="K327" t="str">
            <v xml:space="preserve"> </v>
          </cell>
          <cell r="L327" t="str">
            <v xml:space="preserve"> </v>
          </cell>
          <cell r="M327" t="str">
            <v xml:space="preserve"> </v>
          </cell>
          <cell r="N327" t="str">
            <v/>
          </cell>
          <cell r="O327" t="str">
            <v xml:space="preserve"> </v>
          </cell>
          <cell r="P327" t="str">
            <v xml:space="preserve"> </v>
          </cell>
          <cell r="Q327" t="str">
            <v xml:space="preserve"> </v>
          </cell>
          <cell r="R327" t="str">
            <v xml:space="preserve"> </v>
          </cell>
          <cell r="S327"/>
          <cell r="T327">
            <v>0</v>
          </cell>
          <cell r="U327" t="str">
            <v/>
          </cell>
          <cell r="V327" t="str">
            <v xml:space="preserve">   </v>
          </cell>
          <cell r="W327" t="str">
            <v xml:space="preserve"> </v>
          </cell>
        </row>
        <row r="328">
          <cell r="D328" t="str">
            <v xml:space="preserve"> </v>
          </cell>
          <cell r="E328" t="str">
            <v xml:space="preserve"> </v>
          </cell>
          <cell r="F328"/>
          <cell r="G328" t="str">
            <v xml:space="preserve"> </v>
          </cell>
          <cell r="H328" t="str">
            <v xml:space="preserve"> </v>
          </cell>
          <cell r="I328" t="str">
            <v xml:space="preserve"> </v>
          </cell>
          <cell r="J328" t="str">
            <v xml:space="preserve"> </v>
          </cell>
          <cell r="K328" t="str">
            <v xml:space="preserve"> </v>
          </cell>
          <cell r="L328" t="str">
            <v xml:space="preserve"> </v>
          </cell>
          <cell r="M328" t="str">
            <v xml:space="preserve"> </v>
          </cell>
          <cell r="N328" t="str">
            <v/>
          </cell>
          <cell r="O328" t="str">
            <v xml:space="preserve"> </v>
          </cell>
          <cell r="P328" t="str">
            <v xml:space="preserve"> </v>
          </cell>
          <cell r="Q328" t="str">
            <v xml:space="preserve"> </v>
          </cell>
          <cell r="R328" t="str">
            <v xml:space="preserve"> </v>
          </cell>
          <cell r="S328"/>
          <cell r="T328">
            <v>0</v>
          </cell>
          <cell r="U328" t="str">
            <v/>
          </cell>
          <cell r="V328" t="str">
            <v xml:space="preserve">   </v>
          </cell>
          <cell r="W328" t="str">
            <v xml:space="preserve"> </v>
          </cell>
        </row>
        <row r="329">
          <cell r="D329" t="str">
            <v xml:space="preserve"> </v>
          </cell>
          <cell r="E329" t="str">
            <v xml:space="preserve"> </v>
          </cell>
          <cell r="F329"/>
          <cell r="G329" t="str">
            <v xml:space="preserve"> </v>
          </cell>
          <cell r="H329" t="str">
            <v xml:space="preserve"> </v>
          </cell>
          <cell r="I329" t="str">
            <v xml:space="preserve"> </v>
          </cell>
          <cell r="J329" t="str">
            <v xml:space="preserve"> </v>
          </cell>
          <cell r="K329" t="str">
            <v xml:space="preserve"> </v>
          </cell>
          <cell r="L329" t="str">
            <v xml:space="preserve"> </v>
          </cell>
          <cell r="M329" t="str">
            <v xml:space="preserve"> </v>
          </cell>
          <cell r="N329" t="str">
            <v/>
          </cell>
          <cell r="O329" t="str">
            <v xml:space="preserve"> </v>
          </cell>
          <cell r="P329" t="str">
            <v xml:space="preserve"> </v>
          </cell>
          <cell r="Q329" t="str">
            <v xml:space="preserve"> </v>
          </cell>
          <cell r="R329" t="str">
            <v xml:space="preserve"> </v>
          </cell>
          <cell r="S329"/>
          <cell r="T329">
            <v>0</v>
          </cell>
          <cell r="U329" t="str">
            <v/>
          </cell>
          <cell r="V329" t="str">
            <v xml:space="preserve">   </v>
          </cell>
          <cell r="W329" t="str">
            <v xml:space="preserve"> </v>
          </cell>
        </row>
        <row r="330">
          <cell r="D330" t="str">
            <v xml:space="preserve"> </v>
          </cell>
          <cell r="E330" t="str">
            <v xml:space="preserve"> </v>
          </cell>
          <cell r="F330"/>
          <cell r="G330" t="str">
            <v xml:space="preserve"> </v>
          </cell>
          <cell r="H330" t="str">
            <v xml:space="preserve"> </v>
          </cell>
          <cell r="I330" t="str">
            <v xml:space="preserve"> </v>
          </cell>
          <cell r="J330" t="str">
            <v xml:space="preserve"> </v>
          </cell>
          <cell r="K330" t="str">
            <v xml:space="preserve"> </v>
          </cell>
          <cell r="L330" t="str">
            <v xml:space="preserve"> </v>
          </cell>
          <cell r="M330" t="str">
            <v xml:space="preserve"> </v>
          </cell>
          <cell r="N330" t="str">
            <v/>
          </cell>
          <cell r="O330" t="str">
            <v xml:space="preserve"> </v>
          </cell>
          <cell r="P330" t="str">
            <v xml:space="preserve"> </v>
          </cell>
          <cell r="Q330" t="str">
            <v xml:space="preserve"> </v>
          </cell>
          <cell r="R330" t="str">
            <v xml:space="preserve"> </v>
          </cell>
          <cell r="S330"/>
          <cell r="T330">
            <v>0</v>
          </cell>
          <cell r="U330" t="str">
            <v/>
          </cell>
          <cell r="V330" t="str">
            <v xml:space="preserve">   </v>
          </cell>
          <cell r="W330" t="str">
            <v xml:space="preserve"> </v>
          </cell>
        </row>
        <row r="331">
          <cell r="D331" t="str">
            <v xml:space="preserve"> </v>
          </cell>
          <cell r="E331" t="str">
            <v xml:space="preserve"> </v>
          </cell>
          <cell r="F331"/>
          <cell r="G331" t="str">
            <v xml:space="preserve"> </v>
          </cell>
          <cell r="H331" t="str">
            <v xml:space="preserve"> </v>
          </cell>
          <cell r="I331" t="str">
            <v xml:space="preserve"> </v>
          </cell>
          <cell r="J331" t="str">
            <v xml:space="preserve"> </v>
          </cell>
          <cell r="K331" t="str">
            <v xml:space="preserve"> </v>
          </cell>
          <cell r="L331" t="str">
            <v xml:space="preserve"> </v>
          </cell>
          <cell r="M331" t="str">
            <v xml:space="preserve"> </v>
          </cell>
          <cell r="N331" t="str">
            <v/>
          </cell>
          <cell r="O331" t="str">
            <v xml:space="preserve"> </v>
          </cell>
          <cell r="P331" t="str">
            <v xml:space="preserve"> </v>
          </cell>
          <cell r="Q331" t="str">
            <v xml:space="preserve"> </v>
          </cell>
          <cell r="R331" t="str">
            <v xml:space="preserve"> </v>
          </cell>
          <cell r="S331"/>
          <cell r="T331">
            <v>0</v>
          </cell>
          <cell r="U331" t="str">
            <v/>
          </cell>
          <cell r="V331" t="str">
            <v xml:space="preserve">   </v>
          </cell>
          <cell r="W331" t="str">
            <v xml:space="preserve"> </v>
          </cell>
        </row>
        <row r="332">
          <cell r="D332" t="str">
            <v xml:space="preserve"> </v>
          </cell>
          <cell r="E332" t="str">
            <v xml:space="preserve"> </v>
          </cell>
          <cell r="F332"/>
          <cell r="G332" t="str">
            <v xml:space="preserve"> </v>
          </cell>
          <cell r="H332" t="str">
            <v xml:space="preserve"> </v>
          </cell>
          <cell r="I332" t="str">
            <v xml:space="preserve"> </v>
          </cell>
          <cell r="J332" t="str">
            <v xml:space="preserve"> </v>
          </cell>
          <cell r="K332" t="str">
            <v xml:space="preserve"> </v>
          </cell>
          <cell r="L332" t="str">
            <v xml:space="preserve"> </v>
          </cell>
          <cell r="M332" t="str">
            <v xml:space="preserve"> </v>
          </cell>
          <cell r="N332" t="str">
            <v/>
          </cell>
          <cell r="O332" t="str">
            <v xml:space="preserve"> </v>
          </cell>
          <cell r="P332" t="str">
            <v xml:space="preserve"> </v>
          </cell>
          <cell r="Q332" t="str">
            <v xml:space="preserve"> </v>
          </cell>
          <cell r="R332" t="str">
            <v xml:space="preserve"> </v>
          </cell>
          <cell r="S332"/>
          <cell r="T332">
            <v>0</v>
          </cell>
          <cell r="U332" t="str">
            <v/>
          </cell>
          <cell r="V332" t="str">
            <v xml:space="preserve">   </v>
          </cell>
          <cell r="W332" t="str">
            <v xml:space="preserve"> </v>
          </cell>
        </row>
        <row r="333">
          <cell r="D333" t="str">
            <v xml:space="preserve"> </v>
          </cell>
          <cell r="E333" t="str">
            <v xml:space="preserve"> </v>
          </cell>
          <cell r="F333"/>
          <cell r="G333" t="str">
            <v xml:space="preserve"> </v>
          </cell>
          <cell r="H333" t="str">
            <v xml:space="preserve"> </v>
          </cell>
          <cell r="I333" t="str">
            <v xml:space="preserve"> </v>
          </cell>
          <cell r="J333" t="str">
            <v xml:space="preserve"> </v>
          </cell>
          <cell r="K333" t="str">
            <v xml:space="preserve"> </v>
          </cell>
          <cell r="L333" t="str">
            <v xml:space="preserve"> </v>
          </cell>
          <cell r="M333" t="str">
            <v xml:space="preserve"> </v>
          </cell>
          <cell r="N333" t="str">
            <v/>
          </cell>
          <cell r="O333" t="str">
            <v xml:space="preserve"> </v>
          </cell>
          <cell r="P333" t="str">
            <v xml:space="preserve"> </v>
          </cell>
          <cell r="Q333" t="str">
            <v xml:space="preserve"> </v>
          </cell>
          <cell r="R333" t="str">
            <v xml:space="preserve"> </v>
          </cell>
          <cell r="S333"/>
          <cell r="T333">
            <v>0</v>
          </cell>
          <cell r="U333" t="str">
            <v/>
          </cell>
          <cell r="V333" t="str">
            <v xml:space="preserve">   </v>
          </cell>
          <cell r="W333" t="str">
            <v xml:space="preserve"> </v>
          </cell>
        </row>
        <row r="334">
          <cell r="D334" t="str">
            <v xml:space="preserve"> </v>
          </cell>
          <cell r="E334" t="str">
            <v xml:space="preserve"> </v>
          </cell>
          <cell r="F334"/>
          <cell r="G334" t="str">
            <v xml:space="preserve"> </v>
          </cell>
          <cell r="H334" t="str">
            <v xml:space="preserve"> </v>
          </cell>
          <cell r="I334" t="str">
            <v xml:space="preserve"> </v>
          </cell>
          <cell r="J334" t="str">
            <v xml:space="preserve"> </v>
          </cell>
          <cell r="K334" t="str">
            <v xml:space="preserve"> </v>
          </cell>
          <cell r="L334" t="str">
            <v xml:space="preserve"> </v>
          </cell>
          <cell r="M334" t="str">
            <v xml:space="preserve"> </v>
          </cell>
          <cell r="N334" t="str">
            <v/>
          </cell>
          <cell r="O334" t="str">
            <v xml:space="preserve"> </v>
          </cell>
          <cell r="P334" t="str">
            <v xml:space="preserve"> </v>
          </cell>
          <cell r="Q334" t="str">
            <v xml:space="preserve"> </v>
          </cell>
          <cell r="R334" t="str">
            <v xml:space="preserve"> </v>
          </cell>
          <cell r="S334"/>
          <cell r="T334">
            <v>0</v>
          </cell>
          <cell r="U334" t="str">
            <v/>
          </cell>
          <cell r="V334" t="str">
            <v xml:space="preserve">   </v>
          </cell>
          <cell r="W334" t="str">
            <v xml:space="preserve"> </v>
          </cell>
        </row>
        <row r="335">
          <cell r="D335" t="str">
            <v xml:space="preserve"> </v>
          </cell>
          <cell r="E335" t="str">
            <v xml:space="preserve"> </v>
          </cell>
          <cell r="F335"/>
          <cell r="G335" t="str">
            <v xml:space="preserve"> </v>
          </cell>
          <cell r="H335" t="str">
            <v xml:space="preserve"> </v>
          </cell>
          <cell r="I335" t="str">
            <v xml:space="preserve"> </v>
          </cell>
          <cell r="J335" t="str">
            <v xml:space="preserve"> </v>
          </cell>
          <cell r="K335" t="str">
            <v xml:space="preserve"> </v>
          </cell>
          <cell r="L335" t="str">
            <v xml:space="preserve"> </v>
          </cell>
          <cell r="M335" t="str">
            <v xml:space="preserve"> </v>
          </cell>
          <cell r="N335" t="str">
            <v/>
          </cell>
          <cell r="O335" t="str">
            <v xml:space="preserve"> </v>
          </cell>
          <cell r="P335" t="str">
            <v xml:space="preserve"> </v>
          </cell>
          <cell r="Q335" t="str">
            <v xml:space="preserve"> </v>
          </cell>
          <cell r="R335" t="str">
            <v xml:space="preserve"> </v>
          </cell>
          <cell r="S335"/>
          <cell r="T335">
            <v>0</v>
          </cell>
          <cell r="U335" t="str">
            <v/>
          </cell>
          <cell r="V335" t="str">
            <v xml:space="preserve">   </v>
          </cell>
          <cell r="W335" t="str">
            <v xml:space="preserve"> </v>
          </cell>
        </row>
        <row r="336">
          <cell r="D336" t="str">
            <v xml:space="preserve"> </v>
          </cell>
          <cell r="E336" t="str">
            <v xml:space="preserve"> </v>
          </cell>
          <cell r="F336"/>
          <cell r="G336" t="str">
            <v xml:space="preserve"> </v>
          </cell>
          <cell r="H336" t="str">
            <v xml:space="preserve"> </v>
          </cell>
          <cell r="I336" t="str">
            <v xml:space="preserve"> </v>
          </cell>
          <cell r="J336" t="str">
            <v xml:space="preserve"> </v>
          </cell>
          <cell r="K336" t="str">
            <v xml:space="preserve"> </v>
          </cell>
          <cell r="L336" t="str">
            <v xml:space="preserve"> </v>
          </cell>
          <cell r="M336" t="str">
            <v xml:space="preserve"> </v>
          </cell>
          <cell r="N336" t="str">
            <v/>
          </cell>
          <cell r="O336" t="str">
            <v xml:space="preserve"> </v>
          </cell>
          <cell r="P336" t="str">
            <v xml:space="preserve"> </v>
          </cell>
          <cell r="Q336" t="str">
            <v xml:space="preserve"> </v>
          </cell>
          <cell r="R336" t="str">
            <v xml:space="preserve"> </v>
          </cell>
          <cell r="S336"/>
          <cell r="T336">
            <v>0</v>
          </cell>
          <cell r="U336" t="str">
            <v/>
          </cell>
          <cell r="V336" t="str">
            <v xml:space="preserve">   </v>
          </cell>
          <cell r="W336" t="str">
            <v xml:space="preserve"> </v>
          </cell>
        </row>
        <row r="337">
          <cell r="D337" t="str">
            <v xml:space="preserve"> </v>
          </cell>
          <cell r="E337" t="str">
            <v xml:space="preserve"> </v>
          </cell>
          <cell r="F337"/>
          <cell r="G337" t="str">
            <v xml:space="preserve"> </v>
          </cell>
          <cell r="H337" t="str">
            <v xml:space="preserve"> </v>
          </cell>
          <cell r="I337" t="str">
            <v xml:space="preserve"> </v>
          </cell>
          <cell r="J337" t="str">
            <v xml:space="preserve"> </v>
          </cell>
          <cell r="K337" t="str">
            <v xml:space="preserve"> </v>
          </cell>
          <cell r="L337" t="str">
            <v xml:space="preserve"> </v>
          </cell>
          <cell r="M337" t="str">
            <v xml:space="preserve"> </v>
          </cell>
          <cell r="N337" t="str">
            <v/>
          </cell>
          <cell r="O337" t="str">
            <v xml:space="preserve"> </v>
          </cell>
          <cell r="P337" t="str">
            <v xml:space="preserve"> </v>
          </cell>
          <cell r="Q337" t="str">
            <v xml:space="preserve"> </v>
          </cell>
          <cell r="R337" t="str">
            <v xml:space="preserve"> </v>
          </cell>
          <cell r="S337"/>
          <cell r="T337">
            <v>0</v>
          </cell>
          <cell r="U337" t="str">
            <v/>
          </cell>
          <cell r="V337" t="str">
            <v xml:space="preserve">   </v>
          </cell>
          <cell r="W337" t="str">
            <v xml:space="preserve"> </v>
          </cell>
        </row>
        <row r="338">
          <cell r="D338" t="str">
            <v xml:space="preserve"> </v>
          </cell>
          <cell r="E338" t="str">
            <v xml:space="preserve"> </v>
          </cell>
          <cell r="F338"/>
          <cell r="G338" t="str">
            <v xml:space="preserve"> </v>
          </cell>
          <cell r="H338" t="str">
            <v xml:space="preserve"> </v>
          </cell>
          <cell r="I338" t="str">
            <v xml:space="preserve"> </v>
          </cell>
          <cell r="J338" t="str">
            <v xml:space="preserve"> </v>
          </cell>
          <cell r="K338" t="str">
            <v xml:space="preserve"> </v>
          </cell>
          <cell r="L338" t="str">
            <v xml:space="preserve"> </v>
          </cell>
          <cell r="M338" t="str">
            <v xml:space="preserve"> </v>
          </cell>
          <cell r="N338" t="str">
            <v/>
          </cell>
          <cell r="O338" t="str">
            <v xml:space="preserve"> </v>
          </cell>
          <cell r="P338" t="str">
            <v xml:space="preserve"> </v>
          </cell>
          <cell r="Q338" t="str">
            <v xml:space="preserve"> </v>
          </cell>
          <cell r="R338" t="str">
            <v xml:space="preserve"> </v>
          </cell>
          <cell r="S338"/>
          <cell r="T338">
            <v>0</v>
          </cell>
          <cell r="U338" t="str">
            <v/>
          </cell>
          <cell r="V338" t="str">
            <v xml:space="preserve">   </v>
          </cell>
          <cell r="W338" t="str">
            <v xml:space="preserve"> </v>
          </cell>
        </row>
        <row r="339">
          <cell r="D339" t="str">
            <v xml:space="preserve"> </v>
          </cell>
          <cell r="E339" t="str">
            <v xml:space="preserve"> </v>
          </cell>
          <cell r="F339"/>
          <cell r="G339" t="str">
            <v xml:space="preserve"> </v>
          </cell>
          <cell r="H339" t="str">
            <v xml:space="preserve"> </v>
          </cell>
          <cell r="I339" t="str">
            <v xml:space="preserve"> </v>
          </cell>
          <cell r="J339" t="str">
            <v xml:space="preserve"> </v>
          </cell>
          <cell r="K339" t="str">
            <v xml:space="preserve"> </v>
          </cell>
          <cell r="L339" t="str">
            <v xml:space="preserve"> </v>
          </cell>
          <cell r="M339" t="str">
            <v xml:space="preserve"> </v>
          </cell>
          <cell r="N339" t="str">
            <v/>
          </cell>
          <cell r="O339" t="str">
            <v xml:space="preserve"> </v>
          </cell>
          <cell r="P339" t="str">
            <v xml:space="preserve"> </v>
          </cell>
          <cell r="Q339" t="str">
            <v xml:space="preserve"> </v>
          </cell>
          <cell r="R339" t="str">
            <v xml:space="preserve"> </v>
          </cell>
          <cell r="S339"/>
          <cell r="T339">
            <v>0</v>
          </cell>
          <cell r="U339" t="str">
            <v/>
          </cell>
          <cell r="V339" t="str">
            <v xml:space="preserve">   </v>
          </cell>
          <cell r="W339" t="str">
            <v xml:space="preserve"> </v>
          </cell>
        </row>
        <row r="340">
          <cell r="D340" t="str">
            <v xml:space="preserve"> </v>
          </cell>
          <cell r="E340" t="str">
            <v xml:space="preserve"> </v>
          </cell>
          <cell r="F340"/>
          <cell r="G340" t="str">
            <v xml:space="preserve"> </v>
          </cell>
          <cell r="H340" t="str">
            <v xml:space="preserve"> </v>
          </cell>
          <cell r="I340" t="str">
            <v xml:space="preserve"> </v>
          </cell>
          <cell r="J340" t="str">
            <v xml:space="preserve"> </v>
          </cell>
          <cell r="K340" t="str">
            <v xml:space="preserve"> </v>
          </cell>
          <cell r="L340" t="str">
            <v xml:space="preserve"> </v>
          </cell>
          <cell r="M340" t="str">
            <v xml:space="preserve"> </v>
          </cell>
          <cell r="N340" t="str">
            <v/>
          </cell>
          <cell r="O340" t="str">
            <v xml:space="preserve"> </v>
          </cell>
          <cell r="P340" t="str">
            <v xml:space="preserve"> </v>
          </cell>
          <cell r="Q340" t="str">
            <v xml:space="preserve"> </v>
          </cell>
          <cell r="R340" t="str">
            <v xml:space="preserve"> </v>
          </cell>
          <cell r="S340"/>
          <cell r="T340">
            <v>0</v>
          </cell>
          <cell r="U340" t="str">
            <v/>
          </cell>
          <cell r="V340" t="str">
            <v xml:space="preserve">   </v>
          </cell>
          <cell r="W340" t="str">
            <v xml:space="preserve"> </v>
          </cell>
        </row>
        <row r="341">
          <cell r="D341" t="str">
            <v xml:space="preserve"> </v>
          </cell>
          <cell r="E341" t="str">
            <v xml:space="preserve"> </v>
          </cell>
          <cell r="F341"/>
          <cell r="G341" t="str">
            <v xml:space="preserve"> </v>
          </cell>
          <cell r="H341" t="str">
            <v xml:space="preserve"> </v>
          </cell>
          <cell r="I341" t="str">
            <v xml:space="preserve"> </v>
          </cell>
          <cell r="J341" t="str">
            <v xml:space="preserve"> </v>
          </cell>
          <cell r="K341" t="str">
            <v xml:space="preserve"> </v>
          </cell>
          <cell r="L341" t="str">
            <v xml:space="preserve"> </v>
          </cell>
          <cell r="M341" t="str">
            <v xml:space="preserve"> </v>
          </cell>
          <cell r="N341" t="str">
            <v/>
          </cell>
          <cell r="O341" t="str">
            <v xml:space="preserve"> </v>
          </cell>
          <cell r="P341" t="str">
            <v xml:space="preserve"> </v>
          </cell>
          <cell r="Q341" t="str">
            <v xml:space="preserve"> </v>
          </cell>
          <cell r="R341" t="str">
            <v xml:space="preserve"> </v>
          </cell>
          <cell r="S341"/>
          <cell r="T341">
            <v>0</v>
          </cell>
          <cell r="U341" t="str">
            <v/>
          </cell>
          <cell r="V341" t="str">
            <v xml:space="preserve">   </v>
          </cell>
          <cell r="W341" t="str">
            <v xml:space="preserve"> </v>
          </cell>
        </row>
        <row r="342">
          <cell r="D342" t="str">
            <v xml:space="preserve"> </v>
          </cell>
          <cell r="E342" t="str">
            <v xml:space="preserve"> </v>
          </cell>
          <cell r="F342"/>
          <cell r="G342" t="str">
            <v xml:space="preserve"> </v>
          </cell>
          <cell r="H342" t="str">
            <v xml:space="preserve"> </v>
          </cell>
          <cell r="I342" t="str">
            <v xml:space="preserve"> </v>
          </cell>
          <cell r="J342" t="str">
            <v xml:space="preserve"> </v>
          </cell>
          <cell r="K342" t="str">
            <v xml:space="preserve"> </v>
          </cell>
          <cell r="L342" t="str">
            <v xml:space="preserve"> </v>
          </cell>
          <cell r="M342" t="str">
            <v xml:space="preserve"> </v>
          </cell>
          <cell r="N342" t="str">
            <v/>
          </cell>
          <cell r="O342" t="str">
            <v xml:space="preserve"> </v>
          </cell>
          <cell r="P342" t="str">
            <v xml:space="preserve"> </v>
          </cell>
          <cell r="Q342" t="str">
            <v xml:space="preserve"> </v>
          </cell>
          <cell r="R342" t="str">
            <v xml:space="preserve"> </v>
          </cell>
          <cell r="S342"/>
          <cell r="T342">
            <v>0</v>
          </cell>
          <cell r="U342" t="str">
            <v/>
          </cell>
          <cell r="V342" t="str">
            <v xml:space="preserve">   </v>
          </cell>
          <cell r="W342" t="str">
            <v xml:space="preserve"> </v>
          </cell>
        </row>
        <row r="343">
          <cell r="D343" t="str">
            <v xml:space="preserve"> </v>
          </cell>
          <cell r="E343" t="str">
            <v xml:space="preserve"> </v>
          </cell>
          <cell r="F343"/>
          <cell r="G343" t="str">
            <v xml:space="preserve"> </v>
          </cell>
          <cell r="H343" t="str">
            <v xml:space="preserve"> </v>
          </cell>
          <cell r="I343" t="str">
            <v xml:space="preserve"> </v>
          </cell>
          <cell r="J343" t="str">
            <v xml:space="preserve"> </v>
          </cell>
          <cell r="K343" t="str">
            <v xml:space="preserve"> </v>
          </cell>
          <cell r="L343" t="str">
            <v xml:space="preserve"> </v>
          </cell>
          <cell r="M343" t="str">
            <v xml:space="preserve"> </v>
          </cell>
          <cell r="N343" t="str">
            <v/>
          </cell>
          <cell r="O343" t="str">
            <v xml:space="preserve"> </v>
          </cell>
          <cell r="P343" t="str">
            <v xml:space="preserve"> </v>
          </cell>
          <cell r="Q343" t="str">
            <v xml:space="preserve"> </v>
          </cell>
          <cell r="R343" t="str">
            <v xml:space="preserve"> </v>
          </cell>
          <cell r="S343"/>
          <cell r="T343">
            <v>0</v>
          </cell>
          <cell r="U343" t="str">
            <v/>
          </cell>
          <cell r="V343" t="str">
            <v xml:space="preserve">   </v>
          </cell>
          <cell r="W343" t="str">
            <v xml:space="preserve"> </v>
          </cell>
        </row>
        <row r="344">
          <cell r="D344" t="str">
            <v xml:space="preserve"> </v>
          </cell>
          <cell r="E344" t="str">
            <v xml:space="preserve"> </v>
          </cell>
          <cell r="F344"/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  <cell r="K344" t="str">
            <v xml:space="preserve"> </v>
          </cell>
          <cell r="L344" t="str">
            <v xml:space="preserve"> </v>
          </cell>
          <cell r="M344" t="str">
            <v xml:space="preserve"> </v>
          </cell>
          <cell r="N344" t="str">
            <v/>
          </cell>
          <cell r="O344" t="str">
            <v xml:space="preserve"> </v>
          </cell>
          <cell r="P344" t="str">
            <v xml:space="preserve"> </v>
          </cell>
          <cell r="Q344" t="str">
            <v xml:space="preserve"> </v>
          </cell>
          <cell r="R344" t="str">
            <v xml:space="preserve"> </v>
          </cell>
          <cell r="S344"/>
          <cell r="T344">
            <v>0</v>
          </cell>
          <cell r="U344" t="str">
            <v/>
          </cell>
          <cell r="V344" t="str">
            <v xml:space="preserve">   </v>
          </cell>
          <cell r="W344" t="str">
            <v xml:space="preserve"> </v>
          </cell>
        </row>
        <row r="345">
          <cell r="D345" t="str">
            <v xml:space="preserve"> </v>
          </cell>
          <cell r="E345" t="str">
            <v xml:space="preserve"> </v>
          </cell>
          <cell r="F345"/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  <cell r="K345" t="str">
            <v xml:space="preserve"> </v>
          </cell>
          <cell r="L345" t="str">
            <v xml:space="preserve"> </v>
          </cell>
          <cell r="M345" t="str">
            <v xml:space="preserve"> </v>
          </cell>
          <cell r="N345" t="str">
            <v/>
          </cell>
          <cell r="O345" t="str">
            <v xml:space="preserve"> </v>
          </cell>
          <cell r="P345" t="str">
            <v xml:space="preserve"> </v>
          </cell>
          <cell r="Q345" t="str">
            <v xml:space="preserve"> </v>
          </cell>
          <cell r="R345" t="str">
            <v xml:space="preserve"> </v>
          </cell>
          <cell r="S345"/>
          <cell r="T345">
            <v>0</v>
          </cell>
          <cell r="U345" t="str">
            <v/>
          </cell>
          <cell r="V345" t="str">
            <v xml:space="preserve">   </v>
          </cell>
          <cell r="W345" t="str">
            <v xml:space="preserve"> </v>
          </cell>
        </row>
        <row r="346">
          <cell r="D346" t="str">
            <v xml:space="preserve"> </v>
          </cell>
          <cell r="E346" t="str">
            <v xml:space="preserve"> </v>
          </cell>
          <cell r="F346"/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  <cell r="K346" t="str">
            <v xml:space="preserve"> </v>
          </cell>
          <cell r="L346" t="str">
            <v xml:space="preserve"> </v>
          </cell>
          <cell r="M346" t="str">
            <v xml:space="preserve"> </v>
          </cell>
          <cell r="N346" t="str">
            <v/>
          </cell>
          <cell r="O346" t="str">
            <v xml:space="preserve"> </v>
          </cell>
          <cell r="P346" t="str">
            <v xml:space="preserve"> </v>
          </cell>
          <cell r="Q346" t="str">
            <v xml:space="preserve"> </v>
          </cell>
          <cell r="R346" t="str">
            <v xml:space="preserve"> </v>
          </cell>
          <cell r="S346"/>
          <cell r="T346">
            <v>0</v>
          </cell>
          <cell r="U346" t="str">
            <v/>
          </cell>
          <cell r="V346" t="str">
            <v xml:space="preserve">   </v>
          </cell>
          <cell r="W346" t="str">
            <v xml:space="preserve"> </v>
          </cell>
        </row>
        <row r="347">
          <cell r="D347" t="str">
            <v xml:space="preserve"> </v>
          </cell>
          <cell r="E347" t="str">
            <v xml:space="preserve"> </v>
          </cell>
          <cell r="F347"/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  <cell r="K347" t="str">
            <v xml:space="preserve"> </v>
          </cell>
          <cell r="L347" t="str">
            <v xml:space="preserve"> </v>
          </cell>
          <cell r="M347" t="str">
            <v xml:space="preserve"> </v>
          </cell>
          <cell r="N347" t="str">
            <v/>
          </cell>
          <cell r="O347" t="str">
            <v xml:space="preserve"> </v>
          </cell>
          <cell r="P347" t="str">
            <v xml:space="preserve"> </v>
          </cell>
          <cell r="Q347" t="str">
            <v xml:space="preserve"> </v>
          </cell>
          <cell r="R347" t="str">
            <v xml:space="preserve"> </v>
          </cell>
          <cell r="S347"/>
          <cell r="T347">
            <v>0</v>
          </cell>
          <cell r="U347" t="str">
            <v/>
          </cell>
          <cell r="V347" t="str">
            <v xml:space="preserve">   </v>
          </cell>
          <cell r="W347" t="str">
            <v xml:space="preserve"> </v>
          </cell>
        </row>
        <row r="348">
          <cell r="D348" t="str">
            <v xml:space="preserve"> </v>
          </cell>
          <cell r="E348" t="str">
            <v xml:space="preserve"> </v>
          </cell>
          <cell r="F348"/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  <cell r="K348" t="str">
            <v xml:space="preserve"> </v>
          </cell>
          <cell r="L348" t="str">
            <v xml:space="preserve"> </v>
          </cell>
          <cell r="M348" t="str">
            <v xml:space="preserve"> </v>
          </cell>
          <cell r="N348" t="str">
            <v/>
          </cell>
          <cell r="O348" t="str">
            <v xml:space="preserve"> </v>
          </cell>
          <cell r="P348" t="str">
            <v xml:space="preserve"> </v>
          </cell>
          <cell r="Q348" t="str">
            <v xml:space="preserve"> </v>
          </cell>
          <cell r="R348" t="str">
            <v xml:space="preserve"> </v>
          </cell>
          <cell r="S348"/>
          <cell r="T348">
            <v>0</v>
          </cell>
          <cell r="U348" t="str">
            <v/>
          </cell>
          <cell r="V348" t="str">
            <v xml:space="preserve">   </v>
          </cell>
          <cell r="W348" t="str">
            <v xml:space="preserve"> </v>
          </cell>
        </row>
        <row r="349">
          <cell r="D349" t="str">
            <v xml:space="preserve"> </v>
          </cell>
          <cell r="E349" t="str">
            <v xml:space="preserve"> </v>
          </cell>
          <cell r="F349"/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  <cell r="K349" t="str">
            <v xml:space="preserve"> </v>
          </cell>
          <cell r="L349" t="str">
            <v xml:space="preserve"> </v>
          </cell>
          <cell r="M349" t="str">
            <v xml:space="preserve"> </v>
          </cell>
          <cell r="N349" t="str">
            <v/>
          </cell>
          <cell r="O349" t="str">
            <v xml:space="preserve"> </v>
          </cell>
          <cell r="P349" t="str">
            <v xml:space="preserve"> </v>
          </cell>
          <cell r="Q349" t="str">
            <v xml:space="preserve"> </v>
          </cell>
          <cell r="R349" t="str">
            <v xml:space="preserve"> </v>
          </cell>
          <cell r="S349"/>
          <cell r="T349">
            <v>0</v>
          </cell>
          <cell r="U349" t="str">
            <v/>
          </cell>
          <cell r="V349" t="str">
            <v xml:space="preserve">   </v>
          </cell>
          <cell r="W349" t="str">
            <v xml:space="preserve"> </v>
          </cell>
        </row>
        <row r="350">
          <cell r="D350" t="str">
            <v xml:space="preserve"> </v>
          </cell>
          <cell r="E350" t="str">
            <v xml:space="preserve"> </v>
          </cell>
          <cell r="F350"/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  <cell r="K350" t="str">
            <v xml:space="preserve"> </v>
          </cell>
          <cell r="L350" t="str">
            <v xml:space="preserve"> </v>
          </cell>
          <cell r="M350" t="str">
            <v xml:space="preserve"> </v>
          </cell>
          <cell r="N350" t="str">
            <v/>
          </cell>
          <cell r="O350" t="str">
            <v xml:space="preserve"> </v>
          </cell>
          <cell r="P350" t="str">
            <v xml:space="preserve"> </v>
          </cell>
          <cell r="Q350" t="str">
            <v xml:space="preserve"> </v>
          </cell>
          <cell r="R350" t="str">
            <v xml:space="preserve"> </v>
          </cell>
          <cell r="S350"/>
          <cell r="T350">
            <v>0</v>
          </cell>
          <cell r="U350" t="str">
            <v/>
          </cell>
          <cell r="V350" t="str">
            <v xml:space="preserve">   </v>
          </cell>
          <cell r="W350" t="str">
            <v xml:space="preserve"> </v>
          </cell>
        </row>
        <row r="351">
          <cell r="D351" t="str">
            <v xml:space="preserve"> </v>
          </cell>
          <cell r="E351" t="str">
            <v xml:space="preserve"> </v>
          </cell>
          <cell r="F351"/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  <cell r="K351" t="str">
            <v xml:space="preserve"> </v>
          </cell>
          <cell r="L351" t="str">
            <v xml:space="preserve"> </v>
          </cell>
          <cell r="M351" t="str">
            <v xml:space="preserve"> </v>
          </cell>
          <cell r="N351" t="str">
            <v/>
          </cell>
          <cell r="O351" t="str">
            <v xml:space="preserve"> </v>
          </cell>
          <cell r="P351" t="str">
            <v xml:space="preserve"> </v>
          </cell>
          <cell r="Q351" t="str">
            <v xml:space="preserve"> </v>
          </cell>
          <cell r="R351" t="str">
            <v xml:space="preserve"> </v>
          </cell>
          <cell r="S351"/>
          <cell r="T351">
            <v>0</v>
          </cell>
          <cell r="U351" t="str">
            <v/>
          </cell>
          <cell r="V351" t="str">
            <v xml:space="preserve">   </v>
          </cell>
          <cell r="W351" t="str">
            <v xml:space="preserve"> </v>
          </cell>
        </row>
        <row r="352">
          <cell r="D352"/>
          <cell r="E352"/>
          <cell r="F352"/>
          <cell r="O352"/>
          <cell r="P352"/>
          <cell r="R352"/>
        </row>
        <row r="353">
          <cell r="D353"/>
          <cell r="E353"/>
          <cell r="F353"/>
          <cell r="O353"/>
          <cell r="P353"/>
          <cell r="R353"/>
        </row>
        <row r="354">
          <cell r="D354"/>
          <cell r="E354"/>
          <cell r="F354"/>
          <cell r="O354"/>
          <cell r="P354"/>
          <cell r="R354"/>
        </row>
        <row r="355">
          <cell r="D355"/>
          <cell r="E355"/>
          <cell r="F355"/>
          <cell r="O355"/>
          <cell r="P355"/>
          <cell r="R355"/>
        </row>
        <row r="356">
          <cell r="D356"/>
          <cell r="E356"/>
          <cell r="F356"/>
          <cell r="O356"/>
          <cell r="P356"/>
          <cell r="R356"/>
        </row>
        <row r="357">
          <cell r="D357"/>
          <cell r="E357"/>
          <cell r="F357"/>
          <cell r="O357"/>
          <cell r="P357"/>
          <cell r="R357"/>
        </row>
        <row r="358">
          <cell r="D358"/>
          <cell r="E358"/>
          <cell r="F358"/>
          <cell r="O358"/>
          <cell r="P358"/>
          <cell r="R358"/>
        </row>
        <row r="359">
          <cell r="D359"/>
          <cell r="E359"/>
          <cell r="F359"/>
          <cell r="O359"/>
          <cell r="P359"/>
          <cell r="R359"/>
        </row>
        <row r="360">
          <cell r="D360"/>
          <cell r="E360"/>
          <cell r="F360"/>
          <cell r="O360"/>
          <cell r="P360"/>
          <cell r="R360"/>
        </row>
        <row r="361">
          <cell r="D361"/>
          <cell r="E361"/>
          <cell r="F361"/>
          <cell r="O361"/>
          <cell r="P361"/>
          <cell r="R361"/>
        </row>
        <row r="362">
          <cell r="D362"/>
          <cell r="E362"/>
          <cell r="F362"/>
          <cell r="O362"/>
          <cell r="P362"/>
          <cell r="R362"/>
        </row>
        <row r="363">
          <cell r="D363"/>
          <cell r="E363"/>
          <cell r="F363"/>
          <cell r="O363"/>
          <cell r="P363"/>
          <cell r="R363"/>
        </row>
        <row r="364">
          <cell r="D364"/>
          <cell r="E364"/>
          <cell r="F364"/>
          <cell r="O364"/>
          <cell r="P364"/>
          <cell r="R364"/>
        </row>
        <row r="365">
          <cell r="D365"/>
          <cell r="E365"/>
          <cell r="F365"/>
          <cell r="O365"/>
          <cell r="P365"/>
          <cell r="R365"/>
        </row>
        <row r="366">
          <cell r="D366"/>
          <cell r="E366"/>
          <cell r="F366"/>
          <cell r="O366"/>
          <cell r="P366"/>
          <cell r="R366"/>
        </row>
        <row r="367">
          <cell r="D367"/>
          <cell r="E367"/>
          <cell r="F367"/>
          <cell r="O367"/>
          <cell r="P367"/>
          <cell r="R367"/>
        </row>
        <row r="368">
          <cell r="D368"/>
          <cell r="E368"/>
          <cell r="F368"/>
          <cell r="O368"/>
          <cell r="P368"/>
          <cell r="R368"/>
        </row>
        <row r="369">
          <cell r="D369"/>
          <cell r="E369"/>
          <cell r="F369"/>
          <cell r="O369"/>
          <cell r="P369"/>
          <cell r="R369"/>
        </row>
        <row r="370">
          <cell r="D370"/>
          <cell r="E370"/>
          <cell r="F370"/>
          <cell r="O370"/>
          <cell r="P370"/>
          <cell r="R370"/>
        </row>
        <row r="371">
          <cell r="D371"/>
          <cell r="E371"/>
          <cell r="F371"/>
          <cell r="O371"/>
          <cell r="P371"/>
          <cell r="R371"/>
        </row>
        <row r="372">
          <cell r="D372"/>
          <cell r="E372"/>
          <cell r="F372"/>
          <cell r="O372"/>
          <cell r="P372"/>
          <cell r="R372"/>
        </row>
        <row r="373">
          <cell r="D373"/>
          <cell r="E373"/>
          <cell r="F373"/>
          <cell r="O373"/>
          <cell r="P373"/>
          <cell r="R373"/>
        </row>
        <row r="374">
          <cell r="D374"/>
          <cell r="E374"/>
          <cell r="F374"/>
          <cell r="O374"/>
          <cell r="P374"/>
          <cell r="R374"/>
        </row>
        <row r="375">
          <cell r="D375"/>
          <cell r="E375"/>
          <cell r="F375"/>
          <cell r="O375"/>
          <cell r="P375"/>
          <cell r="R375"/>
        </row>
        <row r="376">
          <cell r="D376"/>
          <cell r="E376"/>
          <cell r="F376"/>
          <cell r="O376"/>
          <cell r="P376"/>
          <cell r="R376"/>
        </row>
        <row r="377">
          <cell r="D377"/>
          <cell r="E377"/>
          <cell r="F377"/>
          <cell r="O377"/>
          <cell r="P377"/>
          <cell r="R377"/>
        </row>
        <row r="378">
          <cell r="D378"/>
          <cell r="E378"/>
          <cell r="F378"/>
          <cell r="O378"/>
          <cell r="P378"/>
          <cell r="R378"/>
        </row>
        <row r="379">
          <cell r="D379"/>
          <cell r="E379"/>
          <cell r="F379"/>
          <cell r="O379"/>
          <cell r="P379"/>
          <cell r="R379"/>
        </row>
        <row r="380">
          <cell r="D380"/>
          <cell r="E380"/>
          <cell r="F380"/>
          <cell r="O380"/>
          <cell r="P380"/>
          <cell r="R380"/>
        </row>
        <row r="381">
          <cell r="D381"/>
          <cell r="E381"/>
          <cell r="F381"/>
          <cell r="O381"/>
          <cell r="P381"/>
          <cell r="R381"/>
        </row>
        <row r="382">
          <cell r="D382"/>
          <cell r="E382"/>
          <cell r="F382"/>
          <cell r="O382"/>
          <cell r="P382"/>
          <cell r="R382"/>
        </row>
        <row r="383">
          <cell r="D383"/>
          <cell r="E383"/>
          <cell r="F383"/>
          <cell r="O383"/>
          <cell r="P383"/>
          <cell r="R383"/>
        </row>
        <row r="384">
          <cell r="D384"/>
          <cell r="E384"/>
          <cell r="F384"/>
          <cell r="O384"/>
          <cell r="P384"/>
          <cell r="R384"/>
        </row>
        <row r="385">
          <cell r="D385"/>
          <cell r="E385"/>
          <cell r="F385"/>
          <cell r="O385"/>
          <cell r="P385"/>
          <cell r="R385"/>
        </row>
        <row r="386">
          <cell r="D386"/>
          <cell r="E386"/>
          <cell r="F386"/>
          <cell r="O386"/>
          <cell r="P386"/>
          <cell r="R386"/>
        </row>
        <row r="387">
          <cell r="D387"/>
          <cell r="E387"/>
          <cell r="F387"/>
          <cell r="O387"/>
          <cell r="P387"/>
          <cell r="R387"/>
        </row>
        <row r="388">
          <cell r="D388"/>
          <cell r="E388"/>
          <cell r="F388"/>
          <cell r="O388"/>
          <cell r="P388"/>
          <cell r="R388"/>
        </row>
        <row r="389">
          <cell r="D389"/>
          <cell r="E389"/>
          <cell r="F389"/>
          <cell r="O389"/>
          <cell r="P389"/>
          <cell r="R389"/>
        </row>
        <row r="390">
          <cell r="D390"/>
          <cell r="E390"/>
          <cell r="F390"/>
          <cell r="O390"/>
          <cell r="P390"/>
          <cell r="R390"/>
        </row>
        <row r="391">
          <cell r="D391"/>
          <cell r="E391"/>
          <cell r="F391"/>
          <cell r="O391"/>
          <cell r="P391"/>
          <cell r="R391"/>
        </row>
        <row r="392">
          <cell r="D392"/>
          <cell r="E392"/>
          <cell r="F392"/>
          <cell r="O392"/>
          <cell r="P392"/>
          <cell r="R392"/>
        </row>
        <row r="393">
          <cell r="D393"/>
          <cell r="E393"/>
          <cell r="F393"/>
          <cell r="O393"/>
          <cell r="P393"/>
          <cell r="R393"/>
        </row>
        <row r="394">
          <cell r="D394"/>
          <cell r="E394"/>
          <cell r="F394"/>
          <cell r="O394"/>
          <cell r="P394"/>
          <cell r="R394"/>
        </row>
        <row r="395">
          <cell r="D395"/>
          <cell r="E395"/>
          <cell r="F395"/>
          <cell r="O395"/>
          <cell r="P395"/>
          <cell r="R395"/>
        </row>
        <row r="396">
          <cell r="D396"/>
          <cell r="E396"/>
          <cell r="F396"/>
          <cell r="O396"/>
          <cell r="P396"/>
          <cell r="R396"/>
        </row>
        <row r="397">
          <cell r="D397"/>
          <cell r="E397"/>
          <cell r="F397"/>
          <cell r="O397"/>
          <cell r="P397"/>
          <cell r="R397"/>
        </row>
        <row r="398">
          <cell r="D398"/>
          <cell r="E398"/>
          <cell r="F398"/>
          <cell r="O398"/>
          <cell r="P398"/>
          <cell r="R398"/>
        </row>
        <row r="399">
          <cell r="D399"/>
          <cell r="E399"/>
          <cell r="F399"/>
          <cell r="O399"/>
          <cell r="P399"/>
          <cell r="R399"/>
        </row>
        <row r="400">
          <cell r="D400"/>
          <cell r="E400"/>
          <cell r="F400"/>
          <cell r="O400"/>
          <cell r="P400"/>
          <cell r="R400"/>
        </row>
        <row r="401">
          <cell r="D401"/>
          <cell r="E401"/>
          <cell r="F401"/>
          <cell r="O401"/>
          <cell r="P401"/>
          <cell r="R401"/>
        </row>
        <row r="402">
          <cell r="D402"/>
          <cell r="E402"/>
          <cell r="F402"/>
          <cell r="O402"/>
          <cell r="P402"/>
          <cell r="R402"/>
        </row>
        <row r="403">
          <cell r="D403"/>
          <cell r="E403"/>
          <cell r="F403"/>
          <cell r="O403"/>
          <cell r="P403"/>
          <cell r="R403"/>
        </row>
        <row r="404">
          <cell r="D404"/>
          <cell r="E404"/>
          <cell r="F404"/>
          <cell r="O404"/>
          <cell r="P404"/>
          <cell r="R404"/>
        </row>
        <row r="405">
          <cell r="D405"/>
          <cell r="E405"/>
          <cell r="F405"/>
          <cell r="O405"/>
          <cell r="P405"/>
          <cell r="R405"/>
        </row>
        <row r="406">
          <cell r="D406"/>
          <cell r="E406"/>
          <cell r="F406"/>
          <cell r="O406"/>
          <cell r="P406"/>
          <cell r="R406"/>
        </row>
        <row r="407">
          <cell r="D407"/>
          <cell r="E407"/>
          <cell r="F407"/>
          <cell r="O407"/>
          <cell r="P407"/>
          <cell r="R407"/>
        </row>
        <row r="408">
          <cell r="D408"/>
          <cell r="E408"/>
          <cell r="F408"/>
          <cell r="O408"/>
          <cell r="P408"/>
          <cell r="R408"/>
        </row>
        <row r="409">
          <cell r="D409"/>
          <cell r="E409"/>
          <cell r="F409"/>
          <cell r="O409"/>
          <cell r="P409"/>
          <cell r="R409"/>
        </row>
        <row r="410">
          <cell r="D410"/>
          <cell r="E410"/>
          <cell r="F410"/>
          <cell r="O410"/>
          <cell r="P410"/>
          <cell r="R410"/>
        </row>
        <row r="411">
          <cell r="D411"/>
          <cell r="E411"/>
          <cell r="F411"/>
          <cell r="O411"/>
          <cell r="P411"/>
          <cell r="R411"/>
        </row>
        <row r="412">
          <cell r="D412"/>
          <cell r="E412"/>
          <cell r="F412"/>
          <cell r="O412"/>
          <cell r="P412"/>
          <cell r="R412"/>
        </row>
        <row r="413">
          <cell r="D413"/>
          <cell r="E413"/>
          <cell r="F413"/>
          <cell r="O413"/>
          <cell r="P413"/>
          <cell r="R413"/>
        </row>
        <row r="414">
          <cell r="D414"/>
          <cell r="E414"/>
          <cell r="F414"/>
          <cell r="O414"/>
          <cell r="P414"/>
          <cell r="R414"/>
        </row>
        <row r="415">
          <cell r="D415"/>
          <cell r="E415"/>
          <cell r="F415"/>
          <cell r="O415"/>
          <cell r="P415"/>
          <cell r="R415"/>
        </row>
        <row r="416">
          <cell r="D416"/>
          <cell r="E416"/>
          <cell r="F416"/>
          <cell r="O416"/>
          <cell r="P416"/>
          <cell r="R416"/>
        </row>
        <row r="417">
          <cell r="D417"/>
          <cell r="E417"/>
          <cell r="F417"/>
          <cell r="O417"/>
          <cell r="P417"/>
          <cell r="R417"/>
        </row>
        <row r="418">
          <cell r="D418"/>
          <cell r="E418"/>
          <cell r="F418"/>
          <cell r="O418"/>
          <cell r="P418"/>
          <cell r="R418"/>
        </row>
        <row r="419">
          <cell r="D419"/>
          <cell r="E419"/>
          <cell r="F419"/>
          <cell r="O419"/>
          <cell r="P419"/>
          <cell r="R419"/>
        </row>
        <row r="420">
          <cell r="D420"/>
          <cell r="E420"/>
          <cell r="F420"/>
          <cell r="O420"/>
          <cell r="P420"/>
          <cell r="R420"/>
        </row>
        <row r="421">
          <cell r="D421"/>
          <cell r="E421"/>
          <cell r="F421"/>
          <cell r="O421"/>
          <cell r="P421"/>
          <cell r="R421"/>
        </row>
        <row r="422">
          <cell r="D422"/>
          <cell r="E422"/>
          <cell r="F422"/>
          <cell r="O422"/>
          <cell r="P422"/>
          <cell r="R422"/>
        </row>
        <row r="423">
          <cell r="D423"/>
          <cell r="E423"/>
          <cell r="F423"/>
          <cell r="O423"/>
          <cell r="P423"/>
          <cell r="R423"/>
        </row>
        <row r="424">
          <cell r="D424"/>
          <cell r="E424"/>
          <cell r="F424"/>
          <cell r="O424"/>
          <cell r="P424"/>
          <cell r="R424"/>
        </row>
        <row r="425">
          <cell r="D425"/>
          <cell r="E425"/>
          <cell r="F425"/>
          <cell r="O425"/>
          <cell r="P425"/>
          <cell r="R425"/>
        </row>
        <row r="426">
          <cell r="D426"/>
          <cell r="E426"/>
          <cell r="F426"/>
          <cell r="O426"/>
          <cell r="P426"/>
          <cell r="R426"/>
        </row>
        <row r="427">
          <cell r="D427"/>
          <cell r="E427"/>
          <cell r="F427"/>
          <cell r="O427"/>
          <cell r="P427"/>
          <cell r="R427"/>
        </row>
        <row r="428">
          <cell r="D428"/>
          <cell r="E428"/>
          <cell r="F428"/>
          <cell r="O428"/>
          <cell r="P428"/>
          <cell r="R428"/>
        </row>
        <row r="429">
          <cell r="D429"/>
          <cell r="E429"/>
          <cell r="F429"/>
          <cell r="O429"/>
          <cell r="P429"/>
          <cell r="R429"/>
        </row>
        <row r="430">
          <cell r="D430"/>
          <cell r="E430"/>
          <cell r="F430"/>
          <cell r="O430"/>
          <cell r="P430"/>
          <cell r="R430"/>
        </row>
        <row r="431">
          <cell r="D431"/>
          <cell r="E431"/>
          <cell r="F431"/>
          <cell r="O431"/>
          <cell r="P431"/>
          <cell r="R431"/>
        </row>
        <row r="432">
          <cell r="D432"/>
          <cell r="E432"/>
          <cell r="F432"/>
          <cell r="O432"/>
          <cell r="P432"/>
          <cell r="R432"/>
        </row>
        <row r="433">
          <cell r="D433"/>
          <cell r="E433"/>
          <cell r="F433"/>
          <cell r="O433"/>
          <cell r="P433"/>
          <cell r="R433"/>
        </row>
        <row r="434">
          <cell r="D434"/>
          <cell r="E434"/>
          <cell r="F434"/>
          <cell r="O434"/>
          <cell r="P434"/>
          <cell r="R434"/>
        </row>
        <row r="435">
          <cell r="D435"/>
          <cell r="E435"/>
          <cell r="F435"/>
          <cell r="O435"/>
          <cell r="P435"/>
          <cell r="R435"/>
        </row>
        <row r="436">
          <cell r="D436"/>
          <cell r="E436"/>
          <cell r="F436"/>
          <cell r="O436"/>
          <cell r="P436"/>
          <cell r="R436"/>
        </row>
        <row r="437">
          <cell r="D437"/>
          <cell r="E437"/>
          <cell r="F437"/>
          <cell r="O437"/>
          <cell r="P437"/>
          <cell r="R437"/>
        </row>
        <row r="438">
          <cell r="D438"/>
          <cell r="E438"/>
          <cell r="F438"/>
          <cell r="O438"/>
          <cell r="P438"/>
          <cell r="R438"/>
        </row>
        <row r="439">
          <cell r="D439"/>
          <cell r="E439"/>
          <cell r="F439"/>
          <cell r="O439"/>
          <cell r="P439"/>
          <cell r="R439"/>
        </row>
        <row r="440">
          <cell r="D440"/>
          <cell r="E440"/>
          <cell r="F440"/>
          <cell r="O440"/>
          <cell r="P440"/>
          <cell r="R440"/>
        </row>
        <row r="441">
          <cell r="D441"/>
          <cell r="E441"/>
          <cell r="F441"/>
          <cell r="O441"/>
          <cell r="P441"/>
          <cell r="R441"/>
        </row>
        <row r="442">
          <cell r="D442"/>
          <cell r="E442"/>
          <cell r="F442"/>
          <cell r="O442"/>
          <cell r="P442"/>
          <cell r="R442"/>
        </row>
        <row r="443">
          <cell r="D443"/>
          <cell r="E443"/>
          <cell r="F443"/>
          <cell r="O443"/>
          <cell r="P443"/>
          <cell r="R443"/>
        </row>
        <row r="444">
          <cell r="D444"/>
          <cell r="E444"/>
          <cell r="F444"/>
          <cell r="O444"/>
          <cell r="P444"/>
          <cell r="R444"/>
        </row>
        <row r="445">
          <cell r="D445"/>
          <cell r="E445"/>
          <cell r="F445"/>
          <cell r="O445"/>
          <cell r="P445"/>
          <cell r="R445"/>
        </row>
        <row r="446">
          <cell r="D446"/>
          <cell r="E446"/>
          <cell r="F446"/>
          <cell r="O446"/>
          <cell r="P446"/>
          <cell r="R446"/>
        </row>
        <row r="447">
          <cell r="D447"/>
          <cell r="E447"/>
          <cell r="F447"/>
          <cell r="O447"/>
          <cell r="P447"/>
          <cell r="R447"/>
        </row>
        <row r="448">
          <cell r="D448"/>
          <cell r="E448"/>
          <cell r="F448"/>
          <cell r="O448"/>
          <cell r="P448"/>
          <cell r="R448"/>
        </row>
        <row r="449">
          <cell r="D449"/>
          <cell r="E449"/>
          <cell r="F449"/>
          <cell r="O449"/>
          <cell r="P449"/>
          <cell r="R449"/>
        </row>
        <row r="450">
          <cell r="D450"/>
          <cell r="E450"/>
          <cell r="F450"/>
          <cell r="O450"/>
          <cell r="P450"/>
          <cell r="R450"/>
        </row>
        <row r="451">
          <cell r="D451"/>
          <cell r="E451"/>
          <cell r="F451"/>
          <cell r="O451"/>
          <cell r="P451"/>
          <cell r="R451"/>
        </row>
        <row r="452">
          <cell r="D452"/>
          <cell r="E452"/>
          <cell r="F452"/>
          <cell r="O452"/>
          <cell r="P452"/>
          <cell r="R452"/>
        </row>
        <row r="453">
          <cell r="D453"/>
          <cell r="E453"/>
          <cell r="F453"/>
          <cell r="O453"/>
          <cell r="P453"/>
          <cell r="R453"/>
        </row>
        <row r="454">
          <cell r="D454"/>
          <cell r="E454"/>
          <cell r="F454"/>
          <cell r="O454"/>
          <cell r="P454"/>
          <cell r="R454"/>
        </row>
        <row r="455">
          <cell r="D455"/>
          <cell r="E455"/>
          <cell r="F455"/>
          <cell r="O455"/>
          <cell r="P455"/>
          <cell r="R455"/>
        </row>
        <row r="456">
          <cell r="D456"/>
          <cell r="E456"/>
          <cell r="F456"/>
          <cell r="O456"/>
          <cell r="P456"/>
          <cell r="R456"/>
        </row>
        <row r="457">
          <cell r="D457"/>
          <cell r="E457"/>
          <cell r="F457"/>
          <cell r="O457"/>
          <cell r="P457"/>
          <cell r="R457"/>
        </row>
        <row r="458">
          <cell r="D458"/>
          <cell r="E458"/>
          <cell r="F458"/>
          <cell r="O458"/>
          <cell r="P458"/>
          <cell r="R458"/>
        </row>
        <row r="459">
          <cell r="D459"/>
          <cell r="E459"/>
          <cell r="F459"/>
          <cell r="O459"/>
          <cell r="P459"/>
          <cell r="R459"/>
        </row>
        <row r="460">
          <cell r="D460"/>
          <cell r="E460"/>
          <cell r="F460"/>
          <cell r="O460"/>
          <cell r="P460"/>
          <cell r="R460"/>
        </row>
        <row r="461">
          <cell r="D461"/>
          <cell r="E461"/>
          <cell r="F461"/>
          <cell r="O461"/>
          <cell r="P461"/>
          <cell r="R461"/>
        </row>
        <row r="462">
          <cell r="D462"/>
          <cell r="E462"/>
          <cell r="F462"/>
          <cell r="O462"/>
          <cell r="P462"/>
          <cell r="R462"/>
        </row>
        <row r="463">
          <cell r="D463"/>
          <cell r="E463"/>
          <cell r="F463"/>
          <cell r="O463"/>
          <cell r="P463"/>
          <cell r="R463"/>
        </row>
        <row r="464">
          <cell r="D464"/>
          <cell r="E464"/>
          <cell r="F464"/>
          <cell r="O464"/>
          <cell r="P464"/>
          <cell r="R464"/>
        </row>
        <row r="465">
          <cell r="D465"/>
          <cell r="E465"/>
          <cell r="F465"/>
          <cell r="O465"/>
          <cell r="P465"/>
          <cell r="R465"/>
        </row>
        <row r="466">
          <cell r="D466"/>
          <cell r="E466"/>
          <cell r="F466"/>
          <cell r="O466"/>
          <cell r="P466"/>
          <cell r="R466"/>
        </row>
        <row r="467">
          <cell r="D467"/>
          <cell r="E467"/>
          <cell r="F467"/>
          <cell r="O467"/>
          <cell r="P467"/>
          <cell r="R467"/>
        </row>
        <row r="468">
          <cell r="D468"/>
          <cell r="E468"/>
          <cell r="F468"/>
          <cell r="O468"/>
          <cell r="P468"/>
          <cell r="R468"/>
        </row>
        <row r="469">
          <cell r="D469"/>
          <cell r="E469"/>
          <cell r="F469"/>
          <cell r="O469"/>
          <cell r="P469"/>
          <cell r="R469"/>
        </row>
        <row r="470">
          <cell r="D470"/>
          <cell r="E470"/>
          <cell r="F470"/>
          <cell r="O470"/>
          <cell r="P470"/>
          <cell r="R470"/>
        </row>
        <row r="471">
          <cell r="D471"/>
          <cell r="E471"/>
          <cell r="F471"/>
          <cell r="O471"/>
          <cell r="P471"/>
          <cell r="R471"/>
        </row>
        <row r="472">
          <cell r="D472"/>
          <cell r="E472"/>
          <cell r="F472"/>
          <cell r="O472"/>
          <cell r="P472"/>
          <cell r="R472"/>
        </row>
        <row r="473">
          <cell r="D473"/>
          <cell r="E473"/>
          <cell r="F473"/>
          <cell r="O473"/>
          <cell r="P473"/>
          <cell r="R473"/>
        </row>
        <row r="474">
          <cell r="D474"/>
          <cell r="E474"/>
          <cell r="F474"/>
          <cell r="O474"/>
          <cell r="P474"/>
          <cell r="R474"/>
        </row>
        <row r="475">
          <cell r="D475"/>
          <cell r="E475"/>
          <cell r="F475"/>
          <cell r="O475"/>
          <cell r="P475"/>
          <cell r="R475"/>
        </row>
        <row r="476">
          <cell r="D476"/>
          <cell r="E476"/>
          <cell r="F476"/>
          <cell r="O476"/>
          <cell r="P476"/>
          <cell r="R476"/>
        </row>
        <row r="477">
          <cell r="D477"/>
          <cell r="E477"/>
          <cell r="F477"/>
          <cell r="O477"/>
          <cell r="P477"/>
          <cell r="R477"/>
        </row>
        <row r="478">
          <cell r="D478"/>
          <cell r="E478"/>
          <cell r="F478"/>
          <cell r="O478"/>
          <cell r="P478"/>
          <cell r="R478"/>
        </row>
        <row r="479">
          <cell r="D479"/>
          <cell r="E479"/>
          <cell r="F479"/>
          <cell r="O479"/>
          <cell r="P479"/>
          <cell r="R479"/>
        </row>
        <row r="480">
          <cell r="D480"/>
          <cell r="E480"/>
          <cell r="F480"/>
          <cell r="O480"/>
          <cell r="P480"/>
          <cell r="R480"/>
        </row>
        <row r="481">
          <cell r="D481"/>
          <cell r="E481"/>
          <cell r="F481"/>
          <cell r="O481"/>
          <cell r="P481"/>
          <cell r="R481"/>
        </row>
        <row r="482">
          <cell r="D482"/>
          <cell r="E482"/>
          <cell r="F482"/>
          <cell r="O482"/>
          <cell r="P482"/>
          <cell r="R482"/>
        </row>
        <row r="483">
          <cell r="D483"/>
          <cell r="E483"/>
          <cell r="F483"/>
          <cell r="O483"/>
          <cell r="P483"/>
          <cell r="R483"/>
        </row>
        <row r="484">
          <cell r="D484"/>
          <cell r="E484"/>
          <cell r="F484"/>
          <cell r="O484"/>
          <cell r="P484"/>
          <cell r="R484"/>
        </row>
        <row r="485">
          <cell r="D485"/>
          <cell r="E485"/>
          <cell r="F485"/>
          <cell r="O485"/>
          <cell r="P485"/>
          <cell r="R485"/>
        </row>
        <row r="486">
          <cell r="D486"/>
          <cell r="E486"/>
          <cell r="F486"/>
          <cell r="O486"/>
          <cell r="P486"/>
          <cell r="R486"/>
        </row>
        <row r="487">
          <cell r="D487"/>
          <cell r="E487"/>
          <cell r="F487"/>
          <cell r="O487"/>
          <cell r="P487"/>
          <cell r="R487"/>
        </row>
        <row r="488">
          <cell r="D488"/>
          <cell r="E488"/>
          <cell r="F488"/>
          <cell r="O488"/>
          <cell r="P488"/>
          <cell r="R488"/>
        </row>
        <row r="489">
          <cell r="D489"/>
          <cell r="E489"/>
          <cell r="F489"/>
          <cell r="O489"/>
          <cell r="P489"/>
          <cell r="R489"/>
        </row>
        <row r="490">
          <cell r="D490"/>
          <cell r="E490"/>
          <cell r="F490"/>
          <cell r="O490"/>
          <cell r="P490"/>
          <cell r="R490"/>
        </row>
        <row r="491">
          <cell r="D491"/>
          <cell r="E491"/>
          <cell r="F491"/>
          <cell r="O491"/>
          <cell r="P491"/>
          <cell r="R491"/>
        </row>
        <row r="492">
          <cell r="D492"/>
          <cell r="E492"/>
          <cell r="F492"/>
          <cell r="O492"/>
          <cell r="P492"/>
          <cell r="R492"/>
        </row>
        <row r="493">
          <cell r="D493"/>
          <cell r="E493"/>
          <cell r="F493"/>
          <cell r="O493"/>
          <cell r="P493"/>
          <cell r="R493"/>
        </row>
        <row r="494">
          <cell r="D494"/>
          <cell r="E494"/>
          <cell r="F494"/>
          <cell r="O494"/>
          <cell r="P494"/>
          <cell r="R494"/>
        </row>
        <row r="495">
          <cell r="D495"/>
          <cell r="E495"/>
          <cell r="F495"/>
          <cell r="O495"/>
          <cell r="P495"/>
          <cell r="R495"/>
        </row>
        <row r="496">
          <cell r="D496"/>
          <cell r="E496"/>
          <cell r="F496"/>
          <cell r="O496"/>
          <cell r="P496"/>
          <cell r="R496"/>
        </row>
        <row r="497">
          <cell r="D497"/>
          <cell r="E497"/>
          <cell r="F497"/>
          <cell r="O497"/>
          <cell r="P497"/>
          <cell r="R497"/>
        </row>
        <row r="498">
          <cell r="D498"/>
          <cell r="E498"/>
          <cell r="F498"/>
          <cell r="O498"/>
          <cell r="P498"/>
          <cell r="R498"/>
        </row>
        <row r="499">
          <cell r="D499"/>
          <cell r="E499"/>
          <cell r="F499"/>
          <cell r="O499"/>
          <cell r="P499"/>
          <cell r="R499"/>
        </row>
        <row r="500">
          <cell r="D500"/>
          <cell r="E500"/>
          <cell r="F500"/>
          <cell r="O500"/>
          <cell r="P500"/>
          <cell r="R500"/>
        </row>
        <row r="501">
          <cell r="D501"/>
          <cell r="E501"/>
          <cell r="F501"/>
          <cell r="O501"/>
          <cell r="P501"/>
          <cell r="R501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9F3C9-C60F-420F-8096-A44E092CEBDC}">
  <sheetPr>
    <pageSetUpPr fitToPage="1"/>
  </sheetPr>
  <dimension ref="A1:K96"/>
  <sheetViews>
    <sheetView workbookViewId="0"/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Entry'!B2</f>
        <v>320</v>
      </c>
      <c r="C2" s="9" t="str">
        <f>CONCATENATE($B2,"Men CX 4,5")</f>
        <v>320Men CX 4,5</v>
      </c>
      <c r="D2" s="10" t="str">
        <f>IFERROR(VLOOKUP($C2,'[1]2021-11-20NCCX10'!$D:$Z,4,0),"")</f>
        <v>Aaron</v>
      </c>
      <c r="E2" s="10" t="str">
        <f>IFERROR(VLOOKUP($C2,'[1]2021-11-20NCCX10'!$D:$Z,5,0),"")</f>
        <v>Widman</v>
      </c>
      <c r="F2" s="10" t="str">
        <f>IFERROR(VLOOKUP($C2,'[1]2021-11-20NCCX10'!$D:$Z,7,0),"")</f>
        <v>M</v>
      </c>
      <c r="G2" s="10">
        <f>IFERROR(VLOOKUP($C2,'[1]2021-11-20NCCX10'!$D:$Z,10,0),"")</f>
        <v>39</v>
      </c>
      <c r="H2" s="11">
        <f>IFERROR(VLOOKUP($C2,'[1]2021-11-20NCCX10'!$D:$Z,12,0),"")</f>
        <v>44548</v>
      </c>
      <c r="I2" s="10" t="str">
        <f>IFERROR(VLOOKUP($C2,'[1]2021-11-20NCCX10'!$D:$Z,9,0),"")</f>
        <v>NC</v>
      </c>
      <c r="J2" s="10" t="str">
        <f>IFERROR(VLOOKUP($C2,'[1]2021-11-20NCCX10'!$D:$Z,11,0),"")</f>
        <v>Jigawatt Cycling</v>
      </c>
      <c r="K2" s="10">
        <f>IFERROR(VLOOKUP($C2,'[1]2021-11-20NCCX10'!$D:$Z,17,0),"")</f>
        <v>569373</v>
      </c>
    </row>
    <row r="3" spans="1:11" x14ac:dyDescent="0.2">
      <c r="A3" s="9">
        <f>IF(B3&lt;&gt;" ",'Results Data Entry'!A3," ")</f>
        <v>2</v>
      </c>
      <c r="B3" s="9">
        <f>'Results Data Entry'!B3</f>
        <v>322</v>
      </c>
      <c r="C3" s="9" t="str">
        <f t="shared" ref="C3:C66" si="0">CONCATENATE($B3,"Men CX 4,5")</f>
        <v>322Men CX 4,5</v>
      </c>
      <c r="D3" s="10" t="str">
        <f>IFERROR(VLOOKUP($C3,'[1]2021-11-20NCCX10'!$D:$Z,4,0),"")</f>
        <v>Matthew</v>
      </c>
      <c r="E3" s="10" t="str">
        <f>IFERROR(VLOOKUP($C3,'[1]2021-11-20NCCX10'!$D:$Z,5,0),"")</f>
        <v>Crabbe</v>
      </c>
      <c r="F3" s="10" t="str">
        <f>IFERROR(VLOOKUP($C3,'[1]2021-11-20NCCX10'!$D:$Z,7,0),"")</f>
        <v>M</v>
      </c>
      <c r="G3" s="10">
        <f>IFERROR(VLOOKUP($C3,'[1]2021-11-20NCCX10'!$D:$Z,10,0),"")</f>
        <v>13</v>
      </c>
      <c r="H3" s="11">
        <f>IFERROR(VLOOKUP($C3,'[1]2021-11-20NCCX10'!$D:$Z,12,0),"")</f>
        <v>44591</v>
      </c>
      <c r="I3" s="10" t="str">
        <f>IFERROR(VLOOKUP($C3,'[1]2021-11-20NCCX10'!$D:$Z,9,0),"")</f>
        <v>GA</v>
      </c>
      <c r="J3" s="10" t="str">
        <f>IFERROR(VLOOKUP($C3,'[1]2021-11-20NCCX10'!$D:$Z,11,0),"")</f>
        <v>Mission Source Jr Devo</v>
      </c>
      <c r="K3" s="10">
        <f>IFERROR(VLOOKUP($C3,'[1]2021-11-20NCCX10'!$D:$Z,17,0),"")</f>
        <v>531542</v>
      </c>
    </row>
    <row r="4" spans="1:11" x14ac:dyDescent="0.2">
      <c r="A4" s="9">
        <f>IF(B4&lt;&gt;" ",'Results Data Entry'!A4," ")</f>
        <v>3</v>
      </c>
      <c r="B4" s="9">
        <f>'Results Data Entry'!B4</f>
        <v>301</v>
      </c>
      <c r="C4" s="9" t="str">
        <f t="shared" si="0"/>
        <v>301Men CX 4,5</v>
      </c>
      <c r="D4" s="10" t="str">
        <f>IFERROR(VLOOKUP($C4,'[1]2021-11-20NCCX10'!$D:$Z,4,0),"")</f>
        <v>Austin</v>
      </c>
      <c r="E4" s="10" t="str">
        <f>IFERROR(VLOOKUP($C4,'[1]2021-11-20NCCX10'!$D:$Z,5,0),"")</f>
        <v>Boardman</v>
      </c>
      <c r="F4" s="10" t="str">
        <f>IFERROR(VLOOKUP($C4,'[1]2021-11-20NCCX10'!$D:$Z,7,0),"")</f>
        <v>M</v>
      </c>
      <c r="G4" s="10">
        <f>IFERROR(VLOOKUP($C4,'[1]2021-11-20NCCX10'!$D:$Z,10,0),"")</f>
        <v>30</v>
      </c>
      <c r="H4" s="11">
        <f>IFERROR(VLOOKUP($C4,'[1]2021-11-20NCCX10'!$D:$Z,12,0),"")</f>
        <v>44548</v>
      </c>
      <c r="I4" s="10" t="str">
        <f>IFERROR(VLOOKUP($C4,'[1]2021-11-20NCCX10'!$D:$Z,9,0),"")</f>
        <v>OK</v>
      </c>
      <c r="J4" s="10" t="str">
        <f>IFERROR(VLOOKUP($C4,'[1]2021-11-20NCCX10'!$D:$Z,11,0),"")</f>
        <v>Hodges Bend Racing</v>
      </c>
      <c r="K4" s="10">
        <f>IFERROR(VLOOKUP($C4,'[1]2021-11-20NCCX10'!$D:$Z,17,0),"")</f>
        <v>493783</v>
      </c>
    </row>
    <row r="5" spans="1:11" x14ac:dyDescent="0.2">
      <c r="A5" s="9">
        <f>IF(B5&lt;&gt;" ",'Results Data Entry'!A5," ")</f>
        <v>4</v>
      </c>
      <c r="B5" s="9">
        <f>'Results Data Entry'!B5</f>
        <v>300</v>
      </c>
      <c r="C5" s="9" t="str">
        <f t="shared" si="0"/>
        <v>300Men CX 4,5</v>
      </c>
      <c r="D5" s="10" t="str">
        <f>IFERROR(VLOOKUP($C5,'[1]2021-11-20NCCX10'!$D:$Z,4,0),"")</f>
        <v>Ryo</v>
      </c>
      <c r="E5" s="10" t="str">
        <f>IFERROR(VLOOKUP($C5,'[1]2021-11-20NCCX10'!$D:$Z,5,0),"")</f>
        <v>Akimoto</v>
      </c>
      <c r="F5" s="10" t="str">
        <f>IFERROR(VLOOKUP($C5,'[1]2021-11-20NCCX10'!$D:$Z,7,0),"")</f>
        <v>M</v>
      </c>
      <c r="G5" s="10">
        <f>IFERROR(VLOOKUP($C5,'[1]2021-11-20NCCX10'!$D:$Z,10,0),"")</f>
        <v>19</v>
      </c>
      <c r="H5" s="11">
        <f>IFERROR(VLOOKUP($C5,'[1]2021-11-20NCCX10'!$D:$Z,12,0),"")</f>
        <v>44612</v>
      </c>
      <c r="I5" s="10" t="str">
        <f>IFERROR(VLOOKUP($C5,'[1]2021-11-20NCCX10'!$D:$Z,9,0),"")</f>
        <v>VA</v>
      </c>
      <c r="J5" s="10" t="str">
        <f>IFERROR(VLOOKUP($C5,'[1]2021-11-20NCCX10'!$D:$Z,11,0),"")</f>
        <v>Miller School of Albemarle</v>
      </c>
      <c r="K5" s="10">
        <f>IFERROR(VLOOKUP($C5,'[1]2021-11-20NCCX10'!$D:$Z,17,0),"")</f>
        <v>592123</v>
      </c>
    </row>
    <row r="6" spans="1:11" x14ac:dyDescent="0.2">
      <c r="A6" s="9">
        <f>IF(B6&lt;&gt;" ",'Results Data Entry'!A6," ")</f>
        <v>5</v>
      </c>
      <c r="B6" s="9">
        <f>'Results Data Entry'!B6</f>
        <v>319</v>
      </c>
      <c r="C6" s="9" t="str">
        <f t="shared" si="0"/>
        <v>319Men CX 4,5</v>
      </c>
      <c r="D6" s="10" t="str">
        <f>IFERROR(VLOOKUP($C6,'[1]2021-11-20NCCX10'!$D:$Z,4,0),"")</f>
        <v>Klaas</v>
      </c>
      <c r="E6" s="10" t="str">
        <f>IFERROR(VLOOKUP($C6,'[1]2021-11-20NCCX10'!$D:$Z,5,0),"")</f>
        <v>van Kempen</v>
      </c>
      <c r="F6" s="10" t="str">
        <f>IFERROR(VLOOKUP($C6,'[1]2021-11-20NCCX10'!$D:$Z,7,0),"")</f>
        <v>M</v>
      </c>
      <c r="G6" s="10">
        <f>IFERROR(VLOOKUP($C6,'[1]2021-11-20NCCX10'!$D:$Z,10,0),"")</f>
        <v>22</v>
      </c>
      <c r="H6" s="11">
        <f>IFERROR(VLOOKUP($C6,'[1]2021-11-20NCCX10'!$D:$Z,12,0),"")</f>
        <v>44826</v>
      </c>
      <c r="I6" s="10" t="str">
        <f>IFERROR(VLOOKUP($C6,'[1]2021-11-20NCCX10'!$D:$Z,9,0),"")</f>
        <v>NC</v>
      </c>
      <c r="J6" s="10" t="str">
        <f>IFERROR(VLOOKUP($C6,'[1]2021-11-20NCCX10'!$D:$Z,11,0),"")</f>
        <v>NCTC</v>
      </c>
      <c r="K6" s="10">
        <f>IFERROR(VLOOKUP($C6,'[1]2021-11-20NCCX10'!$D:$Z,17,0),"")</f>
        <v>624947</v>
      </c>
    </row>
    <row r="7" spans="1:11" x14ac:dyDescent="0.2">
      <c r="A7" s="9">
        <f>IF(B7&lt;&gt;" ",'Results Data Entry'!A7," ")</f>
        <v>6</v>
      </c>
      <c r="B7" s="9">
        <f>'Results Data Entry'!B7</f>
        <v>311</v>
      </c>
      <c r="C7" s="9" t="str">
        <f t="shared" si="0"/>
        <v>311Men CX 4,5</v>
      </c>
      <c r="D7" s="10" t="str">
        <f>IFERROR(VLOOKUP($C7,'[1]2021-11-20NCCX10'!$D:$Z,4,0),"")</f>
        <v>Caleb</v>
      </c>
      <c r="E7" s="10" t="str">
        <f>IFERROR(VLOOKUP($C7,'[1]2021-11-20NCCX10'!$D:$Z,5,0),"")</f>
        <v>McCaskill</v>
      </c>
      <c r="F7" s="10" t="str">
        <f>IFERROR(VLOOKUP($C7,'[1]2021-11-20NCCX10'!$D:$Z,7,0),"")</f>
        <v>M</v>
      </c>
      <c r="G7" s="10">
        <f>IFERROR(VLOOKUP($C7,'[1]2021-11-20NCCX10'!$D:$Z,10,0),"")</f>
        <v>21</v>
      </c>
      <c r="H7" s="11">
        <f>IFERROR(VLOOKUP($C7,'[1]2021-11-20NCCX10'!$D:$Z,12,0),"")</f>
        <v>44548</v>
      </c>
      <c r="I7" s="10" t="str">
        <f>IFERROR(VLOOKUP($C7,'[1]2021-11-20NCCX10'!$D:$Z,9,0),"")</f>
        <v>VA</v>
      </c>
      <c r="J7" s="10" t="str">
        <f>IFERROR(VLOOKUP($C7,'[1]2021-11-20NCCX10'!$D:$Z,11,0),"")</f>
        <v>Kelly Benefit Strategies/LSV</v>
      </c>
      <c r="K7" s="10">
        <f>IFERROR(VLOOKUP($C7,'[1]2021-11-20NCCX10'!$D:$Z,17,0),"")</f>
        <v>529821</v>
      </c>
    </row>
    <row r="8" spans="1:11" x14ac:dyDescent="0.2">
      <c r="A8" s="9">
        <f>IF(B8&lt;&gt;" ",'Results Data Entry'!A8," ")</f>
        <v>7</v>
      </c>
      <c r="B8" s="9">
        <f>'Results Data Entry'!B8</f>
        <v>312</v>
      </c>
      <c r="C8" s="9" t="str">
        <f t="shared" si="0"/>
        <v>312Men CX 4,5</v>
      </c>
      <c r="D8" s="10" t="str">
        <f>IFERROR(VLOOKUP($C8,'[1]2021-11-20NCCX10'!$D:$Z,4,0),"")</f>
        <v>Christopher</v>
      </c>
      <c r="E8" s="10" t="str">
        <f>IFERROR(VLOOKUP($C8,'[1]2021-11-20NCCX10'!$D:$Z,5,0),"")</f>
        <v>Ostlund</v>
      </c>
      <c r="F8" s="10" t="str">
        <f>IFERROR(VLOOKUP($C8,'[1]2021-11-20NCCX10'!$D:$Z,7,0),"")</f>
        <v>M</v>
      </c>
      <c r="G8" s="10">
        <f>IFERROR(VLOOKUP($C8,'[1]2021-11-20NCCX10'!$D:$Z,10,0),"")</f>
        <v>33</v>
      </c>
      <c r="H8" s="11">
        <f>IFERROR(VLOOKUP($C8,'[1]2021-11-20NCCX10'!$D:$Z,12,0),"")</f>
        <v>44859</v>
      </c>
      <c r="I8" s="10" t="str">
        <f>IFERROR(VLOOKUP($C8,'[1]2021-11-20NCCX10'!$D:$Z,9,0),"")</f>
        <v>SC</v>
      </c>
      <c r="J8" s="10" t="str">
        <f>IFERROR(VLOOKUP($C8,'[1]2021-11-20NCCX10'!$D:$Z,11,0),"")</f>
        <v>Speedshop</v>
      </c>
      <c r="K8" s="10">
        <f>IFERROR(VLOOKUP($C8,'[1]2021-11-20NCCX10'!$D:$Z,17,0),"")</f>
        <v>443341</v>
      </c>
    </row>
    <row r="9" spans="1:11" x14ac:dyDescent="0.2">
      <c r="A9" s="9">
        <f>IF(B9&lt;&gt;" ",'Results Data Entry'!A9," ")</f>
        <v>8</v>
      </c>
      <c r="B9" s="9">
        <f>'Results Data Entry'!B9</f>
        <v>306</v>
      </c>
      <c r="C9" s="9" t="str">
        <f t="shared" si="0"/>
        <v>306Men CX 4,5</v>
      </c>
      <c r="D9" s="10" t="str">
        <f>IFERROR(VLOOKUP($C9,'[1]2021-11-20NCCX10'!$D:$Z,4,0),"")</f>
        <v>Chandler</v>
      </c>
      <c r="E9" s="10" t="str">
        <f>IFERROR(VLOOKUP($C9,'[1]2021-11-20NCCX10'!$D:$Z,5,0),"")</f>
        <v>Evans</v>
      </c>
      <c r="F9" s="10" t="str">
        <f>IFERROR(VLOOKUP($C9,'[1]2021-11-20NCCX10'!$D:$Z,7,0),"")</f>
        <v>M</v>
      </c>
      <c r="G9" s="10">
        <f>IFERROR(VLOOKUP($C9,'[1]2021-11-20NCCX10'!$D:$Z,10,0),"")</f>
        <v>15</v>
      </c>
      <c r="H9" s="11">
        <f>IFERROR(VLOOKUP($C9,'[1]2021-11-20NCCX10'!$D:$Z,12,0),"")</f>
        <v>44839</v>
      </c>
      <c r="I9" s="10" t="str">
        <f>IFERROR(VLOOKUP($C9,'[1]2021-11-20NCCX10'!$D:$Z,9,0),"")</f>
        <v>VA</v>
      </c>
      <c r="J9" s="10" t="str">
        <f>IFERROR(VLOOKUP($C9,'[1]2021-11-20NCCX10'!$D:$Z,11,0),"")</f>
        <v>Seven Rivers Country Day School</v>
      </c>
      <c r="K9" s="10">
        <f>IFERROR(VLOOKUP($C9,'[1]2021-11-20NCCX10'!$D:$Z,17,0),"")</f>
        <v>615857</v>
      </c>
    </row>
    <row r="10" spans="1:11" x14ac:dyDescent="0.2">
      <c r="A10" s="9">
        <f>IF(B10&lt;&gt;" ",'Results Data Entry'!A10," ")</f>
        <v>9</v>
      </c>
      <c r="B10" s="9">
        <f>'Results Data Entry'!B10</f>
        <v>305</v>
      </c>
      <c r="C10" s="9" t="str">
        <f t="shared" si="0"/>
        <v>305Men CX 4,5</v>
      </c>
      <c r="D10" s="10" t="str">
        <f>IFERROR(VLOOKUP($C10,'[1]2021-11-20NCCX10'!$D:$Z,4,0),"")</f>
        <v>Gregory</v>
      </c>
      <c r="E10" s="10" t="str">
        <f>IFERROR(VLOOKUP($C10,'[1]2021-11-20NCCX10'!$D:$Z,5,0),"")</f>
        <v>Debenedetti</v>
      </c>
      <c r="F10" s="10" t="str">
        <f>IFERROR(VLOOKUP($C10,'[1]2021-11-20NCCX10'!$D:$Z,7,0),"")</f>
        <v>M</v>
      </c>
      <c r="G10" s="10">
        <f>IFERROR(VLOOKUP($C10,'[1]2021-11-20NCCX10'!$D:$Z,10,0),"")</f>
        <v>14</v>
      </c>
      <c r="H10" s="11">
        <f>IFERROR(VLOOKUP($C10,'[1]2021-11-20NCCX10'!$D:$Z,12,0),"")</f>
        <v>44548</v>
      </c>
      <c r="I10" s="10" t="str">
        <f>IFERROR(VLOOKUP($C10,'[1]2021-11-20NCCX10'!$D:$Z,9,0),"")</f>
        <v>ID</v>
      </c>
      <c r="J10" s="10" t="str">
        <f>IFERROR(VLOOKUP($C10,'[1]2021-11-20NCCX10'!$D:$Z,11,0),"")</f>
        <v>BYRDS</v>
      </c>
      <c r="K10" s="10">
        <f>IFERROR(VLOOKUP($C10,'[1]2021-11-20NCCX10'!$D:$Z,17,0),"")</f>
        <v>566731</v>
      </c>
    </row>
    <row r="11" spans="1:11" x14ac:dyDescent="0.2">
      <c r="A11" s="9">
        <f>IF(B11&lt;&gt;" ",'Results Data Entry'!A11," ")</f>
        <v>10</v>
      </c>
      <c r="B11" s="9">
        <f>'Results Data Entry'!B11</f>
        <v>318</v>
      </c>
      <c r="C11" s="9" t="str">
        <f t="shared" si="0"/>
        <v>318Men CX 4,5</v>
      </c>
      <c r="D11" s="10" t="str">
        <f>IFERROR(VLOOKUP($C11,'[1]2021-11-20NCCX10'!$D:$Z,4,0),"")</f>
        <v>Styrling</v>
      </c>
      <c r="E11" s="10" t="str">
        <f>IFERROR(VLOOKUP($C11,'[1]2021-11-20NCCX10'!$D:$Z,5,0),"")</f>
        <v>Tangusso</v>
      </c>
      <c r="F11" s="10" t="str">
        <f>IFERROR(VLOOKUP($C11,'[1]2021-11-20NCCX10'!$D:$Z,7,0),"")</f>
        <v>M</v>
      </c>
      <c r="G11" s="10">
        <f>IFERROR(VLOOKUP($C11,'[1]2021-11-20NCCX10'!$D:$Z,10,0),"")</f>
        <v>24</v>
      </c>
      <c r="H11" s="11">
        <f>IFERROR(VLOOKUP($C11,'[1]2021-11-20NCCX10'!$D:$Z,12,0),"")</f>
        <v>44665</v>
      </c>
      <c r="I11" s="10" t="str">
        <f>IFERROR(VLOOKUP($C11,'[1]2021-11-20NCCX10'!$D:$Z,9,0),"")</f>
        <v>NC</v>
      </c>
      <c r="J11" s="10" t="str">
        <f>IFERROR(VLOOKUP($C11,'[1]2021-11-20NCCX10'!$D:$Z,11,0),"")</f>
        <v>Downtown Asheville Racing Club (DARC)</v>
      </c>
      <c r="K11" s="10">
        <f>IFERROR(VLOOKUP($C11,'[1]2021-11-20NCCX10'!$D:$Z,17,0),"")</f>
        <v>611772</v>
      </c>
    </row>
    <row r="12" spans="1:11" x14ac:dyDescent="0.2">
      <c r="A12" s="9">
        <f>IF(B12&lt;&gt;" ",'Results Data Entry'!A12," ")</f>
        <v>11</v>
      </c>
      <c r="B12" s="9">
        <f>'Results Data Entry'!B12</f>
        <v>308</v>
      </c>
      <c r="C12" s="9" t="str">
        <f t="shared" si="0"/>
        <v>308Men CX 4,5</v>
      </c>
      <c r="D12" s="10" t="str">
        <f>IFERROR(VLOOKUP($C12,'[1]2021-11-20NCCX10'!$D:$Z,4,0),"")</f>
        <v>Allen</v>
      </c>
      <c r="E12" s="10" t="str">
        <f>IFERROR(VLOOKUP($C12,'[1]2021-11-20NCCX10'!$D:$Z,5,0),"")</f>
        <v>Klaes</v>
      </c>
      <c r="F12" s="10" t="str">
        <f>IFERROR(VLOOKUP($C12,'[1]2021-11-20NCCX10'!$D:$Z,7,0),"")</f>
        <v>M</v>
      </c>
      <c r="G12" s="10">
        <f>IFERROR(VLOOKUP($C12,'[1]2021-11-20NCCX10'!$D:$Z,10,0),"")</f>
        <v>37</v>
      </c>
      <c r="H12" s="11">
        <f>IFERROR(VLOOKUP($C12,'[1]2021-11-20NCCX10'!$D:$Z,12,0),"")</f>
        <v>44835</v>
      </c>
      <c r="I12" s="10" t="str">
        <f>IFERROR(VLOOKUP($C12,'[1]2021-11-20NCCX10'!$D:$Z,9,0),"")</f>
        <v>NC</v>
      </c>
      <c r="J12" s="10" t="str">
        <f>IFERROR(VLOOKUP($C12,'[1]2021-11-20NCCX10'!$D:$Z,11,0),"")</f>
        <v xml:space="preserve"> </v>
      </c>
      <c r="K12" s="10">
        <f>IFERROR(VLOOKUP($C12,'[1]2021-11-20NCCX10'!$D:$Z,17,0),"")</f>
        <v>625460</v>
      </c>
    </row>
    <row r="13" spans="1:11" x14ac:dyDescent="0.2">
      <c r="A13" s="9">
        <f>IF(B13&lt;&gt;" ",'Results Data Entry'!A13," ")</f>
        <v>12</v>
      </c>
      <c r="B13" s="9">
        <f>'Results Data Entry'!B13</f>
        <v>304</v>
      </c>
      <c r="C13" s="9" t="str">
        <f t="shared" si="0"/>
        <v>304Men CX 4,5</v>
      </c>
      <c r="D13" s="10" t="str">
        <f>IFERROR(VLOOKUP($C13,'[1]2021-11-20NCCX10'!$D:$Z,4,0),"")</f>
        <v>Elijah</v>
      </c>
      <c r="E13" s="10" t="str">
        <f>IFERROR(VLOOKUP($C13,'[1]2021-11-20NCCX10'!$D:$Z,5,0),"")</f>
        <v>Culbertson</v>
      </c>
      <c r="F13" s="10" t="str">
        <f>IFERROR(VLOOKUP($C13,'[1]2021-11-20NCCX10'!$D:$Z,7,0),"")</f>
        <v>M</v>
      </c>
      <c r="G13" s="10">
        <f>IFERROR(VLOOKUP($C13,'[1]2021-11-20NCCX10'!$D:$Z,10,0),"")</f>
        <v>15</v>
      </c>
      <c r="H13" s="11">
        <f>IFERROR(VLOOKUP($C13,'[1]2021-11-20NCCX10'!$D:$Z,12,0),"")</f>
        <v>44558</v>
      </c>
      <c r="I13" s="10" t="str">
        <f>IFERROR(VLOOKUP($C13,'[1]2021-11-20NCCX10'!$D:$Z,9,0),"")</f>
        <v>VA</v>
      </c>
      <c r="J13" s="10" t="str">
        <f>IFERROR(VLOOKUP($C13,'[1]2021-11-20NCCX10'!$D:$Z,11,0),"")</f>
        <v>Miller School of Albemarle</v>
      </c>
      <c r="K13" s="10">
        <f>IFERROR(VLOOKUP($C13,'[1]2021-11-20NCCX10'!$D:$Z,17,0),"")</f>
        <v>546343</v>
      </c>
    </row>
    <row r="14" spans="1:11" x14ac:dyDescent="0.2">
      <c r="A14" s="9">
        <f>IF(B14&lt;&gt;" ",'Results Data Entry'!A14," ")</f>
        <v>13</v>
      </c>
      <c r="B14" s="9">
        <f>'Results Data Entry'!B14</f>
        <v>309</v>
      </c>
      <c r="C14" s="9" t="str">
        <f t="shared" si="0"/>
        <v>309Men CX 4,5</v>
      </c>
      <c r="D14" s="10" t="str">
        <f>IFERROR(VLOOKUP($C14,'[1]2021-11-20NCCX10'!$D:$Z,4,0),"")</f>
        <v>Joshua</v>
      </c>
      <c r="E14" s="10" t="str">
        <f>IFERROR(VLOOKUP($C14,'[1]2021-11-20NCCX10'!$D:$Z,5,0),"")</f>
        <v>Lacelle</v>
      </c>
      <c r="F14" s="10" t="str">
        <f>IFERROR(VLOOKUP($C14,'[1]2021-11-20NCCX10'!$D:$Z,7,0),"")</f>
        <v>M</v>
      </c>
      <c r="G14" s="10">
        <f>IFERROR(VLOOKUP($C14,'[1]2021-11-20NCCX10'!$D:$Z,10,0),"")</f>
        <v>33</v>
      </c>
      <c r="H14" s="11">
        <f>IFERROR(VLOOKUP($C14,'[1]2021-11-20NCCX10'!$D:$Z,12,0),"")</f>
        <v>44672</v>
      </c>
      <c r="I14" s="10" t="str">
        <f>IFERROR(VLOOKUP($C14,'[1]2021-11-20NCCX10'!$D:$Z,9,0),"")</f>
        <v>SC</v>
      </c>
      <c r="J14" s="10" t="str">
        <f>IFERROR(VLOOKUP($C14,'[1]2021-11-20NCCX10'!$D:$Z,11,0),"")</f>
        <v>FreeHub Racing</v>
      </c>
      <c r="K14" s="10">
        <f>IFERROR(VLOOKUP($C14,'[1]2021-11-20NCCX10'!$D:$Z,17,0),"")</f>
        <v>473356</v>
      </c>
    </row>
    <row r="15" spans="1:11" x14ac:dyDescent="0.2">
      <c r="A15" s="9">
        <f>IF(B15&lt;&gt;" ",'Results Data Entry'!A15," ")</f>
        <v>14</v>
      </c>
      <c r="B15" s="9">
        <f>'Results Data Entry'!B15</f>
        <v>303</v>
      </c>
      <c r="C15" s="9" t="str">
        <f t="shared" si="0"/>
        <v>303Men CX 4,5</v>
      </c>
      <c r="D15" s="10" t="str">
        <f>IFERROR(VLOOKUP($C15,'[1]2021-11-20NCCX10'!$D:$Z,4,0),"")</f>
        <v>Wade</v>
      </c>
      <c r="E15" s="10" t="str">
        <f>IFERROR(VLOOKUP($C15,'[1]2021-11-20NCCX10'!$D:$Z,5,0),"")</f>
        <v>Buchheit</v>
      </c>
      <c r="F15" s="10" t="str">
        <f>IFERROR(VLOOKUP($C15,'[1]2021-11-20NCCX10'!$D:$Z,7,0),"")</f>
        <v>M</v>
      </c>
      <c r="G15" s="10">
        <f>IFERROR(VLOOKUP($C15,'[1]2021-11-20NCCX10'!$D:$Z,10,0),"")</f>
        <v>18</v>
      </c>
      <c r="H15" s="11">
        <f>IFERROR(VLOOKUP($C15,'[1]2021-11-20NCCX10'!$D:$Z,12,0),"")</f>
        <v>44841</v>
      </c>
      <c r="I15" s="10" t="str">
        <f>IFERROR(VLOOKUP($C15,'[1]2021-11-20NCCX10'!$D:$Z,9,0),"")</f>
        <v>NC</v>
      </c>
      <c r="J15" s="10" t="str">
        <f>IFERROR(VLOOKUP($C15,'[1]2021-11-20NCCX10'!$D:$Z,11,0),"")</f>
        <v>East Chapel Hill HS</v>
      </c>
      <c r="K15" s="10">
        <f>IFERROR(VLOOKUP($C15,'[1]2021-11-20NCCX10'!$D:$Z,17,0),"")</f>
        <v>625759</v>
      </c>
    </row>
    <row r="16" spans="1:11" x14ac:dyDescent="0.2">
      <c r="A16" s="9">
        <f>IF(B16&lt;&gt;" ",'Results Data Entry'!A16," ")</f>
        <v>15</v>
      </c>
      <c r="B16" s="9">
        <f>'Results Data Entry'!B16</f>
        <v>302</v>
      </c>
      <c r="C16" s="9" t="str">
        <f t="shared" si="0"/>
        <v>302Men CX 4,5</v>
      </c>
      <c r="D16" s="10" t="str">
        <f>IFERROR(VLOOKUP($C16,'[1]2021-11-20NCCX10'!$D:$Z,4,0),"")</f>
        <v>Michael</v>
      </c>
      <c r="E16" s="10" t="str">
        <f>IFERROR(VLOOKUP($C16,'[1]2021-11-20NCCX10'!$D:$Z,5,0),"")</f>
        <v>Briles</v>
      </c>
      <c r="F16" s="10" t="str">
        <f>IFERROR(VLOOKUP($C16,'[1]2021-11-20NCCX10'!$D:$Z,7,0),"")</f>
        <v>M</v>
      </c>
      <c r="G16" s="10">
        <f>IFERROR(VLOOKUP($C16,'[1]2021-11-20NCCX10'!$D:$Z,10,0),"")</f>
        <v>31</v>
      </c>
      <c r="H16" s="11">
        <f>IFERROR(VLOOKUP($C16,'[1]2021-11-20NCCX10'!$D:$Z,12,0),"")</f>
        <v>44708</v>
      </c>
      <c r="I16" s="10" t="str">
        <f>IFERROR(VLOOKUP($C16,'[1]2021-11-20NCCX10'!$D:$Z,9,0),"")</f>
        <v>NC</v>
      </c>
      <c r="J16" s="10" t="str">
        <f>IFERROR(VLOOKUP($C16,'[1]2021-11-20NCCX10'!$D:$Z,11,0),"")</f>
        <v>Benissimo</v>
      </c>
      <c r="K16" s="10">
        <f>IFERROR(VLOOKUP($C16,'[1]2021-11-20NCCX10'!$D:$Z,17,0),"")</f>
        <v>455608</v>
      </c>
    </row>
    <row r="17" spans="1:11" x14ac:dyDescent="0.2">
      <c r="A17" s="9">
        <f>IF(B17&lt;&gt;" ",'Results Data Entry'!A17," ")</f>
        <v>16</v>
      </c>
      <c r="B17" s="9">
        <f>'Results Data Entry'!B17</f>
        <v>313</v>
      </c>
      <c r="C17" s="9" t="str">
        <f t="shared" si="0"/>
        <v>313Men CX 4,5</v>
      </c>
      <c r="D17" s="10" t="str">
        <f>IFERROR(VLOOKUP($C17,'[1]2021-11-20NCCX10'!$D:$Z,4,0),"")</f>
        <v>Austin</v>
      </c>
      <c r="E17" s="10" t="str">
        <f>IFERROR(VLOOKUP($C17,'[1]2021-11-20NCCX10'!$D:$Z,5,0),"")</f>
        <v>Parks</v>
      </c>
      <c r="F17" s="10" t="str">
        <f>IFERROR(VLOOKUP($C17,'[1]2021-11-20NCCX10'!$D:$Z,7,0),"")</f>
        <v>M</v>
      </c>
      <c r="G17" s="10">
        <f>IFERROR(VLOOKUP($C17,'[1]2021-11-20NCCX10'!$D:$Z,10,0),"")</f>
        <v>25</v>
      </c>
      <c r="H17" s="11" t="str">
        <f>IFERROR(VLOOKUP($C17,'[1]2021-11-20NCCX10'!$D:$Z,12,0),"")</f>
        <v>One Day</v>
      </c>
      <c r="I17" s="10" t="str">
        <f>IFERROR(VLOOKUP($C17,'[1]2021-11-20NCCX10'!$D:$Z,9,0),"")</f>
        <v>NC</v>
      </c>
      <c r="J17" s="10" t="str">
        <f>IFERROR(VLOOKUP($C17,'[1]2021-11-20NCCX10'!$D:$Z,11,0),"")</f>
        <v>Downtown Asheville Racing Club (DARC)</v>
      </c>
      <c r="K17" s="10" t="str">
        <f>IFERROR(VLOOKUP($C17,'[1]2021-11-20NCCX10'!$D:$Z,17,0),"")</f>
        <v>ODParksAustin</v>
      </c>
    </row>
    <row r="18" spans="1:11" x14ac:dyDescent="0.2">
      <c r="A18" s="9">
        <f>IF(B18&lt;&gt;" ",'Results Data Entry'!A18," ")</f>
        <v>17</v>
      </c>
      <c r="B18" s="9">
        <f>'Results Data Entry'!B18</f>
        <v>317</v>
      </c>
      <c r="C18" s="9" t="str">
        <f t="shared" si="0"/>
        <v>317Men CX 4,5</v>
      </c>
      <c r="D18" s="10" t="str">
        <f>IFERROR(VLOOKUP($C18,'[1]2021-11-20NCCX10'!$D:$Z,4,0),"")</f>
        <v>Niko</v>
      </c>
      <c r="E18" s="10" t="str">
        <f>IFERROR(VLOOKUP($C18,'[1]2021-11-20NCCX10'!$D:$Z,5,0),"")</f>
        <v>Strauss</v>
      </c>
      <c r="F18" s="10" t="str">
        <f>IFERROR(VLOOKUP($C18,'[1]2021-11-20NCCX10'!$D:$Z,7,0),"")</f>
        <v>M</v>
      </c>
      <c r="G18" s="10">
        <f>IFERROR(VLOOKUP($C18,'[1]2021-11-20NCCX10'!$D:$Z,10,0),"")</f>
        <v>19</v>
      </c>
      <c r="H18" s="11">
        <f>IFERROR(VLOOKUP($C18,'[1]2021-11-20NCCX10'!$D:$Z,12,0),"")</f>
        <v>44548</v>
      </c>
      <c r="I18" s="10" t="str">
        <f>IFERROR(VLOOKUP($C18,'[1]2021-11-20NCCX10'!$D:$Z,9,0),"")</f>
        <v>NC</v>
      </c>
      <c r="J18" s="10" t="str">
        <f>IFERROR(VLOOKUP($C18,'[1]2021-11-20NCCX10'!$D:$Z,11,0),"")</f>
        <v>NCTC</v>
      </c>
      <c r="K18" s="10">
        <f>IFERROR(VLOOKUP($C18,'[1]2021-11-20NCCX10'!$D:$Z,17,0),"")</f>
        <v>489195</v>
      </c>
    </row>
    <row r="19" spans="1:11" x14ac:dyDescent="0.2">
      <c r="A19" s="9">
        <f>IF(B19&lt;&gt;" ",'Results Data Entry'!A19," ")</f>
        <v>18</v>
      </c>
      <c r="B19" s="9">
        <f>'Results Data Entry'!B19</f>
        <v>321</v>
      </c>
      <c r="C19" s="9" t="str">
        <f t="shared" si="0"/>
        <v>321Men CX 4,5</v>
      </c>
      <c r="D19" s="10" t="str">
        <f>IFERROR(VLOOKUP($C19,'[1]2021-11-20NCCX10'!$D:$Z,4,0),"")</f>
        <v>Adam</v>
      </c>
      <c r="E19" s="10" t="str">
        <f>IFERROR(VLOOKUP($C19,'[1]2021-11-20NCCX10'!$D:$Z,5,0),"")</f>
        <v>Harris</v>
      </c>
      <c r="F19" s="10" t="str">
        <f>IFERROR(VLOOKUP($C19,'[1]2021-11-20NCCX10'!$D:$Z,7,0),"")</f>
        <v>M</v>
      </c>
      <c r="G19" s="10">
        <f>IFERROR(VLOOKUP($C19,'[1]2021-11-20NCCX10'!$D:$Z,10,0),"")</f>
        <v>33</v>
      </c>
      <c r="H19" s="11">
        <f>IFERROR(VLOOKUP($C19,'[1]2021-11-20NCCX10'!$D:$Z,12,0),"")</f>
        <v>44547</v>
      </c>
      <c r="I19" s="10" t="str">
        <f>IFERROR(VLOOKUP($C19,'[1]2021-11-20NCCX10'!$D:$Z,9,0),"")</f>
        <v>NC</v>
      </c>
      <c r="J19" s="10" t="str">
        <f>IFERROR(VLOOKUP($C19,'[1]2021-11-20NCCX10'!$D:$Z,11,0),"")</f>
        <v>Old North Cycling p/b Amino Vital</v>
      </c>
      <c r="K19" s="10">
        <f>IFERROR(VLOOKUP($C19,'[1]2021-11-20NCCX10'!$D:$Z,17,0),"")</f>
        <v>273430</v>
      </c>
    </row>
    <row r="20" spans="1:11" x14ac:dyDescent="0.2">
      <c r="A20" s="9">
        <f>IF(B20&lt;&gt;" ",'Results Data Entry'!A20," ")</f>
        <v>19</v>
      </c>
      <c r="B20" s="9">
        <f>'Results Data Entry'!B20</f>
        <v>314</v>
      </c>
      <c r="C20" s="9" t="str">
        <f t="shared" si="0"/>
        <v>314Men CX 4,5</v>
      </c>
      <c r="D20" s="10" t="str">
        <f>IFERROR(VLOOKUP($C20,'[1]2021-11-20NCCX10'!$D:$Z,4,0),"")</f>
        <v>Lucas</v>
      </c>
      <c r="E20" s="10" t="str">
        <f>IFERROR(VLOOKUP($C20,'[1]2021-11-20NCCX10'!$D:$Z,5,0),"")</f>
        <v>Pound</v>
      </c>
      <c r="F20" s="10" t="str">
        <f>IFERROR(VLOOKUP($C20,'[1]2021-11-20NCCX10'!$D:$Z,7,0),"")</f>
        <v>M</v>
      </c>
      <c r="G20" s="10">
        <f>IFERROR(VLOOKUP($C20,'[1]2021-11-20NCCX10'!$D:$Z,10,0),"")</f>
        <v>12</v>
      </c>
      <c r="H20" s="11">
        <f>IFERROR(VLOOKUP($C20,'[1]2021-11-20NCCX10'!$D:$Z,12,0),"")</f>
        <v>44884</v>
      </c>
      <c r="I20" s="10" t="str">
        <f>IFERROR(VLOOKUP($C20,'[1]2021-11-20NCCX10'!$D:$Z,9,0),"")</f>
        <v>VA</v>
      </c>
      <c r="J20" s="10" t="str">
        <f>IFERROR(VLOOKUP($C20,'[1]2021-11-20NCCX10'!$D:$Z,11,0),"")</f>
        <v>The Bicycle Company</v>
      </c>
      <c r="K20" s="10">
        <f>IFERROR(VLOOKUP($C20,'[1]2021-11-20NCCX10'!$D:$Z,17,0),"")</f>
        <v>493581</v>
      </c>
    </row>
    <row r="21" spans="1:11" x14ac:dyDescent="0.2">
      <c r="A21" s="9">
        <f>IF(B21&lt;&gt;" ",'Results Data Entry'!A21," ")</f>
        <v>20</v>
      </c>
      <c r="B21" s="9">
        <f>'Results Data Entry'!B21</f>
        <v>315</v>
      </c>
      <c r="C21" s="9" t="str">
        <f t="shared" si="0"/>
        <v>315Men CX 4,5</v>
      </c>
      <c r="D21" s="10" t="str">
        <f>IFERROR(VLOOKUP($C21,'[1]2021-11-20NCCX10'!$D:$Z,4,0),"")</f>
        <v>Adam</v>
      </c>
      <c r="E21" s="10" t="str">
        <f>IFERROR(VLOOKUP($C21,'[1]2021-11-20NCCX10'!$D:$Z,5,0),"")</f>
        <v>Riddle</v>
      </c>
      <c r="F21" s="10" t="str">
        <f>IFERROR(VLOOKUP($C21,'[1]2021-11-20NCCX10'!$D:$Z,7,0),"")</f>
        <v>M</v>
      </c>
      <c r="G21" s="10">
        <f>IFERROR(VLOOKUP($C21,'[1]2021-11-20NCCX10'!$D:$Z,10,0),"")</f>
        <v>37</v>
      </c>
      <c r="H21" s="11">
        <f>IFERROR(VLOOKUP($C21,'[1]2021-11-20NCCX10'!$D:$Z,12,0),"")</f>
        <v>44665</v>
      </c>
      <c r="I21" s="10" t="str">
        <f>IFERROR(VLOOKUP($C21,'[1]2021-11-20NCCX10'!$D:$Z,9,0),"")</f>
        <v>NC</v>
      </c>
      <c r="J21" s="10" t="str">
        <f>IFERROR(VLOOKUP($C21,'[1]2021-11-20NCCX10'!$D:$Z,11,0),"")</f>
        <v xml:space="preserve"> </v>
      </c>
      <c r="K21" s="10">
        <f>IFERROR(VLOOKUP($C21,'[1]2021-11-20NCCX10'!$D:$Z,17,0),"")</f>
        <v>573704</v>
      </c>
    </row>
    <row r="22" spans="1:11" x14ac:dyDescent="0.2">
      <c r="A22" s="9">
        <f>IF(B22&lt;&gt;" ",'Results Data Entry'!A22," ")</f>
        <v>21</v>
      </c>
      <c r="B22" s="9">
        <f>'Results Data Entry'!B22</f>
        <v>316</v>
      </c>
      <c r="C22" s="9" t="str">
        <f t="shared" si="0"/>
        <v>316Men CX 4,5</v>
      </c>
      <c r="D22" s="10" t="str">
        <f>IFERROR(VLOOKUP($C22,'[1]2021-11-20NCCX10'!$D:$Z,4,0),"")</f>
        <v>Paul</v>
      </c>
      <c r="E22" s="10" t="str">
        <f>IFERROR(VLOOKUP($C22,'[1]2021-11-20NCCX10'!$D:$Z,5,0),"")</f>
        <v>Stefanovics</v>
      </c>
      <c r="F22" s="10" t="str">
        <f>IFERROR(VLOOKUP($C22,'[1]2021-11-20NCCX10'!$D:$Z,7,0),"")</f>
        <v>M</v>
      </c>
      <c r="G22" s="10">
        <f>IFERROR(VLOOKUP($C22,'[1]2021-11-20NCCX10'!$D:$Z,10,0),"")</f>
        <v>54</v>
      </c>
      <c r="H22" s="11">
        <f>IFERROR(VLOOKUP($C22,'[1]2021-11-20NCCX10'!$D:$Z,12,0),"")</f>
        <v>44751</v>
      </c>
      <c r="I22" s="10" t="str">
        <f>IFERROR(VLOOKUP($C22,'[1]2021-11-20NCCX10'!$D:$Z,9,0),"")</f>
        <v>SC</v>
      </c>
      <c r="J22" s="10" t="str">
        <f>IFERROR(VLOOKUP($C22,'[1]2021-11-20NCCX10'!$D:$Z,11,0),"")</f>
        <v xml:space="preserve"> </v>
      </c>
      <c r="K22" s="10">
        <f>IFERROR(VLOOKUP($C22,'[1]2021-11-20NCCX10'!$D:$Z,17,0),"")</f>
        <v>458701</v>
      </c>
    </row>
    <row r="23" spans="1:11" x14ac:dyDescent="0.2">
      <c r="A23" s="9" t="s">
        <v>37</v>
      </c>
      <c r="B23" s="9">
        <f>'Results Data Entry'!B23</f>
        <v>307</v>
      </c>
      <c r="C23" s="9" t="str">
        <f t="shared" si="0"/>
        <v>307Men CX 4,5</v>
      </c>
      <c r="D23" s="10" t="str">
        <f>IFERROR(VLOOKUP($C23,'[1]2021-11-20NCCX10'!$D:$Z,4,0),"")</f>
        <v>David</v>
      </c>
      <c r="E23" s="10" t="str">
        <f>IFERROR(VLOOKUP($C23,'[1]2021-11-20NCCX10'!$D:$Z,5,0),"")</f>
        <v>Fuhrer</v>
      </c>
      <c r="F23" s="10" t="str">
        <f>IFERROR(VLOOKUP($C23,'[1]2021-11-20NCCX10'!$D:$Z,7,0),"")</f>
        <v>M</v>
      </c>
      <c r="G23" s="10">
        <f>IFERROR(VLOOKUP($C23,'[1]2021-11-20NCCX10'!$D:$Z,10,0),"")</f>
        <v>29</v>
      </c>
      <c r="H23" s="11">
        <f>IFERROR(VLOOKUP($C23,'[1]2021-11-20NCCX10'!$D:$Z,12,0),"")</f>
        <v>44834</v>
      </c>
      <c r="I23" s="10" t="str">
        <f>IFERROR(VLOOKUP($C23,'[1]2021-11-20NCCX10'!$D:$Z,9,0),"")</f>
        <v>NC</v>
      </c>
      <c r="J23" s="10" t="str">
        <f>IFERROR(VLOOKUP($C23,'[1]2021-11-20NCCX10'!$D:$Z,11,0),"")</f>
        <v>Newtype Cycling</v>
      </c>
      <c r="K23" s="10">
        <f>IFERROR(VLOOKUP($C23,'[1]2021-11-20NCCX10'!$D:$Z,17,0),"")</f>
        <v>625434</v>
      </c>
    </row>
    <row r="24" spans="1:11" x14ac:dyDescent="0.2">
      <c r="A24" s="9" t="s">
        <v>37</v>
      </c>
      <c r="B24" s="9">
        <f>'Results Data Entry'!B24</f>
        <v>310</v>
      </c>
      <c r="C24" s="9" t="str">
        <f t="shared" si="0"/>
        <v>310Men CX 4,5</v>
      </c>
      <c r="D24" s="10" t="str">
        <f>IFERROR(VLOOKUP($C24,'[1]2021-11-20NCCX10'!$D:$Z,4,0),"")</f>
        <v>Marc</v>
      </c>
      <c r="E24" s="10" t="str">
        <f>IFERROR(VLOOKUP($C24,'[1]2021-11-20NCCX10'!$D:$Z,5,0),"")</f>
        <v>Mazza</v>
      </c>
      <c r="F24" s="10" t="str">
        <f>IFERROR(VLOOKUP($C24,'[1]2021-11-20NCCX10'!$D:$Z,7,0),"")</f>
        <v>M</v>
      </c>
      <c r="G24" s="10">
        <f>IFERROR(VLOOKUP($C24,'[1]2021-11-20NCCX10'!$D:$Z,10,0),"")</f>
        <v>32</v>
      </c>
      <c r="H24" s="11" t="str">
        <f>IFERROR(VLOOKUP($C24,'[1]2021-11-20NCCX10'!$D:$Z,12,0),"")</f>
        <v>One Day</v>
      </c>
      <c r="I24" s="10" t="str">
        <f>IFERROR(VLOOKUP($C24,'[1]2021-11-20NCCX10'!$D:$Z,9,0),"")</f>
        <v>NC</v>
      </c>
      <c r="J24" s="10" t="str">
        <f>IFERROR(VLOOKUP($C24,'[1]2021-11-20NCCX10'!$D:$Z,11,0),"")</f>
        <v xml:space="preserve"> </v>
      </c>
      <c r="K24" s="10" t="str">
        <f>IFERROR(VLOOKUP($C24,'[1]2021-11-20NCCX10'!$D:$Z,17,0),"")</f>
        <v>ODMAzzaMarc</v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Entry'!B25</f>
        <v xml:space="preserve"> </v>
      </c>
      <c r="C25" s="9" t="str">
        <f t="shared" si="0"/>
        <v xml:space="preserve"> Men CX 4,5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Entry'!B26</f>
        <v xml:space="preserve"> </v>
      </c>
      <c r="C26" s="9" t="str">
        <f t="shared" si="0"/>
        <v xml:space="preserve"> Men CX 4,5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Entry'!B27</f>
        <v xml:space="preserve"> </v>
      </c>
      <c r="C27" s="9" t="str">
        <f t="shared" si="0"/>
        <v xml:space="preserve"> Men CX 4,5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Entry'!B28</f>
        <v xml:space="preserve"> </v>
      </c>
      <c r="C28" s="9" t="str">
        <f t="shared" si="0"/>
        <v xml:space="preserve"> Men CX 4,5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Entry'!B29</f>
        <v xml:space="preserve"> </v>
      </c>
      <c r="C29" s="9" t="str">
        <f t="shared" si="0"/>
        <v xml:space="preserve"> Men CX 4,5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Entry'!B30</f>
        <v xml:space="preserve"> </v>
      </c>
      <c r="C30" s="9" t="str">
        <f t="shared" si="0"/>
        <v xml:space="preserve"> Men CX 4,5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Entry'!B31</f>
        <v xml:space="preserve"> </v>
      </c>
      <c r="C31" s="9" t="str">
        <f t="shared" si="0"/>
        <v xml:space="preserve"> Men CX 4,5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Entry'!B32</f>
        <v xml:space="preserve"> </v>
      </c>
      <c r="C32" s="9" t="str">
        <f t="shared" si="0"/>
        <v xml:space="preserve"> Men CX 4,5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Entry'!B33</f>
        <v xml:space="preserve"> </v>
      </c>
      <c r="C33" s="9" t="str">
        <f t="shared" si="0"/>
        <v xml:space="preserve"> Men CX 4,5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Entry'!B34</f>
        <v xml:space="preserve"> </v>
      </c>
      <c r="C34" s="9" t="str">
        <f t="shared" si="0"/>
        <v xml:space="preserve"> Men CX 4,5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Entry'!B35</f>
        <v xml:space="preserve"> </v>
      </c>
      <c r="C35" s="9" t="str">
        <f t="shared" si="0"/>
        <v xml:space="preserve"> Men CX 4,5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Entry'!B36</f>
        <v xml:space="preserve"> </v>
      </c>
      <c r="C36" s="9" t="str">
        <f t="shared" si="0"/>
        <v xml:space="preserve"> Men CX 4,5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Entry'!B37</f>
        <v xml:space="preserve"> </v>
      </c>
      <c r="C37" s="9" t="str">
        <f t="shared" si="0"/>
        <v xml:space="preserve"> Men CX 4,5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Entry'!B38</f>
        <v xml:space="preserve"> </v>
      </c>
      <c r="C38" s="9" t="str">
        <f t="shared" si="0"/>
        <v xml:space="preserve"> Men CX 4,5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Entry'!B39</f>
        <v xml:space="preserve"> </v>
      </c>
      <c r="C39" s="9" t="str">
        <f t="shared" si="0"/>
        <v xml:space="preserve"> Men CX 4,5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Entry'!B40</f>
        <v xml:space="preserve"> </v>
      </c>
      <c r="C40" s="9" t="str">
        <f t="shared" si="0"/>
        <v xml:space="preserve"> Men CX 4,5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Entry'!B41</f>
        <v xml:space="preserve"> </v>
      </c>
      <c r="C41" s="9" t="str">
        <f t="shared" si="0"/>
        <v xml:space="preserve"> Men CX 4,5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Entry'!B42</f>
        <v xml:space="preserve"> </v>
      </c>
      <c r="C42" s="9" t="str">
        <f t="shared" si="0"/>
        <v xml:space="preserve"> Men CX 4,5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Entry'!B43</f>
        <v xml:space="preserve"> </v>
      </c>
      <c r="C43" s="9" t="str">
        <f t="shared" si="0"/>
        <v xml:space="preserve"> Men CX 4,5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Entry'!B44</f>
        <v xml:space="preserve"> </v>
      </c>
      <c r="C44" s="9" t="str">
        <f t="shared" si="0"/>
        <v xml:space="preserve"> Men CX 4,5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Entry'!B45</f>
        <v xml:space="preserve"> </v>
      </c>
      <c r="C45" s="9" t="str">
        <f t="shared" si="0"/>
        <v xml:space="preserve"> Men CX 4,5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Entry'!B46</f>
        <v xml:space="preserve"> </v>
      </c>
      <c r="C46" s="9" t="str">
        <f t="shared" si="0"/>
        <v xml:space="preserve"> Men CX 4,5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Entry'!B47</f>
        <v xml:space="preserve"> </v>
      </c>
      <c r="C47" s="9" t="str">
        <f t="shared" si="0"/>
        <v xml:space="preserve"> Men CX 4,5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Entry'!B48</f>
        <v xml:space="preserve"> </v>
      </c>
      <c r="C48" s="9" t="str">
        <f t="shared" si="0"/>
        <v xml:space="preserve"> Men CX 4,5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Entry'!B49</f>
        <v xml:space="preserve"> </v>
      </c>
      <c r="C49" s="9" t="str">
        <f t="shared" si="0"/>
        <v xml:space="preserve"> Men CX 4,5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Entry'!B50</f>
        <v xml:space="preserve"> </v>
      </c>
      <c r="C50" s="9" t="str">
        <f t="shared" si="0"/>
        <v xml:space="preserve"> Men CX 4,5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Entry'!B51</f>
        <v xml:space="preserve"> </v>
      </c>
      <c r="C51" s="9" t="str">
        <f t="shared" si="0"/>
        <v xml:space="preserve"> Men CX 4,5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Entry'!B52</f>
        <v xml:space="preserve"> </v>
      </c>
      <c r="C52" s="9" t="str">
        <f t="shared" si="0"/>
        <v xml:space="preserve"> Men CX 4,5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Entry'!B53</f>
        <v xml:space="preserve"> </v>
      </c>
      <c r="C53" s="9" t="str">
        <f t="shared" si="0"/>
        <v xml:space="preserve"> Men CX 4,5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Entry'!B54</f>
        <v xml:space="preserve"> </v>
      </c>
      <c r="C54" s="9" t="str">
        <f t="shared" si="0"/>
        <v xml:space="preserve"> Men CX 4,5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Entry'!B55</f>
        <v xml:space="preserve"> </v>
      </c>
      <c r="C55" s="9" t="str">
        <f t="shared" si="0"/>
        <v xml:space="preserve"> Men CX 4,5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Entry'!B56</f>
        <v xml:space="preserve"> </v>
      </c>
      <c r="C56" s="9" t="str">
        <f t="shared" si="0"/>
        <v xml:space="preserve"> Men CX 4,5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Entry'!B57</f>
        <v xml:space="preserve"> </v>
      </c>
      <c r="C57" s="9" t="str">
        <f t="shared" si="0"/>
        <v xml:space="preserve"> Men CX 4,5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Entry'!B58</f>
        <v xml:space="preserve"> </v>
      </c>
      <c r="C58" s="9" t="str">
        <f t="shared" si="0"/>
        <v xml:space="preserve"> Men CX 4,5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Entry'!B59</f>
        <v xml:space="preserve"> </v>
      </c>
      <c r="C59" s="9" t="str">
        <f t="shared" si="0"/>
        <v xml:space="preserve"> Men CX 4,5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Entry'!B60</f>
        <v xml:space="preserve"> </v>
      </c>
      <c r="C60" s="9" t="str">
        <f t="shared" si="0"/>
        <v xml:space="preserve"> Men CX 4,5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Entry'!B61</f>
        <v xml:space="preserve"> </v>
      </c>
      <c r="C61" s="9" t="str">
        <f t="shared" si="0"/>
        <v xml:space="preserve"> Men CX 4,5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Entry'!B62</f>
        <v xml:space="preserve"> </v>
      </c>
      <c r="C62" s="9" t="str">
        <f t="shared" si="0"/>
        <v xml:space="preserve"> Men CX 4,5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Entry'!B63</f>
        <v xml:space="preserve"> </v>
      </c>
      <c r="C63" s="9" t="str">
        <f t="shared" si="0"/>
        <v xml:space="preserve"> Men CX 4,5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Entry'!B64</f>
        <v xml:space="preserve"> </v>
      </c>
      <c r="C64" s="9" t="str">
        <f t="shared" si="0"/>
        <v xml:space="preserve"> Men CX 4,5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Entry'!B65</f>
        <v xml:space="preserve"> </v>
      </c>
      <c r="C65" s="9" t="str">
        <f t="shared" si="0"/>
        <v xml:space="preserve"> Men CX 4,5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Entry'!B66</f>
        <v xml:space="preserve"> </v>
      </c>
      <c r="C66" s="9" t="str">
        <f t="shared" si="0"/>
        <v xml:space="preserve"> Men CX 4,5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Entry'!B67</f>
        <v xml:space="preserve"> </v>
      </c>
      <c r="C67" s="9" t="str">
        <f t="shared" ref="C67:C96" si="1">CONCATENATE($B67,"Men CX 4,5")</f>
        <v xml:space="preserve"> Men CX 4,5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Entry'!B68</f>
        <v xml:space="preserve"> </v>
      </c>
      <c r="C68" s="9" t="str">
        <f t="shared" si="1"/>
        <v xml:space="preserve"> Men CX 4,5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Entry'!B69</f>
        <v xml:space="preserve"> </v>
      </c>
      <c r="C69" s="9" t="str">
        <f t="shared" si="1"/>
        <v xml:space="preserve"> Men CX 4,5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Entry'!B70</f>
        <v xml:space="preserve"> </v>
      </c>
      <c r="C70" s="9" t="str">
        <f t="shared" si="1"/>
        <v xml:space="preserve"> Men CX 4,5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Entry'!B71</f>
        <v xml:space="preserve"> </v>
      </c>
      <c r="C71" s="9" t="str">
        <f t="shared" si="1"/>
        <v xml:space="preserve"> Men CX 4,5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Entry'!B72</f>
        <v xml:space="preserve"> </v>
      </c>
      <c r="C72" s="9" t="str">
        <f t="shared" si="1"/>
        <v xml:space="preserve"> Men CX 4,5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Entry'!B73</f>
        <v xml:space="preserve"> </v>
      </c>
      <c r="C73" s="9" t="str">
        <f t="shared" si="1"/>
        <v xml:space="preserve"> Men CX 4,5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Entry'!B74</f>
        <v xml:space="preserve"> </v>
      </c>
      <c r="C74" s="9" t="str">
        <f t="shared" si="1"/>
        <v xml:space="preserve"> Men CX 4,5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Entry'!B75</f>
        <v xml:space="preserve"> </v>
      </c>
      <c r="C75" s="9" t="str">
        <f t="shared" si="1"/>
        <v xml:space="preserve"> Men CX 4,5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Entry'!B76</f>
        <v xml:space="preserve"> </v>
      </c>
      <c r="C76" s="9" t="str">
        <f t="shared" si="1"/>
        <v xml:space="preserve"> Men CX 4,5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Entry'!B77</f>
        <v xml:space="preserve"> </v>
      </c>
      <c r="C77" s="9" t="str">
        <f t="shared" si="1"/>
        <v xml:space="preserve"> Men CX 4,5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Entry'!B78</f>
        <v xml:space="preserve"> </v>
      </c>
      <c r="C78" s="9" t="str">
        <f t="shared" si="1"/>
        <v xml:space="preserve"> Men CX 4,5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Entry'!B79</f>
        <v xml:space="preserve"> </v>
      </c>
      <c r="C79" s="9" t="str">
        <f t="shared" si="1"/>
        <v xml:space="preserve"> Men CX 4,5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Entry'!B80</f>
        <v xml:space="preserve"> </v>
      </c>
      <c r="C80" s="9" t="str">
        <f t="shared" si="1"/>
        <v xml:space="preserve"> Men CX 4,5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Entry'!B81</f>
        <v xml:space="preserve"> </v>
      </c>
      <c r="C81" s="9" t="str">
        <f t="shared" si="1"/>
        <v xml:space="preserve"> Men CX 4,5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Entry'!B82</f>
        <v xml:space="preserve"> </v>
      </c>
      <c r="C82" s="9" t="str">
        <f t="shared" si="1"/>
        <v xml:space="preserve"> Men CX 4,5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Entry'!B83</f>
        <v xml:space="preserve"> </v>
      </c>
      <c r="C83" s="9" t="str">
        <f t="shared" si="1"/>
        <v xml:space="preserve"> Men CX 4,5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Entry'!B84</f>
        <v xml:space="preserve"> </v>
      </c>
      <c r="C84" s="9" t="str">
        <f t="shared" si="1"/>
        <v xml:space="preserve"> Men CX 4,5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Entry'!B85</f>
        <v xml:space="preserve"> </v>
      </c>
      <c r="C85" s="9" t="str">
        <f t="shared" si="1"/>
        <v xml:space="preserve"> Men CX 4,5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Entry'!B86</f>
        <v xml:space="preserve"> </v>
      </c>
      <c r="C86" s="9" t="str">
        <f t="shared" si="1"/>
        <v xml:space="preserve"> Men CX 4,5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Entry'!B87</f>
        <v xml:space="preserve"> </v>
      </c>
      <c r="C87" s="9" t="str">
        <f t="shared" si="1"/>
        <v xml:space="preserve"> Men CX 4,5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Entry'!B88</f>
        <v xml:space="preserve"> </v>
      </c>
      <c r="C88" s="9" t="str">
        <f t="shared" si="1"/>
        <v xml:space="preserve"> Men CX 4,5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Entry'!B89</f>
        <v xml:space="preserve"> </v>
      </c>
      <c r="C89" s="9" t="str">
        <f t="shared" si="1"/>
        <v xml:space="preserve"> Men CX 4,5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Entry'!B90</f>
        <v xml:space="preserve"> </v>
      </c>
      <c r="C90" s="9" t="str">
        <f t="shared" si="1"/>
        <v xml:space="preserve"> Men CX 4,5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Entry'!B91</f>
        <v xml:space="preserve"> </v>
      </c>
      <c r="C91" s="9" t="str">
        <f t="shared" si="1"/>
        <v xml:space="preserve"> Men CX 4,5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Entry'!B92</f>
        <v xml:space="preserve"> </v>
      </c>
      <c r="C92" s="9" t="str">
        <f t="shared" si="1"/>
        <v xml:space="preserve"> Men CX 4,5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Entry'!B93</f>
        <v xml:space="preserve"> </v>
      </c>
      <c r="C93" s="9" t="str">
        <f t="shared" si="1"/>
        <v xml:space="preserve"> Men CX 4,5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Entry'!B94</f>
        <v xml:space="preserve"> </v>
      </c>
      <c r="C94" s="9" t="str">
        <f t="shared" si="1"/>
        <v xml:space="preserve"> Men CX 4,5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Entry'!B95</f>
        <v xml:space="preserve"> </v>
      </c>
      <c r="C95" s="9" t="str">
        <f t="shared" si="1"/>
        <v xml:space="preserve"> Men CX 4,5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Entry'!B96</f>
        <v xml:space="preserve"> </v>
      </c>
      <c r="C96" s="9" t="str">
        <f t="shared" si="1"/>
        <v xml:space="preserve"> Men CX 4,5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scale="94"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41712-B0FD-4203-8D7A-0E7168A03508}">
  <sheetPr>
    <pageSetUpPr fitToPage="1"/>
  </sheetPr>
  <dimension ref="A1:K96"/>
  <sheetViews>
    <sheetView workbookViewId="0">
      <selection activeCell="A16" sqref="A16"/>
    </sheetView>
  </sheetViews>
  <sheetFormatPr defaultRowHeight="12.75" x14ac:dyDescent="0.2"/>
  <cols>
    <col min="1" max="1" width="6.140625" style="8" bestFit="1" customWidth="1"/>
    <col min="2" max="2" width="5.5703125" style="8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Entry'!K2</f>
        <v>334</v>
      </c>
      <c r="C2" s="9" t="str">
        <f>CONCATENATE($B2,"Juniors 9-12 Boys/Girls")</f>
        <v>334Juniors 9-12 Boys/Girls</v>
      </c>
      <c r="D2" s="10" t="str">
        <f>IFERROR(VLOOKUP($C2,'[1]2021-11-20NCCX10'!$D:$Z,4,0),"")</f>
        <v>Baxter</v>
      </c>
      <c r="E2" s="10" t="str">
        <f>IFERROR(VLOOKUP($C2,'[1]2021-11-20NCCX10'!$D:$Z,5,0),"")</f>
        <v>Caress</v>
      </c>
      <c r="F2" s="10" t="str">
        <f>IFERROR(VLOOKUP($C2,'[1]2021-11-20NCCX10'!$D:$Z,7,0),"")</f>
        <v>M</v>
      </c>
      <c r="G2" s="10">
        <f>IFERROR(VLOOKUP($C2,'[1]2021-11-20NCCX10'!$D:$Z,10,0),"")</f>
        <v>12</v>
      </c>
      <c r="H2" s="11">
        <f>IFERROR(VLOOKUP($C2,'[1]2021-11-20NCCX10'!$D:$Z,12,0),"")</f>
        <v>44807</v>
      </c>
      <c r="I2" s="10" t="str">
        <f>IFERROR(VLOOKUP($C2,'[1]2021-11-20NCCX10'!$D:$Z,9,0),"")</f>
        <v>NC</v>
      </c>
      <c r="J2" s="10" t="str">
        <f>IFERROR(VLOOKUP($C2,'[1]2021-11-20NCCX10'!$D:$Z,11,0),"")</f>
        <v>NCTC</v>
      </c>
      <c r="K2" s="10">
        <f>IFERROR(VLOOKUP($C2,'[1]2021-11-20NCCX10'!$D:$Z,17,0),"")</f>
        <v>588246</v>
      </c>
    </row>
    <row r="3" spans="1:11" x14ac:dyDescent="0.2">
      <c r="A3" s="9">
        <f>IF(B3&lt;&gt;" ",'Results Data Entry'!A3," ")</f>
        <v>2</v>
      </c>
      <c r="B3" s="9">
        <f>'Results Data Entry'!K3</f>
        <v>344</v>
      </c>
      <c r="C3" s="9" t="str">
        <f t="shared" ref="C3:C66" si="0">CONCATENATE($B3,"Juniors 9-12 Boys/Girls")</f>
        <v>344Juniors 9-12 Boys/Girls</v>
      </c>
      <c r="D3" s="10" t="str">
        <f>IFERROR(VLOOKUP($C3,'[1]2021-11-20NCCX10'!$D:$Z,4,0),"")</f>
        <v>Harrison</v>
      </c>
      <c r="E3" s="10" t="str">
        <f>IFERROR(VLOOKUP($C3,'[1]2021-11-20NCCX10'!$D:$Z,5,0),"")</f>
        <v>Morosco</v>
      </c>
      <c r="F3" s="10" t="str">
        <f>IFERROR(VLOOKUP($C3,'[1]2021-11-20NCCX10'!$D:$Z,7,0),"")</f>
        <v>M</v>
      </c>
      <c r="G3" s="10">
        <f>IFERROR(VLOOKUP($C3,'[1]2021-11-20NCCX10'!$D:$Z,10,0),"")</f>
        <v>12</v>
      </c>
      <c r="H3" s="11">
        <f>IFERROR(VLOOKUP($C3,'[1]2021-11-20NCCX10'!$D:$Z,12,0),"")</f>
        <v>44548</v>
      </c>
      <c r="I3" s="10" t="str">
        <f>IFERROR(VLOOKUP($C3,'[1]2021-11-20NCCX10'!$D:$Z,9,0),"")</f>
        <v>NC</v>
      </c>
      <c r="J3" s="10" t="str">
        <f>IFERROR(VLOOKUP($C3,'[1]2021-11-20NCCX10'!$D:$Z,11,0),"")</f>
        <v>Velocious Sport</v>
      </c>
      <c r="K3" s="10">
        <f>IFERROR(VLOOKUP($C3,'[1]2021-11-20NCCX10'!$D:$Z,17,0),"")</f>
        <v>591243</v>
      </c>
    </row>
    <row r="4" spans="1:11" x14ac:dyDescent="0.2">
      <c r="A4" s="9">
        <f>IF(B4&lt;&gt;" ",'Results Data Entry'!A4," ")</f>
        <v>3</v>
      </c>
      <c r="B4" s="9">
        <f>'Results Data Entry'!K4</f>
        <v>340</v>
      </c>
      <c r="C4" s="9" t="str">
        <f t="shared" si="0"/>
        <v>340Juniors 9-12 Boys/Girls</v>
      </c>
      <c r="D4" s="10" t="str">
        <f>IFERROR(VLOOKUP($C4,'[1]2021-11-20NCCX10'!$D:$Z,4,0),"")</f>
        <v>Zachary</v>
      </c>
      <c r="E4" s="10" t="str">
        <f>IFERROR(VLOOKUP($C4,'[1]2021-11-20NCCX10'!$D:$Z,5,0),"")</f>
        <v>Fisher</v>
      </c>
      <c r="F4" s="10" t="str">
        <f>IFERROR(VLOOKUP($C4,'[1]2021-11-20NCCX10'!$D:$Z,7,0),"")</f>
        <v>M</v>
      </c>
      <c r="G4" s="10">
        <f>IFERROR(VLOOKUP($C4,'[1]2021-11-20NCCX10'!$D:$Z,10,0),"")</f>
        <v>12</v>
      </c>
      <c r="H4" s="11">
        <f>IFERROR(VLOOKUP($C4,'[1]2021-11-20NCCX10'!$D:$Z,12,0),"")</f>
        <v>44863</v>
      </c>
      <c r="I4" s="10" t="str">
        <f>IFERROR(VLOOKUP($C4,'[1]2021-11-20NCCX10'!$D:$Z,9,0),"")</f>
        <v>VA</v>
      </c>
      <c r="J4" s="10" t="str">
        <f>IFERROR(VLOOKUP($C4,'[1]2021-11-20NCCX10'!$D:$Z,11,0),"")</f>
        <v>Seven Rivers</v>
      </c>
      <c r="K4" s="10">
        <f>IFERROR(VLOOKUP($C4,'[1]2021-11-20NCCX10'!$D:$Z,17,0),"")</f>
        <v>576686</v>
      </c>
    </row>
    <row r="5" spans="1:11" x14ac:dyDescent="0.2">
      <c r="A5" s="9">
        <f>IF(B5&lt;&gt;" ",'Results Data Entry'!A5," ")</f>
        <v>4</v>
      </c>
      <c r="B5" s="9">
        <f>'Results Data Entry'!K5</f>
        <v>338</v>
      </c>
      <c r="C5" s="9" t="str">
        <f t="shared" si="0"/>
        <v>338Juniors 9-12 Boys/Girls</v>
      </c>
      <c r="D5" s="10" t="str">
        <f>IFERROR(VLOOKUP($C5,'[1]2021-11-20NCCX10'!$D:$Z,4,0),"")</f>
        <v>Laurence</v>
      </c>
      <c r="E5" s="10" t="str">
        <f>IFERROR(VLOOKUP($C5,'[1]2021-11-20NCCX10'!$D:$Z,5,0),"")</f>
        <v>Denney</v>
      </c>
      <c r="F5" s="10" t="str">
        <f>IFERROR(VLOOKUP($C5,'[1]2021-11-20NCCX10'!$D:$Z,7,0),"")</f>
        <v>M</v>
      </c>
      <c r="G5" s="10">
        <f>IFERROR(VLOOKUP($C5,'[1]2021-11-20NCCX10'!$D:$Z,10,0),"")</f>
        <v>11</v>
      </c>
      <c r="H5" s="11">
        <f>IFERROR(VLOOKUP($C5,'[1]2021-11-20NCCX10'!$D:$Z,12,0),"")</f>
        <v>44593</v>
      </c>
      <c r="I5" s="10" t="str">
        <f>IFERROR(VLOOKUP($C5,'[1]2021-11-20NCCX10'!$D:$Z,9,0),"")</f>
        <v>GA</v>
      </c>
      <c r="J5" s="10" t="str">
        <f>IFERROR(VLOOKUP($C5,'[1]2021-11-20NCCX10'!$D:$Z,11,0),"")</f>
        <v>Mission Devo</v>
      </c>
      <c r="K5" s="10">
        <f>IFERROR(VLOOKUP($C5,'[1]2021-11-20NCCX10'!$D:$Z,17,0),"")</f>
        <v>591182</v>
      </c>
    </row>
    <row r="6" spans="1:11" x14ac:dyDescent="0.2">
      <c r="A6" s="9">
        <f>IF(B6&lt;&gt;" ",'Results Data Entry'!A6," ")</f>
        <v>5</v>
      </c>
      <c r="B6" s="9">
        <f>'Results Data Entry'!K6</f>
        <v>347</v>
      </c>
      <c r="C6" s="9" t="str">
        <f t="shared" si="0"/>
        <v>347Juniors 9-12 Boys/Girls</v>
      </c>
      <c r="D6" s="10" t="str">
        <f>IFERROR(VLOOKUP($C6,'[1]2021-11-20NCCX10'!$D:$Z,4,0),"")</f>
        <v>Jensen</v>
      </c>
      <c r="E6" s="10" t="str">
        <f>IFERROR(VLOOKUP($C6,'[1]2021-11-20NCCX10'!$D:$Z,5,0),"")</f>
        <v>Riddle</v>
      </c>
      <c r="F6" s="10" t="str">
        <f>IFERROR(VLOOKUP($C6,'[1]2021-11-20NCCX10'!$D:$Z,7,0),"")</f>
        <v>M</v>
      </c>
      <c r="G6" s="10">
        <f>IFERROR(VLOOKUP($C6,'[1]2021-11-20NCCX10'!$D:$Z,10,0),"")</f>
        <v>12</v>
      </c>
      <c r="H6" s="11">
        <f>IFERROR(VLOOKUP($C6,'[1]2021-11-20NCCX10'!$D:$Z,12,0),"")</f>
        <v>44729</v>
      </c>
      <c r="I6" s="10" t="str">
        <f>IFERROR(VLOOKUP($C6,'[1]2021-11-20NCCX10'!$D:$Z,9,0),"")</f>
        <v>NC</v>
      </c>
      <c r="J6" s="10" t="str">
        <f>IFERROR(VLOOKUP($C6,'[1]2021-11-20NCCX10'!$D:$Z,11,0),"")</f>
        <v>Ride Smooth Brother</v>
      </c>
      <c r="K6" s="10">
        <f>IFERROR(VLOOKUP($C6,'[1]2021-11-20NCCX10'!$D:$Z,17,0),"")</f>
        <v>618084</v>
      </c>
    </row>
    <row r="7" spans="1:11" x14ac:dyDescent="0.2">
      <c r="A7" s="9">
        <f>IF(B7&lt;&gt;" ",'Results Data Entry'!A7," ")</f>
        <v>6</v>
      </c>
      <c r="B7" s="9">
        <f>'Results Data Entry'!K7</f>
        <v>337</v>
      </c>
      <c r="C7" s="9" t="str">
        <f t="shared" si="0"/>
        <v>337Juniors 9-12 Boys/Girls</v>
      </c>
      <c r="D7" s="10" t="str">
        <f>IFERROR(VLOOKUP($C7,'[1]2021-11-20NCCX10'!$D:$Z,4,0),"")</f>
        <v>Hunter</v>
      </c>
      <c r="E7" s="10" t="str">
        <f>IFERROR(VLOOKUP($C7,'[1]2021-11-20NCCX10'!$D:$Z,5,0),"")</f>
        <v>Dempsey</v>
      </c>
      <c r="F7" s="10" t="str">
        <f>IFERROR(VLOOKUP($C7,'[1]2021-11-20NCCX10'!$D:$Z,7,0),"")</f>
        <v>M</v>
      </c>
      <c r="G7" s="10">
        <f>IFERROR(VLOOKUP($C7,'[1]2021-11-20NCCX10'!$D:$Z,10,0),"")</f>
        <v>12</v>
      </c>
      <c r="H7" s="11">
        <f>IFERROR(VLOOKUP($C7,'[1]2021-11-20NCCX10'!$D:$Z,12,0),"")</f>
        <v>44812</v>
      </c>
      <c r="I7" s="10" t="str">
        <f>IFERROR(VLOOKUP($C7,'[1]2021-11-20NCCX10'!$D:$Z,9,0),"")</f>
        <v>NC</v>
      </c>
      <c r="J7" s="10" t="str">
        <f>IFERROR(VLOOKUP($C7,'[1]2021-11-20NCCX10'!$D:$Z,11,0),"")</f>
        <v>Jigawatt Cycling</v>
      </c>
      <c r="K7" s="10">
        <f>IFERROR(VLOOKUP($C7,'[1]2021-11-20NCCX10'!$D:$Z,17,0),"")</f>
        <v>576103</v>
      </c>
    </row>
    <row r="8" spans="1:11" x14ac:dyDescent="0.2">
      <c r="A8" s="9">
        <f>IF(B8&lt;&gt;" ",'Results Data Entry'!A8," ")</f>
        <v>7</v>
      </c>
      <c r="B8" s="9">
        <f>'Results Data Entry'!K8</f>
        <v>339</v>
      </c>
      <c r="C8" s="9" t="str">
        <f t="shared" si="0"/>
        <v>339Juniors 9-12 Boys/Girls</v>
      </c>
      <c r="D8" s="10" t="str">
        <f>IFERROR(VLOOKUP($C8,'[1]2021-11-20NCCX10'!$D:$Z,4,0),"")</f>
        <v>M. Whitfield</v>
      </c>
      <c r="E8" s="10" t="str">
        <f>IFERROR(VLOOKUP($C8,'[1]2021-11-20NCCX10'!$D:$Z,5,0),"")</f>
        <v>Evans</v>
      </c>
      <c r="F8" s="10" t="str">
        <f>IFERROR(VLOOKUP($C8,'[1]2021-11-20NCCX10'!$D:$Z,7,0),"")</f>
        <v>M</v>
      </c>
      <c r="G8" s="10">
        <f>IFERROR(VLOOKUP($C8,'[1]2021-11-20NCCX10'!$D:$Z,10,0),"")</f>
        <v>12</v>
      </c>
      <c r="H8" s="11">
        <f>IFERROR(VLOOKUP($C8,'[1]2021-11-20NCCX10'!$D:$Z,12,0),"")</f>
        <v>44548</v>
      </c>
      <c r="I8" s="10" t="str">
        <f>IFERROR(VLOOKUP($C8,'[1]2021-11-20NCCX10'!$D:$Z,9,0),"")</f>
        <v>VA</v>
      </c>
      <c r="J8" s="10" t="str">
        <f>IFERROR(VLOOKUP($C8,'[1]2021-11-20NCCX10'!$D:$Z,11,0),"")</f>
        <v>Seven Rivers Country Day School</v>
      </c>
      <c r="K8" s="10">
        <f>IFERROR(VLOOKUP($C8,'[1]2021-11-20NCCX10'!$D:$Z,17,0),"")</f>
        <v>576948</v>
      </c>
    </row>
    <row r="9" spans="1:11" x14ac:dyDescent="0.2">
      <c r="A9" s="9">
        <f>IF(B9&lt;&gt;" ",'Results Data Entry'!A9," ")</f>
        <v>8</v>
      </c>
      <c r="B9" s="9">
        <f>'Results Data Entry'!K9</f>
        <v>335</v>
      </c>
      <c r="C9" s="9" t="str">
        <f t="shared" si="0"/>
        <v>335Juniors 9-12 Boys/Girls</v>
      </c>
      <c r="D9" s="10" t="str">
        <f>IFERROR(VLOOKUP($C9,'[1]2021-11-20NCCX10'!$D:$Z,4,0),"")</f>
        <v>Mason</v>
      </c>
      <c r="E9" s="10" t="str">
        <f>IFERROR(VLOOKUP($C9,'[1]2021-11-20NCCX10'!$D:$Z,5,0),"")</f>
        <v>Crabbe</v>
      </c>
      <c r="F9" s="10" t="str">
        <f>IFERROR(VLOOKUP($C9,'[1]2021-11-20NCCX10'!$D:$Z,7,0),"")</f>
        <v>M</v>
      </c>
      <c r="G9" s="10">
        <f>IFERROR(VLOOKUP($C9,'[1]2021-11-20NCCX10'!$D:$Z,10,0),"")</f>
        <v>12</v>
      </c>
      <c r="H9" s="11">
        <f>IFERROR(VLOOKUP($C9,'[1]2021-11-20NCCX10'!$D:$Z,12,0),"")</f>
        <v>44610</v>
      </c>
      <c r="I9" s="10" t="str">
        <f>IFERROR(VLOOKUP($C9,'[1]2021-11-20NCCX10'!$D:$Z,9,0),"")</f>
        <v>GA</v>
      </c>
      <c r="J9" s="10" t="str">
        <f>IFERROR(VLOOKUP($C9,'[1]2021-11-20NCCX10'!$D:$Z,11,0),"")</f>
        <v>Mission Source Jr Devo</v>
      </c>
      <c r="K9" s="10">
        <f>IFERROR(VLOOKUP($C9,'[1]2021-11-20NCCX10'!$D:$Z,17,0),"")</f>
        <v>557582</v>
      </c>
    </row>
    <row r="10" spans="1:11" x14ac:dyDescent="0.2">
      <c r="A10" s="9">
        <f>IF(B10&lt;&gt;" ",'Results Data Entry'!A10," ")</f>
        <v>9</v>
      </c>
      <c r="B10" s="9">
        <f>'Results Data Entry'!K10</f>
        <v>332</v>
      </c>
      <c r="C10" s="9" t="str">
        <f t="shared" si="0"/>
        <v>332Juniors 9-12 Boys/Girls</v>
      </c>
      <c r="D10" s="10" t="str">
        <f>IFERROR(VLOOKUP($C10,'[1]2021-11-20NCCX10'!$D:$Z,4,0),"")</f>
        <v>Henry</v>
      </c>
      <c r="E10" s="10" t="str">
        <f>IFERROR(VLOOKUP($C10,'[1]2021-11-20NCCX10'!$D:$Z,5,0),"")</f>
        <v>Black</v>
      </c>
      <c r="F10" s="10" t="str">
        <f>IFERROR(VLOOKUP($C10,'[1]2021-11-20NCCX10'!$D:$Z,7,0),"")</f>
        <v>M</v>
      </c>
      <c r="G10" s="10">
        <f>IFERROR(VLOOKUP($C10,'[1]2021-11-20NCCX10'!$D:$Z,10,0),"")</f>
        <v>12</v>
      </c>
      <c r="H10" s="11">
        <f>IFERROR(VLOOKUP($C10,'[1]2021-11-20NCCX10'!$D:$Z,12,0),"")</f>
        <v>44548</v>
      </c>
      <c r="I10" s="10" t="str">
        <f>IFERROR(VLOOKUP($C10,'[1]2021-11-20NCCX10'!$D:$Z,9,0),"")</f>
        <v>NC</v>
      </c>
      <c r="J10" s="10" t="str">
        <f>IFERROR(VLOOKUP($C10,'[1]2021-11-20NCCX10'!$D:$Z,11,0),"")</f>
        <v>Black and Jones</v>
      </c>
      <c r="K10" s="10">
        <f>IFERROR(VLOOKUP($C10,'[1]2021-11-20NCCX10'!$D:$Z,17,0),"")</f>
        <v>580777</v>
      </c>
    </row>
    <row r="11" spans="1:11" x14ac:dyDescent="0.2">
      <c r="A11" s="9">
        <f>IF(B11&lt;&gt;" ",'Results Data Entry'!A11," ")</f>
        <v>10</v>
      </c>
      <c r="B11" s="9">
        <f>'Results Data Entry'!K11</f>
        <v>336</v>
      </c>
      <c r="C11" s="9" t="str">
        <f t="shared" si="0"/>
        <v>336Juniors 9-12 Boys/Girls</v>
      </c>
      <c r="D11" s="10" t="str">
        <f>IFERROR(VLOOKUP($C11,'[1]2021-11-20NCCX10'!$D:$Z,4,0),"")</f>
        <v>Owen</v>
      </c>
      <c r="E11" s="10" t="str">
        <f>IFERROR(VLOOKUP($C11,'[1]2021-11-20NCCX10'!$D:$Z,5,0),"")</f>
        <v>Crabbe</v>
      </c>
      <c r="F11" s="10" t="str">
        <f>IFERROR(VLOOKUP($C11,'[1]2021-11-20NCCX10'!$D:$Z,7,0),"")</f>
        <v>M</v>
      </c>
      <c r="G11" s="10">
        <f>IFERROR(VLOOKUP($C11,'[1]2021-11-20NCCX10'!$D:$Z,10,0),"")</f>
        <v>9</v>
      </c>
      <c r="H11" s="11">
        <f>IFERROR(VLOOKUP($C11,'[1]2021-11-20NCCX10'!$D:$Z,12,0),"")</f>
        <v>44610</v>
      </c>
      <c r="I11" s="10" t="str">
        <f>IFERROR(VLOOKUP($C11,'[1]2021-11-20NCCX10'!$D:$Z,9,0),"")</f>
        <v>GA</v>
      </c>
      <c r="J11" s="10" t="str">
        <f>IFERROR(VLOOKUP($C11,'[1]2021-11-20NCCX10'!$D:$Z,11,0),"")</f>
        <v>Mission Source Jr Devo</v>
      </c>
      <c r="K11" s="10">
        <f>IFERROR(VLOOKUP($C11,'[1]2021-11-20NCCX10'!$D:$Z,17,0),"")</f>
        <v>578391</v>
      </c>
    </row>
    <row r="12" spans="1:11" x14ac:dyDescent="0.2">
      <c r="A12" s="9">
        <f>IF(B12&lt;&gt;" ",'Results Data Entry'!A12," ")</f>
        <v>11</v>
      </c>
      <c r="B12" s="9">
        <f>'Results Data Entry'!K12</f>
        <v>333</v>
      </c>
      <c r="C12" s="9" t="str">
        <f t="shared" si="0"/>
        <v>333Juniors 9-12 Boys/Girls</v>
      </c>
      <c r="D12" s="10" t="str">
        <f>IFERROR(VLOOKUP($C12,'[1]2021-11-20NCCX10'!$D:$Z,4,0),"")</f>
        <v>Caedmon</v>
      </c>
      <c r="E12" s="10" t="str">
        <f>IFERROR(VLOOKUP($C12,'[1]2021-11-20NCCX10'!$D:$Z,5,0),"")</f>
        <v>Burford</v>
      </c>
      <c r="F12" s="10" t="str">
        <f>IFERROR(VLOOKUP($C12,'[1]2021-11-20NCCX10'!$D:$Z,7,0),"")</f>
        <v>M</v>
      </c>
      <c r="G12" s="10">
        <f>IFERROR(VLOOKUP($C12,'[1]2021-11-20NCCX10'!$D:$Z,10,0),"")</f>
        <v>10</v>
      </c>
      <c r="H12" s="11">
        <f>IFERROR(VLOOKUP($C12,'[1]2021-11-20NCCX10'!$D:$Z,12,0),"")</f>
        <v>44716</v>
      </c>
      <c r="I12" s="10" t="str">
        <f>IFERROR(VLOOKUP($C12,'[1]2021-11-20NCCX10'!$D:$Z,9,0),"")</f>
        <v>NC</v>
      </c>
      <c r="J12" s="10" t="str">
        <f>IFERROR(VLOOKUP($C12,'[1]2021-11-20NCCX10'!$D:$Z,11,0),"")</f>
        <v>Velocious Sport</v>
      </c>
      <c r="K12" s="10">
        <f>IFERROR(VLOOKUP($C12,'[1]2021-11-20NCCX10'!$D:$Z,17,0),"")</f>
        <v>567747</v>
      </c>
    </row>
    <row r="13" spans="1:11" x14ac:dyDescent="0.2">
      <c r="A13" s="9">
        <f>IF(B13&lt;&gt;" ",'Results Data Entry'!A13," ")</f>
        <v>12</v>
      </c>
      <c r="B13" s="9">
        <f>'Results Data Entry'!K13</f>
        <v>346</v>
      </c>
      <c r="C13" s="9" t="str">
        <f t="shared" si="0"/>
        <v>346Juniors 9-12 Boys/Girls</v>
      </c>
      <c r="D13" s="10" t="str">
        <f>IFERROR(VLOOKUP($C13,'[1]2021-11-20NCCX10'!$D:$Z,4,0),"")</f>
        <v>Jasper</v>
      </c>
      <c r="E13" s="10" t="str">
        <f>IFERROR(VLOOKUP($C13,'[1]2021-11-20NCCX10'!$D:$Z,5,0),"")</f>
        <v>Nunn</v>
      </c>
      <c r="F13" s="10" t="str">
        <f>IFERROR(VLOOKUP($C13,'[1]2021-11-20NCCX10'!$D:$Z,7,0),"")</f>
        <v>M</v>
      </c>
      <c r="G13" s="10">
        <f>IFERROR(VLOOKUP($C13,'[1]2021-11-20NCCX10'!$D:$Z,10,0),"")</f>
        <v>11</v>
      </c>
      <c r="H13" s="11">
        <f>IFERROR(VLOOKUP($C13,'[1]2021-11-20NCCX10'!$D:$Z,12,0),"")</f>
        <v>44814</v>
      </c>
      <c r="I13" s="10" t="str">
        <f>IFERROR(VLOOKUP($C13,'[1]2021-11-20NCCX10'!$D:$Z,9,0),"")</f>
        <v>NC</v>
      </c>
      <c r="J13" s="10" t="str">
        <f>IFERROR(VLOOKUP($C13,'[1]2021-11-20NCCX10'!$D:$Z,11,0),"")</f>
        <v>HammerCross</v>
      </c>
      <c r="K13" s="10">
        <f>IFERROR(VLOOKUP($C13,'[1]2021-11-20NCCX10'!$D:$Z,17,0),"")</f>
        <v>624305</v>
      </c>
    </row>
    <row r="14" spans="1:11" x14ac:dyDescent="0.2">
      <c r="A14" s="9">
        <f>IF(B14&lt;&gt;" ",'Results Data Entry'!A14," ")</f>
        <v>13</v>
      </c>
      <c r="B14" s="9">
        <f>'Results Data Entry'!K14</f>
        <v>341</v>
      </c>
      <c r="C14" s="9" t="str">
        <f t="shared" si="0"/>
        <v>341Juniors 9-12 Boys/Girls</v>
      </c>
      <c r="D14" s="10" t="str">
        <f>IFERROR(VLOOKUP($C14,'[1]2021-11-20NCCX10'!$D:$Z,4,0),"")</f>
        <v>Gustaf</v>
      </c>
      <c r="E14" s="10" t="str">
        <f>IFERROR(VLOOKUP($C14,'[1]2021-11-20NCCX10'!$D:$Z,5,0),"")</f>
        <v>Hamblen</v>
      </c>
      <c r="F14" s="10" t="str">
        <f>IFERROR(VLOOKUP($C14,'[1]2021-11-20NCCX10'!$D:$Z,7,0),"")</f>
        <v>M</v>
      </c>
      <c r="G14" s="10">
        <f>IFERROR(VLOOKUP($C14,'[1]2021-11-20NCCX10'!$D:$Z,10,0),"")</f>
        <v>9</v>
      </c>
      <c r="H14" s="11">
        <f>IFERROR(VLOOKUP($C14,'[1]2021-11-20NCCX10'!$D:$Z,12,0),"")</f>
        <v>44797</v>
      </c>
      <c r="I14" s="10" t="str">
        <f>IFERROR(VLOOKUP($C14,'[1]2021-11-20NCCX10'!$D:$Z,9,0),"")</f>
        <v>NC</v>
      </c>
      <c r="J14" s="10" t="str">
        <f>IFERROR(VLOOKUP($C14,'[1]2021-11-20NCCX10'!$D:$Z,11,0),"")</f>
        <v>Velocious Sport</v>
      </c>
      <c r="K14" s="10">
        <f>IFERROR(VLOOKUP($C14,'[1]2021-11-20NCCX10'!$D:$Z,17,0),"")</f>
        <v>623142</v>
      </c>
    </row>
    <row r="15" spans="1:11" x14ac:dyDescent="0.2">
      <c r="A15" s="9">
        <f>IF(B15&lt;&gt;" ",'Results Data Entry'!A15," ")</f>
        <v>14</v>
      </c>
      <c r="B15" s="9">
        <f>'Results Data Entry'!K15</f>
        <v>345</v>
      </c>
      <c r="C15" s="9" t="str">
        <f t="shared" si="0"/>
        <v>345Juniors 9-12 Boys/Girls</v>
      </c>
      <c r="D15" s="10" t="str">
        <f>IFERROR(VLOOKUP($C15,'[1]2021-11-20NCCX10'!$D:$Z,4,0),"")</f>
        <v>Vivienne</v>
      </c>
      <c r="E15" s="10" t="str">
        <f>IFERROR(VLOOKUP($C15,'[1]2021-11-20NCCX10'!$D:$Z,5,0),"")</f>
        <v>Myers</v>
      </c>
      <c r="F15" s="10" t="str">
        <f>IFERROR(VLOOKUP($C15,'[1]2021-11-20NCCX10'!$D:$Z,7,0),"")</f>
        <v>F</v>
      </c>
      <c r="G15" s="10">
        <f>IFERROR(VLOOKUP($C15,'[1]2021-11-20NCCX10'!$D:$Z,10,0),"")</f>
        <v>10</v>
      </c>
      <c r="H15" s="11">
        <f>IFERROR(VLOOKUP($C15,'[1]2021-11-20NCCX10'!$D:$Z,12,0),"")</f>
        <v>44806</v>
      </c>
      <c r="I15" s="10" t="str">
        <f>IFERROR(VLOOKUP($C15,'[1]2021-11-20NCCX10'!$D:$Z,9,0),"")</f>
        <v>NC</v>
      </c>
      <c r="J15" s="10" t="str">
        <f>IFERROR(VLOOKUP($C15,'[1]2021-11-20NCCX10'!$D:$Z,11,0),"")</f>
        <v>HammerCross</v>
      </c>
      <c r="K15" s="10">
        <f>IFERROR(VLOOKUP($C15,'[1]2021-11-20NCCX10'!$D:$Z,17,0),"")</f>
        <v>541072</v>
      </c>
    </row>
    <row r="16" spans="1:11" x14ac:dyDescent="0.2">
      <c r="A16" s="9">
        <f>IF(B16&lt;&gt;" ",'Results Data Entry'!A16," ")</f>
        <v>15</v>
      </c>
      <c r="B16" s="9">
        <f>'Results Data Entry'!K16</f>
        <v>343</v>
      </c>
      <c r="C16" s="9" t="str">
        <f t="shared" si="0"/>
        <v>343Juniors 9-12 Boys/Girls</v>
      </c>
      <c r="D16" s="10" t="str">
        <f>IFERROR(VLOOKUP($C16,'[1]2021-11-20NCCX10'!$D:$Z,4,0),"")</f>
        <v>Ryder</v>
      </c>
      <c r="E16" s="10" t="str">
        <f>IFERROR(VLOOKUP($C16,'[1]2021-11-20NCCX10'!$D:$Z,5,0),"")</f>
        <v>Molnar</v>
      </c>
      <c r="F16" s="10" t="str">
        <f>IFERROR(VLOOKUP($C16,'[1]2021-11-20NCCX10'!$D:$Z,7,0),"")</f>
        <v>M</v>
      </c>
      <c r="G16" s="10">
        <f>IFERROR(VLOOKUP($C16,'[1]2021-11-20NCCX10'!$D:$Z,10,0),"")</f>
        <v>10</v>
      </c>
      <c r="H16" s="11">
        <f>IFERROR(VLOOKUP($C16,'[1]2021-11-20NCCX10'!$D:$Z,12,0),"")</f>
        <v>44812</v>
      </c>
      <c r="I16" s="10" t="str">
        <f>IFERROR(VLOOKUP($C16,'[1]2021-11-20NCCX10'!$D:$Z,9,0),"")</f>
        <v>NC</v>
      </c>
      <c r="J16" s="10" t="str">
        <f>IFERROR(VLOOKUP($C16,'[1]2021-11-20NCCX10'!$D:$Z,11,0),"")</f>
        <v>Hammercross</v>
      </c>
      <c r="K16" s="10">
        <f>IFERROR(VLOOKUP($C16,'[1]2021-11-20NCCX10'!$D:$Z,17,0),"")</f>
        <v>624094</v>
      </c>
    </row>
    <row r="17" spans="1:11" x14ac:dyDescent="0.2">
      <c r="A17" s="9">
        <f>IF(B17&lt;&gt;" ",'Results Data Entry'!A17," ")</f>
        <v>16</v>
      </c>
      <c r="B17" s="9">
        <f>'Results Data Entry'!K17</f>
        <v>331</v>
      </c>
      <c r="C17" s="9" t="str">
        <f t="shared" si="0"/>
        <v>331Juniors 9-12 Boys/Girls</v>
      </c>
      <c r="D17" s="10" t="str">
        <f>IFERROR(VLOOKUP($C17,'[1]2021-11-20NCCX10'!$D:$Z,4,0),"")</f>
        <v>Charlie</v>
      </c>
      <c r="E17" s="10" t="str">
        <f>IFERROR(VLOOKUP($C17,'[1]2021-11-20NCCX10'!$D:$Z,5,0),"")</f>
        <v>Ballinger</v>
      </c>
      <c r="F17" s="10" t="str">
        <f>IFERROR(VLOOKUP($C17,'[1]2021-11-20NCCX10'!$D:$Z,7,0),"")</f>
        <v>M</v>
      </c>
      <c r="G17" s="10">
        <f>IFERROR(VLOOKUP($C17,'[1]2021-11-20NCCX10'!$D:$Z,10,0),"")</f>
        <v>9</v>
      </c>
      <c r="H17" s="11">
        <f>IFERROR(VLOOKUP($C17,'[1]2021-11-20NCCX10'!$D:$Z,12,0),"")</f>
        <v>44872</v>
      </c>
      <c r="I17" s="10" t="str">
        <f>IFERROR(VLOOKUP($C17,'[1]2021-11-20NCCX10'!$D:$Z,9,0),"")</f>
        <v>OH</v>
      </c>
      <c r="J17" s="10" t="str">
        <f>IFERROR(VLOOKUP($C17,'[1]2021-11-20NCCX10'!$D:$Z,11,0),"")</f>
        <v xml:space="preserve"> </v>
      </c>
      <c r="K17" s="10">
        <f>IFERROR(VLOOKUP($C17,'[1]2021-11-20NCCX10'!$D:$Z,17,0),"")</f>
        <v>626774</v>
      </c>
    </row>
    <row r="18" spans="1:11" x14ac:dyDescent="0.2">
      <c r="A18" s="9" t="s">
        <v>37</v>
      </c>
      <c r="B18" s="9">
        <f>'Results Data Entry'!K18</f>
        <v>342</v>
      </c>
      <c r="C18" s="9" t="str">
        <f t="shared" si="0"/>
        <v>342Juniors 9-12 Boys/Girls</v>
      </c>
      <c r="D18" s="10" t="str">
        <f>IFERROR(VLOOKUP($C18,'[1]2021-11-20NCCX10'!$D:$Z,4,0),"")</f>
        <v>Lucius</v>
      </c>
      <c r="E18" s="10" t="str">
        <f>IFERROR(VLOOKUP($C18,'[1]2021-11-20NCCX10'!$D:$Z,5,0),"")</f>
        <v>Hamblen</v>
      </c>
      <c r="F18" s="10" t="str">
        <f>IFERROR(VLOOKUP($C18,'[1]2021-11-20NCCX10'!$D:$Z,7,0),"")</f>
        <v>M</v>
      </c>
      <c r="G18" s="10">
        <f>IFERROR(VLOOKUP($C18,'[1]2021-11-20NCCX10'!$D:$Z,10,0),"")</f>
        <v>12</v>
      </c>
      <c r="H18" s="11">
        <f>IFERROR(VLOOKUP($C18,'[1]2021-11-20NCCX10'!$D:$Z,12,0),"")</f>
        <v>0</v>
      </c>
      <c r="I18" s="10" t="str">
        <f>IFERROR(VLOOKUP($C18,'[1]2021-11-20NCCX10'!$D:$Z,9,0),"")</f>
        <v>NC</v>
      </c>
      <c r="J18" s="10" t="str">
        <f>IFERROR(VLOOKUP($C18,'[1]2021-11-20NCCX10'!$D:$Z,11,0),"")</f>
        <v>Velocious Sport</v>
      </c>
      <c r="K18" s="10">
        <f>IFERROR(VLOOKUP($C18,'[1]2021-11-20NCCX10'!$D:$Z,17,0),"")</f>
        <v>565412</v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Entry'!K19</f>
        <v xml:space="preserve"> </v>
      </c>
      <c r="C19" s="9" t="str">
        <f t="shared" si="0"/>
        <v xml:space="preserve"> Juniors 9-12 Boys/Girls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Entry'!K20</f>
        <v xml:space="preserve"> </v>
      </c>
      <c r="C20" s="9" t="str">
        <f t="shared" si="0"/>
        <v xml:space="preserve"> Juniors 9-12 Boys/Girls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Entry'!K21</f>
        <v xml:space="preserve"> </v>
      </c>
      <c r="C21" s="9" t="str">
        <f t="shared" si="0"/>
        <v xml:space="preserve"> Juniors 9-12 Boys/Girls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Entry'!K22</f>
        <v xml:space="preserve"> </v>
      </c>
      <c r="C22" s="9" t="str">
        <f t="shared" si="0"/>
        <v xml:space="preserve"> Juniors 9-12 Boys/Girls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Entry'!K23</f>
        <v xml:space="preserve"> </v>
      </c>
      <c r="C23" s="9" t="str">
        <f t="shared" si="0"/>
        <v xml:space="preserve"> Juniors 9-12 Boys/Girls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Entry'!K24</f>
        <v xml:space="preserve"> </v>
      </c>
      <c r="C24" s="9" t="str">
        <f t="shared" si="0"/>
        <v xml:space="preserve"> Juniors 9-12 Boys/Girls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Entry'!K25</f>
        <v xml:space="preserve"> </v>
      </c>
      <c r="C25" s="9" t="str">
        <f t="shared" si="0"/>
        <v xml:space="preserve"> Juniors 9-12 Boys/Girls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Entry'!K26</f>
        <v xml:space="preserve"> </v>
      </c>
      <c r="C26" s="9" t="str">
        <f t="shared" si="0"/>
        <v xml:space="preserve"> Juniors 9-12 Boys/Girls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Entry'!K27</f>
        <v xml:space="preserve"> </v>
      </c>
      <c r="C27" s="9" t="str">
        <f t="shared" si="0"/>
        <v xml:space="preserve"> Juniors 9-12 Boys/Girls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Entry'!K28</f>
        <v xml:space="preserve"> </v>
      </c>
      <c r="C28" s="9" t="str">
        <f t="shared" si="0"/>
        <v xml:space="preserve"> Juniors 9-12 Boys/Girls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Entry'!K29</f>
        <v xml:space="preserve"> </v>
      </c>
      <c r="C29" s="9" t="str">
        <f t="shared" si="0"/>
        <v xml:space="preserve"> Juniors 9-12 Boys/Girls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Entry'!K30</f>
        <v xml:space="preserve"> </v>
      </c>
      <c r="C30" s="9" t="str">
        <f t="shared" si="0"/>
        <v xml:space="preserve"> Juniors 9-12 Boys/Girls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Entry'!K31</f>
        <v xml:space="preserve"> </v>
      </c>
      <c r="C31" s="9" t="str">
        <f t="shared" si="0"/>
        <v xml:space="preserve"> Juniors 9-12 Boys/Girls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Entry'!K32</f>
        <v xml:space="preserve"> </v>
      </c>
      <c r="C32" s="9" t="str">
        <f t="shared" si="0"/>
        <v xml:space="preserve"> Juniors 9-12 Boys/Girls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Entry'!K33</f>
        <v xml:space="preserve"> </v>
      </c>
      <c r="C33" s="9" t="str">
        <f t="shared" si="0"/>
        <v xml:space="preserve"> Juniors 9-12 Boys/Girls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Entry'!K34</f>
        <v xml:space="preserve"> </v>
      </c>
      <c r="C34" s="9" t="str">
        <f t="shared" si="0"/>
        <v xml:space="preserve"> Juniors 9-12 Boys/Girls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Entry'!K35</f>
        <v xml:space="preserve"> </v>
      </c>
      <c r="C35" s="9" t="str">
        <f t="shared" si="0"/>
        <v xml:space="preserve"> Juniors 9-12 Boys/Girls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Entry'!K36</f>
        <v xml:space="preserve"> </v>
      </c>
      <c r="C36" s="9" t="str">
        <f t="shared" si="0"/>
        <v xml:space="preserve"> Juniors 9-12 Boys/Girls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Entry'!K37</f>
        <v xml:space="preserve"> </v>
      </c>
      <c r="C37" s="9" t="str">
        <f t="shared" si="0"/>
        <v xml:space="preserve"> Juniors 9-12 Boys/Girls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Entry'!K38</f>
        <v xml:space="preserve"> </v>
      </c>
      <c r="C38" s="9" t="str">
        <f t="shared" si="0"/>
        <v xml:space="preserve"> Juniors 9-12 Boys/Girls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Entry'!K39</f>
        <v xml:space="preserve"> </v>
      </c>
      <c r="C39" s="9" t="str">
        <f t="shared" si="0"/>
        <v xml:space="preserve"> Juniors 9-12 Boys/Girls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Entry'!K40</f>
        <v xml:space="preserve"> </v>
      </c>
      <c r="C40" s="9" t="str">
        <f t="shared" si="0"/>
        <v xml:space="preserve"> Juniors 9-12 Boys/Girls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Entry'!K41</f>
        <v xml:space="preserve"> </v>
      </c>
      <c r="C41" s="9" t="str">
        <f t="shared" si="0"/>
        <v xml:space="preserve"> Juniors 9-12 Boys/Girls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Entry'!K42</f>
        <v xml:space="preserve"> </v>
      </c>
      <c r="C42" s="9" t="str">
        <f t="shared" si="0"/>
        <v xml:space="preserve"> Juniors 9-12 Boys/Girls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Entry'!K43</f>
        <v xml:space="preserve"> </v>
      </c>
      <c r="C43" s="9" t="str">
        <f t="shared" si="0"/>
        <v xml:space="preserve"> Juniors 9-12 Boys/Girls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Entry'!K44</f>
        <v xml:space="preserve"> </v>
      </c>
      <c r="C44" s="9" t="str">
        <f t="shared" si="0"/>
        <v xml:space="preserve"> Juniors 9-12 Boys/Girls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Entry'!K45</f>
        <v xml:space="preserve"> </v>
      </c>
      <c r="C45" s="9" t="str">
        <f t="shared" si="0"/>
        <v xml:space="preserve"> Juniors 9-12 Boys/Girls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Entry'!K46</f>
        <v xml:space="preserve"> </v>
      </c>
      <c r="C46" s="9" t="str">
        <f t="shared" si="0"/>
        <v xml:space="preserve"> Juniors 9-12 Boys/Girls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Entry'!K47</f>
        <v xml:space="preserve"> </v>
      </c>
      <c r="C47" s="9" t="str">
        <f t="shared" si="0"/>
        <v xml:space="preserve"> Juniors 9-12 Boys/Girls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Entry'!K48</f>
        <v xml:space="preserve"> </v>
      </c>
      <c r="C48" s="9" t="str">
        <f t="shared" si="0"/>
        <v xml:space="preserve"> Juniors 9-12 Boys/Girls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Entry'!K49</f>
        <v xml:space="preserve"> </v>
      </c>
      <c r="C49" s="9" t="str">
        <f t="shared" si="0"/>
        <v xml:space="preserve"> Juniors 9-12 Boys/Girls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Entry'!K50</f>
        <v xml:space="preserve"> </v>
      </c>
      <c r="C50" s="9" t="str">
        <f t="shared" si="0"/>
        <v xml:space="preserve"> Juniors 9-12 Boys/Girls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Entry'!K51</f>
        <v xml:space="preserve"> </v>
      </c>
      <c r="C51" s="9" t="str">
        <f t="shared" si="0"/>
        <v xml:space="preserve"> Juniors 9-12 Boys/Girls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Entry'!K52</f>
        <v xml:space="preserve"> </v>
      </c>
      <c r="C52" s="9" t="str">
        <f t="shared" si="0"/>
        <v xml:space="preserve"> Juniors 9-12 Boys/Girls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Entry'!K53</f>
        <v xml:space="preserve"> </v>
      </c>
      <c r="C53" s="9" t="str">
        <f t="shared" si="0"/>
        <v xml:space="preserve"> Juniors 9-12 Boys/Girls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Entry'!K54</f>
        <v xml:space="preserve"> </v>
      </c>
      <c r="C54" s="9" t="str">
        <f t="shared" si="0"/>
        <v xml:space="preserve"> Juniors 9-12 Boys/Girls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Entry'!K55</f>
        <v xml:space="preserve"> </v>
      </c>
      <c r="C55" s="9" t="str">
        <f t="shared" si="0"/>
        <v xml:space="preserve"> Juniors 9-12 Boys/Girls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Entry'!K56</f>
        <v xml:space="preserve"> </v>
      </c>
      <c r="C56" s="9" t="str">
        <f t="shared" si="0"/>
        <v xml:space="preserve"> Juniors 9-12 Boys/Girls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Entry'!K57</f>
        <v xml:space="preserve"> </v>
      </c>
      <c r="C57" s="9" t="str">
        <f t="shared" si="0"/>
        <v xml:space="preserve"> Juniors 9-12 Boys/Girls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Entry'!K58</f>
        <v xml:space="preserve"> </v>
      </c>
      <c r="C58" s="9" t="str">
        <f t="shared" si="0"/>
        <v xml:space="preserve"> Juniors 9-12 Boys/Girls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Entry'!K59</f>
        <v xml:space="preserve"> </v>
      </c>
      <c r="C59" s="9" t="str">
        <f t="shared" si="0"/>
        <v xml:space="preserve"> Juniors 9-12 Boys/Girls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Entry'!K60</f>
        <v xml:space="preserve"> </v>
      </c>
      <c r="C60" s="9" t="str">
        <f t="shared" si="0"/>
        <v xml:space="preserve"> Juniors 9-12 Boys/Girls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Entry'!K61</f>
        <v xml:space="preserve"> </v>
      </c>
      <c r="C61" s="9" t="str">
        <f t="shared" si="0"/>
        <v xml:space="preserve"> Juniors 9-12 Boys/Girls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Entry'!K62</f>
        <v xml:space="preserve"> </v>
      </c>
      <c r="C62" s="9" t="str">
        <f t="shared" si="0"/>
        <v xml:space="preserve"> Juniors 9-12 Boys/Girls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Entry'!K63</f>
        <v xml:space="preserve"> </v>
      </c>
      <c r="C63" s="9" t="str">
        <f t="shared" si="0"/>
        <v xml:space="preserve"> Juniors 9-12 Boys/Girls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Entry'!K64</f>
        <v xml:space="preserve"> </v>
      </c>
      <c r="C64" s="9" t="str">
        <f t="shared" si="0"/>
        <v xml:space="preserve"> Juniors 9-12 Boys/Girls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Entry'!K65</f>
        <v xml:space="preserve"> </v>
      </c>
      <c r="C65" s="9" t="str">
        <f t="shared" si="0"/>
        <v xml:space="preserve"> Juniors 9-12 Boys/Girls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Entry'!K66</f>
        <v xml:space="preserve"> </v>
      </c>
      <c r="C66" s="9" t="str">
        <f t="shared" si="0"/>
        <v xml:space="preserve"> Juniors 9-12 Boys/Girls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Entry'!K67</f>
        <v xml:space="preserve"> </v>
      </c>
      <c r="C67" s="9" t="str">
        <f t="shared" ref="C67:C96" si="1">CONCATENATE($B67,"Juniors 9-12 Boys/Girls")</f>
        <v xml:space="preserve"> Juniors 9-12 Boys/Girls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Entry'!K68</f>
        <v xml:space="preserve"> </v>
      </c>
      <c r="C68" s="9" t="str">
        <f t="shared" si="1"/>
        <v xml:space="preserve"> Juniors 9-12 Boys/Girls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Entry'!K69</f>
        <v xml:space="preserve"> </v>
      </c>
      <c r="C69" s="9" t="str">
        <f t="shared" si="1"/>
        <v xml:space="preserve"> Juniors 9-12 Boys/Girls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Entry'!K70</f>
        <v xml:space="preserve"> </v>
      </c>
      <c r="C70" s="9" t="str">
        <f t="shared" si="1"/>
        <v xml:space="preserve"> Juniors 9-12 Boys/Girls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Entry'!K71</f>
        <v xml:space="preserve"> </v>
      </c>
      <c r="C71" s="9" t="str">
        <f t="shared" si="1"/>
        <v xml:space="preserve"> Juniors 9-12 Boys/Girls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Entry'!K72</f>
        <v xml:space="preserve"> </v>
      </c>
      <c r="C72" s="9" t="str">
        <f t="shared" si="1"/>
        <v xml:space="preserve"> Juniors 9-12 Boys/Girls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Entry'!K73</f>
        <v xml:space="preserve"> </v>
      </c>
      <c r="C73" s="9" t="str">
        <f t="shared" si="1"/>
        <v xml:space="preserve"> Juniors 9-12 Boys/Girls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Entry'!K74</f>
        <v xml:space="preserve"> </v>
      </c>
      <c r="C74" s="9" t="str">
        <f t="shared" si="1"/>
        <v xml:space="preserve"> Juniors 9-12 Boys/Girls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Entry'!K75</f>
        <v xml:space="preserve"> </v>
      </c>
      <c r="C75" s="9" t="str">
        <f t="shared" si="1"/>
        <v xml:space="preserve"> Juniors 9-12 Boys/Girls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Entry'!K76</f>
        <v xml:space="preserve"> </v>
      </c>
      <c r="C76" s="9" t="str">
        <f t="shared" si="1"/>
        <v xml:space="preserve"> Juniors 9-12 Boys/Girls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Entry'!K77</f>
        <v xml:space="preserve"> </v>
      </c>
      <c r="C77" s="9" t="str">
        <f t="shared" si="1"/>
        <v xml:space="preserve"> Juniors 9-12 Boys/Girls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Entry'!K78</f>
        <v xml:space="preserve"> </v>
      </c>
      <c r="C78" s="9" t="str">
        <f t="shared" si="1"/>
        <v xml:space="preserve"> Juniors 9-12 Boys/Girls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Entry'!K79</f>
        <v xml:space="preserve"> </v>
      </c>
      <c r="C79" s="9" t="str">
        <f t="shared" si="1"/>
        <v xml:space="preserve"> Juniors 9-12 Boys/Girls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Entry'!K80</f>
        <v xml:space="preserve"> </v>
      </c>
      <c r="C80" s="9" t="str">
        <f t="shared" si="1"/>
        <v xml:space="preserve"> Juniors 9-12 Boys/Girls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Entry'!K81</f>
        <v xml:space="preserve"> </v>
      </c>
      <c r="C81" s="9" t="str">
        <f t="shared" si="1"/>
        <v xml:space="preserve"> Juniors 9-12 Boys/Girls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Entry'!K82</f>
        <v xml:space="preserve"> </v>
      </c>
      <c r="C82" s="9" t="str">
        <f t="shared" si="1"/>
        <v xml:space="preserve"> Juniors 9-12 Boys/Girls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Entry'!K83</f>
        <v xml:space="preserve"> </v>
      </c>
      <c r="C83" s="9" t="str">
        <f t="shared" si="1"/>
        <v xml:space="preserve"> Juniors 9-12 Boys/Girls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Entry'!K84</f>
        <v xml:space="preserve"> </v>
      </c>
      <c r="C84" s="9" t="str">
        <f t="shared" si="1"/>
        <v xml:space="preserve"> Juniors 9-12 Boys/Girls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Entry'!K85</f>
        <v xml:space="preserve"> </v>
      </c>
      <c r="C85" s="9" t="str">
        <f t="shared" si="1"/>
        <v xml:space="preserve"> Juniors 9-12 Boys/Girls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Entry'!K86</f>
        <v xml:space="preserve"> </v>
      </c>
      <c r="C86" s="9" t="str">
        <f t="shared" si="1"/>
        <v xml:space="preserve"> Juniors 9-12 Boys/Girls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Entry'!K87</f>
        <v xml:space="preserve"> </v>
      </c>
      <c r="C87" s="9" t="str">
        <f t="shared" si="1"/>
        <v xml:space="preserve"> Juniors 9-12 Boys/Girls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Entry'!K88</f>
        <v xml:space="preserve"> </v>
      </c>
      <c r="C88" s="9" t="str">
        <f t="shared" si="1"/>
        <v xml:space="preserve"> Juniors 9-12 Boys/Girls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Entry'!K89</f>
        <v xml:space="preserve"> </v>
      </c>
      <c r="C89" s="9" t="str">
        <f t="shared" si="1"/>
        <v xml:space="preserve"> Juniors 9-12 Boys/Girls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Entry'!K90</f>
        <v xml:space="preserve"> </v>
      </c>
      <c r="C90" s="9" t="str">
        <f t="shared" si="1"/>
        <v xml:space="preserve"> Juniors 9-12 Boys/Girls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Entry'!K91</f>
        <v xml:space="preserve"> </v>
      </c>
      <c r="C91" s="9" t="str">
        <f t="shared" si="1"/>
        <v xml:space="preserve"> Juniors 9-12 Boys/Girls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Entry'!K92</f>
        <v xml:space="preserve"> </v>
      </c>
      <c r="C92" s="9" t="str">
        <f t="shared" si="1"/>
        <v xml:space="preserve"> Juniors 9-12 Boys/Girls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Entry'!K93</f>
        <v xml:space="preserve"> </v>
      </c>
      <c r="C93" s="9" t="str">
        <f t="shared" si="1"/>
        <v xml:space="preserve"> Juniors 9-12 Boys/Girls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Entry'!K94</f>
        <v xml:space="preserve"> </v>
      </c>
      <c r="C94" s="9" t="str">
        <f t="shared" si="1"/>
        <v xml:space="preserve"> Juniors 9-12 Boys/Girls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Entry'!K95</f>
        <v xml:space="preserve"> </v>
      </c>
      <c r="C95" s="9" t="str">
        <f t="shared" si="1"/>
        <v xml:space="preserve"> Juniors 9-12 Boys/Girls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Entry'!K96</f>
        <v xml:space="preserve"> </v>
      </c>
      <c r="C96" s="9" t="str">
        <f t="shared" si="1"/>
        <v xml:space="preserve"> Juniors 9-12 Boys/Girls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68E99-8519-4267-A29D-965CE0F30621}">
  <sheetPr>
    <pageSetUpPr fitToPage="1"/>
  </sheetPr>
  <dimension ref="A1:K96"/>
  <sheetViews>
    <sheetView workbookViewId="0">
      <selection activeCell="A97" sqref="A97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Entry'!L2</f>
        <v>412</v>
      </c>
      <c r="C2" s="9" t="str">
        <f>CONCATENATE($B2,"Women CX 2,3")</f>
        <v>412Women CX 2,3</v>
      </c>
      <c r="D2" s="10" t="str">
        <f>IFERROR(VLOOKUP($C2,'[1]2021-11-20NCCX10'!$D:$Z,4,0),"")</f>
        <v>Ada</v>
      </c>
      <c r="E2" s="10" t="str">
        <f>IFERROR(VLOOKUP($C2,'[1]2021-11-20NCCX10'!$D:$Z,5,0),"")</f>
        <v>Watson</v>
      </c>
      <c r="F2" s="10" t="str">
        <f>IFERROR(VLOOKUP($C2,'[1]2021-11-20NCCX10'!$D:$Z,7,0),"")</f>
        <v>F</v>
      </c>
      <c r="G2" s="10">
        <f>IFERROR(VLOOKUP($C2,'[1]2021-11-20NCCX10'!$D:$Z,10,0),"")</f>
        <v>14</v>
      </c>
      <c r="H2" s="11">
        <f>IFERROR(VLOOKUP($C2,'[1]2021-11-20NCCX10'!$D:$Z,12,0),"")</f>
        <v>44548</v>
      </c>
      <c r="I2" s="10" t="str">
        <f>IFERROR(VLOOKUP($C2,'[1]2021-11-20NCCX10'!$D:$Z,9,0),"")</f>
        <v>NC</v>
      </c>
      <c r="J2" s="10" t="str">
        <f>IFERROR(VLOOKUP($C2,'[1]2021-11-20NCCX10'!$D:$Z,11,0),"")</f>
        <v>NCTC</v>
      </c>
      <c r="K2" s="10">
        <f>IFERROR(VLOOKUP($C2,'[1]2021-11-20NCCX10'!$D:$Z,17,0),"")</f>
        <v>541265</v>
      </c>
    </row>
    <row r="3" spans="1:11" x14ac:dyDescent="0.2">
      <c r="A3" s="9">
        <f>IF(B3&lt;&gt;" ",'Results Data Entry'!A3," ")</f>
        <v>2</v>
      </c>
      <c r="B3" s="9">
        <f>'Results Data Entry'!L3</f>
        <v>402</v>
      </c>
      <c r="C3" s="9" t="str">
        <f t="shared" ref="C3:C66" si="0">CONCATENATE($B3,"Women CX 2,3")</f>
        <v>402Women CX 2,3</v>
      </c>
      <c r="D3" s="10" t="str">
        <f>IFERROR(VLOOKUP($C3,'[1]2021-11-20NCCX10'!$D:$Z,4,0),"")</f>
        <v>Jane</v>
      </c>
      <c r="E3" s="10" t="str">
        <f>IFERROR(VLOOKUP($C3,'[1]2021-11-20NCCX10'!$D:$Z,5,0),"")</f>
        <v>Burlew</v>
      </c>
      <c r="F3" s="10" t="str">
        <f>IFERROR(VLOOKUP($C3,'[1]2021-11-20NCCX10'!$D:$Z,7,0),"")</f>
        <v>F</v>
      </c>
      <c r="G3" s="10">
        <f>IFERROR(VLOOKUP($C3,'[1]2021-11-20NCCX10'!$D:$Z,10,0),"")</f>
        <v>48</v>
      </c>
      <c r="H3" s="11">
        <f>IFERROR(VLOOKUP($C3,'[1]2021-11-20NCCX10'!$D:$Z,12,0),"")</f>
        <v>44548</v>
      </c>
      <c r="I3" s="10" t="str">
        <f>IFERROR(VLOOKUP($C3,'[1]2021-11-20NCCX10'!$D:$Z,9,0),"")</f>
        <v>NC</v>
      </c>
      <c r="J3" s="10" t="str">
        <f>IFERROR(VLOOKUP($C3,'[1]2021-11-20NCCX10'!$D:$Z,11,0),"")</f>
        <v>Motion Makers/DARC</v>
      </c>
      <c r="K3" s="10">
        <f>IFERROR(VLOOKUP($C3,'[1]2021-11-20NCCX10'!$D:$Z,17,0),"")</f>
        <v>360760</v>
      </c>
    </row>
    <row r="4" spans="1:11" x14ac:dyDescent="0.2">
      <c r="A4" s="9">
        <f>IF(B4&lt;&gt;" ",'Results Data Entry'!A4," ")</f>
        <v>3</v>
      </c>
      <c r="B4" s="9">
        <f>'Results Data Entry'!L4</f>
        <v>409</v>
      </c>
      <c r="C4" s="9" t="str">
        <f t="shared" si="0"/>
        <v>409Women CX 2,3</v>
      </c>
      <c r="D4" s="10" t="str">
        <f>IFERROR(VLOOKUP($C4,'[1]2021-11-20NCCX10'!$D:$Z,4,0),"")</f>
        <v>Kelly</v>
      </c>
      <c r="E4" s="10" t="str">
        <f>IFERROR(VLOOKUP($C4,'[1]2021-11-20NCCX10'!$D:$Z,5,0),"")</f>
        <v>Roberson</v>
      </c>
      <c r="F4" s="10" t="str">
        <f>IFERROR(VLOOKUP($C4,'[1]2021-11-20NCCX10'!$D:$Z,7,0),"")</f>
        <v>F</v>
      </c>
      <c r="G4" s="10">
        <f>IFERROR(VLOOKUP($C4,'[1]2021-11-20NCCX10'!$D:$Z,10,0),"")</f>
        <v>32</v>
      </c>
      <c r="H4" s="11">
        <f>IFERROR(VLOOKUP($C4,'[1]2021-11-20NCCX10'!$D:$Z,12,0),"")</f>
        <v>44793</v>
      </c>
      <c r="I4" s="10" t="str">
        <f>IFERROR(VLOOKUP($C4,'[1]2021-11-20NCCX10'!$D:$Z,9,0),"")</f>
        <v>PA</v>
      </c>
      <c r="J4" s="10" t="str">
        <f>IFERROR(VLOOKUP($C4,'[1]2021-11-20NCCX10'!$D:$Z,11,0),"")</f>
        <v>Great Eskape</v>
      </c>
      <c r="K4" s="10">
        <f>IFERROR(VLOOKUP($C4,'[1]2021-11-20NCCX10'!$D:$Z,17,0),"")</f>
        <v>542746</v>
      </c>
    </row>
    <row r="5" spans="1:11" x14ac:dyDescent="0.2">
      <c r="A5" s="9">
        <f>IF(B5&lt;&gt;" ",'Results Data Entry'!A5," ")</f>
        <v>4</v>
      </c>
      <c r="B5" s="9">
        <f>'Results Data Entry'!L5</f>
        <v>406</v>
      </c>
      <c r="C5" s="9" t="str">
        <f t="shared" si="0"/>
        <v>406Women CX 2,3</v>
      </c>
      <c r="D5" s="10" t="str">
        <f>IFERROR(VLOOKUP($C5,'[1]2021-11-20NCCX10'!$D:$Z,4,0),"")</f>
        <v>Erin</v>
      </c>
      <c r="E5" s="10" t="str">
        <f>IFERROR(VLOOKUP($C5,'[1]2021-11-20NCCX10'!$D:$Z,5,0),"")</f>
        <v>Necko</v>
      </c>
      <c r="F5" s="10" t="str">
        <f>IFERROR(VLOOKUP($C5,'[1]2021-11-20NCCX10'!$D:$Z,7,0),"")</f>
        <v>F</v>
      </c>
      <c r="G5" s="10">
        <f>IFERROR(VLOOKUP($C5,'[1]2021-11-20NCCX10'!$D:$Z,10,0),"")</f>
        <v>36</v>
      </c>
      <c r="H5" s="11">
        <f>IFERROR(VLOOKUP($C5,'[1]2021-11-20NCCX10'!$D:$Z,12,0),"")</f>
        <v>44548</v>
      </c>
      <c r="I5" s="10" t="str">
        <f>IFERROR(VLOOKUP($C5,'[1]2021-11-20NCCX10'!$D:$Z,9,0),"")</f>
        <v>NC</v>
      </c>
      <c r="J5" s="10" t="str">
        <f>IFERROR(VLOOKUP($C5,'[1]2021-11-20NCCX10'!$D:$Z,11,0),"")</f>
        <v xml:space="preserve"> </v>
      </c>
      <c r="K5" s="10">
        <f>IFERROR(VLOOKUP($C5,'[1]2021-11-20NCCX10'!$D:$Z,17,0),"")</f>
        <v>529988</v>
      </c>
    </row>
    <row r="6" spans="1:11" x14ac:dyDescent="0.2">
      <c r="A6" s="9">
        <f>IF(B6&lt;&gt;" ",'Results Data Entry'!A6," ")</f>
        <v>5</v>
      </c>
      <c r="B6" s="9">
        <f>'Results Data Entry'!L6</f>
        <v>403</v>
      </c>
      <c r="C6" s="9" t="str">
        <f t="shared" si="0"/>
        <v>403Women CX 2,3</v>
      </c>
      <c r="D6" s="10" t="str">
        <f>IFERROR(VLOOKUP($C6,'[1]2021-11-20NCCX10'!$D:$Z,4,0),"")</f>
        <v>Maria</v>
      </c>
      <c r="E6" s="10" t="str">
        <f>IFERROR(VLOOKUP($C6,'[1]2021-11-20NCCX10'!$D:$Z,5,0),"")</f>
        <v>Carrelli</v>
      </c>
      <c r="F6" s="10" t="str">
        <f>IFERROR(VLOOKUP($C6,'[1]2021-11-20NCCX10'!$D:$Z,7,0),"")</f>
        <v>F</v>
      </c>
      <c r="G6" s="10">
        <f>IFERROR(VLOOKUP($C6,'[1]2021-11-20NCCX10'!$D:$Z,10,0),"")</f>
        <v>44</v>
      </c>
      <c r="H6" s="11">
        <f>IFERROR(VLOOKUP($C6,'[1]2021-11-20NCCX10'!$D:$Z,12,0),"")</f>
        <v>44836</v>
      </c>
      <c r="I6" s="10" t="str">
        <f>IFERROR(VLOOKUP($C6,'[1]2021-11-20NCCX10'!$D:$Z,9,0),"")</f>
        <v>GA</v>
      </c>
      <c r="J6" s="10" t="str">
        <f>IFERROR(VLOOKUP($C6,'[1]2021-11-20NCCX10'!$D:$Z,11,0),"")</f>
        <v>706 Project</v>
      </c>
      <c r="K6" s="10">
        <f>IFERROR(VLOOKUP($C6,'[1]2021-11-20NCCX10'!$D:$Z,17,0),"")</f>
        <v>221037</v>
      </c>
    </row>
    <row r="7" spans="1:11" x14ac:dyDescent="0.2">
      <c r="A7" s="9">
        <f>IF(B7&lt;&gt;" ",'Results Data Entry'!A7," ")</f>
        <v>6</v>
      </c>
      <c r="B7" s="9">
        <f>'Results Data Entry'!L7</f>
        <v>408</v>
      </c>
      <c r="C7" s="9" t="str">
        <f t="shared" si="0"/>
        <v>408Women CX 2,3</v>
      </c>
      <c r="D7" s="10" t="str">
        <f>IFERROR(VLOOKUP($C7,'[1]2021-11-20NCCX10'!$D:$Z,4,0),"")</f>
        <v>Laura</v>
      </c>
      <c r="E7" s="10" t="str">
        <f>IFERROR(VLOOKUP($C7,'[1]2021-11-20NCCX10'!$D:$Z,5,0),"")</f>
        <v>Rice</v>
      </c>
      <c r="F7" s="10" t="str">
        <f>IFERROR(VLOOKUP($C7,'[1]2021-11-20NCCX10'!$D:$Z,7,0),"")</f>
        <v>F</v>
      </c>
      <c r="G7" s="10">
        <f>IFERROR(VLOOKUP($C7,'[1]2021-11-20NCCX10'!$D:$Z,10,0),"")</f>
        <v>34</v>
      </c>
      <c r="H7" s="11">
        <f>IFERROR(VLOOKUP($C7,'[1]2021-11-20NCCX10'!$D:$Z,12,0),"")</f>
        <v>44742</v>
      </c>
      <c r="I7" s="10" t="str">
        <f>IFERROR(VLOOKUP($C7,'[1]2021-11-20NCCX10'!$D:$Z,9,0),"")</f>
        <v>NC</v>
      </c>
      <c r="J7" s="10" t="str">
        <f>IFERROR(VLOOKUP($C7,'[1]2021-11-20NCCX10'!$D:$Z,11,0),"")</f>
        <v>North Carolina Cyclo-Cross / NCCX</v>
      </c>
      <c r="K7" s="10">
        <f>IFERROR(VLOOKUP($C7,'[1]2021-11-20NCCX10'!$D:$Z,17,0),"")</f>
        <v>358133</v>
      </c>
    </row>
    <row r="8" spans="1:11" x14ac:dyDescent="0.2">
      <c r="A8" s="9">
        <f>IF(B8&lt;&gt;" ",'Results Data Entry'!A8," ")</f>
        <v>7</v>
      </c>
      <c r="B8" s="9">
        <f>'Results Data Entry'!L8</f>
        <v>401</v>
      </c>
      <c r="C8" s="9" t="str">
        <f t="shared" si="0"/>
        <v>401Women CX 2,3</v>
      </c>
      <c r="D8" s="10" t="str">
        <f>IFERROR(VLOOKUP($C8,'[1]2021-11-20NCCX10'!$D:$Z,4,0),"")</f>
        <v>Adeline</v>
      </c>
      <c r="E8" s="10" t="str">
        <f>IFERROR(VLOOKUP($C8,'[1]2021-11-20NCCX10'!$D:$Z,5,0),"")</f>
        <v>Brinkley</v>
      </c>
      <c r="F8" s="10" t="str">
        <f>IFERROR(VLOOKUP($C8,'[1]2021-11-20NCCX10'!$D:$Z,7,0),"")</f>
        <v>F</v>
      </c>
      <c r="G8" s="10">
        <f>IFERROR(VLOOKUP($C8,'[1]2021-11-20NCCX10'!$D:$Z,10,0),"")</f>
        <v>25</v>
      </c>
      <c r="H8" s="11">
        <f>IFERROR(VLOOKUP($C8,'[1]2021-11-20NCCX10'!$D:$Z,12,0),"")</f>
        <v>44811</v>
      </c>
      <c r="I8" s="10" t="str">
        <f>IFERROR(VLOOKUP($C8,'[1]2021-11-20NCCX10'!$D:$Z,9,0),"")</f>
        <v>NC</v>
      </c>
      <c r="J8" s="10" t="str">
        <f>IFERROR(VLOOKUP($C8,'[1]2021-11-20NCCX10'!$D:$Z,11,0),"")</f>
        <v>Oak City Cycling Project Race Team</v>
      </c>
      <c r="K8" s="10">
        <f>IFERROR(VLOOKUP($C8,'[1]2021-11-20NCCX10'!$D:$Z,17,0),"")</f>
        <v>623957</v>
      </c>
    </row>
    <row r="9" spans="1:11" x14ac:dyDescent="0.2">
      <c r="A9" s="9">
        <f>IF(B9&lt;&gt;" ",'Results Data Entry'!A9," ")</f>
        <v>8</v>
      </c>
      <c r="B9" s="9">
        <f>'Results Data Entry'!L9</f>
        <v>411</v>
      </c>
      <c r="C9" s="9" t="str">
        <f t="shared" si="0"/>
        <v>411Women CX 2,3</v>
      </c>
      <c r="D9" s="10" t="str">
        <f>IFERROR(VLOOKUP($C9,'[1]2021-11-20NCCX10'!$D:$Z,4,0),"")</f>
        <v>Hope Ann</v>
      </c>
      <c r="E9" s="10" t="str">
        <f>IFERROR(VLOOKUP($C9,'[1]2021-11-20NCCX10'!$D:$Z,5,0),"")</f>
        <v>Snyder Walsh</v>
      </c>
      <c r="F9" s="10" t="str">
        <f>IFERROR(VLOOKUP($C9,'[1]2021-11-20NCCX10'!$D:$Z,7,0),"")</f>
        <v>F</v>
      </c>
      <c r="G9" s="10">
        <f>IFERROR(VLOOKUP($C9,'[1]2021-11-20NCCX10'!$D:$Z,10,0),"")</f>
        <v>49</v>
      </c>
      <c r="H9" s="11">
        <f>IFERROR(VLOOKUP($C9,'[1]2021-11-20NCCX10'!$D:$Z,12,0),"")</f>
        <v>44547</v>
      </c>
      <c r="I9" s="10" t="str">
        <f>IFERROR(VLOOKUP($C9,'[1]2021-11-20NCCX10'!$D:$Z,9,0),"")</f>
        <v>NC</v>
      </c>
      <c r="J9" s="10" t="str">
        <f>IFERROR(VLOOKUP($C9,'[1]2021-11-20NCCX10'!$D:$Z,11,0),"")</f>
        <v>Bobcat Racing p/b Specialized</v>
      </c>
      <c r="K9" s="10">
        <f>IFERROR(VLOOKUP($C9,'[1]2021-11-20NCCX10'!$D:$Z,17,0),"")</f>
        <v>153290</v>
      </c>
    </row>
    <row r="10" spans="1:11" x14ac:dyDescent="0.2">
      <c r="A10" s="9">
        <f>IF(B10&lt;&gt;" ",'Results Data Entry'!A10," ")</f>
        <v>9</v>
      </c>
      <c r="B10" s="9">
        <f>'Results Data Entry'!L10</f>
        <v>404</v>
      </c>
      <c r="C10" s="9" t="str">
        <f t="shared" si="0"/>
        <v>404Women CX 2,3</v>
      </c>
      <c r="D10" s="10" t="str">
        <f>IFERROR(VLOOKUP($C10,'[1]2021-11-20NCCX10'!$D:$Z,4,0),"")</f>
        <v>Darcy</v>
      </c>
      <c r="E10" s="10" t="str">
        <f>IFERROR(VLOOKUP($C10,'[1]2021-11-20NCCX10'!$D:$Z,5,0),"")</f>
        <v>Grimes</v>
      </c>
      <c r="F10" s="10" t="str">
        <f>IFERROR(VLOOKUP($C10,'[1]2021-11-20NCCX10'!$D:$Z,7,0),"")</f>
        <v>F</v>
      </c>
      <c r="G10" s="10">
        <f>IFERROR(VLOOKUP($C10,'[1]2021-11-20NCCX10'!$D:$Z,10,0),"")</f>
        <v>38</v>
      </c>
      <c r="H10" s="11">
        <f>IFERROR(VLOOKUP($C10,'[1]2021-11-20NCCX10'!$D:$Z,12,0),"")</f>
        <v>44657</v>
      </c>
      <c r="I10" s="10" t="str">
        <f>IFERROR(VLOOKUP($C10,'[1]2021-11-20NCCX10'!$D:$Z,9,0),"")</f>
        <v>NC</v>
      </c>
      <c r="J10" s="10" t="str">
        <f>IFERROR(VLOOKUP($C10,'[1]2021-11-20NCCX10'!$D:$Z,11,0),"")</f>
        <v>Sorella Cycling p/b Hincapie Sportsware</v>
      </c>
      <c r="K10" s="10">
        <f>IFERROR(VLOOKUP($C10,'[1]2021-11-20NCCX10'!$D:$Z,17,0),"")</f>
        <v>364767</v>
      </c>
    </row>
    <row r="11" spans="1:11" x14ac:dyDescent="0.2">
      <c r="A11" s="9">
        <f>IF(B11&lt;&gt;" ",'Results Data Entry'!A11," ")</f>
        <v>10</v>
      </c>
      <c r="B11" s="9">
        <f>'Results Data Entry'!L11</f>
        <v>410</v>
      </c>
      <c r="C11" s="9" t="str">
        <f t="shared" si="0"/>
        <v>410Women CX 2,3</v>
      </c>
      <c r="D11" s="10" t="str">
        <f>IFERROR(VLOOKUP($C11,'[1]2021-11-20NCCX10'!$D:$Z,4,0),"")</f>
        <v>Savannah</v>
      </c>
      <c r="E11" s="10" t="str">
        <f>IFERROR(VLOOKUP($C11,'[1]2021-11-20NCCX10'!$D:$Z,5,0),"")</f>
        <v>Sill</v>
      </c>
      <c r="F11" s="10" t="str">
        <f>IFERROR(VLOOKUP($C11,'[1]2021-11-20NCCX10'!$D:$Z,7,0),"")</f>
        <v>F</v>
      </c>
      <c r="G11" s="10">
        <f>IFERROR(VLOOKUP($C11,'[1]2021-11-20NCCX10'!$D:$Z,10,0),"")</f>
        <v>31</v>
      </c>
      <c r="H11" s="11">
        <f>IFERROR(VLOOKUP($C11,'[1]2021-11-20NCCX10'!$D:$Z,12,0),"")</f>
        <v>44781</v>
      </c>
      <c r="I11" s="10" t="str">
        <f>IFERROR(VLOOKUP($C11,'[1]2021-11-20NCCX10'!$D:$Z,9,0),"")</f>
        <v>NC</v>
      </c>
      <c r="J11" s="10" t="str">
        <f>IFERROR(VLOOKUP($C11,'[1]2021-11-20NCCX10'!$D:$Z,11,0),"")</f>
        <v>Hopfly Cyclocross</v>
      </c>
      <c r="K11" s="10">
        <f>IFERROR(VLOOKUP($C11,'[1]2021-11-20NCCX10'!$D:$Z,17,0),"")</f>
        <v>308237</v>
      </c>
    </row>
    <row r="12" spans="1:11" x14ac:dyDescent="0.2">
      <c r="A12" s="9">
        <f>IF(B12&lt;&gt;" ",'Results Data Entry'!A12," ")</f>
        <v>11</v>
      </c>
      <c r="B12" s="9">
        <f>'Results Data Entry'!L12</f>
        <v>405</v>
      </c>
      <c r="C12" s="9" t="str">
        <f t="shared" si="0"/>
        <v>405Women CX 2,3</v>
      </c>
      <c r="D12" s="10" t="str">
        <f>IFERROR(VLOOKUP($C12,'[1]2021-11-20NCCX10'!$D:$Z,4,0),"")</f>
        <v>Nina</v>
      </c>
      <c r="E12" s="10" t="str">
        <f>IFERROR(VLOOKUP($C12,'[1]2021-11-20NCCX10'!$D:$Z,5,0),"")</f>
        <v>Mastandrea</v>
      </c>
      <c r="F12" s="10" t="str">
        <f>IFERROR(VLOOKUP($C12,'[1]2021-11-20NCCX10'!$D:$Z,7,0),"")</f>
        <v>F</v>
      </c>
      <c r="G12" s="10">
        <f>IFERROR(VLOOKUP($C12,'[1]2021-11-20NCCX10'!$D:$Z,10,0),"")</f>
        <v>28</v>
      </c>
      <c r="H12" s="11">
        <f>IFERROR(VLOOKUP($C12,'[1]2021-11-20NCCX10'!$D:$Z,12,0),"")</f>
        <v>44831</v>
      </c>
      <c r="I12" s="10" t="str">
        <f>IFERROR(VLOOKUP($C12,'[1]2021-11-20NCCX10'!$D:$Z,9,0),"")</f>
        <v>NC</v>
      </c>
      <c r="J12" s="10" t="str">
        <f>IFERROR(VLOOKUP($C12,'[1]2021-11-20NCCX10'!$D:$Z,11,0),"")</f>
        <v>GRITS: Girls Racing in the South</v>
      </c>
      <c r="K12" s="10">
        <f>IFERROR(VLOOKUP($C12,'[1]2021-11-20NCCX10'!$D:$Z,17,0),"")</f>
        <v>473512</v>
      </c>
    </row>
    <row r="13" spans="1:11" x14ac:dyDescent="0.2">
      <c r="A13" s="9" t="s">
        <v>37</v>
      </c>
      <c r="B13" s="9">
        <f>'Results Data Entry'!L13</f>
        <v>400</v>
      </c>
      <c r="C13" s="9" t="str">
        <f t="shared" si="0"/>
        <v>400Women CX 2,3</v>
      </c>
      <c r="D13" s="10" t="str">
        <f>IFERROR(VLOOKUP($C13,'[1]2021-11-20NCCX10'!$D:$Z,4,0),"")</f>
        <v>Skylar</v>
      </c>
      <c r="E13" s="10" t="str">
        <f>IFERROR(VLOOKUP($C13,'[1]2021-11-20NCCX10'!$D:$Z,5,0),"")</f>
        <v>Bovine</v>
      </c>
      <c r="F13" s="10" t="str">
        <f>IFERROR(VLOOKUP($C13,'[1]2021-11-20NCCX10'!$D:$Z,7,0),"")</f>
        <v>F</v>
      </c>
      <c r="G13" s="10">
        <f>IFERROR(VLOOKUP($C13,'[1]2021-11-20NCCX10'!$D:$Z,10,0),"")</f>
        <v>19</v>
      </c>
      <c r="H13" s="11">
        <f>IFERROR(VLOOKUP($C13,'[1]2021-11-20NCCX10'!$D:$Z,12,0),"")</f>
        <v>44561</v>
      </c>
      <c r="I13" s="10" t="str">
        <f>IFERROR(VLOOKUP($C13,'[1]2021-11-20NCCX10'!$D:$Z,9,0),"")</f>
        <v>NC</v>
      </c>
      <c r="J13" s="10" t="str">
        <f>IFERROR(VLOOKUP($C13,'[1]2021-11-20NCCX10'!$D:$Z,11,0),"")</f>
        <v>CXHAIRS DEVO : TREK BIKES</v>
      </c>
      <c r="K13" s="10">
        <f>IFERROR(VLOOKUP($C13,'[1]2021-11-20NCCX10'!$D:$Z,17,0),"")</f>
        <v>390826</v>
      </c>
    </row>
    <row r="14" spans="1:11" x14ac:dyDescent="0.2">
      <c r="A14" s="9" t="s">
        <v>37</v>
      </c>
      <c r="B14" s="9">
        <f>'Results Data Entry'!L14</f>
        <v>407</v>
      </c>
      <c r="C14" s="9" t="str">
        <f t="shared" si="0"/>
        <v>407Women CX 2,3</v>
      </c>
      <c r="D14" s="10" t="str">
        <f>IFERROR(VLOOKUP($C14,'[1]2021-11-20NCCX10'!$D:$Z,4,0),"")</f>
        <v>Luci</v>
      </c>
      <c r="E14" s="10" t="str">
        <f>IFERROR(VLOOKUP($C14,'[1]2021-11-20NCCX10'!$D:$Z,5,0),"")</f>
        <v>Olewinski</v>
      </c>
      <c r="F14" s="10" t="str">
        <f>IFERROR(VLOOKUP($C14,'[1]2021-11-20NCCX10'!$D:$Z,7,0),"")</f>
        <v>F</v>
      </c>
      <c r="G14" s="10">
        <f>IFERROR(VLOOKUP($C14,'[1]2021-11-20NCCX10'!$D:$Z,10,0),"")</f>
        <v>43</v>
      </c>
      <c r="H14" s="11">
        <f>IFERROR(VLOOKUP($C14,'[1]2021-11-20NCCX10'!$D:$Z,12,0),"")</f>
        <v>44579</v>
      </c>
      <c r="I14" s="10" t="str">
        <f>IFERROR(VLOOKUP($C14,'[1]2021-11-20NCCX10'!$D:$Z,9,0),"")</f>
        <v>TN</v>
      </c>
      <c r="J14" s="10" t="str">
        <f>IFERROR(VLOOKUP($C14,'[1]2021-11-20NCCX10'!$D:$Z,11,0),"")</f>
        <v>Cats!</v>
      </c>
      <c r="K14" s="10">
        <f>IFERROR(VLOOKUP($C14,'[1]2021-11-20NCCX10'!$D:$Z,17,0),"")</f>
        <v>354150</v>
      </c>
    </row>
    <row r="15" spans="1:11" hidden="1" x14ac:dyDescent="0.2">
      <c r="A15" s="9" t="str">
        <f>IF(B15&lt;&gt;" ",'Results Data Entry'!A15," ")</f>
        <v xml:space="preserve"> </v>
      </c>
      <c r="B15" s="9" t="str">
        <f>'Results Data Entry'!L15</f>
        <v xml:space="preserve"> </v>
      </c>
      <c r="C15" s="9" t="str">
        <f t="shared" si="0"/>
        <v xml:space="preserve"> Women CX 2,3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hidden="1" x14ac:dyDescent="0.2">
      <c r="A16" s="9" t="str">
        <f>IF(B16&lt;&gt;" ",'Results Data Entry'!A16," ")</f>
        <v xml:space="preserve"> </v>
      </c>
      <c r="B16" s="9" t="str">
        <f>'Results Data Entry'!L16</f>
        <v xml:space="preserve"> </v>
      </c>
      <c r="C16" s="9" t="str">
        <f t="shared" si="0"/>
        <v xml:space="preserve"> Women CX 2,3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Entry'!L17</f>
        <v xml:space="preserve"> </v>
      </c>
      <c r="C17" s="9" t="str">
        <f t="shared" si="0"/>
        <v xml:space="preserve"> Women CX 2,3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Entry'!L18</f>
        <v xml:space="preserve"> </v>
      </c>
      <c r="C18" s="9" t="str">
        <f t="shared" si="0"/>
        <v xml:space="preserve"> Women CX 2,3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Entry'!L19</f>
        <v xml:space="preserve"> </v>
      </c>
      <c r="C19" s="9" t="str">
        <f t="shared" si="0"/>
        <v xml:space="preserve"> Women CX 2,3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Entry'!L20</f>
        <v xml:space="preserve"> </v>
      </c>
      <c r="C20" s="9" t="str">
        <f t="shared" si="0"/>
        <v xml:space="preserve"> Women CX 2,3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Entry'!L21</f>
        <v xml:space="preserve"> </v>
      </c>
      <c r="C21" s="9" t="str">
        <f t="shared" si="0"/>
        <v xml:space="preserve"> Women CX 2,3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Entry'!L22</f>
        <v xml:space="preserve"> </v>
      </c>
      <c r="C22" s="9" t="str">
        <f t="shared" si="0"/>
        <v xml:space="preserve"> Women CX 2,3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Entry'!L23</f>
        <v xml:space="preserve"> </v>
      </c>
      <c r="C23" s="9" t="str">
        <f t="shared" si="0"/>
        <v xml:space="preserve"> Women CX 2,3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Entry'!L24</f>
        <v xml:space="preserve"> </v>
      </c>
      <c r="C24" s="9" t="str">
        <f t="shared" si="0"/>
        <v xml:space="preserve"> Women CX 2,3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Entry'!L25</f>
        <v xml:space="preserve"> </v>
      </c>
      <c r="C25" s="9" t="str">
        <f t="shared" si="0"/>
        <v xml:space="preserve"> Women CX 2,3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Entry'!L26</f>
        <v xml:space="preserve"> </v>
      </c>
      <c r="C26" s="9" t="str">
        <f t="shared" si="0"/>
        <v xml:space="preserve"> Women CX 2,3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Entry'!L27</f>
        <v xml:space="preserve"> </v>
      </c>
      <c r="C27" s="9" t="str">
        <f t="shared" si="0"/>
        <v xml:space="preserve"> Women CX 2,3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Entry'!L28</f>
        <v xml:space="preserve"> </v>
      </c>
      <c r="C28" s="9" t="str">
        <f t="shared" si="0"/>
        <v xml:space="preserve"> Women CX 2,3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Entry'!L29</f>
        <v xml:space="preserve"> </v>
      </c>
      <c r="C29" s="9" t="str">
        <f t="shared" si="0"/>
        <v xml:space="preserve"> Women CX 2,3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Entry'!L30</f>
        <v xml:space="preserve"> </v>
      </c>
      <c r="C30" s="9" t="str">
        <f t="shared" si="0"/>
        <v xml:space="preserve"> Women CX 2,3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Entry'!L31</f>
        <v xml:space="preserve"> </v>
      </c>
      <c r="C31" s="9" t="str">
        <f t="shared" si="0"/>
        <v xml:space="preserve"> Women CX 2,3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Entry'!L32</f>
        <v xml:space="preserve"> </v>
      </c>
      <c r="C32" s="9" t="str">
        <f t="shared" si="0"/>
        <v xml:space="preserve"> Women CX 2,3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Entry'!L33</f>
        <v xml:space="preserve"> </v>
      </c>
      <c r="C33" s="9" t="str">
        <f t="shared" si="0"/>
        <v xml:space="preserve"> Women CX 2,3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Entry'!L34</f>
        <v xml:space="preserve"> </v>
      </c>
      <c r="C34" s="9" t="str">
        <f t="shared" si="0"/>
        <v xml:space="preserve"> Women CX 2,3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Entry'!L35</f>
        <v xml:space="preserve"> </v>
      </c>
      <c r="C35" s="9" t="str">
        <f t="shared" si="0"/>
        <v xml:space="preserve"> Women CX 2,3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Entry'!L36</f>
        <v xml:space="preserve"> </v>
      </c>
      <c r="C36" s="9" t="str">
        <f t="shared" si="0"/>
        <v xml:space="preserve"> Women CX 2,3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Entry'!L37</f>
        <v xml:space="preserve"> </v>
      </c>
      <c r="C37" s="9" t="str">
        <f t="shared" si="0"/>
        <v xml:space="preserve"> Women CX 2,3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Entry'!L38</f>
        <v xml:space="preserve"> </v>
      </c>
      <c r="C38" s="9" t="str">
        <f t="shared" si="0"/>
        <v xml:space="preserve"> Women CX 2,3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Entry'!L39</f>
        <v xml:space="preserve"> </v>
      </c>
      <c r="C39" s="9" t="str">
        <f t="shared" si="0"/>
        <v xml:space="preserve"> Women CX 2,3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Entry'!L40</f>
        <v xml:space="preserve"> </v>
      </c>
      <c r="C40" s="9" t="str">
        <f t="shared" si="0"/>
        <v xml:space="preserve"> Women CX 2,3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Entry'!L41</f>
        <v xml:space="preserve"> </v>
      </c>
      <c r="C41" s="9" t="str">
        <f t="shared" si="0"/>
        <v xml:space="preserve"> Women CX 2,3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Entry'!L42</f>
        <v xml:space="preserve"> </v>
      </c>
      <c r="C42" s="9" t="str">
        <f t="shared" si="0"/>
        <v xml:space="preserve"> Women CX 2,3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Entry'!L43</f>
        <v xml:space="preserve"> </v>
      </c>
      <c r="C43" s="9" t="str">
        <f t="shared" si="0"/>
        <v xml:space="preserve"> Women CX 2,3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Entry'!L44</f>
        <v xml:space="preserve"> </v>
      </c>
      <c r="C44" s="9" t="str">
        <f t="shared" si="0"/>
        <v xml:space="preserve"> Women CX 2,3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Entry'!L45</f>
        <v xml:space="preserve"> </v>
      </c>
      <c r="C45" s="9" t="str">
        <f t="shared" si="0"/>
        <v xml:space="preserve"> Women CX 2,3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Entry'!L46</f>
        <v xml:space="preserve"> </v>
      </c>
      <c r="C46" s="9" t="str">
        <f t="shared" si="0"/>
        <v xml:space="preserve"> Women CX 2,3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Entry'!L47</f>
        <v xml:space="preserve"> </v>
      </c>
      <c r="C47" s="9" t="str">
        <f t="shared" si="0"/>
        <v xml:space="preserve"> Women CX 2,3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Entry'!L48</f>
        <v xml:space="preserve"> </v>
      </c>
      <c r="C48" s="9" t="str">
        <f t="shared" si="0"/>
        <v xml:space="preserve"> Women CX 2,3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Entry'!L49</f>
        <v xml:space="preserve"> </v>
      </c>
      <c r="C49" s="9" t="str">
        <f t="shared" si="0"/>
        <v xml:space="preserve"> Women CX 2,3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Entry'!L50</f>
        <v xml:space="preserve"> </v>
      </c>
      <c r="C50" s="9" t="str">
        <f t="shared" si="0"/>
        <v xml:space="preserve"> Women CX 2,3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Entry'!L51</f>
        <v xml:space="preserve"> </v>
      </c>
      <c r="C51" s="9" t="str">
        <f t="shared" si="0"/>
        <v xml:space="preserve"> Women CX 2,3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Entry'!L52</f>
        <v xml:space="preserve"> </v>
      </c>
      <c r="C52" s="9" t="str">
        <f t="shared" si="0"/>
        <v xml:space="preserve"> Women CX 2,3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Entry'!L53</f>
        <v xml:space="preserve"> </v>
      </c>
      <c r="C53" s="9" t="str">
        <f t="shared" si="0"/>
        <v xml:space="preserve"> Women CX 2,3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Entry'!L54</f>
        <v xml:space="preserve"> </v>
      </c>
      <c r="C54" s="9" t="str">
        <f t="shared" si="0"/>
        <v xml:space="preserve"> Women CX 2,3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Entry'!L55</f>
        <v xml:space="preserve"> </v>
      </c>
      <c r="C55" s="9" t="str">
        <f t="shared" si="0"/>
        <v xml:space="preserve"> Women CX 2,3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Entry'!L56</f>
        <v xml:space="preserve"> </v>
      </c>
      <c r="C56" s="9" t="str">
        <f t="shared" si="0"/>
        <v xml:space="preserve"> Women CX 2,3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Entry'!L57</f>
        <v xml:space="preserve"> </v>
      </c>
      <c r="C57" s="9" t="str">
        <f t="shared" si="0"/>
        <v xml:space="preserve"> Women CX 2,3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Entry'!L58</f>
        <v xml:space="preserve"> </v>
      </c>
      <c r="C58" s="9" t="str">
        <f t="shared" si="0"/>
        <v xml:space="preserve"> Women CX 2,3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Entry'!L59</f>
        <v xml:space="preserve"> </v>
      </c>
      <c r="C59" s="9" t="str">
        <f t="shared" si="0"/>
        <v xml:space="preserve"> Women CX 2,3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Entry'!L60</f>
        <v xml:space="preserve"> </v>
      </c>
      <c r="C60" s="9" t="str">
        <f t="shared" si="0"/>
        <v xml:space="preserve"> Women CX 2,3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Entry'!L61</f>
        <v xml:space="preserve"> </v>
      </c>
      <c r="C61" s="9" t="str">
        <f t="shared" si="0"/>
        <v xml:space="preserve"> Women CX 2,3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Entry'!L62</f>
        <v xml:space="preserve"> </v>
      </c>
      <c r="C62" s="9" t="str">
        <f t="shared" si="0"/>
        <v xml:space="preserve"> Women CX 2,3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Entry'!L63</f>
        <v xml:space="preserve"> </v>
      </c>
      <c r="C63" s="9" t="str">
        <f t="shared" si="0"/>
        <v xml:space="preserve"> Women CX 2,3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Entry'!L64</f>
        <v xml:space="preserve"> </v>
      </c>
      <c r="C64" s="9" t="str">
        <f t="shared" si="0"/>
        <v xml:space="preserve"> Women CX 2,3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Entry'!L65</f>
        <v xml:space="preserve"> </v>
      </c>
      <c r="C65" s="9" t="str">
        <f t="shared" si="0"/>
        <v xml:space="preserve"> Women CX 2,3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Entry'!L66</f>
        <v xml:space="preserve"> </v>
      </c>
      <c r="C66" s="9" t="str">
        <f t="shared" si="0"/>
        <v xml:space="preserve"> Women CX 2,3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Entry'!L67</f>
        <v xml:space="preserve"> </v>
      </c>
      <c r="C67" s="9" t="str">
        <f t="shared" ref="C67:C96" si="1">CONCATENATE($B67,"Women CX 2,3")</f>
        <v xml:space="preserve"> Women CX 2,3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Entry'!L68</f>
        <v xml:space="preserve"> </v>
      </c>
      <c r="C68" s="9" t="str">
        <f t="shared" si="1"/>
        <v xml:space="preserve"> Women CX 2,3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Entry'!L69</f>
        <v xml:space="preserve"> </v>
      </c>
      <c r="C69" s="9" t="str">
        <f t="shared" si="1"/>
        <v xml:space="preserve"> Women CX 2,3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Entry'!L70</f>
        <v xml:space="preserve"> </v>
      </c>
      <c r="C70" s="9" t="str">
        <f t="shared" si="1"/>
        <v xml:space="preserve"> Women CX 2,3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Entry'!L71</f>
        <v xml:space="preserve"> </v>
      </c>
      <c r="C71" s="9" t="str">
        <f t="shared" si="1"/>
        <v xml:space="preserve"> Women CX 2,3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Entry'!L72</f>
        <v xml:space="preserve"> </v>
      </c>
      <c r="C72" s="9" t="str">
        <f t="shared" si="1"/>
        <v xml:space="preserve"> Women CX 2,3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Entry'!L73</f>
        <v xml:space="preserve"> </v>
      </c>
      <c r="C73" s="9" t="str">
        <f t="shared" si="1"/>
        <v xml:space="preserve"> Women CX 2,3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Entry'!L74</f>
        <v xml:space="preserve"> </v>
      </c>
      <c r="C74" s="9" t="str">
        <f t="shared" si="1"/>
        <v xml:space="preserve"> Women CX 2,3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Entry'!L75</f>
        <v xml:space="preserve"> </v>
      </c>
      <c r="C75" s="9" t="str">
        <f t="shared" si="1"/>
        <v xml:space="preserve"> Women CX 2,3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Entry'!L76</f>
        <v xml:space="preserve"> </v>
      </c>
      <c r="C76" s="9" t="str">
        <f t="shared" si="1"/>
        <v xml:space="preserve"> Women CX 2,3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Entry'!L77</f>
        <v xml:space="preserve"> </v>
      </c>
      <c r="C77" s="9" t="str">
        <f t="shared" si="1"/>
        <v xml:space="preserve"> Women CX 2,3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Entry'!L78</f>
        <v xml:space="preserve"> </v>
      </c>
      <c r="C78" s="9" t="str">
        <f t="shared" si="1"/>
        <v xml:space="preserve"> Women CX 2,3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Entry'!L79</f>
        <v xml:space="preserve"> </v>
      </c>
      <c r="C79" s="9" t="str">
        <f t="shared" si="1"/>
        <v xml:space="preserve"> Women CX 2,3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Entry'!L80</f>
        <v xml:space="preserve"> </v>
      </c>
      <c r="C80" s="9" t="str">
        <f t="shared" si="1"/>
        <v xml:space="preserve"> Women CX 2,3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Entry'!L81</f>
        <v xml:space="preserve"> </v>
      </c>
      <c r="C81" s="9" t="str">
        <f t="shared" si="1"/>
        <v xml:space="preserve"> Women CX 2,3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Entry'!L82</f>
        <v xml:space="preserve"> </v>
      </c>
      <c r="C82" s="9" t="str">
        <f t="shared" si="1"/>
        <v xml:space="preserve"> Women CX 2,3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Entry'!L83</f>
        <v xml:space="preserve"> </v>
      </c>
      <c r="C83" s="9" t="str">
        <f t="shared" si="1"/>
        <v xml:space="preserve"> Women CX 2,3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Entry'!L84</f>
        <v xml:space="preserve"> </v>
      </c>
      <c r="C84" s="9" t="str">
        <f t="shared" si="1"/>
        <v xml:space="preserve"> Women CX 2,3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Entry'!L85</f>
        <v xml:space="preserve"> </v>
      </c>
      <c r="C85" s="9" t="str">
        <f t="shared" si="1"/>
        <v xml:space="preserve"> Women CX 2,3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Entry'!L86</f>
        <v xml:space="preserve"> </v>
      </c>
      <c r="C86" s="9" t="str">
        <f t="shared" si="1"/>
        <v xml:space="preserve"> Women CX 2,3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Entry'!L87</f>
        <v xml:space="preserve"> </v>
      </c>
      <c r="C87" s="9" t="str">
        <f t="shared" si="1"/>
        <v xml:space="preserve"> Women CX 2,3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Entry'!L88</f>
        <v xml:space="preserve"> </v>
      </c>
      <c r="C88" s="9" t="str">
        <f t="shared" si="1"/>
        <v xml:space="preserve"> Women CX 2,3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Entry'!L89</f>
        <v xml:space="preserve"> </v>
      </c>
      <c r="C89" s="9" t="str">
        <f t="shared" si="1"/>
        <v xml:space="preserve"> Women CX 2,3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Entry'!L90</f>
        <v xml:space="preserve"> </v>
      </c>
      <c r="C90" s="9" t="str">
        <f t="shared" si="1"/>
        <v xml:space="preserve"> Women CX 2,3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Entry'!L91</f>
        <v xml:space="preserve"> </v>
      </c>
      <c r="C91" s="9" t="str">
        <f t="shared" si="1"/>
        <v xml:space="preserve"> Women CX 2,3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Entry'!L92</f>
        <v xml:space="preserve"> </v>
      </c>
      <c r="C92" s="9" t="str">
        <f t="shared" si="1"/>
        <v xml:space="preserve"> Women CX 2,3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Entry'!L93</f>
        <v xml:space="preserve"> </v>
      </c>
      <c r="C93" s="9" t="str">
        <f t="shared" si="1"/>
        <v xml:space="preserve"> Women CX 2,3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Entry'!L94</f>
        <v xml:space="preserve"> </v>
      </c>
      <c r="C94" s="9" t="str">
        <f t="shared" si="1"/>
        <v xml:space="preserve"> Women CX 2,3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Entry'!L95</f>
        <v xml:space="preserve"> </v>
      </c>
      <c r="C95" s="9" t="str">
        <f t="shared" si="1"/>
        <v xml:space="preserve"> Women CX 2,3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Entry'!L96</f>
        <v xml:space="preserve"> </v>
      </c>
      <c r="C96" s="9" t="str">
        <f t="shared" si="1"/>
        <v xml:space="preserve"> Women CX 2,3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D217D-0B80-4FAE-A5C5-B120FE9D6743}">
  <sheetPr>
    <pageSetUpPr fitToPage="1"/>
  </sheetPr>
  <dimension ref="A1:K96"/>
  <sheetViews>
    <sheetView workbookViewId="0">
      <selection activeCell="A2" sqref="A2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Entry'!M2</f>
        <v>529</v>
      </c>
      <c r="C2" s="9" t="str">
        <f>CONCATENATE($B2,"Masters Women 40+ CX CX1,2,3,4")</f>
        <v>529Masters Women 40+ CX CX1,2,3,4</v>
      </c>
      <c r="D2" s="10" t="str">
        <f>IFERROR(VLOOKUP($C2,'[1]2021-11-20NCCX10'!$D:$Z,4,0),"")</f>
        <v>Angelina</v>
      </c>
      <c r="E2" s="10" t="str">
        <f>IFERROR(VLOOKUP($C2,'[1]2021-11-20NCCX10'!$D:$Z,5,0),"")</f>
        <v>Stevens</v>
      </c>
      <c r="F2" s="10" t="str">
        <f>IFERROR(VLOOKUP($C2,'[1]2021-11-20NCCX10'!$D:$Z,7,0),"")</f>
        <v>F</v>
      </c>
      <c r="G2" s="10">
        <f>IFERROR(VLOOKUP($C2,'[1]2021-11-20NCCX10'!$D:$Z,10,0),"")</f>
        <v>46</v>
      </c>
      <c r="H2" s="11">
        <f>IFERROR(VLOOKUP($C2,'[1]2021-11-20NCCX10'!$D:$Z,12,0),"")</f>
        <v>44836</v>
      </c>
      <c r="I2" s="10" t="str">
        <f>IFERROR(VLOOKUP($C2,'[1]2021-11-20NCCX10'!$D:$Z,9,0),"")</f>
        <v>NC</v>
      </c>
      <c r="J2" s="10" t="str">
        <f>IFERROR(VLOOKUP($C2,'[1]2021-11-20NCCX10'!$D:$Z,11,0),"")</f>
        <v>Unicorn Racing</v>
      </c>
      <c r="K2" s="10">
        <f>IFERROR(VLOOKUP($C2,'[1]2021-11-20NCCX10'!$D:$Z,17,0),"")</f>
        <v>223755</v>
      </c>
    </row>
    <row r="3" spans="1:11" x14ac:dyDescent="0.2">
      <c r="A3" s="9">
        <f>IF(B3&lt;&gt;" ",'Results Data Entry'!A3," ")</f>
        <v>2</v>
      </c>
      <c r="B3" s="9">
        <f>'Results Data Entry'!M3</f>
        <v>531</v>
      </c>
      <c r="C3" s="9" t="str">
        <f t="shared" ref="C3:C66" si="0">CONCATENATE($B3,"Masters Women 40+ CX CX1,2,3,4")</f>
        <v>531Masters Women 40+ CX CX1,2,3,4</v>
      </c>
      <c r="D3" s="10" t="str">
        <f>IFERROR(VLOOKUP($C3,'[1]2021-11-20NCCX10'!$D:$Z,4,0),"")</f>
        <v>Abigail</v>
      </c>
      <c r="E3" s="10" t="str">
        <f>IFERROR(VLOOKUP($C3,'[1]2021-11-20NCCX10'!$D:$Z,5,0),"")</f>
        <v>Walker</v>
      </c>
      <c r="F3" s="10" t="str">
        <f>IFERROR(VLOOKUP($C3,'[1]2021-11-20NCCX10'!$D:$Z,7,0),"")</f>
        <v>F</v>
      </c>
      <c r="G3" s="10">
        <f>IFERROR(VLOOKUP($C3,'[1]2021-11-20NCCX10'!$D:$Z,10,0),"")</f>
        <v>47</v>
      </c>
      <c r="H3" s="11">
        <f>IFERROR(VLOOKUP($C3,'[1]2021-11-20NCCX10'!$D:$Z,12,0),"")</f>
        <v>44814</v>
      </c>
      <c r="I3" s="10" t="str">
        <f>IFERROR(VLOOKUP($C3,'[1]2021-11-20NCCX10'!$D:$Z,9,0),"")</f>
        <v>NC</v>
      </c>
      <c r="J3" s="10" t="str">
        <f>IFERROR(VLOOKUP($C3,'[1]2021-11-20NCCX10'!$D:$Z,11,0),"")</f>
        <v>Industry Nine</v>
      </c>
      <c r="K3" s="10">
        <f>IFERROR(VLOOKUP($C3,'[1]2021-11-20NCCX10'!$D:$Z,17,0),"")</f>
        <v>567721</v>
      </c>
    </row>
    <row r="4" spans="1:11" x14ac:dyDescent="0.2">
      <c r="A4" s="9">
        <f>IF(B4&lt;&gt;" ",'Results Data Entry'!A4," ")</f>
        <v>3</v>
      </c>
      <c r="B4" s="9">
        <f>'Results Data Entry'!M4</f>
        <v>522</v>
      </c>
      <c r="C4" s="9" t="str">
        <f t="shared" si="0"/>
        <v>522Masters Women 40+ CX CX1,2,3,4</v>
      </c>
      <c r="D4" s="10" t="str">
        <f>IFERROR(VLOOKUP($C4,'[1]2021-11-20NCCX10'!$D:$Z,4,0),"")</f>
        <v>Evie</v>
      </c>
      <c r="E4" s="10" t="str">
        <f>IFERROR(VLOOKUP($C4,'[1]2021-11-20NCCX10'!$D:$Z,5,0),"")</f>
        <v>Edwards</v>
      </c>
      <c r="F4" s="10" t="str">
        <f>IFERROR(VLOOKUP($C4,'[1]2021-11-20NCCX10'!$D:$Z,7,0),"")</f>
        <v>F</v>
      </c>
      <c r="G4" s="10">
        <f>IFERROR(VLOOKUP($C4,'[1]2021-11-20NCCX10'!$D:$Z,10,0),"")</f>
        <v>46</v>
      </c>
      <c r="H4" s="11">
        <f>IFERROR(VLOOKUP($C4,'[1]2021-11-20NCCX10'!$D:$Z,12,0),"")</f>
        <v>44561</v>
      </c>
      <c r="I4" s="10" t="str">
        <f>IFERROR(VLOOKUP($C4,'[1]2021-11-20NCCX10'!$D:$Z,9,0),"")</f>
        <v>NC</v>
      </c>
      <c r="J4" s="10" t="str">
        <f>IFERROR(VLOOKUP($C4,'[1]2021-11-20NCCX10'!$D:$Z,11,0),"")</f>
        <v>Save Women's Sport/Inga Thompson Foundation</v>
      </c>
      <c r="K4" s="10">
        <f>IFERROR(VLOOKUP($C4,'[1]2021-11-20NCCX10'!$D:$Z,17,0),"")</f>
        <v>254664</v>
      </c>
    </row>
    <row r="5" spans="1:11" x14ac:dyDescent="0.2">
      <c r="A5" s="9">
        <f>IF(B5&lt;&gt;" ",'Results Data Entry'!A5," ")</f>
        <v>4</v>
      </c>
      <c r="B5" s="9">
        <f>'Results Data Entry'!M5</f>
        <v>526</v>
      </c>
      <c r="C5" s="9" t="str">
        <f t="shared" si="0"/>
        <v>526Masters Women 40+ CX CX1,2,3,4</v>
      </c>
      <c r="D5" s="10" t="str">
        <f>IFERROR(VLOOKUP($C5,'[1]2021-11-20NCCX10'!$D:$Z,4,0),"")</f>
        <v>Sheila</v>
      </c>
      <c r="E5" s="10" t="str">
        <f>IFERROR(VLOOKUP($C5,'[1]2021-11-20NCCX10'!$D:$Z,5,0),"")</f>
        <v>Orem</v>
      </c>
      <c r="F5" s="10" t="str">
        <f>IFERROR(VLOOKUP($C5,'[1]2021-11-20NCCX10'!$D:$Z,7,0),"")</f>
        <v>F</v>
      </c>
      <c r="G5" s="10">
        <f>IFERROR(VLOOKUP($C5,'[1]2021-11-20NCCX10'!$D:$Z,10,0),"")</f>
        <v>49</v>
      </c>
      <c r="H5" s="11">
        <f>IFERROR(VLOOKUP($C5,'[1]2021-11-20NCCX10'!$D:$Z,12,0),"")</f>
        <v>44776</v>
      </c>
      <c r="I5" s="10" t="str">
        <f>IFERROR(VLOOKUP($C5,'[1]2021-11-20NCCX10'!$D:$Z,9,0),"")</f>
        <v>NC</v>
      </c>
      <c r="J5" s="10" t="str">
        <f>IFERROR(VLOOKUP($C5,'[1]2021-11-20NCCX10'!$D:$Z,11,0),"")</f>
        <v>Trek Verge Racing</v>
      </c>
      <c r="K5" s="10">
        <f>IFERROR(VLOOKUP($C5,'[1]2021-11-20NCCX10'!$D:$Z,17,0),"")</f>
        <v>126277</v>
      </c>
    </row>
    <row r="6" spans="1:11" x14ac:dyDescent="0.2">
      <c r="A6" s="9">
        <f>IF(B6&lt;&gt;" ",'Results Data Entry'!A6," ")</f>
        <v>5</v>
      </c>
      <c r="B6" s="9">
        <f>'Results Data Entry'!M6</f>
        <v>525</v>
      </c>
      <c r="C6" s="9" t="str">
        <f t="shared" si="0"/>
        <v>525Masters Women 40+ CX CX1,2,3,4</v>
      </c>
      <c r="D6" s="10" t="str">
        <f>IFERROR(VLOOKUP($C6,'[1]2021-11-20NCCX10'!$D:$Z,4,0),"")</f>
        <v>Tara</v>
      </c>
      <c r="E6" s="10" t="str">
        <f>IFERROR(VLOOKUP($C6,'[1]2021-11-20NCCX10'!$D:$Z,5,0),"")</f>
        <v>Keefer</v>
      </c>
      <c r="F6" s="10" t="str">
        <f>IFERROR(VLOOKUP($C6,'[1]2021-11-20NCCX10'!$D:$Z,7,0),"")</f>
        <v>F</v>
      </c>
      <c r="G6" s="10">
        <f>IFERROR(VLOOKUP($C6,'[1]2021-11-20NCCX10'!$D:$Z,10,0),"")</f>
        <v>41</v>
      </c>
      <c r="H6" s="11">
        <f>IFERROR(VLOOKUP($C6,'[1]2021-11-20NCCX10'!$D:$Z,12,0),"")</f>
        <v>44815</v>
      </c>
      <c r="I6" s="10" t="str">
        <f>IFERROR(VLOOKUP($C6,'[1]2021-11-20NCCX10'!$D:$Z,9,0),"")</f>
        <v>NC</v>
      </c>
      <c r="J6" s="10" t="str">
        <f>IFERROR(VLOOKUP($C6,'[1]2021-11-20NCCX10'!$D:$Z,11,0),"")</f>
        <v>Classic Cycling</v>
      </c>
      <c r="K6" s="10">
        <f>IFERROR(VLOOKUP($C6,'[1]2021-11-20NCCX10'!$D:$Z,17,0),"")</f>
        <v>394467</v>
      </c>
    </row>
    <row r="7" spans="1:11" x14ac:dyDescent="0.2">
      <c r="A7" s="9">
        <f>IF(B7&lt;&gt;" ",'Results Data Entry'!A7," ")</f>
        <v>6</v>
      </c>
      <c r="B7" s="9">
        <f>'Results Data Entry'!M7</f>
        <v>527</v>
      </c>
      <c r="C7" s="9" t="str">
        <f t="shared" si="0"/>
        <v>527Masters Women 40+ CX CX1,2,3,4</v>
      </c>
      <c r="D7" s="10" t="str">
        <f>IFERROR(VLOOKUP($C7,'[1]2021-11-20NCCX10'!$D:$Z,4,0),"")</f>
        <v>Patty</v>
      </c>
      <c r="E7" s="10" t="str">
        <f>IFERROR(VLOOKUP($C7,'[1]2021-11-20NCCX10'!$D:$Z,5,0),"")</f>
        <v>Shoaf</v>
      </c>
      <c r="F7" s="10" t="str">
        <f>IFERROR(VLOOKUP($C7,'[1]2021-11-20NCCX10'!$D:$Z,7,0),"")</f>
        <v>F</v>
      </c>
      <c r="G7" s="10">
        <f>IFERROR(VLOOKUP($C7,'[1]2021-11-20NCCX10'!$D:$Z,10,0),"")</f>
        <v>52</v>
      </c>
      <c r="H7" s="11">
        <f>IFERROR(VLOOKUP($C7,'[1]2021-11-20NCCX10'!$D:$Z,12,0),"")</f>
        <v>44547</v>
      </c>
      <c r="I7" s="10" t="str">
        <f>IFERROR(VLOOKUP($C7,'[1]2021-11-20NCCX10'!$D:$Z,9,0),"")</f>
        <v>NC</v>
      </c>
      <c r="J7" s="10" t="str">
        <f>IFERROR(VLOOKUP($C7,'[1]2021-11-20NCCX10'!$D:$Z,11,0),"")</f>
        <v>TriClean CX</v>
      </c>
      <c r="K7" s="10">
        <f>IFERROR(VLOOKUP($C7,'[1]2021-11-20NCCX10'!$D:$Z,17,0),"")</f>
        <v>103224</v>
      </c>
    </row>
    <row r="8" spans="1:11" x14ac:dyDescent="0.2">
      <c r="A8" s="9">
        <f>IF(B8&lt;&gt;" ",'Results Data Entry'!A8," ")</f>
        <v>7</v>
      </c>
      <c r="B8" s="9">
        <f>'Results Data Entry'!M8</f>
        <v>530</v>
      </c>
      <c r="C8" s="9" t="str">
        <f t="shared" si="0"/>
        <v>530Masters Women 40+ CX CX1,2,3,4</v>
      </c>
      <c r="D8" s="10" t="str">
        <f>IFERROR(VLOOKUP($C8,'[1]2021-11-20NCCX10'!$D:$Z,4,0),"")</f>
        <v>Karen</v>
      </c>
      <c r="E8" s="10" t="str">
        <f>IFERROR(VLOOKUP($C8,'[1]2021-11-20NCCX10'!$D:$Z,5,0),"")</f>
        <v>Tripp</v>
      </c>
      <c r="F8" s="10" t="str">
        <f>IFERROR(VLOOKUP($C8,'[1]2021-11-20NCCX10'!$D:$Z,7,0),"")</f>
        <v>F</v>
      </c>
      <c r="G8" s="10">
        <f>IFERROR(VLOOKUP($C8,'[1]2021-11-20NCCX10'!$D:$Z,10,0),"")</f>
        <v>63</v>
      </c>
      <c r="H8" s="11">
        <f>IFERROR(VLOOKUP($C8,'[1]2021-11-20NCCX10'!$D:$Z,12,0),"")</f>
        <v>44811</v>
      </c>
      <c r="I8" s="10" t="str">
        <f>IFERROR(VLOOKUP($C8,'[1]2021-11-20NCCX10'!$D:$Z,9,0),"")</f>
        <v>NC</v>
      </c>
      <c r="J8" s="10" t="str">
        <f>IFERROR(VLOOKUP($C8,'[1]2021-11-20NCCX10'!$D:$Z,11,0),"")</f>
        <v>FinKraft Cycling Team</v>
      </c>
      <c r="K8" s="10">
        <f>IFERROR(VLOOKUP($C8,'[1]2021-11-20NCCX10'!$D:$Z,17,0),"")</f>
        <v>210119</v>
      </c>
    </row>
    <row r="9" spans="1:11" x14ac:dyDescent="0.2">
      <c r="A9" s="9">
        <f>IF(B9&lt;&gt;" ",'Results Data Entry'!A9," ")</f>
        <v>8</v>
      </c>
      <c r="B9" s="9">
        <f>'Results Data Entry'!M9</f>
        <v>533</v>
      </c>
      <c r="C9" s="9" t="str">
        <f t="shared" si="0"/>
        <v>533Masters Women 40+ CX CX1,2,3,4</v>
      </c>
      <c r="D9" s="10" t="str">
        <f>IFERROR(VLOOKUP($C9,'[1]2021-11-20NCCX10'!$D:$Z,4,0),"")</f>
        <v>Lynn</v>
      </c>
      <c r="E9" s="10" t="str">
        <f>IFERROR(VLOOKUP($C9,'[1]2021-11-20NCCX10'!$D:$Z,5,0),"")</f>
        <v>Weller</v>
      </c>
      <c r="F9" s="10" t="str">
        <f>IFERROR(VLOOKUP($C9,'[1]2021-11-20NCCX10'!$D:$Z,7,0),"")</f>
        <v>F</v>
      </c>
      <c r="G9" s="10">
        <f>IFERROR(VLOOKUP($C9,'[1]2021-11-20NCCX10'!$D:$Z,10,0),"")</f>
        <v>56</v>
      </c>
      <c r="H9" s="11">
        <f>IFERROR(VLOOKUP($C9,'[1]2021-11-20NCCX10'!$D:$Z,12,0),"")</f>
        <v>44804</v>
      </c>
      <c r="I9" s="10" t="str">
        <f>IFERROR(VLOOKUP($C9,'[1]2021-11-20NCCX10'!$D:$Z,9,0),"")</f>
        <v>NC</v>
      </c>
      <c r="J9" s="10" t="str">
        <f>IFERROR(VLOOKUP($C9,'[1]2021-11-20NCCX10'!$D:$Z,11,0),"")</f>
        <v>NCTC</v>
      </c>
      <c r="K9" s="10">
        <f>IFERROR(VLOOKUP($C9,'[1]2021-11-20NCCX10'!$D:$Z,17,0),"")</f>
        <v>520878</v>
      </c>
    </row>
    <row r="10" spans="1:11" x14ac:dyDescent="0.2">
      <c r="A10" s="9">
        <f>IF(B10&lt;&gt;" ",'Results Data Entry'!A10," ")</f>
        <v>9</v>
      </c>
      <c r="B10" s="9">
        <f>'Results Data Entry'!M10</f>
        <v>523</v>
      </c>
      <c r="C10" s="9" t="str">
        <f t="shared" si="0"/>
        <v>523Masters Women 40+ CX CX1,2,3,4</v>
      </c>
      <c r="D10" s="10" t="str">
        <f>IFERROR(VLOOKUP($C10,'[1]2021-11-20NCCX10'!$D:$Z,4,0),"")</f>
        <v>Naomi</v>
      </c>
      <c r="E10" s="10" t="str">
        <f>IFERROR(VLOOKUP($C10,'[1]2021-11-20NCCX10'!$D:$Z,5,0),"")</f>
        <v>Haverlick</v>
      </c>
      <c r="F10" s="10" t="str">
        <f>IFERROR(VLOOKUP($C10,'[1]2021-11-20NCCX10'!$D:$Z,7,0),"")</f>
        <v>F</v>
      </c>
      <c r="G10" s="10">
        <f>IFERROR(VLOOKUP($C10,'[1]2021-11-20NCCX10'!$D:$Z,10,0),"")</f>
        <v>44</v>
      </c>
      <c r="H10" s="11">
        <f>IFERROR(VLOOKUP($C10,'[1]2021-11-20NCCX10'!$D:$Z,12,0),"")</f>
        <v>44828</v>
      </c>
      <c r="I10" s="10" t="str">
        <f>IFERROR(VLOOKUP($C10,'[1]2021-11-20NCCX10'!$D:$Z,9,0),"")</f>
        <v>SC</v>
      </c>
      <c r="J10" s="10" t="str">
        <f>IFERROR(VLOOKUP($C10,'[1]2021-11-20NCCX10'!$D:$Z,11,0),"")</f>
        <v>Hammer Nutrition</v>
      </c>
      <c r="K10" s="10">
        <f>IFERROR(VLOOKUP($C10,'[1]2021-11-20NCCX10'!$D:$Z,17,0),"")</f>
        <v>285869</v>
      </c>
    </row>
    <row r="11" spans="1:11" x14ac:dyDescent="0.2">
      <c r="A11" s="9">
        <f>IF(B11&lt;&gt;" ",'Results Data Entry'!A11," ")</f>
        <v>10</v>
      </c>
      <c r="B11" s="9">
        <f>'Results Data Entry'!M11</f>
        <v>532</v>
      </c>
      <c r="C11" s="9" t="str">
        <f t="shared" si="0"/>
        <v>532Masters Women 40+ CX CX1,2,3,4</v>
      </c>
      <c r="D11" s="10" t="str">
        <f>IFERROR(VLOOKUP($C11,'[1]2021-11-20NCCX10'!$D:$Z,4,0),"")</f>
        <v>Alison</v>
      </c>
      <c r="E11" s="10" t="str">
        <f>IFERROR(VLOOKUP($C11,'[1]2021-11-20NCCX10'!$D:$Z,5,0),"")</f>
        <v>Weidner</v>
      </c>
      <c r="F11" s="10" t="str">
        <f>IFERROR(VLOOKUP($C11,'[1]2021-11-20NCCX10'!$D:$Z,7,0),"")</f>
        <v>F</v>
      </c>
      <c r="G11" s="10">
        <f>IFERROR(VLOOKUP($C11,'[1]2021-11-20NCCX10'!$D:$Z,10,0),"")</f>
        <v>56</v>
      </c>
      <c r="H11" s="11">
        <f>IFERROR(VLOOKUP($C11,'[1]2021-11-20NCCX10'!$D:$Z,12,0),"")</f>
        <v>44666</v>
      </c>
      <c r="I11" s="10" t="str">
        <f>IFERROR(VLOOKUP($C11,'[1]2021-11-20NCCX10'!$D:$Z,9,0),"")</f>
        <v>NC</v>
      </c>
      <c r="J11" s="10" t="str">
        <f>IFERROR(VLOOKUP($C11,'[1]2021-11-20NCCX10'!$D:$Z,11,0),"")</f>
        <v>Hammercross</v>
      </c>
      <c r="K11" s="10">
        <f>IFERROR(VLOOKUP($C11,'[1]2021-11-20NCCX10'!$D:$Z,17,0),"")</f>
        <v>565480</v>
      </c>
    </row>
    <row r="12" spans="1:11" x14ac:dyDescent="0.2">
      <c r="A12" s="9">
        <f>IF(B12&lt;&gt;" ",'Results Data Entry'!A12," ")</f>
        <v>11</v>
      </c>
      <c r="B12" s="9">
        <f>'Results Data Entry'!M12</f>
        <v>528</v>
      </c>
      <c r="C12" s="9" t="str">
        <f t="shared" si="0"/>
        <v>528Masters Women 40+ CX CX1,2,3,4</v>
      </c>
      <c r="D12" s="10" t="str">
        <f>IFERROR(VLOOKUP($C12,'[1]2021-11-20NCCX10'!$D:$Z,4,0),"")</f>
        <v>Holly</v>
      </c>
      <c r="E12" s="10" t="str">
        <f>IFERROR(VLOOKUP($C12,'[1]2021-11-20NCCX10'!$D:$Z,5,0),"")</f>
        <v>Spain</v>
      </c>
      <c r="F12" s="10" t="str">
        <f>IFERROR(VLOOKUP($C12,'[1]2021-11-20NCCX10'!$D:$Z,7,0),"")</f>
        <v>F</v>
      </c>
      <c r="G12" s="10">
        <f>IFERROR(VLOOKUP($C12,'[1]2021-11-20NCCX10'!$D:$Z,10,0),"")</f>
        <v>41</v>
      </c>
      <c r="H12" s="11">
        <f>IFERROR(VLOOKUP($C12,'[1]2021-11-20NCCX10'!$D:$Z,12,0),"")</f>
        <v>44816</v>
      </c>
      <c r="I12" s="10" t="str">
        <f>IFERROR(VLOOKUP($C12,'[1]2021-11-20NCCX10'!$D:$Z,9,0),"")</f>
        <v>NC</v>
      </c>
      <c r="J12" s="10" t="str">
        <f>IFERROR(VLOOKUP($C12,'[1]2021-11-20NCCX10'!$D:$Z,11,0),"")</f>
        <v>Sea Weasel Racing</v>
      </c>
      <c r="K12" s="10">
        <f>IFERROR(VLOOKUP($C12,'[1]2021-11-20NCCX10'!$D:$Z,17,0),"")</f>
        <v>487806</v>
      </c>
    </row>
    <row r="13" spans="1:11" x14ac:dyDescent="0.2">
      <c r="A13" s="9">
        <f>IF(B13&lt;&gt;" ",'Results Data Entry'!A13," ")</f>
        <v>12</v>
      </c>
      <c r="B13" s="9">
        <f>'Results Data Entry'!M13</f>
        <v>521</v>
      </c>
      <c r="C13" s="9" t="str">
        <f t="shared" si="0"/>
        <v>521Masters Women 40+ CX CX1,2,3,4</v>
      </c>
      <c r="D13" s="10" t="str">
        <f>IFERROR(VLOOKUP($C13,'[1]2021-11-20NCCX10'!$D:$Z,4,0),"")</f>
        <v>Sue</v>
      </c>
      <c r="E13" s="10" t="str">
        <f>IFERROR(VLOOKUP($C13,'[1]2021-11-20NCCX10'!$D:$Z,5,0),"")</f>
        <v>Bransky</v>
      </c>
      <c r="F13" s="10" t="str">
        <f>IFERROR(VLOOKUP($C13,'[1]2021-11-20NCCX10'!$D:$Z,7,0),"")</f>
        <v>F</v>
      </c>
      <c r="G13" s="10">
        <f>IFERROR(VLOOKUP($C13,'[1]2021-11-20NCCX10'!$D:$Z,10,0),"")</f>
        <v>58</v>
      </c>
      <c r="H13" s="11">
        <f>IFERROR(VLOOKUP($C13,'[1]2021-11-20NCCX10'!$D:$Z,12,0),"")</f>
        <v>44785</v>
      </c>
      <c r="I13" s="10" t="str">
        <f>IFERROR(VLOOKUP($C13,'[1]2021-11-20NCCX10'!$D:$Z,9,0),"")</f>
        <v>NC</v>
      </c>
      <c r="J13" s="10" t="str">
        <f>IFERROR(VLOOKUP($C13,'[1]2021-11-20NCCX10'!$D:$Z,11,0),"")</f>
        <v>CRANDIC racing club</v>
      </c>
      <c r="K13" s="10">
        <f>IFERROR(VLOOKUP($C13,'[1]2021-11-20NCCX10'!$D:$Z,17,0),"")</f>
        <v>575240</v>
      </c>
    </row>
    <row r="14" spans="1:11" x14ac:dyDescent="0.2">
      <c r="A14" s="9">
        <f>IF(B14&lt;&gt;" ",'Results Data Entry'!A14," ")</f>
        <v>13</v>
      </c>
      <c r="B14" s="9">
        <f>'Results Data Entry'!M14</f>
        <v>524</v>
      </c>
      <c r="C14" s="9" t="str">
        <f t="shared" si="0"/>
        <v>524Masters Women 40+ CX CX1,2,3,4</v>
      </c>
      <c r="D14" s="10" t="str">
        <f>IFERROR(VLOOKUP($C14,'[1]2021-11-20NCCX10'!$D:$Z,4,0),"")</f>
        <v>Elizabeth</v>
      </c>
      <c r="E14" s="10" t="str">
        <f>IFERROR(VLOOKUP($C14,'[1]2021-11-20NCCX10'!$D:$Z,5,0),"")</f>
        <v>Hester</v>
      </c>
      <c r="F14" s="10" t="str">
        <f>IFERROR(VLOOKUP($C14,'[1]2021-11-20NCCX10'!$D:$Z,7,0),"")</f>
        <v>F</v>
      </c>
      <c r="G14" s="10">
        <f>IFERROR(VLOOKUP($C14,'[1]2021-11-20NCCX10'!$D:$Z,10,0),"")</f>
        <v>44</v>
      </c>
      <c r="H14" s="11">
        <f>IFERROR(VLOOKUP($C14,'[1]2021-11-20NCCX10'!$D:$Z,12,0),"")</f>
        <v>44717</v>
      </c>
      <c r="I14" s="10" t="str">
        <f>IFERROR(VLOOKUP($C14,'[1]2021-11-20NCCX10'!$D:$Z,9,0),"")</f>
        <v>NC</v>
      </c>
      <c r="J14" s="10" t="str">
        <f>IFERROR(VLOOKUP($C14,'[1]2021-11-20NCCX10'!$D:$Z,11,0),"")</f>
        <v>Oak City Cycling Project Race Team</v>
      </c>
      <c r="K14" s="10">
        <f>IFERROR(VLOOKUP($C14,'[1]2021-11-20NCCX10'!$D:$Z,17,0),"")</f>
        <v>565659</v>
      </c>
    </row>
    <row r="15" spans="1:11" hidden="1" x14ac:dyDescent="0.2">
      <c r="A15" s="9" t="str">
        <f>IF(B15&lt;&gt;" ",'Results Data Entry'!A15," ")</f>
        <v xml:space="preserve"> </v>
      </c>
      <c r="B15" s="9" t="str">
        <f>'Results Data Entry'!M15</f>
        <v xml:space="preserve"> </v>
      </c>
      <c r="C15" s="9" t="str">
        <f t="shared" si="0"/>
        <v xml:space="preserve"> Masters Women 40+ CX CX1,2,3,4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hidden="1" x14ac:dyDescent="0.2">
      <c r="A16" s="9" t="str">
        <f>IF(B16&lt;&gt;" ",'Results Data Entry'!A16," ")</f>
        <v xml:space="preserve"> </v>
      </c>
      <c r="B16" s="9" t="str">
        <f>'Results Data Entry'!M16</f>
        <v xml:space="preserve"> </v>
      </c>
      <c r="C16" s="9" t="str">
        <f t="shared" si="0"/>
        <v xml:space="preserve"> Masters Women 40+ CX CX1,2,3,4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Entry'!M17</f>
        <v xml:space="preserve"> </v>
      </c>
      <c r="C17" s="9" t="str">
        <f t="shared" si="0"/>
        <v xml:space="preserve"> Masters Women 40+ CX CX1,2,3,4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Entry'!M18</f>
        <v xml:space="preserve"> </v>
      </c>
      <c r="C18" s="9" t="str">
        <f t="shared" si="0"/>
        <v xml:space="preserve"> Masters Women 40+ CX CX1,2,3,4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Entry'!M19</f>
        <v xml:space="preserve"> </v>
      </c>
      <c r="C19" s="9" t="str">
        <f t="shared" si="0"/>
        <v xml:space="preserve"> Masters Women 40+ CX CX1,2,3,4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Entry'!M20</f>
        <v xml:space="preserve"> </v>
      </c>
      <c r="C20" s="9" t="str">
        <f t="shared" si="0"/>
        <v xml:space="preserve"> Masters Women 40+ CX CX1,2,3,4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Entry'!M21</f>
        <v xml:space="preserve"> </v>
      </c>
      <c r="C21" s="9" t="str">
        <f t="shared" si="0"/>
        <v xml:space="preserve"> Masters Women 40+ CX CX1,2,3,4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Entry'!M22</f>
        <v xml:space="preserve"> </v>
      </c>
      <c r="C22" s="9" t="str">
        <f t="shared" si="0"/>
        <v xml:space="preserve"> Masters Women 40+ CX CX1,2,3,4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Entry'!M23</f>
        <v xml:space="preserve"> </v>
      </c>
      <c r="C23" s="9" t="str">
        <f t="shared" si="0"/>
        <v xml:space="preserve"> Masters Women 40+ CX CX1,2,3,4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Entry'!M24</f>
        <v xml:space="preserve"> </v>
      </c>
      <c r="C24" s="9" t="str">
        <f t="shared" si="0"/>
        <v xml:space="preserve"> Masters Women 40+ CX CX1,2,3,4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Entry'!M25</f>
        <v xml:space="preserve"> </v>
      </c>
      <c r="C25" s="9" t="str">
        <f t="shared" si="0"/>
        <v xml:space="preserve"> Masters Women 40+ CX CX1,2,3,4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Entry'!M26</f>
        <v xml:space="preserve"> </v>
      </c>
      <c r="C26" s="9" t="str">
        <f t="shared" si="0"/>
        <v xml:space="preserve"> Masters Women 40+ CX CX1,2,3,4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Entry'!M27</f>
        <v xml:space="preserve"> </v>
      </c>
      <c r="C27" s="9" t="str">
        <f t="shared" si="0"/>
        <v xml:space="preserve"> Masters Women 40+ CX CX1,2,3,4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Entry'!M28</f>
        <v xml:space="preserve"> </v>
      </c>
      <c r="C28" s="9" t="str">
        <f t="shared" si="0"/>
        <v xml:space="preserve"> Masters Women 40+ CX CX1,2,3,4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Entry'!M29</f>
        <v xml:space="preserve"> </v>
      </c>
      <c r="C29" s="9" t="str">
        <f t="shared" si="0"/>
        <v xml:space="preserve"> Masters Women 40+ CX CX1,2,3,4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Entry'!M30</f>
        <v xml:space="preserve"> </v>
      </c>
      <c r="C30" s="9" t="str">
        <f t="shared" si="0"/>
        <v xml:space="preserve"> Masters Women 40+ CX CX1,2,3,4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Entry'!M31</f>
        <v xml:space="preserve"> </v>
      </c>
      <c r="C31" s="9" t="str">
        <f t="shared" si="0"/>
        <v xml:space="preserve"> Masters Women 40+ CX CX1,2,3,4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Entry'!M32</f>
        <v xml:space="preserve"> </v>
      </c>
      <c r="C32" s="9" t="str">
        <f t="shared" si="0"/>
        <v xml:space="preserve"> Masters Women 40+ CX CX1,2,3,4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Entry'!M33</f>
        <v xml:space="preserve"> </v>
      </c>
      <c r="C33" s="9" t="str">
        <f t="shared" si="0"/>
        <v xml:space="preserve"> Masters Women 40+ CX CX1,2,3,4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Entry'!M34</f>
        <v xml:space="preserve"> </v>
      </c>
      <c r="C34" s="9" t="str">
        <f t="shared" si="0"/>
        <v xml:space="preserve"> Masters Women 40+ CX CX1,2,3,4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Entry'!M35</f>
        <v xml:space="preserve"> </v>
      </c>
      <c r="C35" s="9" t="str">
        <f t="shared" si="0"/>
        <v xml:space="preserve"> Masters Women 40+ CX CX1,2,3,4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Entry'!M36</f>
        <v xml:space="preserve"> </v>
      </c>
      <c r="C36" s="9" t="str">
        <f t="shared" si="0"/>
        <v xml:space="preserve"> Masters Women 40+ CX CX1,2,3,4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Entry'!M37</f>
        <v xml:space="preserve"> </v>
      </c>
      <c r="C37" s="9" t="str">
        <f t="shared" si="0"/>
        <v xml:space="preserve"> Masters Women 40+ CX CX1,2,3,4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Entry'!M38</f>
        <v xml:space="preserve"> </v>
      </c>
      <c r="C38" s="9" t="str">
        <f t="shared" si="0"/>
        <v xml:space="preserve"> Masters Women 40+ CX CX1,2,3,4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Entry'!M39</f>
        <v xml:space="preserve"> </v>
      </c>
      <c r="C39" s="9" t="str">
        <f t="shared" si="0"/>
        <v xml:space="preserve"> Masters Women 40+ CX CX1,2,3,4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Entry'!M40</f>
        <v xml:space="preserve"> </v>
      </c>
      <c r="C40" s="9" t="str">
        <f t="shared" si="0"/>
        <v xml:space="preserve"> Masters Women 40+ CX CX1,2,3,4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Entry'!M41</f>
        <v xml:space="preserve"> </v>
      </c>
      <c r="C41" s="9" t="str">
        <f t="shared" si="0"/>
        <v xml:space="preserve"> Masters Women 40+ CX CX1,2,3,4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Entry'!M42</f>
        <v xml:space="preserve"> </v>
      </c>
      <c r="C42" s="9" t="str">
        <f t="shared" si="0"/>
        <v xml:space="preserve"> Masters Women 40+ CX CX1,2,3,4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Entry'!M43</f>
        <v xml:space="preserve"> </v>
      </c>
      <c r="C43" s="9" t="str">
        <f t="shared" si="0"/>
        <v xml:space="preserve"> Masters Women 40+ CX CX1,2,3,4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Entry'!M44</f>
        <v xml:space="preserve"> </v>
      </c>
      <c r="C44" s="9" t="str">
        <f t="shared" si="0"/>
        <v xml:space="preserve"> Masters Women 40+ CX CX1,2,3,4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Entry'!M45</f>
        <v xml:space="preserve"> </v>
      </c>
      <c r="C45" s="9" t="str">
        <f t="shared" si="0"/>
        <v xml:space="preserve"> Masters Women 40+ CX CX1,2,3,4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Entry'!M46</f>
        <v xml:space="preserve"> </v>
      </c>
      <c r="C46" s="9" t="str">
        <f t="shared" si="0"/>
        <v xml:space="preserve"> Masters Women 40+ CX CX1,2,3,4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Entry'!M47</f>
        <v xml:space="preserve"> </v>
      </c>
      <c r="C47" s="9" t="str">
        <f t="shared" si="0"/>
        <v xml:space="preserve"> Masters Women 40+ CX CX1,2,3,4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Entry'!M48</f>
        <v xml:space="preserve"> </v>
      </c>
      <c r="C48" s="9" t="str">
        <f t="shared" si="0"/>
        <v xml:space="preserve"> Masters Women 40+ CX CX1,2,3,4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Entry'!M49</f>
        <v xml:space="preserve"> </v>
      </c>
      <c r="C49" s="9" t="str">
        <f t="shared" si="0"/>
        <v xml:space="preserve"> Masters Women 40+ CX CX1,2,3,4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Entry'!M50</f>
        <v xml:space="preserve"> </v>
      </c>
      <c r="C50" s="9" t="str">
        <f t="shared" si="0"/>
        <v xml:space="preserve"> Masters Women 40+ CX CX1,2,3,4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Entry'!M51</f>
        <v xml:space="preserve"> </v>
      </c>
      <c r="C51" s="9" t="str">
        <f t="shared" si="0"/>
        <v xml:space="preserve"> Masters Women 40+ CX CX1,2,3,4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Entry'!M52</f>
        <v xml:space="preserve"> </v>
      </c>
      <c r="C52" s="9" t="str">
        <f t="shared" si="0"/>
        <v xml:space="preserve"> Masters Women 40+ CX CX1,2,3,4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Entry'!M53</f>
        <v xml:space="preserve"> </v>
      </c>
      <c r="C53" s="9" t="str">
        <f t="shared" si="0"/>
        <v xml:space="preserve"> Masters Women 40+ CX CX1,2,3,4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Entry'!M54</f>
        <v xml:space="preserve"> </v>
      </c>
      <c r="C54" s="9" t="str">
        <f t="shared" si="0"/>
        <v xml:space="preserve"> Masters Women 40+ CX CX1,2,3,4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Entry'!M55</f>
        <v xml:space="preserve"> </v>
      </c>
      <c r="C55" s="9" t="str">
        <f t="shared" si="0"/>
        <v xml:space="preserve"> Masters Women 40+ CX CX1,2,3,4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Entry'!M56</f>
        <v xml:space="preserve"> </v>
      </c>
      <c r="C56" s="9" t="str">
        <f t="shared" si="0"/>
        <v xml:space="preserve"> Masters Women 40+ CX CX1,2,3,4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Entry'!M57</f>
        <v xml:space="preserve"> </v>
      </c>
      <c r="C57" s="9" t="str">
        <f t="shared" si="0"/>
        <v xml:space="preserve"> Masters Women 40+ CX CX1,2,3,4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Entry'!M58</f>
        <v xml:space="preserve"> </v>
      </c>
      <c r="C58" s="9" t="str">
        <f t="shared" si="0"/>
        <v xml:space="preserve"> Masters Women 40+ CX CX1,2,3,4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Entry'!M59</f>
        <v xml:space="preserve"> </v>
      </c>
      <c r="C59" s="9" t="str">
        <f t="shared" si="0"/>
        <v xml:space="preserve"> Masters Women 40+ CX CX1,2,3,4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Entry'!M60</f>
        <v xml:space="preserve"> </v>
      </c>
      <c r="C60" s="9" t="str">
        <f t="shared" si="0"/>
        <v xml:space="preserve"> Masters Women 40+ CX CX1,2,3,4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Entry'!M61</f>
        <v xml:space="preserve"> </v>
      </c>
      <c r="C61" s="9" t="str">
        <f t="shared" si="0"/>
        <v xml:space="preserve"> Masters Women 40+ CX CX1,2,3,4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Entry'!M62</f>
        <v xml:space="preserve"> </v>
      </c>
      <c r="C62" s="9" t="str">
        <f t="shared" si="0"/>
        <v xml:space="preserve"> Masters Women 40+ CX CX1,2,3,4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Entry'!M63</f>
        <v xml:space="preserve"> </v>
      </c>
      <c r="C63" s="9" t="str">
        <f t="shared" si="0"/>
        <v xml:space="preserve"> Masters Women 40+ CX CX1,2,3,4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Entry'!M64</f>
        <v xml:space="preserve"> </v>
      </c>
      <c r="C64" s="9" t="str">
        <f t="shared" si="0"/>
        <v xml:space="preserve"> Masters Women 40+ CX CX1,2,3,4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Entry'!M65</f>
        <v xml:space="preserve"> </v>
      </c>
      <c r="C65" s="9" t="str">
        <f t="shared" si="0"/>
        <v xml:space="preserve"> Masters Women 40+ CX CX1,2,3,4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Entry'!M66</f>
        <v xml:space="preserve"> </v>
      </c>
      <c r="C66" s="9" t="str">
        <f t="shared" si="0"/>
        <v xml:space="preserve"> Masters Women 40+ CX CX1,2,3,4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Entry'!M67</f>
        <v xml:space="preserve"> </v>
      </c>
      <c r="C67" s="9" t="str">
        <f t="shared" ref="C67:C96" si="1">CONCATENATE($B67,"Masters Women 40+ CX CX1,2,3,4")</f>
        <v xml:space="preserve"> Masters Women 40+ CX CX1,2,3,4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Entry'!M68</f>
        <v xml:space="preserve"> </v>
      </c>
      <c r="C68" s="9" t="str">
        <f t="shared" si="1"/>
        <v xml:space="preserve"> Masters Women 40+ CX CX1,2,3,4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Entry'!M69</f>
        <v xml:space="preserve"> </v>
      </c>
      <c r="C69" s="9" t="str">
        <f t="shared" si="1"/>
        <v xml:space="preserve"> Masters Women 40+ CX CX1,2,3,4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Entry'!M70</f>
        <v xml:space="preserve"> </v>
      </c>
      <c r="C70" s="9" t="str">
        <f t="shared" si="1"/>
        <v xml:space="preserve"> Masters Women 40+ CX CX1,2,3,4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Entry'!M71</f>
        <v xml:space="preserve"> </v>
      </c>
      <c r="C71" s="9" t="str">
        <f t="shared" si="1"/>
        <v xml:space="preserve"> Masters Women 40+ CX CX1,2,3,4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Entry'!M72</f>
        <v xml:space="preserve"> </v>
      </c>
      <c r="C72" s="9" t="str">
        <f t="shared" si="1"/>
        <v xml:space="preserve"> Masters Women 40+ CX CX1,2,3,4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Entry'!M73</f>
        <v xml:space="preserve"> </v>
      </c>
      <c r="C73" s="9" t="str">
        <f t="shared" si="1"/>
        <v xml:space="preserve"> Masters Women 40+ CX CX1,2,3,4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Entry'!M74</f>
        <v xml:space="preserve"> </v>
      </c>
      <c r="C74" s="9" t="str">
        <f t="shared" si="1"/>
        <v xml:space="preserve"> Masters Women 40+ CX CX1,2,3,4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Entry'!M75</f>
        <v xml:space="preserve"> </v>
      </c>
      <c r="C75" s="9" t="str">
        <f t="shared" si="1"/>
        <v xml:space="preserve"> Masters Women 40+ CX CX1,2,3,4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Entry'!M76</f>
        <v xml:space="preserve"> </v>
      </c>
      <c r="C76" s="9" t="str">
        <f t="shared" si="1"/>
        <v xml:space="preserve"> Masters Women 40+ CX CX1,2,3,4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Entry'!M77</f>
        <v xml:space="preserve"> </v>
      </c>
      <c r="C77" s="9" t="str">
        <f t="shared" si="1"/>
        <v xml:space="preserve"> Masters Women 40+ CX CX1,2,3,4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Entry'!M78</f>
        <v xml:space="preserve"> </v>
      </c>
      <c r="C78" s="9" t="str">
        <f t="shared" si="1"/>
        <v xml:space="preserve"> Masters Women 40+ CX CX1,2,3,4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Entry'!M79</f>
        <v xml:space="preserve"> </v>
      </c>
      <c r="C79" s="9" t="str">
        <f t="shared" si="1"/>
        <v xml:space="preserve"> Masters Women 40+ CX CX1,2,3,4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Entry'!M80</f>
        <v xml:space="preserve"> </v>
      </c>
      <c r="C80" s="9" t="str">
        <f t="shared" si="1"/>
        <v xml:space="preserve"> Masters Women 40+ CX CX1,2,3,4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Entry'!M81</f>
        <v xml:space="preserve"> </v>
      </c>
      <c r="C81" s="9" t="str">
        <f t="shared" si="1"/>
        <v xml:space="preserve"> Masters Women 40+ CX CX1,2,3,4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Entry'!M82</f>
        <v xml:space="preserve"> </v>
      </c>
      <c r="C82" s="9" t="str">
        <f t="shared" si="1"/>
        <v xml:space="preserve"> Masters Women 40+ CX CX1,2,3,4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Entry'!M83</f>
        <v xml:space="preserve"> </v>
      </c>
      <c r="C83" s="9" t="str">
        <f t="shared" si="1"/>
        <v xml:space="preserve"> Masters Women 40+ CX CX1,2,3,4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Entry'!M84</f>
        <v xml:space="preserve"> </v>
      </c>
      <c r="C84" s="9" t="str">
        <f t="shared" si="1"/>
        <v xml:space="preserve"> Masters Women 40+ CX CX1,2,3,4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Entry'!M85</f>
        <v xml:space="preserve"> </v>
      </c>
      <c r="C85" s="9" t="str">
        <f t="shared" si="1"/>
        <v xml:space="preserve"> Masters Women 40+ CX CX1,2,3,4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Entry'!M86</f>
        <v xml:space="preserve"> </v>
      </c>
      <c r="C86" s="9" t="str">
        <f t="shared" si="1"/>
        <v xml:space="preserve"> Masters Women 40+ CX CX1,2,3,4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Entry'!M87</f>
        <v xml:space="preserve"> </v>
      </c>
      <c r="C87" s="9" t="str">
        <f t="shared" si="1"/>
        <v xml:space="preserve"> Masters Women 40+ CX CX1,2,3,4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Entry'!M88</f>
        <v xml:space="preserve"> </v>
      </c>
      <c r="C88" s="9" t="str">
        <f t="shared" si="1"/>
        <v xml:space="preserve"> Masters Women 40+ CX CX1,2,3,4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Entry'!M89</f>
        <v xml:space="preserve"> </v>
      </c>
      <c r="C89" s="9" t="str">
        <f t="shared" si="1"/>
        <v xml:space="preserve"> Masters Women 40+ CX CX1,2,3,4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Entry'!M90</f>
        <v xml:space="preserve"> </v>
      </c>
      <c r="C90" s="9" t="str">
        <f t="shared" si="1"/>
        <v xml:space="preserve"> Masters Women 40+ CX CX1,2,3,4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Entry'!M91</f>
        <v xml:space="preserve"> </v>
      </c>
      <c r="C91" s="9" t="str">
        <f t="shared" si="1"/>
        <v xml:space="preserve"> Masters Women 40+ CX CX1,2,3,4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Entry'!M92</f>
        <v xml:space="preserve"> </v>
      </c>
      <c r="C92" s="9" t="str">
        <f t="shared" si="1"/>
        <v xml:space="preserve"> Masters Women 40+ CX CX1,2,3,4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Entry'!M93</f>
        <v xml:space="preserve"> </v>
      </c>
      <c r="C93" s="9" t="str">
        <f t="shared" si="1"/>
        <v xml:space="preserve"> Masters Women 40+ CX CX1,2,3,4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Entry'!M94</f>
        <v xml:space="preserve"> </v>
      </c>
      <c r="C94" s="9" t="str">
        <f t="shared" si="1"/>
        <v xml:space="preserve"> Masters Women 40+ CX CX1,2,3,4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Entry'!M95</f>
        <v xml:space="preserve"> </v>
      </c>
      <c r="C95" s="9" t="str">
        <f t="shared" si="1"/>
        <v xml:space="preserve"> Masters Women 40+ CX CX1,2,3,4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Entry'!M96</f>
        <v xml:space="preserve"> </v>
      </c>
      <c r="C96" s="9" t="str">
        <f t="shared" si="1"/>
        <v xml:space="preserve"> Masters Women 40+ CX CX1,2,3,4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84F65-2BB3-4F9F-8DC4-91B502C6FE42}">
  <sheetPr>
    <pageSetUpPr fitToPage="1"/>
  </sheetPr>
  <dimension ref="A1:K96"/>
  <sheetViews>
    <sheetView workbookViewId="0"/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Entry'!N2</f>
        <v>362</v>
      </c>
      <c r="C2" s="9" t="str">
        <f>CONCATENATE($B2,"Women CX 3,4")</f>
        <v>362Women CX 3,4</v>
      </c>
      <c r="D2" s="10" t="str">
        <f>IFERROR(VLOOKUP($C2,'[1]2021-11-20NCCX10'!$D:$Z,4,0),"")</f>
        <v>Madeline</v>
      </c>
      <c r="E2" s="10" t="str">
        <f>IFERROR(VLOOKUP($C2,'[1]2021-11-20NCCX10'!$D:$Z,5,0),"")</f>
        <v>Fisher</v>
      </c>
      <c r="F2" s="10" t="str">
        <f>IFERROR(VLOOKUP($C2,'[1]2021-11-20NCCX10'!$D:$Z,7,0),"")</f>
        <v>F</v>
      </c>
      <c r="G2" s="10">
        <f>IFERROR(VLOOKUP($C2,'[1]2021-11-20NCCX10'!$D:$Z,10,0),"")</f>
        <v>16</v>
      </c>
      <c r="H2" s="11">
        <f>IFERROR(VLOOKUP($C2,'[1]2021-11-20NCCX10'!$D:$Z,12,0),"")</f>
        <v>44836</v>
      </c>
      <c r="I2" s="10" t="str">
        <f>IFERROR(VLOOKUP($C2,'[1]2021-11-20NCCX10'!$D:$Z,9,0),"")</f>
        <v>VA</v>
      </c>
      <c r="J2" s="10" t="str">
        <f>IFERROR(VLOOKUP($C2,'[1]2021-11-20NCCX10'!$D:$Z,11,0),"")</f>
        <v>Miller School of Albemarle</v>
      </c>
      <c r="K2" s="10">
        <f>IFERROR(VLOOKUP($C2,'[1]2021-11-20NCCX10'!$D:$Z,17,0),"")</f>
        <v>486168</v>
      </c>
    </row>
    <row r="3" spans="1:11" x14ac:dyDescent="0.2">
      <c r="A3" s="9">
        <f>IF(B3&lt;&gt;" ",'Results Data Entry'!A3," ")</f>
        <v>2</v>
      </c>
      <c r="B3" s="9">
        <f>'Results Data Entry'!N3</f>
        <v>361</v>
      </c>
      <c r="C3" s="9" t="str">
        <f t="shared" ref="C3:C66" si="0">CONCATENATE($B3,"Women CX 3,4")</f>
        <v>361Women CX 3,4</v>
      </c>
      <c r="D3" s="10" t="str">
        <f>IFERROR(VLOOKUP($C3,'[1]2021-11-20NCCX10'!$D:$Z,4,0),"")</f>
        <v>Nicole</v>
      </c>
      <c r="E3" s="10" t="str">
        <f>IFERROR(VLOOKUP($C3,'[1]2021-11-20NCCX10'!$D:$Z,5,0),"")</f>
        <v>Clamann</v>
      </c>
      <c r="F3" s="10" t="str">
        <f>IFERROR(VLOOKUP($C3,'[1]2021-11-20NCCX10'!$D:$Z,7,0),"")</f>
        <v>F</v>
      </c>
      <c r="G3" s="10">
        <f>IFERROR(VLOOKUP($C3,'[1]2021-11-20NCCX10'!$D:$Z,10,0),"")</f>
        <v>14</v>
      </c>
      <c r="H3" s="11">
        <f>IFERROR(VLOOKUP($C3,'[1]2021-11-20NCCX10'!$D:$Z,12,0),"")</f>
        <v>44548</v>
      </c>
      <c r="I3" s="10" t="str">
        <f>IFERROR(VLOOKUP($C3,'[1]2021-11-20NCCX10'!$D:$Z,9,0),"")</f>
        <v>NC</v>
      </c>
      <c r="J3" s="10" t="str">
        <f>IFERROR(VLOOKUP($C3,'[1]2021-11-20NCCX10'!$D:$Z,11,0),"")</f>
        <v>Blue Ridge Cross</v>
      </c>
      <c r="K3" s="10">
        <f>IFERROR(VLOOKUP($C3,'[1]2021-11-20NCCX10'!$D:$Z,17,0),"")</f>
        <v>541488</v>
      </c>
    </row>
    <row r="4" spans="1:11" x14ac:dyDescent="0.2">
      <c r="A4" s="9">
        <f>IF(B4&lt;&gt;" ",'Results Data Entry'!A4," ")</f>
        <v>3</v>
      </c>
      <c r="B4" s="9">
        <f>'Results Data Entry'!N4</f>
        <v>367</v>
      </c>
      <c r="C4" s="9" t="str">
        <f t="shared" si="0"/>
        <v>367Women CX 3,4</v>
      </c>
      <c r="D4" s="10" t="str">
        <f>IFERROR(VLOOKUP($C4,'[1]2021-11-20NCCX10'!$D:$Z,4,0),"")</f>
        <v>Jennifer</v>
      </c>
      <c r="E4" s="10" t="str">
        <f>IFERROR(VLOOKUP($C4,'[1]2021-11-20NCCX10'!$D:$Z,5,0),"")</f>
        <v>Ostlund</v>
      </c>
      <c r="F4" s="10" t="str">
        <f>IFERROR(VLOOKUP($C4,'[1]2021-11-20NCCX10'!$D:$Z,7,0),"")</f>
        <v>F</v>
      </c>
      <c r="G4" s="10">
        <f>IFERROR(VLOOKUP($C4,'[1]2021-11-20NCCX10'!$D:$Z,10,0),"")</f>
        <v>34</v>
      </c>
      <c r="H4" s="11">
        <f>IFERROR(VLOOKUP($C4,'[1]2021-11-20NCCX10'!$D:$Z,12,0),"")</f>
        <v>44859</v>
      </c>
      <c r="I4" s="10" t="str">
        <f>IFERROR(VLOOKUP($C4,'[1]2021-11-20NCCX10'!$D:$Z,9,0),"")</f>
        <v>SC</v>
      </c>
      <c r="J4" s="10" t="str">
        <f>IFERROR(VLOOKUP($C4,'[1]2021-11-20NCCX10'!$D:$Z,11,0),"")</f>
        <v>Speedshop</v>
      </c>
      <c r="K4" s="10">
        <f>IFERROR(VLOOKUP($C4,'[1]2021-11-20NCCX10'!$D:$Z,17,0),"")</f>
        <v>470983</v>
      </c>
    </row>
    <row r="5" spans="1:11" x14ac:dyDescent="0.2">
      <c r="A5" s="9">
        <f>IF(B5&lt;&gt;" ",'Results Data Entry'!A5," ")</f>
        <v>4</v>
      </c>
      <c r="B5" s="9">
        <f>'Results Data Entry'!N5</f>
        <v>369</v>
      </c>
      <c r="C5" s="9" t="str">
        <f t="shared" si="0"/>
        <v>369Women CX 3,4</v>
      </c>
      <c r="D5" s="10" t="str">
        <f>IFERROR(VLOOKUP($C5,'[1]2021-11-20NCCX10'!$D:$Z,4,0),"")</f>
        <v>Kristin</v>
      </c>
      <c r="E5" s="10" t="str">
        <f>IFERROR(VLOOKUP($C5,'[1]2021-11-20NCCX10'!$D:$Z,5,0),"")</f>
        <v>Reece</v>
      </c>
      <c r="F5" s="10" t="str">
        <f>IFERROR(VLOOKUP($C5,'[1]2021-11-20NCCX10'!$D:$Z,7,0),"")</f>
        <v>F</v>
      </c>
      <c r="G5" s="10">
        <f>IFERROR(VLOOKUP($C5,'[1]2021-11-20NCCX10'!$D:$Z,10,0),"")</f>
        <v>43</v>
      </c>
      <c r="H5" s="11">
        <f>IFERROR(VLOOKUP($C5,'[1]2021-11-20NCCX10'!$D:$Z,12,0),"")</f>
        <v>44833</v>
      </c>
      <c r="I5" s="10" t="str">
        <f>IFERROR(VLOOKUP($C5,'[1]2021-11-20NCCX10'!$D:$Z,9,0),"")</f>
        <v>GA</v>
      </c>
      <c r="J5" s="10" t="str">
        <f>IFERROR(VLOOKUP($C5,'[1]2021-11-20NCCX10'!$D:$Z,11,0),"")</f>
        <v>NOMAD Cycling Services</v>
      </c>
      <c r="K5" s="10">
        <f>IFERROR(VLOOKUP($C5,'[1]2021-11-20NCCX10'!$D:$Z,17,0),"")</f>
        <v>430240</v>
      </c>
    </row>
    <row r="6" spans="1:11" x14ac:dyDescent="0.2">
      <c r="A6" s="9">
        <f>IF(B6&lt;&gt;" ",'Results Data Entry'!A6," ")</f>
        <v>5</v>
      </c>
      <c r="B6" s="9">
        <f>'Results Data Entry'!N6</f>
        <v>366</v>
      </c>
      <c r="C6" s="9" t="str">
        <f t="shared" si="0"/>
        <v>366Women CX 3,4</v>
      </c>
      <c r="D6" s="10" t="str">
        <f>IFERROR(VLOOKUP($C6,'[1]2021-11-20NCCX10'!$D:$Z,4,0),"")</f>
        <v>Hadley</v>
      </c>
      <c r="E6" s="10" t="str">
        <f>IFERROR(VLOOKUP($C6,'[1]2021-11-20NCCX10'!$D:$Z,5,0),"")</f>
        <v>Molnar</v>
      </c>
      <c r="F6" s="10" t="str">
        <f>IFERROR(VLOOKUP($C6,'[1]2021-11-20NCCX10'!$D:$Z,7,0),"")</f>
        <v>F</v>
      </c>
      <c r="G6" s="10">
        <f>IFERROR(VLOOKUP($C6,'[1]2021-11-20NCCX10'!$D:$Z,10,0),"")</f>
        <v>14</v>
      </c>
      <c r="H6" s="11">
        <f>IFERROR(VLOOKUP($C6,'[1]2021-11-20NCCX10'!$D:$Z,12,0),"")</f>
        <v>44548</v>
      </c>
      <c r="I6" s="10" t="str">
        <f>IFERROR(VLOOKUP($C6,'[1]2021-11-20NCCX10'!$D:$Z,9,0),"")</f>
        <v>NC</v>
      </c>
      <c r="J6" s="10" t="str">
        <f>IFERROR(VLOOKUP($C6,'[1]2021-11-20NCCX10'!$D:$Z,11,0),"")</f>
        <v>Hammercross</v>
      </c>
      <c r="K6" s="10">
        <f>IFERROR(VLOOKUP($C6,'[1]2021-11-20NCCX10'!$D:$Z,17,0),"")</f>
        <v>565903</v>
      </c>
    </row>
    <row r="7" spans="1:11" x14ac:dyDescent="0.2">
      <c r="A7" s="9">
        <f>IF(B7&lt;&gt;" ",'Results Data Entry'!A7," ")</f>
        <v>6</v>
      </c>
      <c r="B7" s="9">
        <f>'Results Data Entry'!N7</f>
        <v>370</v>
      </c>
      <c r="C7" s="9" t="str">
        <f t="shared" si="0"/>
        <v>370Women CX 3,4</v>
      </c>
      <c r="D7" s="10" t="str">
        <f>IFERROR(VLOOKUP($C7,'[1]2021-11-20NCCX10'!$D:$Z,4,0),"")</f>
        <v>Christine</v>
      </c>
      <c r="E7" s="10" t="str">
        <f>IFERROR(VLOOKUP($C7,'[1]2021-11-20NCCX10'!$D:$Z,5,0),"")</f>
        <v>Walkerwicz</v>
      </c>
      <c r="F7" s="10" t="str">
        <f>IFERROR(VLOOKUP($C7,'[1]2021-11-20NCCX10'!$D:$Z,7,0),"")</f>
        <v>F</v>
      </c>
      <c r="G7" s="10">
        <f>IFERROR(VLOOKUP($C7,'[1]2021-11-20NCCX10'!$D:$Z,10,0),"")</f>
        <v>42</v>
      </c>
      <c r="H7" s="11">
        <f>IFERROR(VLOOKUP($C7,'[1]2021-11-20NCCX10'!$D:$Z,12,0),"")</f>
        <v>44827</v>
      </c>
      <c r="I7" s="10" t="str">
        <f>IFERROR(VLOOKUP($C7,'[1]2021-11-20NCCX10'!$D:$Z,9,0),"")</f>
        <v>NC</v>
      </c>
      <c r="J7" s="10" t="str">
        <f>IFERROR(VLOOKUP($C7,'[1]2021-11-20NCCX10'!$D:$Z,11,0),"")</f>
        <v>Pure Velo Racing</v>
      </c>
      <c r="K7" s="10">
        <f>IFERROR(VLOOKUP($C7,'[1]2021-11-20NCCX10'!$D:$Z,17,0),"")</f>
        <v>456846</v>
      </c>
    </row>
    <row r="8" spans="1:11" x14ac:dyDescent="0.2">
      <c r="A8" s="9">
        <f>IF(B8&lt;&gt;" ",'Results Data Entry'!A8," ")</f>
        <v>7</v>
      </c>
      <c r="B8" s="9">
        <f>'Results Data Entry'!N8</f>
        <v>364</v>
      </c>
      <c r="C8" s="9" t="str">
        <f t="shared" si="0"/>
        <v>364Women CX 3,4</v>
      </c>
      <c r="D8" s="10" t="str">
        <f>IFERROR(VLOOKUP($C8,'[1]2021-11-20NCCX10'!$D:$Z,4,0),"")</f>
        <v>Amelia</v>
      </c>
      <c r="E8" s="10" t="str">
        <f>IFERROR(VLOOKUP($C8,'[1]2021-11-20NCCX10'!$D:$Z,5,0),"")</f>
        <v>Hicks</v>
      </c>
      <c r="F8" s="10" t="str">
        <f>IFERROR(VLOOKUP($C8,'[1]2021-11-20NCCX10'!$D:$Z,7,0),"")</f>
        <v>F</v>
      </c>
      <c r="G8" s="10">
        <f>IFERROR(VLOOKUP($C8,'[1]2021-11-20NCCX10'!$D:$Z,10,0),"")</f>
        <v>17</v>
      </c>
      <c r="H8" s="11">
        <f>IFERROR(VLOOKUP($C8,'[1]2021-11-20NCCX10'!$D:$Z,12,0),"")</f>
        <v>44558</v>
      </c>
      <c r="I8" s="10" t="str">
        <f>IFERROR(VLOOKUP($C8,'[1]2021-11-20NCCX10'!$D:$Z,9,0),"")</f>
        <v>GA</v>
      </c>
      <c r="J8" s="10" t="str">
        <f>IFERROR(VLOOKUP($C8,'[1]2021-11-20NCCX10'!$D:$Z,11,0),"")</f>
        <v>MNA</v>
      </c>
      <c r="K8" s="10">
        <f>IFERROR(VLOOKUP($C8,'[1]2021-11-20NCCX10'!$D:$Z,17,0),"")</f>
        <v>521358</v>
      </c>
    </row>
    <row r="9" spans="1:11" x14ac:dyDescent="0.2">
      <c r="A9" s="9">
        <f>IF(B9&lt;&gt;" ",'Results Data Entry'!A9," ")</f>
        <v>8</v>
      </c>
      <c r="B9" s="9">
        <f>'Results Data Entry'!N9</f>
        <v>363</v>
      </c>
      <c r="C9" s="9" t="str">
        <f t="shared" si="0"/>
        <v>363Women CX 3,4</v>
      </c>
      <c r="D9" s="10" t="str">
        <f>IFERROR(VLOOKUP($C9,'[1]2021-11-20NCCX10'!$D:$Z,4,0),"")</f>
        <v>Nicole</v>
      </c>
      <c r="E9" s="10" t="str">
        <f>IFERROR(VLOOKUP($C9,'[1]2021-11-20NCCX10'!$D:$Z,5,0),"")</f>
        <v>Gorry</v>
      </c>
      <c r="F9" s="10" t="str">
        <f>IFERROR(VLOOKUP($C9,'[1]2021-11-20NCCX10'!$D:$Z,7,0),"")</f>
        <v>F</v>
      </c>
      <c r="G9" s="10">
        <f>IFERROR(VLOOKUP($C9,'[1]2021-11-20NCCX10'!$D:$Z,10,0),"")</f>
        <v>28</v>
      </c>
      <c r="H9" s="11" t="str">
        <f>IFERROR(VLOOKUP($C9,'[1]2021-11-20NCCX10'!$D:$Z,12,0),"")</f>
        <v>Expired</v>
      </c>
      <c r="I9" s="10" t="str">
        <f>IFERROR(VLOOKUP($C9,'[1]2021-11-20NCCX10'!$D:$Z,9,0),"")</f>
        <v>NC</v>
      </c>
      <c r="J9" s="10" t="str">
        <f>IFERROR(VLOOKUP($C9,'[1]2021-11-20NCCX10'!$D:$Z,11,0),"")</f>
        <v xml:space="preserve"> </v>
      </c>
      <c r="K9" s="10">
        <f>IFERROR(VLOOKUP($C9,'[1]2021-11-20NCCX10'!$D:$Z,17,0),"")</f>
        <v>218847</v>
      </c>
    </row>
    <row r="10" spans="1:11" x14ac:dyDescent="0.2">
      <c r="A10" s="9">
        <f>IF(B10&lt;&gt;" ",'Results Data Entry'!A10," ")</f>
        <v>9</v>
      </c>
      <c r="B10" s="9">
        <f>'Results Data Entry'!N10</f>
        <v>368</v>
      </c>
      <c r="C10" s="9" t="str">
        <f t="shared" si="0"/>
        <v>368Women CX 3,4</v>
      </c>
      <c r="D10" s="10" t="str">
        <f>IFERROR(VLOOKUP($C10,'[1]2021-11-20NCCX10'!$D:$Z,4,0),"")</f>
        <v>Riley</v>
      </c>
      <c r="E10" s="10" t="str">
        <f>IFERROR(VLOOKUP($C10,'[1]2021-11-20NCCX10'!$D:$Z,5,0),"")</f>
        <v>Pearman</v>
      </c>
      <c r="F10" s="10" t="str">
        <f>IFERROR(VLOOKUP($C10,'[1]2021-11-20NCCX10'!$D:$Z,7,0),"")</f>
        <v>F</v>
      </c>
      <c r="G10" s="10">
        <f>IFERROR(VLOOKUP($C10,'[1]2021-11-20NCCX10'!$D:$Z,10,0),"")</f>
        <v>15</v>
      </c>
      <c r="H10" s="11">
        <f>IFERROR(VLOOKUP($C10,'[1]2021-11-20NCCX10'!$D:$Z,12,0),"")</f>
        <v>44548</v>
      </c>
      <c r="I10" s="10" t="str">
        <f>IFERROR(VLOOKUP($C10,'[1]2021-11-20NCCX10'!$D:$Z,9,0),"")</f>
        <v>NC</v>
      </c>
      <c r="J10" s="10" t="str">
        <f>IFERROR(VLOOKUP($C10,'[1]2021-11-20NCCX10'!$D:$Z,11,0),"")</f>
        <v>Blue Ridge Cross</v>
      </c>
      <c r="K10" s="10">
        <f>IFERROR(VLOOKUP($C10,'[1]2021-11-20NCCX10'!$D:$Z,17,0),"")</f>
        <v>494606</v>
      </c>
    </row>
    <row r="11" spans="1:11" x14ac:dyDescent="0.2">
      <c r="A11" s="9">
        <f>IF(B11&lt;&gt;" ",'Results Data Entry'!A11," ")</f>
        <v>10</v>
      </c>
      <c r="B11" s="9">
        <f>'Results Data Entry'!N11</f>
        <v>360</v>
      </c>
      <c r="C11" s="9" t="str">
        <f t="shared" si="0"/>
        <v>360Women CX 3,4</v>
      </c>
      <c r="D11" s="10" t="str">
        <f>IFERROR(VLOOKUP($C11,'[1]2021-11-20NCCX10'!$D:$Z,4,0),"")</f>
        <v>Lauren</v>
      </c>
      <c r="E11" s="10" t="str">
        <f>IFERROR(VLOOKUP($C11,'[1]2021-11-20NCCX10'!$D:$Z,5,0),"")</f>
        <v>Chandler</v>
      </c>
      <c r="F11" s="10" t="str">
        <f>IFERROR(VLOOKUP($C11,'[1]2021-11-20NCCX10'!$D:$Z,7,0),"")</f>
        <v>F</v>
      </c>
      <c r="G11" s="10">
        <f>IFERROR(VLOOKUP($C11,'[1]2021-11-20NCCX10'!$D:$Z,10,0),"")</f>
        <v>38</v>
      </c>
      <c r="H11" s="11">
        <f>IFERROR(VLOOKUP($C11,'[1]2021-11-20NCCX10'!$D:$Z,12,0),"")</f>
        <v>44713</v>
      </c>
      <c r="I11" s="10" t="str">
        <f>IFERROR(VLOOKUP($C11,'[1]2021-11-20NCCX10'!$D:$Z,9,0),"")</f>
        <v>NC</v>
      </c>
      <c r="J11" s="10" t="str">
        <f>IFERROR(VLOOKUP($C11,'[1]2021-11-20NCCX10'!$D:$Z,11,0),"")</f>
        <v>Riderbox</v>
      </c>
      <c r="K11" s="10">
        <f>IFERROR(VLOOKUP($C11,'[1]2021-11-20NCCX10'!$D:$Z,17,0),"")</f>
        <v>417739</v>
      </c>
    </row>
    <row r="12" spans="1:11" x14ac:dyDescent="0.2">
      <c r="A12" s="9">
        <f>IF(B12&lt;&gt;" ",'Results Data Entry'!A12," ")</f>
        <v>11</v>
      </c>
      <c r="B12" s="9">
        <f>'Results Data Entry'!N12</f>
        <v>365</v>
      </c>
      <c r="C12" s="9" t="str">
        <f t="shared" si="0"/>
        <v>365Women CX 3,4</v>
      </c>
      <c r="D12" s="10" t="str">
        <f>IFERROR(VLOOKUP($C12,'[1]2021-11-20NCCX10'!$D:$Z,4,0),"")</f>
        <v>Luca</v>
      </c>
      <c r="E12" s="10" t="str">
        <f>IFERROR(VLOOKUP($C12,'[1]2021-11-20NCCX10'!$D:$Z,5,0),"")</f>
        <v>Kaminski</v>
      </c>
      <c r="F12" s="10" t="str">
        <f>IFERROR(VLOOKUP($C12,'[1]2021-11-20NCCX10'!$D:$Z,7,0),"")</f>
        <v>F</v>
      </c>
      <c r="G12" s="10">
        <f>IFERROR(VLOOKUP($C12,'[1]2021-11-20NCCX10'!$D:$Z,10,0),"")</f>
        <v>17</v>
      </c>
      <c r="H12" s="11">
        <f>IFERROR(VLOOKUP($C12,'[1]2021-11-20NCCX10'!$D:$Z,12,0),"")</f>
        <v>44548</v>
      </c>
      <c r="I12" s="10" t="str">
        <f>IFERROR(VLOOKUP($C12,'[1]2021-11-20NCCX10'!$D:$Z,9,0),"")</f>
        <v>NC</v>
      </c>
      <c r="J12" s="10" t="str">
        <f>IFERROR(VLOOKUP($C12,'[1]2021-11-20NCCX10'!$D:$Z,11,0),"")</f>
        <v>NCTC</v>
      </c>
      <c r="K12" s="10">
        <f>IFERROR(VLOOKUP($C12,'[1]2021-11-20NCCX10'!$D:$Z,17,0),"")</f>
        <v>520880</v>
      </c>
    </row>
    <row r="13" spans="1:11" hidden="1" x14ac:dyDescent="0.2">
      <c r="A13" s="9" t="str">
        <f>IF(B13&lt;&gt;" ",'Results Data Entry'!A13," ")</f>
        <v xml:space="preserve"> </v>
      </c>
      <c r="B13" s="9" t="str">
        <f>'Results Data Entry'!N13</f>
        <v xml:space="preserve"> </v>
      </c>
      <c r="C13" s="9" t="str">
        <f t="shared" si="0"/>
        <v xml:space="preserve"> Women CX 3,4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hidden="1" x14ac:dyDescent="0.2">
      <c r="A14" s="9" t="str">
        <f>IF(B14&lt;&gt;" ",'Results Data Entry'!A14," ")</f>
        <v xml:space="preserve"> </v>
      </c>
      <c r="B14" s="9" t="str">
        <f>'Results Data Entry'!N14</f>
        <v xml:space="preserve"> </v>
      </c>
      <c r="C14" s="9" t="str">
        <f t="shared" si="0"/>
        <v xml:space="preserve"> Women CX 3,4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hidden="1" x14ac:dyDescent="0.2">
      <c r="A15" s="9" t="str">
        <f>IF(B15&lt;&gt;" ",'Results Data Entry'!A15," ")</f>
        <v xml:space="preserve"> </v>
      </c>
      <c r="B15" s="9" t="str">
        <f>'Results Data Entry'!N15</f>
        <v xml:space="preserve"> </v>
      </c>
      <c r="C15" s="9" t="str">
        <f t="shared" si="0"/>
        <v xml:space="preserve"> Women CX 3,4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hidden="1" x14ac:dyDescent="0.2">
      <c r="A16" s="9" t="str">
        <f>IF(B16&lt;&gt;" ",'Results Data Entry'!A16," ")</f>
        <v xml:space="preserve"> </v>
      </c>
      <c r="B16" s="9" t="str">
        <f>'Results Data Entry'!N16</f>
        <v xml:space="preserve"> </v>
      </c>
      <c r="C16" s="9" t="str">
        <f t="shared" si="0"/>
        <v xml:space="preserve"> Women CX 3,4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Entry'!N17</f>
        <v xml:space="preserve"> </v>
      </c>
      <c r="C17" s="9" t="str">
        <f t="shared" si="0"/>
        <v xml:space="preserve"> Women CX 3,4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Entry'!N18</f>
        <v xml:space="preserve"> </v>
      </c>
      <c r="C18" s="9" t="str">
        <f t="shared" si="0"/>
        <v xml:space="preserve"> Women CX 3,4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Entry'!N19</f>
        <v xml:space="preserve"> </v>
      </c>
      <c r="C19" s="9" t="str">
        <f t="shared" si="0"/>
        <v xml:space="preserve"> Women CX 3,4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Entry'!N20</f>
        <v xml:space="preserve"> </v>
      </c>
      <c r="C20" s="9" t="str">
        <f t="shared" si="0"/>
        <v xml:space="preserve"> Women CX 3,4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Entry'!N21</f>
        <v xml:space="preserve"> </v>
      </c>
      <c r="C21" s="9" t="str">
        <f t="shared" si="0"/>
        <v xml:space="preserve"> Women CX 3,4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Entry'!N22</f>
        <v xml:space="preserve"> </v>
      </c>
      <c r="C22" s="9" t="str">
        <f t="shared" si="0"/>
        <v xml:space="preserve"> Women CX 3,4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Entry'!N23</f>
        <v xml:space="preserve"> </v>
      </c>
      <c r="C23" s="9" t="str">
        <f t="shared" si="0"/>
        <v xml:space="preserve"> Women CX 3,4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Entry'!N24</f>
        <v xml:space="preserve"> </v>
      </c>
      <c r="C24" s="9" t="str">
        <f t="shared" si="0"/>
        <v xml:space="preserve"> Women CX 3,4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Entry'!N25</f>
        <v xml:space="preserve"> </v>
      </c>
      <c r="C25" s="9" t="str">
        <f t="shared" si="0"/>
        <v xml:space="preserve"> Women CX 3,4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Entry'!N26</f>
        <v xml:space="preserve"> </v>
      </c>
      <c r="C26" s="9" t="str">
        <f t="shared" si="0"/>
        <v xml:space="preserve"> Women CX 3,4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Entry'!N27</f>
        <v xml:space="preserve"> </v>
      </c>
      <c r="C27" s="9" t="str">
        <f t="shared" si="0"/>
        <v xml:space="preserve"> Women CX 3,4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Entry'!N28</f>
        <v xml:space="preserve"> </v>
      </c>
      <c r="C28" s="9" t="str">
        <f t="shared" si="0"/>
        <v xml:space="preserve"> Women CX 3,4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Entry'!N29</f>
        <v xml:space="preserve"> </v>
      </c>
      <c r="C29" s="9" t="str">
        <f t="shared" si="0"/>
        <v xml:space="preserve"> Women CX 3,4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Entry'!N30</f>
        <v xml:space="preserve"> </v>
      </c>
      <c r="C30" s="9" t="str">
        <f t="shared" si="0"/>
        <v xml:space="preserve"> Women CX 3,4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Entry'!N31</f>
        <v xml:space="preserve"> </v>
      </c>
      <c r="C31" s="9" t="str">
        <f t="shared" si="0"/>
        <v xml:space="preserve"> Women CX 3,4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Entry'!N32</f>
        <v xml:space="preserve"> </v>
      </c>
      <c r="C32" s="9" t="str">
        <f t="shared" si="0"/>
        <v xml:space="preserve"> Women CX 3,4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Entry'!N33</f>
        <v xml:space="preserve"> </v>
      </c>
      <c r="C33" s="9" t="str">
        <f t="shared" si="0"/>
        <v xml:space="preserve"> Women CX 3,4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Entry'!N34</f>
        <v xml:space="preserve"> </v>
      </c>
      <c r="C34" s="9" t="str">
        <f t="shared" si="0"/>
        <v xml:space="preserve"> Women CX 3,4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Entry'!N35</f>
        <v xml:space="preserve"> </v>
      </c>
      <c r="C35" s="9" t="str">
        <f t="shared" si="0"/>
        <v xml:space="preserve"> Women CX 3,4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Entry'!N36</f>
        <v xml:space="preserve"> </v>
      </c>
      <c r="C36" s="9" t="str">
        <f t="shared" si="0"/>
        <v xml:space="preserve"> Women CX 3,4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Entry'!N37</f>
        <v xml:space="preserve"> </v>
      </c>
      <c r="C37" s="9" t="str">
        <f t="shared" si="0"/>
        <v xml:space="preserve"> Women CX 3,4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Entry'!N38</f>
        <v xml:space="preserve"> </v>
      </c>
      <c r="C38" s="9" t="str">
        <f t="shared" si="0"/>
        <v xml:space="preserve"> Women CX 3,4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Entry'!N39</f>
        <v xml:space="preserve"> </v>
      </c>
      <c r="C39" s="9" t="str">
        <f t="shared" si="0"/>
        <v xml:space="preserve"> Women CX 3,4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Entry'!N40</f>
        <v xml:space="preserve"> </v>
      </c>
      <c r="C40" s="9" t="str">
        <f t="shared" si="0"/>
        <v xml:space="preserve"> Women CX 3,4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Entry'!N41</f>
        <v xml:space="preserve"> </v>
      </c>
      <c r="C41" s="9" t="str">
        <f t="shared" si="0"/>
        <v xml:space="preserve"> Women CX 3,4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Entry'!N42</f>
        <v xml:space="preserve"> </v>
      </c>
      <c r="C42" s="9" t="str">
        <f t="shared" si="0"/>
        <v xml:space="preserve"> Women CX 3,4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Entry'!N43</f>
        <v xml:space="preserve"> </v>
      </c>
      <c r="C43" s="9" t="str">
        <f t="shared" si="0"/>
        <v xml:space="preserve"> Women CX 3,4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Entry'!N44</f>
        <v xml:space="preserve"> </v>
      </c>
      <c r="C44" s="9" t="str">
        <f t="shared" si="0"/>
        <v xml:space="preserve"> Women CX 3,4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Entry'!N45</f>
        <v xml:space="preserve"> </v>
      </c>
      <c r="C45" s="9" t="str">
        <f t="shared" si="0"/>
        <v xml:space="preserve"> Women CX 3,4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Entry'!N46</f>
        <v xml:space="preserve"> </v>
      </c>
      <c r="C46" s="9" t="str">
        <f t="shared" si="0"/>
        <v xml:space="preserve"> Women CX 3,4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Entry'!N47</f>
        <v xml:space="preserve"> </v>
      </c>
      <c r="C47" s="9" t="str">
        <f t="shared" si="0"/>
        <v xml:space="preserve"> Women CX 3,4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Entry'!N48</f>
        <v xml:space="preserve"> </v>
      </c>
      <c r="C48" s="9" t="str">
        <f t="shared" si="0"/>
        <v xml:space="preserve"> Women CX 3,4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Entry'!N49</f>
        <v xml:space="preserve"> </v>
      </c>
      <c r="C49" s="9" t="str">
        <f t="shared" si="0"/>
        <v xml:space="preserve"> Women CX 3,4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Entry'!N50</f>
        <v xml:space="preserve"> </v>
      </c>
      <c r="C50" s="9" t="str">
        <f t="shared" si="0"/>
        <v xml:space="preserve"> Women CX 3,4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Entry'!N51</f>
        <v xml:space="preserve"> </v>
      </c>
      <c r="C51" s="9" t="str">
        <f t="shared" si="0"/>
        <v xml:space="preserve"> Women CX 3,4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Entry'!N52</f>
        <v xml:space="preserve"> </v>
      </c>
      <c r="C52" s="9" t="str">
        <f t="shared" si="0"/>
        <v xml:space="preserve"> Women CX 3,4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Entry'!N53</f>
        <v xml:space="preserve"> </v>
      </c>
      <c r="C53" s="9" t="str">
        <f t="shared" si="0"/>
        <v xml:space="preserve"> Women CX 3,4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Entry'!N54</f>
        <v xml:space="preserve"> </v>
      </c>
      <c r="C54" s="9" t="str">
        <f t="shared" si="0"/>
        <v xml:space="preserve"> Women CX 3,4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Entry'!N55</f>
        <v xml:space="preserve"> </v>
      </c>
      <c r="C55" s="9" t="str">
        <f t="shared" si="0"/>
        <v xml:space="preserve"> Women CX 3,4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Entry'!N56</f>
        <v xml:space="preserve"> </v>
      </c>
      <c r="C56" s="9" t="str">
        <f t="shared" si="0"/>
        <v xml:space="preserve"> Women CX 3,4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Entry'!N57</f>
        <v xml:space="preserve"> </v>
      </c>
      <c r="C57" s="9" t="str">
        <f t="shared" si="0"/>
        <v xml:space="preserve"> Women CX 3,4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Entry'!N58</f>
        <v xml:space="preserve"> </v>
      </c>
      <c r="C58" s="9" t="str">
        <f t="shared" si="0"/>
        <v xml:space="preserve"> Women CX 3,4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Entry'!N59</f>
        <v xml:space="preserve"> </v>
      </c>
      <c r="C59" s="9" t="str">
        <f t="shared" si="0"/>
        <v xml:space="preserve"> Women CX 3,4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Entry'!N60</f>
        <v xml:space="preserve"> </v>
      </c>
      <c r="C60" s="9" t="str">
        <f t="shared" si="0"/>
        <v xml:space="preserve"> Women CX 3,4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Entry'!N61</f>
        <v xml:space="preserve"> </v>
      </c>
      <c r="C61" s="9" t="str">
        <f t="shared" si="0"/>
        <v xml:space="preserve"> Women CX 3,4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Entry'!N62</f>
        <v xml:space="preserve"> </v>
      </c>
      <c r="C62" s="9" t="str">
        <f t="shared" si="0"/>
        <v xml:space="preserve"> Women CX 3,4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Entry'!N63</f>
        <v xml:space="preserve"> </v>
      </c>
      <c r="C63" s="9" t="str">
        <f t="shared" si="0"/>
        <v xml:space="preserve"> Women CX 3,4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Entry'!N64</f>
        <v xml:space="preserve"> </v>
      </c>
      <c r="C64" s="9" t="str">
        <f t="shared" si="0"/>
        <v xml:space="preserve"> Women CX 3,4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Entry'!N65</f>
        <v xml:space="preserve"> </v>
      </c>
      <c r="C65" s="9" t="str">
        <f t="shared" si="0"/>
        <v xml:space="preserve"> Women CX 3,4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Entry'!N66</f>
        <v xml:space="preserve"> </v>
      </c>
      <c r="C66" s="9" t="str">
        <f t="shared" si="0"/>
        <v xml:space="preserve"> Women CX 3,4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Entry'!N67</f>
        <v xml:space="preserve"> </v>
      </c>
      <c r="C67" s="9" t="str">
        <f t="shared" ref="C67:C96" si="1">CONCATENATE($B67,"Women CX 3,4")</f>
        <v xml:space="preserve"> Women CX 3,4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Entry'!N68</f>
        <v xml:space="preserve"> </v>
      </c>
      <c r="C68" s="9" t="str">
        <f t="shared" si="1"/>
        <v xml:space="preserve"> Women CX 3,4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Entry'!N69</f>
        <v xml:space="preserve"> </v>
      </c>
      <c r="C69" s="9" t="str">
        <f t="shared" si="1"/>
        <v xml:space="preserve"> Women CX 3,4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Entry'!N70</f>
        <v xml:space="preserve"> </v>
      </c>
      <c r="C70" s="9" t="str">
        <f t="shared" si="1"/>
        <v xml:space="preserve"> Women CX 3,4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Entry'!N71</f>
        <v xml:space="preserve"> </v>
      </c>
      <c r="C71" s="9" t="str">
        <f t="shared" si="1"/>
        <v xml:space="preserve"> Women CX 3,4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Entry'!N72</f>
        <v xml:space="preserve"> </v>
      </c>
      <c r="C72" s="9" t="str">
        <f t="shared" si="1"/>
        <v xml:space="preserve"> Women CX 3,4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Entry'!N73</f>
        <v xml:space="preserve"> </v>
      </c>
      <c r="C73" s="9" t="str">
        <f t="shared" si="1"/>
        <v xml:space="preserve"> Women CX 3,4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Entry'!N74</f>
        <v xml:space="preserve"> </v>
      </c>
      <c r="C74" s="9" t="str">
        <f t="shared" si="1"/>
        <v xml:space="preserve"> Women CX 3,4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Entry'!N75</f>
        <v xml:space="preserve"> </v>
      </c>
      <c r="C75" s="9" t="str">
        <f t="shared" si="1"/>
        <v xml:space="preserve"> Women CX 3,4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Entry'!N76</f>
        <v xml:space="preserve"> </v>
      </c>
      <c r="C76" s="9" t="str">
        <f t="shared" si="1"/>
        <v xml:space="preserve"> Women CX 3,4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Entry'!N77</f>
        <v xml:space="preserve"> </v>
      </c>
      <c r="C77" s="9" t="str">
        <f t="shared" si="1"/>
        <v xml:space="preserve"> Women CX 3,4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Entry'!N78</f>
        <v xml:space="preserve"> </v>
      </c>
      <c r="C78" s="9" t="str">
        <f t="shared" si="1"/>
        <v xml:space="preserve"> Women CX 3,4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Entry'!N79</f>
        <v xml:space="preserve"> </v>
      </c>
      <c r="C79" s="9" t="str">
        <f t="shared" si="1"/>
        <v xml:space="preserve"> Women CX 3,4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Entry'!N80</f>
        <v xml:space="preserve"> </v>
      </c>
      <c r="C80" s="9" t="str">
        <f t="shared" si="1"/>
        <v xml:space="preserve"> Women CX 3,4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Entry'!N81</f>
        <v xml:space="preserve"> </v>
      </c>
      <c r="C81" s="9" t="str">
        <f t="shared" si="1"/>
        <v xml:space="preserve"> Women CX 3,4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Entry'!N82</f>
        <v xml:space="preserve"> </v>
      </c>
      <c r="C82" s="9" t="str">
        <f t="shared" si="1"/>
        <v xml:space="preserve"> Women CX 3,4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Entry'!N83</f>
        <v xml:space="preserve"> </v>
      </c>
      <c r="C83" s="9" t="str">
        <f t="shared" si="1"/>
        <v xml:space="preserve"> Women CX 3,4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Entry'!N84</f>
        <v xml:space="preserve"> </v>
      </c>
      <c r="C84" s="9" t="str">
        <f t="shared" si="1"/>
        <v xml:space="preserve"> Women CX 3,4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Entry'!N85</f>
        <v xml:space="preserve"> </v>
      </c>
      <c r="C85" s="9" t="str">
        <f t="shared" si="1"/>
        <v xml:space="preserve"> Women CX 3,4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Entry'!N86</f>
        <v xml:space="preserve"> </v>
      </c>
      <c r="C86" s="9" t="str">
        <f t="shared" si="1"/>
        <v xml:space="preserve"> Women CX 3,4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Entry'!N87</f>
        <v xml:space="preserve"> </v>
      </c>
      <c r="C87" s="9" t="str">
        <f t="shared" si="1"/>
        <v xml:space="preserve"> Women CX 3,4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Entry'!N88</f>
        <v xml:space="preserve"> </v>
      </c>
      <c r="C88" s="9" t="str">
        <f t="shared" si="1"/>
        <v xml:space="preserve"> Women CX 3,4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Entry'!N89</f>
        <v xml:space="preserve"> </v>
      </c>
      <c r="C89" s="9" t="str">
        <f t="shared" si="1"/>
        <v xml:space="preserve"> Women CX 3,4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Entry'!N90</f>
        <v xml:space="preserve"> </v>
      </c>
      <c r="C90" s="9" t="str">
        <f t="shared" si="1"/>
        <v xml:space="preserve"> Women CX 3,4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Entry'!N91</f>
        <v xml:space="preserve"> </v>
      </c>
      <c r="C91" s="9" t="str">
        <f t="shared" si="1"/>
        <v xml:space="preserve"> Women CX 3,4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Entry'!N92</f>
        <v xml:space="preserve"> </v>
      </c>
      <c r="C92" s="9" t="str">
        <f t="shared" si="1"/>
        <v xml:space="preserve"> Women CX 3,4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Entry'!N93</f>
        <v xml:space="preserve"> </v>
      </c>
      <c r="C93" s="9" t="str">
        <f t="shared" si="1"/>
        <v xml:space="preserve"> Women CX 3,4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Entry'!N94</f>
        <v xml:space="preserve"> </v>
      </c>
      <c r="C94" s="9" t="str">
        <f t="shared" si="1"/>
        <v xml:space="preserve"> Women CX 3,4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Entry'!N95</f>
        <v xml:space="preserve"> </v>
      </c>
      <c r="C95" s="9" t="str">
        <f t="shared" si="1"/>
        <v xml:space="preserve"> Women CX 3,4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Entry'!N96</f>
        <v xml:space="preserve"> </v>
      </c>
      <c r="C96" s="9" t="str">
        <f t="shared" si="1"/>
        <v xml:space="preserve"> Women CX 3,4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84C72-5EE3-4360-AE90-47B11F8E43D3}">
  <sheetPr>
    <pageSetUpPr fitToPage="1"/>
  </sheetPr>
  <dimension ref="A1:K96"/>
  <sheetViews>
    <sheetView workbookViewId="0"/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Entry'!O2</f>
        <v>963</v>
      </c>
      <c r="C2" s="9" t="str">
        <f>CONCATENATE($B2,"Collegiate  Women A")</f>
        <v>963Collegiate  Women A</v>
      </c>
      <c r="D2" s="10" t="str">
        <f>IFERROR(VLOOKUP($C2,'[1]2021-11-20NCCX10'!$D:$Z,4,0),"")</f>
        <v>Samantha</v>
      </c>
      <c r="E2" s="10" t="str">
        <f>IFERROR(VLOOKUP($C2,'[1]2021-11-20NCCX10'!$D:$Z,5,0),"")</f>
        <v>Runnels</v>
      </c>
      <c r="F2" s="10" t="str">
        <f>IFERROR(VLOOKUP($C2,'[1]2021-11-20NCCX10'!$D:$Z,7,0),"")</f>
        <v>F</v>
      </c>
      <c r="G2" s="10">
        <f>IFERROR(VLOOKUP($C2,'[1]2021-11-20NCCX10'!$D:$Z,10,0),"")</f>
        <v>31</v>
      </c>
      <c r="H2" s="11">
        <f>IFERROR(VLOOKUP($C2,'[1]2021-11-20NCCX10'!$D:$Z,12,0),"")</f>
        <v>44561</v>
      </c>
      <c r="I2" s="10" t="str">
        <f>IFERROR(VLOOKUP($C2,'[1]2021-11-20NCCX10'!$D:$Z,9,0),"")</f>
        <v>CA</v>
      </c>
      <c r="J2" s="10" t="str">
        <f>IFERROR(VLOOKUP($C2,'[1]2021-11-20NCCX10'!$D:$Z,11,0),"")</f>
        <v>SCAD Atlanta</v>
      </c>
      <c r="K2" s="10">
        <f>IFERROR(VLOOKUP($C2,'[1]2021-11-20NCCX10'!$D:$Z,17,0),"")</f>
        <v>385660</v>
      </c>
    </row>
    <row r="3" spans="1:11" x14ac:dyDescent="0.2">
      <c r="A3" s="9">
        <f>IF(B3&lt;&gt;" ",'Results Data Entry'!A3," ")</f>
        <v>2</v>
      </c>
      <c r="B3" s="9">
        <f>'Results Data Entry'!O3</f>
        <v>941</v>
      </c>
      <c r="C3" s="9" t="str">
        <f t="shared" ref="C3:C66" si="0">CONCATENATE($B3,"Collegiate  Women A")</f>
        <v>941Collegiate  Women A</v>
      </c>
      <c r="D3" s="10" t="str">
        <f>IFERROR(VLOOKUP($C3,'[1]2021-11-20NCCX10'!$D:$Z,4,0),"")</f>
        <v>Marjorie</v>
      </c>
      <c r="E3" s="10" t="str">
        <f>IFERROR(VLOOKUP($C3,'[1]2021-11-20NCCX10'!$D:$Z,5,0),"")</f>
        <v>Bemis</v>
      </c>
      <c r="F3" s="10" t="str">
        <f>IFERROR(VLOOKUP($C3,'[1]2021-11-20NCCX10'!$D:$Z,7,0),"")</f>
        <v>F</v>
      </c>
      <c r="G3" s="10">
        <f>IFERROR(VLOOKUP($C3,'[1]2021-11-20NCCX10'!$D:$Z,10,0),"")</f>
        <v>22</v>
      </c>
      <c r="H3" s="11">
        <f>IFERROR(VLOOKUP($C3,'[1]2021-11-20NCCX10'!$D:$Z,12,0),"")</f>
        <v>44548</v>
      </c>
      <c r="I3" s="10" t="str">
        <f>IFERROR(VLOOKUP($C3,'[1]2021-11-20NCCX10'!$D:$Z,9,0),"")</f>
        <v>CA</v>
      </c>
      <c r="J3" s="10" t="str">
        <f>IFERROR(VLOOKUP($C3,'[1]2021-11-20NCCX10'!$D:$Z,11,0),"")</f>
        <v/>
      </c>
      <c r="K3" s="10">
        <f>IFERROR(VLOOKUP($C3,'[1]2021-11-20NCCX10'!$D:$Z,17,0),"")</f>
        <v>571171</v>
      </c>
    </row>
    <row r="4" spans="1:11" x14ac:dyDescent="0.2">
      <c r="A4" s="9">
        <f>IF(B4&lt;&gt;" ",'Results Data Entry'!A4," ")</f>
        <v>3</v>
      </c>
      <c r="B4" s="9">
        <f>'Results Data Entry'!O4</f>
        <v>943</v>
      </c>
      <c r="C4" s="9" t="str">
        <f t="shared" si="0"/>
        <v>943Collegiate  Women A</v>
      </c>
      <c r="D4" s="10" t="str">
        <f>IFERROR(VLOOKUP($C4,'[1]2021-11-20NCCX10'!$D:$Z,4,0),"")</f>
        <v>Anna</v>
      </c>
      <c r="E4" s="10" t="str">
        <f>IFERROR(VLOOKUP($C4,'[1]2021-11-20NCCX10'!$D:$Z,5,0),"")</f>
        <v>Christian</v>
      </c>
      <c r="F4" s="10" t="str">
        <f>IFERROR(VLOOKUP($C4,'[1]2021-11-20NCCX10'!$D:$Z,7,0),"")</f>
        <v>F</v>
      </c>
      <c r="G4" s="10">
        <f>IFERROR(VLOOKUP($C4,'[1]2021-11-20NCCX10'!$D:$Z,10,0),"")</f>
        <v>22</v>
      </c>
      <c r="H4" s="11">
        <f>IFERROR(VLOOKUP($C4,'[1]2021-11-20NCCX10'!$D:$Z,12,0),"")</f>
        <v>44561</v>
      </c>
      <c r="I4" s="10" t="str">
        <f>IFERROR(VLOOKUP($C4,'[1]2021-11-20NCCX10'!$D:$Z,9,0),"")</f>
        <v>CO</v>
      </c>
      <c r="J4" s="10" t="str">
        <f>IFERROR(VLOOKUP($C4,'[1]2021-11-20NCCX10'!$D:$Z,11,0),"")</f>
        <v>SCAD Atlanta</v>
      </c>
      <c r="K4" s="10">
        <f>IFERROR(VLOOKUP($C4,'[1]2021-11-20NCCX10'!$D:$Z,17,0),"")</f>
        <v>434269</v>
      </c>
    </row>
    <row r="5" spans="1:11" x14ac:dyDescent="0.2">
      <c r="A5" s="9">
        <f>IF(B5&lt;&gt;" ",'Results Data Entry'!A5," ")</f>
        <v>4</v>
      </c>
      <c r="B5" s="9">
        <f>'Results Data Entry'!O5</f>
        <v>954</v>
      </c>
      <c r="C5" s="9" t="str">
        <f t="shared" si="0"/>
        <v>954Collegiate  Women A</v>
      </c>
      <c r="D5" s="10" t="str">
        <f>IFERROR(VLOOKUP($C5,'[1]2021-11-20NCCX10'!$D:$Z,4,0),"")</f>
        <v>Brooke</v>
      </c>
      <c r="E5" s="10" t="str">
        <f>IFERROR(VLOOKUP($C5,'[1]2021-11-20NCCX10'!$D:$Z,5,0),"")</f>
        <v>Lyman</v>
      </c>
      <c r="F5" s="10" t="str">
        <f>IFERROR(VLOOKUP($C5,'[1]2021-11-20NCCX10'!$D:$Z,7,0),"")</f>
        <v>F</v>
      </c>
      <c r="G5" s="10">
        <f>IFERROR(VLOOKUP($C5,'[1]2021-11-20NCCX10'!$D:$Z,10,0),"")</f>
        <v>26</v>
      </c>
      <c r="H5" s="11">
        <f>IFERROR(VLOOKUP($C5,'[1]2021-11-20NCCX10'!$D:$Z,12,0),"")</f>
        <v>44561</v>
      </c>
      <c r="I5" s="10" t="str">
        <f>IFERROR(VLOOKUP($C5,'[1]2021-11-20NCCX10'!$D:$Z,9,0),"")</f>
        <v>AZ</v>
      </c>
      <c r="J5" s="10" t="str">
        <f>IFERROR(VLOOKUP($C5,'[1]2021-11-20NCCX10'!$D:$Z,11,0),"")</f>
        <v>Duke University</v>
      </c>
      <c r="K5" s="10">
        <f>IFERROR(VLOOKUP($C5,'[1]2021-11-20NCCX10'!$D:$Z,17,0),"")</f>
        <v>496468</v>
      </c>
    </row>
    <row r="6" spans="1:11" x14ac:dyDescent="0.2">
      <c r="A6" s="9">
        <f>IF(B6&lt;&gt;" ",'Results Data Entry'!A6," ")</f>
        <v>5</v>
      </c>
      <c r="B6" s="9">
        <f>'Results Data Entry'!O6</f>
        <v>966</v>
      </c>
      <c r="C6" s="9" t="str">
        <f t="shared" si="0"/>
        <v>966Collegiate  Women A</v>
      </c>
      <c r="D6" s="10" t="str">
        <f>IFERROR(VLOOKUP($C6,'[1]2021-11-20NCCX10'!$D:$Z,4,0),"")</f>
        <v>Skylar</v>
      </c>
      <c r="E6" s="10" t="str">
        <f>IFERROR(VLOOKUP($C6,'[1]2021-11-20NCCX10'!$D:$Z,5,0),"")</f>
        <v>Bovine</v>
      </c>
      <c r="F6" s="10" t="str">
        <f>IFERROR(VLOOKUP($C6,'[1]2021-11-20NCCX10'!$D:$Z,7,0),"")</f>
        <v>F</v>
      </c>
      <c r="G6" s="10">
        <f>IFERROR(VLOOKUP($C6,'[1]2021-11-20NCCX10'!$D:$Z,10,0),"")</f>
        <v>19</v>
      </c>
      <c r="H6" s="11">
        <f>IFERROR(VLOOKUP($C6,'[1]2021-11-20NCCX10'!$D:$Z,12,0),"")</f>
        <v>44561</v>
      </c>
      <c r="I6" s="10" t="str">
        <f>IFERROR(VLOOKUP($C6,'[1]2021-11-20NCCX10'!$D:$Z,9,0),"")</f>
        <v>NC</v>
      </c>
      <c r="J6" s="10" t="str">
        <f>IFERROR(VLOOKUP($C6,'[1]2021-11-20NCCX10'!$D:$Z,11,0),"")</f>
        <v>CXHAIRS DEVO : TREK BIKES</v>
      </c>
      <c r="K6" s="10">
        <f>IFERROR(VLOOKUP($C6,'[1]2021-11-20NCCX10'!$D:$Z,17,0),"")</f>
        <v>390826</v>
      </c>
    </row>
    <row r="7" spans="1:11" x14ac:dyDescent="0.2">
      <c r="A7" s="9">
        <f>IF(B7&lt;&gt;" ",'Results Data Entry'!A7," ")</f>
        <v>6</v>
      </c>
      <c r="B7" s="9">
        <f>'Results Data Entry'!O7</f>
        <v>953</v>
      </c>
      <c r="C7" s="9" t="str">
        <f t="shared" si="0"/>
        <v>953Collegiate  Women A</v>
      </c>
      <c r="D7" s="10" t="str">
        <f>IFERROR(VLOOKUP($C7,'[1]2021-11-20NCCX10'!$D:$Z,4,0),"")</f>
        <v>Molly</v>
      </c>
      <c r="E7" s="10" t="str">
        <f>IFERROR(VLOOKUP($C7,'[1]2021-11-20NCCX10'!$D:$Z,5,0),"")</f>
        <v>Lohry</v>
      </c>
      <c r="F7" s="10" t="str">
        <f>IFERROR(VLOOKUP($C7,'[1]2021-11-20NCCX10'!$D:$Z,7,0),"")</f>
        <v>F</v>
      </c>
      <c r="G7" s="10">
        <f>IFERROR(VLOOKUP($C7,'[1]2021-11-20NCCX10'!$D:$Z,10,0),"")</f>
        <v>35</v>
      </c>
      <c r="H7" s="11">
        <f>IFERROR(VLOOKUP($C7,'[1]2021-11-20NCCX10'!$D:$Z,12,0),"")</f>
        <v>44561</v>
      </c>
      <c r="I7" s="10" t="str">
        <f>IFERROR(VLOOKUP($C7,'[1]2021-11-20NCCX10'!$D:$Z,9,0),"")</f>
        <v>SD</v>
      </c>
      <c r="J7" s="10" t="str">
        <f>IFERROR(VLOOKUP($C7,'[1]2021-11-20NCCX10'!$D:$Z,11,0),"")</f>
        <v>University of Pennsylvania</v>
      </c>
      <c r="K7" s="10">
        <f>IFERROR(VLOOKUP($C7,'[1]2021-11-20NCCX10'!$D:$Z,17,0),"")</f>
        <v>520332</v>
      </c>
    </row>
    <row r="8" spans="1:11" x14ac:dyDescent="0.2">
      <c r="A8" s="9">
        <f>IF(B8&lt;&gt;" ",'Results Data Entry'!A8," ")</f>
        <v>7</v>
      </c>
      <c r="B8" s="9">
        <f>'Results Data Entry'!O8</f>
        <v>949</v>
      </c>
      <c r="C8" s="9" t="str">
        <f t="shared" si="0"/>
        <v>949Collegiate  Women A</v>
      </c>
      <c r="D8" s="10" t="str">
        <f>IFERROR(VLOOKUP($C8,'[1]2021-11-20NCCX10'!$D:$Z,4,0),"")</f>
        <v>Sabrina</v>
      </c>
      <c r="E8" s="10" t="str">
        <f>IFERROR(VLOOKUP($C8,'[1]2021-11-20NCCX10'!$D:$Z,5,0),"")</f>
        <v>Hayes</v>
      </c>
      <c r="F8" s="10" t="str">
        <f>IFERROR(VLOOKUP($C8,'[1]2021-11-20NCCX10'!$D:$Z,7,0),"")</f>
        <v>F</v>
      </c>
      <c r="G8" s="10">
        <f>IFERROR(VLOOKUP($C8,'[1]2021-11-20NCCX10'!$D:$Z,10,0),"")</f>
        <v>19</v>
      </c>
      <c r="H8" s="11">
        <f>IFERROR(VLOOKUP($C8,'[1]2021-11-20NCCX10'!$D:$Z,12,0),"")</f>
        <v>44581</v>
      </c>
      <c r="I8" s="10" t="str">
        <f>IFERROR(VLOOKUP($C8,'[1]2021-11-20NCCX10'!$D:$Z,9,0),"")</f>
        <v>VA</v>
      </c>
      <c r="J8" s="10" t="str">
        <f>IFERROR(VLOOKUP($C8,'[1]2021-11-20NCCX10'!$D:$Z,11,0),"")</f>
        <v>Haymarket Bicycles</v>
      </c>
      <c r="K8" s="10">
        <f>IFERROR(VLOOKUP($C8,'[1]2021-11-20NCCX10'!$D:$Z,17,0),"")</f>
        <v>473350</v>
      </c>
    </row>
    <row r="9" spans="1:11" x14ac:dyDescent="0.2">
      <c r="A9" s="9">
        <f>IF(B9&lt;&gt;" ",'Results Data Entry'!A9," ")</f>
        <v>8</v>
      </c>
      <c r="B9" s="9">
        <f>'Results Data Entry'!O9</f>
        <v>952</v>
      </c>
      <c r="C9" s="9" t="str">
        <f t="shared" si="0"/>
        <v>952Collegiate  Women A</v>
      </c>
      <c r="D9" s="10" t="str">
        <f>IFERROR(VLOOKUP($C9,'[1]2021-11-20NCCX10'!$D:$Z,4,0),"")</f>
        <v>Erica</v>
      </c>
      <c r="E9" s="10" t="str">
        <f>IFERROR(VLOOKUP($C9,'[1]2021-11-20NCCX10'!$D:$Z,5,0),"")</f>
        <v>Leonard</v>
      </c>
      <c r="F9" s="10" t="str">
        <f>IFERROR(VLOOKUP($C9,'[1]2021-11-20NCCX10'!$D:$Z,7,0),"")</f>
        <v>F</v>
      </c>
      <c r="G9" s="10">
        <f>IFERROR(VLOOKUP($C9,'[1]2021-11-20NCCX10'!$D:$Z,10,0),"")</f>
        <v>24</v>
      </c>
      <c r="H9" s="11">
        <f>IFERROR(VLOOKUP($C9,'[1]2021-11-20NCCX10'!$D:$Z,12,0),"")</f>
        <v>44802</v>
      </c>
      <c r="I9" s="10" t="str">
        <f>IFERROR(VLOOKUP($C9,'[1]2021-11-20NCCX10'!$D:$Z,9,0),"")</f>
        <v>CO</v>
      </c>
      <c r="J9" s="10" t="str">
        <f>IFERROR(VLOOKUP($C9,'[1]2021-11-20NCCX10'!$D:$Z,11,0),"")</f>
        <v>Brevard College</v>
      </c>
      <c r="K9" s="10">
        <f>IFERROR(VLOOKUP($C9,'[1]2021-11-20NCCX10'!$D:$Z,17,0),"")</f>
        <v>540364</v>
      </c>
    </row>
    <row r="10" spans="1:11" x14ac:dyDescent="0.2">
      <c r="A10" s="9">
        <f>IF(B10&lt;&gt;" ",'Results Data Entry'!A10," ")</f>
        <v>9</v>
      </c>
      <c r="B10" s="9">
        <f>'Results Data Entry'!O10</f>
        <v>946</v>
      </c>
      <c r="C10" s="9" t="str">
        <f t="shared" si="0"/>
        <v>946Collegiate  Women A</v>
      </c>
      <c r="D10" s="10" t="str">
        <f>IFERROR(VLOOKUP($C10,'[1]2021-11-20NCCX10'!$D:$Z,4,0),"")</f>
        <v>Paige</v>
      </c>
      <c r="E10" s="10" t="str">
        <f>IFERROR(VLOOKUP($C10,'[1]2021-11-20NCCX10'!$D:$Z,5,0),"")</f>
        <v>Edwards</v>
      </c>
      <c r="F10" s="10" t="str">
        <f>IFERROR(VLOOKUP($C10,'[1]2021-11-20NCCX10'!$D:$Z,7,0),"")</f>
        <v>F</v>
      </c>
      <c r="G10" s="10">
        <f>IFERROR(VLOOKUP($C10,'[1]2021-11-20NCCX10'!$D:$Z,10,0),"")</f>
        <v>20</v>
      </c>
      <c r="H10" s="11">
        <f>IFERROR(VLOOKUP($C10,'[1]2021-11-20NCCX10'!$D:$Z,12,0),"")</f>
        <v>44561</v>
      </c>
      <c r="I10" s="10" t="str">
        <f>IFERROR(VLOOKUP($C10,'[1]2021-11-20NCCX10'!$D:$Z,9,0),"")</f>
        <v>WA</v>
      </c>
      <c r="J10" s="10" t="str">
        <f>IFERROR(VLOOKUP($C10,'[1]2021-11-20NCCX10'!$D:$Z,11,0),"")</f>
        <v>Brevard College</v>
      </c>
      <c r="K10" s="10">
        <f>IFERROR(VLOOKUP($C10,'[1]2021-11-20NCCX10'!$D:$Z,17,0),"")</f>
        <v>568247</v>
      </c>
    </row>
    <row r="11" spans="1:11" x14ac:dyDescent="0.2">
      <c r="A11" s="9">
        <f>IF(B11&lt;&gt;" ",'Results Data Entry'!A11," ")</f>
        <v>10</v>
      </c>
      <c r="B11" s="9">
        <f>'Results Data Entry'!O11</f>
        <v>960</v>
      </c>
      <c r="C11" s="9" t="str">
        <f t="shared" si="0"/>
        <v>960Collegiate  Women A</v>
      </c>
      <c r="D11" s="10" t="str">
        <f>IFERROR(VLOOKUP($C11,'[1]2021-11-20NCCX10'!$D:$Z,4,0),"")</f>
        <v>Rachel</v>
      </c>
      <c r="E11" s="10" t="str">
        <f>IFERROR(VLOOKUP($C11,'[1]2021-11-20NCCX10'!$D:$Z,5,0),"")</f>
        <v>Pageau</v>
      </c>
      <c r="F11" s="10" t="str">
        <f>IFERROR(VLOOKUP($C11,'[1]2021-11-20NCCX10'!$D:$Z,7,0),"")</f>
        <v>F</v>
      </c>
      <c r="G11" s="10">
        <f>IFERROR(VLOOKUP($C11,'[1]2021-11-20NCCX10'!$D:$Z,10,0),"")</f>
        <v>27</v>
      </c>
      <c r="H11" s="11">
        <f>IFERROR(VLOOKUP($C11,'[1]2021-11-20NCCX10'!$D:$Z,12,0),"")</f>
        <v>44824</v>
      </c>
      <c r="I11" s="10" t="str">
        <f>IFERROR(VLOOKUP($C11,'[1]2021-11-20NCCX10'!$D:$Z,9,0),"")</f>
        <v>NC</v>
      </c>
      <c r="J11" s="10" t="str">
        <f>IFERROR(VLOOKUP($C11,'[1]2021-11-20NCCX10'!$D:$Z,11,0),"")</f>
        <v>Brevard College</v>
      </c>
      <c r="K11" s="10">
        <f>IFERROR(VLOOKUP($C11,'[1]2021-11-20NCCX10'!$D:$Z,17,0),"")</f>
        <v>587951</v>
      </c>
    </row>
    <row r="12" spans="1:11" x14ac:dyDescent="0.2">
      <c r="A12" s="9">
        <f>IF(B12&lt;&gt;" ",'Results Data Entry'!A12," ")</f>
        <v>11</v>
      </c>
      <c r="B12" s="9">
        <f>'Results Data Entry'!O12</f>
        <v>964</v>
      </c>
      <c r="C12" s="9" t="str">
        <f t="shared" si="0"/>
        <v>964Collegiate  Women A</v>
      </c>
      <c r="D12" s="10" t="str">
        <f>IFERROR(VLOOKUP($C12,'[1]2021-11-20NCCX10'!$D:$Z,4,0),"")</f>
        <v>Mia</v>
      </c>
      <c r="E12" s="10" t="str">
        <f>IFERROR(VLOOKUP($C12,'[1]2021-11-20NCCX10'!$D:$Z,5,0),"")</f>
        <v>Scarlato</v>
      </c>
      <c r="F12" s="10" t="str">
        <f>IFERROR(VLOOKUP($C12,'[1]2021-11-20NCCX10'!$D:$Z,7,0),"")</f>
        <v>F</v>
      </c>
      <c r="G12" s="10">
        <f>IFERROR(VLOOKUP($C12,'[1]2021-11-20NCCX10'!$D:$Z,10,0),"")</f>
        <v>20</v>
      </c>
      <c r="H12" s="11">
        <f>IFERROR(VLOOKUP($C12,'[1]2021-11-20NCCX10'!$D:$Z,12,0),"")</f>
        <v>43830</v>
      </c>
      <c r="I12" s="10" t="str">
        <f>IFERROR(VLOOKUP($C12,'[1]2021-11-20NCCX10'!$D:$Z,9,0),"")</f>
        <v>WI</v>
      </c>
      <c r="J12" s="10" t="str">
        <f>IFERROR(VLOOKUP($C12,'[1]2021-11-20NCCX10'!$D:$Z,11,0),"")</f>
        <v>MARIAN UNIVERSITY</v>
      </c>
      <c r="K12" s="10">
        <f>IFERROR(VLOOKUP($C12,'[1]2021-11-20NCCX10'!$D:$Z,17,0),"")</f>
        <v>433758</v>
      </c>
    </row>
    <row r="13" spans="1:11" x14ac:dyDescent="0.2">
      <c r="A13" s="9">
        <f>IF(B13&lt;&gt;" ",'Results Data Entry'!A13," ")</f>
        <v>12</v>
      </c>
      <c r="B13" s="9">
        <f>'Results Data Entry'!O13</f>
        <v>948</v>
      </c>
      <c r="C13" s="9" t="str">
        <f t="shared" si="0"/>
        <v>948Collegiate  Women A</v>
      </c>
      <c r="D13" s="10" t="str">
        <f>IFERROR(VLOOKUP($C13,'[1]2021-11-20NCCX10'!$D:$Z,4,0),"")</f>
        <v>Tessa</v>
      </c>
      <c r="E13" s="10" t="str">
        <f>IFERROR(VLOOKUP($C13,'[1]2021-11-20NCCX10'!$D:$Z,5,0),"")</f>
        <v>Greep</v>
      </c>
      <c r="F13" s="10" t="str">
        <f>IFERROR(VLOOKUP($C13,'[1]2021-11-20NCCX10'!$D:$Z,7,0),"")</f>
        <v>F</v>
      </c>
      <c r="G13" s="10">
        <f>IFERROR(VLOOKUP($C13,'[1]2021-11-20NCCX10'!$D:$Z,10,0),"")</f>
        <v>20</v>
      </c>
      <c r="H13" s="11">
        <f>IFERROR(VLOOKUP($C13,'[1]2021-11-20NCCX10'!$D:$Z,12,0),"")</f>
        <v>44548</v>
      </c>
      <c r="I13" s="10" t="str">
        <f>IFERROR(VLOOKUP($C13,'[1]2021-11-20NCCX10'!$D:$Z,9,0),"")</f>
        <v>CA</v>
      </c>
      <c r="J13" s="10" t="str">
        <f>IFERROR(VLOOKUP($C13,'[1]2021-11-20NCCX10'!$D:$Z,11,0),"")</f>
        <v>Lindsey Wilson College</v>
      </c>
      <c r="K13" s="10">
        <f>IFERROR(VLOOKUP($C13,'[1]2021-11-20NCCX10'!$D:$Z,17,0),"")</f>
        <v>582184</v>
      </c>
    </row>
    <row r="14" spans="1:11" x14ac:dyDescent="0.2">
      <c r="A14" s="9">
        <f>IF(B14&lt;&gt;" ",'Results Data Entry'!A14," ")</f>
        <v>13</v>
      </c>
      <c r="B14" s="9">
        <f>'Results Data Entry'!O14</f>
        <v>957</v>
      </c>
      <c r="C14" s="9" t="str">
        <f t="shared" si="0"/>
        <v>957Collegiate  Women A</v>
      </c>
      <c r="D14" s="10" t="s">
        <v>44</v>
      </c>
      <c r="E14" s="10" t="s">
        <v>45</v>
      </c>
      <c r="F14" s="10" t="s">
        <v>46</v>
      </c>
      <c r="G14" s="10">
        <v>20</v>
      </c>
      <c r="H14" s="11" t="str">
        <f>IFERROR(VLOOKUP($C14,'[1]2021-11-20NCCX10'!$D:$Z,12,0),"")</f>
        <v/>
      </c>
      <c r="I14" s="10" t="s">
        <v>47</v>
      </c>
      <c r="J14" s="10" t="s">
        <v>48</v>
      </c>
      <c r="K14" s="10">
        <v>391451</v>
      </c>
    </row>
    <row r="15" spans="1:11" x14ac:dyDescent="0.2">
      <c r="A15" s="9">
        <f>IF(B15&lt;&gt;" ",'Results Data Entry'!A15," ")</f>
        <v>14</v>
      </c>
      <c r="B15" s="9">
        <f>'Results Data Entry'!O15</f>
        <v>951</v>
      </c>
      <c r="C15" s="9" t="str">
        <f t="shared" si="0"/>
        <v>951Collegiate  Women A</v>
      </c>
      <c r="D15" s="10" t="str">
        <f>IFERROR(VLOOKUP($C15,'[1]2021-11-20NCCX10'!$D:$Z,4,0),"")</f>
        <v>Gabrielle</v>
      </c>
      <c r="E15" s="10" t="str">
        <f>IFERROR(VLOOKUP($C15,'[1]2021-11-20NCCX10'!$D:$Z,5,0),"")</f>
        <v>Lehnert</v>
      </c>
      <c r="F15" s="10" t="str">
        <f>IFERROR(VLOOKUP($C15,'[1]2021-11-20NCCX10'!$D:$Z,7,0),"")</f>
        <v>F</v>
      </c>
      <c r="G15" s="10">
        <f>IFERROR(VLOOKUP($C15,'[1]2021-11-20NCCX10'!$D:$Z,10,0),"")</f>
        <v>21</v>
      </c>
      <c r="H15" s="11">
        <f>IFERROR(VLOOKUP($C15,'[1]2021-11-20NCCX10'!$D:$Z,12,0),"")</f>
        <v>44561</v>
      </c>
      <c r="I15" s="10" t="str">
        <f>IFERROR(VLOOKUP($C15,'[1]2021-11-20NCCX10'!$D:$Z,9,0),"")</f>
        <v>OR</v>
      </c>
      <c r="J15" s="10" t="str">
        <f>IFERROR(VLOOKUP($C15,'[1]2021-11-20NCCX10'!$D:$Z,11,0),"")</f>
        <v>SCAD- Atlanta</v>
      </c>
      <c r="K15" s="10">
        <f>IFERROR(VLOOKUP($C15,'[1]2021-11-20NCCX10'!$D:$Z,17,0),"")</f>
        <v>392569</v>
      </c>
    </row>
    <row r="16" spans="1:11" x14ac:dyDescent="0.2">
      <c r="A16" s="9">
        <f>IF(B16&lt;&gt;" ",'Results Data Entry'!A16," ")</f>
        <v>15</v>
      </c>
      <c r="B16" s="9">
        <f>'Results Data Entry'!O16</f>
        <v>958</v>
      </c>
      <c r="C16" s="9" t="str">
        <f t="shared" si="0"/>
        <v>958Collegiate  Women A</v>
      </c>
      <c r="D16" s="10" t="str">
        <f>IFERROR(VLOOKUP($C16,'[1]2021-11-20NCCX10'!$D:$Z,4,0),"")</f>
        <v>Kathryn</v>
      </c>
      <c r="E16" s="10" t="str">
        <f>IFERROR(VLOOKUP($C16,'[1]2021-11-20NCCX10'!$D:$Z,5,0),"")</f>
        <v>McDicken</v>
      </c>
      <c r="F16" s="10" t="str">
        <f>IFERROR(VLOOKUP($C16,'[1]2021-11-20NCCX10'!$D:$Z,7,0),"")</f>
        <v>F</v>
      </c>
      <c r="G16" s="10">
        <f>IFERROR(VLOOKUP($C16,'[1]2021-11-20NCCX10'!$D:$Z,10,0),"")</f>
        <v>21</v>
      </c>
      <c r="H16" s="11">
        <f>IFERROR(VLOOKUP($C16,'[1]2021-11-20NCCX10'!$D:$Z,12,0),"")</f>
        <v>44561</v>
      </c>
      <c r="I16" s="10" t="str">
        <f>IFERROR(VLOOKUP($C16,'[1]2021-11-20NCCX10'!$D:$Z,9,0),"")</f>
        <v>WI</v>
      </c>
      <c r="J16" s="10" t="str">
        <f>IFERROR(VLOOKUP($C16,'[1]2021-11-20NCCX10'!$D:$Z,11,0),"")</f>
        <v>MARIAN UNIVERSITY</v>
      </c>
      <c r="K16" s="10">
        <f>IFERROR(VLOOKUP($C16,'[1]2021-11-20NCCX10'!$D:$Z,17,0),"")</f>
        <v>381393</v>
      </c>
    </row>
    <row r="17" spans="1:11" x14ac:dyDescent="0.2">
      <c r="A17" s="9">
        <f>IF(B17&lt;&gt;" ",'Results Data Entry'!A17," ")</f>
        <v>16</v>
      </c>
      <c r="B17" s="9">
        <f>'Results Data Entry'!O17</f>
        <v>962</v>
      </c>
      <c r="C17" s="9" t="str">
        <f t="shared" si="0"/>
        <v>962Collegiate  Women A</v>
      </c>
      <c r="D17" s="10" t="str">
        <f>IFERROR(VLOOKUP($C17,'[1]2021-11-20NCCX10'!$D:$Z,4,0),"")</f>
        <v>Genevieve</v>
      </c>
      <c r="E17" s="10" t="str">
        <f>IFERROR(VLOOKUP($C17,'[1]2021-11-20NCCX10'!$D:$Z,5,0),"")</f>
        <v>Plum</v>
      </c>
      <c r="F17" s="10" t="str">
        <f>IFERROR(VLOOKUP($C17,'[1]2021-11-20NCCX10'!$D:$Z,7,0),"")</f>
        <v>F</v>
      </c>
      <c r="G17" s="10">
        <f>IFERROR(VLOOKUP($C17,'[1]2021-11-20NCCX10'!$D:$Z,10,0),"")</f>
        <v>21</v>
      </c>
      <c r="H17" s="11">
        <f>IFERROR(VLOOKUP($C17,'[1]2021-11-20NCCX10'!$D:$Z,12,0),"")</f>
        <v>44656</v>
      </c>
      <c r="I17" s="10" t="str">
        <f>IFERROR(VLOOKUP($C17,'[1]2021-11-20NCCX10'!$D:$Z,9,0),"")</f>
        <v>CA</v>
      </c>
      <c r="J17" s="10" t="str">
        <f>IFERROR(VLOOKUP($C17,'[1]2021-11-20NCCX10'!$D:$Z,11,0),"")</f>
        <v>Milligan University</v>
      </c>
      <c r="K17" s="10">
        <f>IFERROR(VLOOKUP($C17,'[1]2021-11-20NCCX10'!$D:$Z,17,0),"")</f>
        <v>494572</v>
      </c>
    </row>
    <row r="18" spans="1:11" x14ac:dyDescent="0.2">
      <c r="A18" s="9">
        <f>IF(B18&lt;&gt;" ",'Results Data Entry'!A18," ")</f>
        <v>17</v>
      </c>
      <c r="B18" s="9">
        <f>'Results Data Entry'!O18</f>
        <v>961</v>
      </c>
      <c r="C18" s="9" t="str">
        <f t="shared" si="0"/>
        <v>961Collegiate  Women A</v>
      </c>
      <c r="D18" s="10" t="str">
        <f>IFERROR(VLOOKUP($C18,'[1]2021-11-20NCCX10'!$D:$Z,4,0),"")</f>
        <v>Dagny</v>
      </c>
      <c r="E18" s="10" t="str">
        <f>IFERROR(VLOOKUP($C18,'[1]2021-11-20NCCX10'!$D:$Z,5,0),"")</f>
        <v>Palmer</v>
      </c>
      <c r="F18" s="10" t="str">
        <f>IFERROR(VLOOKUP($C18,'[1]2021-11-20NCCX10'!$D:$Z,7,0),"")</f>
        <v>F</v>
      </c>
      <c r="G18" s="10">
        <f>IFERROR(VLOOKUP($C18,'[1]2021-11-20NCCX10'!$D:$Z,10,0),"")</f>
        <v>23</v>
      </c>
      <c r="H18" s="11">
        <f>IFERROR(VLOOKUP($C18,'[1]2021-11-20NCCX10'!$D:$Z,12,0),"")</f>
        <v>44558</v>
      </c>
      <c r="I18" s="10" t="str">
        <f>IFERROR(VLOOKUP($C18,'[1]2021-11-20NCCX10'!$D:$Z,9,0),"")</f>
        <v>PA</v>
      </c>
      <c r="J18" s="10" t="str">
        <f>IFERROR(VLOOKUP($C18,'[1]2021-11-20NCCX10'!$D:$Z,11,0),"")</f>
        <v>Savannah College of Art and Design- Savannah</v>
      </c>
      <c r="K18" s="10">
        <f>IFERROR(VLOOKUP($C18,'[1]2021-11-20NCCX10'!$D:$Z,17,0),"")</f>
        <v>485015</v>
      </c>
    </row>
    <row r="19" spans="1:11" x14ac:dyDescent="0.2">
      <c r="A19" s="9">
        <f>IF(B19&lt;&gt;" ",'Results Data Entry'!A19," ")</f>
        <v>18</v>
      </c>
      <c r="B19" s="9">
        <f>'Results Data Entry'!O19</f>
        <v>955</v>
      </c>
      <c r="C19" s="9" t="str">
        <f t="shared" si="0"/>
        <v>955Collegiate  Women A</v>
      </c>
      <c r="D19" s="10" t="str">
        <f>IFERROR(VLOOKUP($C19,'[1]2021-11-20NCCX10'!$D:$Z,4,0),"")</f>
        <v>Samantha</v>
      </c>
      <c r="E19" s="10" t="str">
        <f>IFERROR(VLOOKUP($C19,'[1]2021-11-20NCCX10'!$D:$Z,5,0),"")</f>
        <v>Maldonado</v>
      </c>
      <c r="F19" s="10" t="str">
        <f>IFERROR(VLOOKUP($C19,'[1]2021-11-20NCCX10'!$D:$Z,7,0),"")</f>
        <v>F</v>
      </c>
      <c r="G19" s="10">
        <f>IFERROR(VLOOKUP($C19,'[1]2021-11-20NCCX10'!$D:$Z,10,0),"")</f>
        <v>20</v>
      </c>
      <c r="H19" s="11">
        <f>IFERROR(VLOOKUP($C19,'[1]2021-11-20NCCX10'!$D:$Z,12,0),"")</f>
        <v>44617</v>
      </c>
      <c r="I19" s="10" t="str">
        <f>IFERROR(VLOOKUP($C19,'[1]2021-11-20NCCX10'!$D:$Z,9,0),"")</f>
        <v>MI</v>
      </c>
      <c r="J19" s="10" t="str">
        <f>IFERROR(VLOOKUP($C19,'[1]2021-11-20NCCX10'!$D:$Z,11,0),"")</f>
        <v>Lindsey Wilson College</v>
      </c>
      <c r="K19" s="10">
        <f>IFERROR(VLOOKUP($C19,'[1]2021-11-20NCCX10'!$D:$Z,17,0),"")</f>
        <v>568512</v>
      </c>
    </row>
    <row r="20" spans="1:11" x14ac:dyDescent="0.2">
      <c r="A20" s="9">
        <f>IF(B20&lt;&gt;" ",'Results Data Entry'!A20," ")</f>
        <v>19</v>
      </c>
      <c r="B20" s="9">
        <f>'Results Data Entry'!O20</f>
        <v>950</v>
      </c>
      <c r="C20" s="9" t="str">
        <f t="shared" si="0"/>
        <v>950Collegiate  Women A</v>
      </c>
      <c r="D20" s="10" t="str">
        <f>IFERROR(VLOOKUP($C20,'[1]2021-11-20NCCX10'!$D:$Z,4,0),"")</f>
        <v>Mason</v>
      </c>
      <c r="E20" s="10" t="str">
        <f>IFERROR(VLOOKUP($C20,'[1]2021-11-20NCCX10'!$D:$Z,5,0),"")</f>
        <v>Hopkins</v>
      </c>
      <c r="F20" s="10" t="str">
        <f>IFERROR(VLOOKUP($C20,'[1]2021-11-20NCCX10'!$D:$Z,7,0),"")</f>
        <v>F</v>
      </c>
      <c r="G20" s="10">
        <f>IFERROR(VLOOKUP($C20,'[1]2021-11-20NCCX10'!$D:$Z,10,0),"")</f>
        <v>23</v>
      </c>
      <c r="H20" s="11">
        <f>IFERROR(VLOOKUP($C20,'[1]2021-11-20NCCX10'!$D:$Z,12,0),"")</f>
        <v>44798</v>
      </c>
      <c r="I20" s="10" t="str">
        <f>IFERROR(VLOOKUP($C20,'[1]2021-11-20NCCX10'!$D:$Z,9,0),"")</f>
        <v>VA</v>
      </c>
      <c r="J20" s="10" t="str">
        <f>IFERROR(VLOOKUP($C20,'[1]2021-11-20NCCX10'!$D:$Z,11,0),"")</f>
        <v>Warren Wilson College</v>
      </c>
      <c r="K20" s="10">
        <f>IFERROR(VLOOKUP($C20,'[1]2021-11-20NCCX10'!$D:$Z,17,0),"")</f>
        <v>294895</v>
      </c>
    </row>
    <row r="21" spans="1:11" x14ac:dyDescent="0.2">
      <c r="A21" s="9">
        <f>IF(B21&lt;&gt;" ",'Results Data Entry'!A21," ")</f>
        <v>20</v>
      </c>
      <c r="B21" s="9">
        <f>'Results Data Entry'!O21</f>
        <v>947</v>
      </c>
      <c r="C21" s="9" t="str">
        <f t="shared" si="0"/>
        <v>947Collegiate  Women A</v>
      </c>
      <c r="D21" s="10" t="str">
        <f>IFERROR(VLOOKUP($C21,'[1]2021-11-20NCCX10'!$D:$Z,4,0),"")</f>
        <v>Emma</v>
      </c>
      <c r="E21" s="10" t="str">
        <f>IFERROR(VLOOKUP($C21,'[1]2021-11-20NCCX10'!$D:$Z,5,0),"")</f>
        <v>Freymann</v>
      </c>
      <c r="F21" s="10" t="str">
        <f>IFERROR(VLOOKUP($C21,'[1]2021-11-20NCCX10'!$D:$Z,7,0),"")</f>
        <v>F</v>
      </c>
      <c r="G21" s="10">
        <f>IFERROR(VLOOKUP($C21,'[1]2021-11-20NCCX10'!$D:$Z,10,0),"")</f>
        <v>21</v>
      </c>
      <c r="H21" s="11">
        <f>IFERROR(VLOOKUP($C21,'[1]2021-11-20NCCX10'!$D:$Z,12,0),"")</f>
        <v>44558</v>
      </c>
      <c r="I21" s="10" t="str">
        <f>IFERROR(VLOOKUP($C21,'[1]2021-11-20NCCX10'!$D:$Z,9,0),"")</f>
        <v>PA</v>
      </c>
      <c r="J21" s="10" t="str">
        <f>IFERROR(VLOOKUP($C21,'[1]2021-11-20NCCX10'!$D:$Z,11,0),"")</f>
        <v>SCAD Atlanta</v>
      </c>
      <c r="K21" s="10">
        <f>IFERROR(VLOOKUP($C21,'[1]2021-11-20NCCX10'!$D:$Z,17,0),"")</f>
        <v>435347</v>
      </c>
    </row>
    <row r="22" spans="1:11" x14ac:dyDescent="0.2">
      <c r="A22" s="9">
        <f>IF(B22&lt;&gt;" ",'Results Data Entry'!A22," ")</f>
        <v>21</v>
      </c>
      <c r="B22" s="9">
        <f>'Results Data Entry'!O22</f>
        <v>965</v>
      </c>
      <c r="C22" s="9" t="str">
        <f t="shared" si="0"/>
        <v>965Collegiate  Women A</v>
      </c>
      <c r="D22" s="10" t="str">
        <f>IFERROR(VLOOKUP($C22,'[1]2021-11-20NCCX10'!$D:$Z,4,0),"")</f>
        <v>Madeline</v>
      </c>
      <c r="E22" s="10" t="str">
        <f>IFERROR(VLOOKUP($C22,'[1]2021-11-20NCCX10'!$D:$Z,5,0),"")</f>
        <v>Smith</v>
      </c>
      <c r="F22" s="10" t="str">
        <f>IFERROR(VLOOKUP($C22,'[1]2021-11-20NCCX10'!$D:$Z,7,0),"")</f>
        <v>F</v>
      </c>
      <c r="G22" s="10">
        <f>IFERROR(VLOOKUP($C22,'[1]2021-11-20NCCX10'!$D:$Z,10,0),"")</f>
        <v>21</v>
      </c>
      <c r="H22" s="11">
        <f>IFERROR(VLOOKUP($C22,'[1]2021-11-20NCCX10'!$D:$Z,12,0),"")</f>
        <v>44776</v>
      </c>
      <c r="I22" s="10" t="str">
        <f>IFERROR(VLOOKUP($C22,'[1]2021-11-20NCCX10'!$D:$Z,9,0),"")</f>
        <v>GA</v>
      </c>
      <c r="J22" s="10" t="str">
        <f>IFERROR(VLOOKUP($C22,'[1]2021-11-20NCCX10'!$D:$Z,11,0),"")</f>
        <v>Savannah College of Art and Design- Savannah</v>
      </c>
      <c r="K22" s="10">
        <f>IFERROR(VLOOKUP($C22,'[1]2021-11-20NCCX10'!$D:$Z,17,0),"")</f>
        <v>408916</v>
      </c>
    </row>
    <row r="23" spans="1:11" x14ac:dyDescent="0.2">
      <c r="A23" s="9">
        <f>IF(B23&lt;&gt;" ",'Results Data Entry'!A23," ")</f>
        <v>22</v>
      </c>
      <c r="B23" s="9">
        <f>'Results Data Entry'!O23</f>
        <v>959</v>
      </c>
      <c r="C23" s="9" t="str">
        <f t="shared" si="0"/>
        <v>959Collegiate  Women A</v>
      </c>
      <c r="D23" s="10" t="str">
        <f>IFERROR(VLOOKUP($C23,'[1]2021-11-20NCCX10'!$D:$Z,4,0),"")</f>
        <v>Lucy</v>
      </c>
      <c r="E23" s="10" t="str">
        <f>IFERROR(VLOOKUP($C23,'[1]2021-11-20NCCX10'!$D:$Z,5,0),"")</f>
        <v>Packer</v>
      </c>
      <c r="F23" s="10" t="str">
        <f>IFERROR(VLOOKUP($C23,'[1]2021-11-20NCCX10'!$D:$Z,7,0),"")</f>
        <v>F</v>
      </c>
      <c r="G23" s="10">
        <f>IFERROR(VLOOKUP($C23,'[1]2021-11-20NCCX10'!$D:$Z,10,0),"")</f>
        <v>24</v>
      </c>
      <c r="H23" s="11">
        <f>IFERROR(VLOOKUP($C23,'[1]2021-11-20NCCX10'!$D:$Z,12,0),"")</f>
        <v>44799</v>
      </c>
      <c r="I23" s="10" t="str">
        <f>IFERROR(VLOOKUP($C23,'[1]2021-11-20NCCX10'!$D:$Z,9,0),"")</f>
        <v>MA</v>
      </c>
      <c r="J23" s="10" t="str">
        <f>IFERROR(VLOOKUP($C23,'[1]2021-11-20NCCX10'!$D:$Z,11,0),"")</f>
        <v>Warren Wilson College</v>
      </c>
      <c r="K23" s="10">
        <f>IFERROR(VLOOKUP($C23,'[1]2021-11-20NCCX10'!$D:$Z,17,0),"")</f>
        <v>554364</v>
      </c>
    </row>
    <row r="24" spans="1:11" x14ac:dyDescent="0.2">
      <c r="A24" s="9">
        <f>IF(B24&lt;&gt;" ",'Results Data Entry'!A24," ")</f>
        <v>23</v>
      </c>
      <c r="B24" s="9">
        <f>'Results Data Entry'!O24</f>
        <v>944</v>
      </c>
      <c r="C24" s="9" t="str">
        <f t="shared" si="0"/>
        <v>944Collegiate  Women A</v>
      </c>
      <c r="D24" s="10" t="str">
        <f>IFERROR(VLOOKUP($C24,'[1]2021-11-20NCCX10'!$D:$Z,4,0),"")</f>
        <v>Lauren</v>
      </c>
      <c r="E24" s="10" t="str">
        <f>IFERROR(VLOOKUP($C24,'[1]2021-11-20NCCX10'!$D:$Z,5,0),"")</f>
        <v>Dodge</v>
      </c>
      <c r="F24" s="10" t="str">
        <f>IFERROR(VLOOKUP($C24,'[1]2021-11-20NCCX10'!$D:$Z,7,0),"")</f>
        <v>F</v>
      </c>
      <c r="G24" s="10">
        <f>IFERROR(VLOOKUP($C24,'[1]2021-11-20NCCX10'!$D:$Z,10,0),"")</f>
        <v>29</v>
      </c>
      <c r="H24" s="11">
        <f>IFERROR(VLOOKUP($C24,'[1]2021-11-20NCCX10'!$D:$Z,12,0),"")</f>
        <v>44561</v>
      </c>
      <c r="I24" s="10" t="str">
        <f>IFERROR(VLOOKUP($C24,'[1]2021-11-20NCCX10'!$D:$Z,9,0),"")</f>
        <v>ID</v>
      </c>
      <c r="J24" s="10" t="str">
        <f>IFERROR(VLOOKUP($C24,'[1]2021-11-20NCCX10'!$D:$Z,11,0),"")</f>
        <v>Savannah College of Art and Design- Savannah</v>
      </c>
      <c r="K24" s="10">
        <f>IFERROR(VLOOKUP($C24,'[1]2021-11-20NCCX10'!$D:$Z,17,0),"")</f>
        <v>443227</v>
      </c>
    </row>
    <row r="25" spans="1:11" x14ac:dyDescent="0.2">
      <c r="A25" s="9">
        <f>IF(B25&lt;&gt;" ",'Results Data Entry'!A25," ")</f>
        <v>24</v>
      </c>
      <c r="B25" s="9">
        <f>'Results Data Entry'!O25</f>
        <v>942</v>
      </c>
      <c r="C25" s="9" t="str">
        <f t="shared" si="0"/>
        <v>942Collegiate  Women A</v>
      </c>
      <c r="D25" s="10" t="str">
        <f>IFERROR(VLOOKUP($C25,'[1]2021-11-20NCCX10'!$D:$Z,4,0),"")</f>
        <v>Sarah</v>
      </c>
      <c r="E25" s="10" t="str">
        <f>IFERROR(VLOOKUP($C25,'[1]2021-11-20NCCX10'!$D:$Z,5,0),"")</f>
        <v>Butt</v>
      </c>
      <c r="F25" s="10" t="str">
        <f>IFERROR(VLOOKUP($C25,'[1]2021-11-20NCCX10'!$D:$Z,7,0),"")</f>
        <v>F</v>
      </c>
      <c r="G25" s="10">
        <f>IFERROR(VLOOKUP($C25,'[1]2021-11-20NCCX10'!$D:$Z,10,0),"")</f>
        <v>23</v>
      </c>
      <c r="H25" s="11">
        <f>IFERROR(VLOOKUP($C25,'[1]2021-11-20NCCX10'!$D:$Z,12,0),"")</f>
        <v>44667</v>
      </c>
      <c r="I25" s="10" t="str">
        <f>IFERROR(VLOOKUP($C25,'[1]2021-11-20NCCX10'!$D:$Z,9,0),"")</f>
        <v>VA</v>
      </c>
      <c r="J25" s="10" t="str">
        <f>IFERROR(VLOOKUP($C25,'[1]2021-11-20NCCX10'!$D:$Z,11,0),"")</f>
        <v>Milligan University</v>
      </c>
      <c r="K25" s="10">
        <f>IFERROR(VLOOKUP($C25,'[1]2021-11-20NCCX10'!$D:$Z,17,0),"")</f>
        <v>423707</v>
      </c>
    </row>
    <row r="26" spans="1:11" x14ac:dyDescent="0.2">
      <c r="A26" s="9">
        <f>IF(B26&lt;&gt;" ",'Results Data Entry'!A26," ")</f>
        <v>25</v>
      </c>
      <c r="B26" s="9">
        <f>'Results Data Entry'!O26</f>
        <v>945</v>
      </c>
      <c r="C26" s="9" t="str">
        <f t="shared" si="0"/>
        <v>945Collegiate  Women A</v>
      </c>
      <c r="D26" s="10" t="str">
        <f>IFERROR(VLOOKUP($C26,'[1]2021-11-20NCCX10'!$D:$Z,4,0),"")</f>
        <v>Maria</v>
      </c>
      <c r="E26" s="10" t="str">
        <f>IFERROR(VLOOKUP($C26,'[1]2021-11-20NCCX10'!$D:$Z,5,0),"")</f>
        <v>Doering</v>
      </c>
      <c r="F26" s="10" t="str">
        <f>IFERROR(VLOOKUP($C26,'[1]2021-11-20NCCX10'!$D:$Z,7,0),"")</f>
        <v>F</v>
      </c>
      <c r="G26" s="10">
        <f>IFERROR(VLOOKUP($C26,'[1]2021-11-20NCCX10'!$D:$Z,10,0),"")</f>
        <v>24</v>
      </c>
      <c r="H26" s="11">
        <f>IFERROR(VLOOKUP($C26,'[1]2021-11-20NCCX10'!$D:$Z,12,0),"")</f>
        <v>44790</v>
      </c>
      <c r="I26" s="10" t="str">
        <f>IFERROR(VLOOKUP($C26,'[1]2021-11-20NCCX10'!$D:$Z,9,0),"")</f>
        <v>NC</v>
      </c>
      <c r="J26" s="10" t="str">
        <f>IFERROR(VLOOKUP($C26,'[1]2021-11-20NCCX10'!$D:$Z,11,0),"")</f>
        <v>Lees-McRae College</v>
      </c>
      <c r="K26" s="10">
        <f>IFERROR(VLOOKUP($C26,'[1]2021-11-20NCCX10'!$D:$Z,17,0),"")</f>
        <v>585872</v>
      </c>
    </row>
    <row r="27" spans="1:11" x14ac:dyDescent="0.2">
      <c r="A27" s="9" t="s">
        <v>37</v>
      </c>
      <c r="B27" s="9">
        <f>'Results Data Entry'!O27</f>
        <v>956</v>
      </c>
      <c r="C27" s="9" t="str">
        <f t="shared" si="0"/>
        <v>956Collegiate  Women A</v>
      </c>
      <c r="D27" s="10" t="str">
        <f>IFERROR(VLOOKUP($C27,'[1]2021-11-20NCCX10'!$D:$Z,4,0),"")</f>
        <v>Heidi</v>
      </c>
      <c r="E27" s="10" t="str">
        <f>IFERROR(VLOOKUP($C27,'[1]2021-11-20NCCX10'!$D:$Z,5,0),"")</f>
        <v>Martin</v>
      </c>
      <c r="F27" s="10" t="str">
        <f>IFERROR(VLOOKUP($C27,'[1]2021-11-20NCCX10'!$D:$Z,7,0),"")</f>
        <v>F</v>
      </c>
      <c r="G27" s="10">
        <f>IFERROR(VLOOKUP($C27,'[1]2021-11-20NCCX10'!$D:$Z,10,0),"")</f>
        <v>20</v>
      </c>
      <c r="H27" s="11">
        <f>IFERROR(VLOOKUP($C27,'[1]2021-11-20NCCX10'!$D:$Z,12,0),"")</f>
        <v>44789</v>
      </c>
      <c r="I27" s="10" t="str">
        <f>IFERROR(VLOOKUP($C27,'[1]2021-11-20NCCX10'!$D:$Z,9,0),"")</f>
        <v>CO</v>
      </c>
      <c r="J27" s="10" t="str">
        <f>IFERROR(VLOOKUP($C27,'[1]2021-11-20NCCX10'!$D:$Z,11,0),"")</f>
        <v/>
      </c>
      <c r="K27" s="10">
        <f>IFERROR(VLOOKUP($C27,'[1]2021-11-20NCCX10'!$D:$Z,17,0),"")</f>
        <v>389122</v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Entry'!O28</f>
        <v xml:space="preserve"> </v>
      </c>
      <c r="C28" s="9" t="str">
        <f t="shared" si="0"/>
        <v xml:space="preserve"> Collegiate  Women A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Entry'!O29</f>
        <v xml:space="preserve"> </v>
      </c>
      <c r="C29" s="9" t="str">
        <f t="shared" si="0"/>
        <v xml:space="preserve"> Collegiate  Women A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Entry'!O30</f>
        <v xml:space="preserve"> </v>
      </c>
      <c r="C30" s="9" t="str">
        <f t="shared" si="0"/>
        <v xml:space="preserve"> Collegiate  Women A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Entry'!O31</f>
        <v xml:space="preserve"> </v>
      </c>
      <c r="C31" s="9" t="str">
        <f t="shared" si="0"/>
        <v xml:space="preserve"> Collegiate  Women A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Entry'!O32</f>
        <v xml:space="preserve"> </v>
      </c>
      <c r="C32" s="9" t="str">
        <f t="shared" si="0"/>
        <v xml:space="preserve"> Collegiate  Women A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Entry'!O33</f>
        <v xml:space="preserve"> </v>
      </c>
      <c r="C33" s="9" t="str">
        <f t="shared" si="0"/>
        <v xml:space="preserve"> Collegiate  Women A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Entry'!O34</f>
        <v xml:space="preserve"> </v>
      </c>
      <c r="C34" s="9" t="str">
        <f t="shared" si="0"/>
        <v xml:space="preserve"> Collegiate  Women A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Entry'!O35</f>
        <v xml:space="preserve"> </v>
      </c>
      <c r="C35" s="9" t="str">
        <f t="shared" si="0"/>
        <v xml:space="preserve"> Collegiate  Women A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Entry'!O36</f>
        <v xml:space="preserve"> </v>
      </c>
      <c r="C36" s="9" t="str">
        <f t="shared" si="0"/>
        <v xml:space="preserve"> Collegiate  Women A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Entry'!O37</f>
        <v xml:space="preserve"> </v>
      </c>
      <c r="C37" s="9" t="str">
        <f t="shared" si="0"/>
        <v xml:space="preserve"> Collegiate  Women A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Entry'!O38</f>
        <v xml:space="preserve"> </v>
      </c>
      <c r="C38" s="9" t="str">
        <f t="shared" si="0"/>
        <v xml:space="preserve"> Collegiate  Women A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Entry'!O39</f>
        <v xml:space="preserve"> </v>
      </c>
      <c r="C39" s="9" t="str">
        <f t="shared" si="0"/>
        <v xml:space="preserve"> Collegiate  Women A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Entry'!O40</f>
        <v xml:space="preserve"> </v>
      </c>
      <c r="C40" s="9" t="str">
        <f t="shared" si="0"/>
        <v xml:space="preserve"> Collegiate  Women A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Entry'!O41</f>
        <v xml:space="preserve"> </v>
      </c>
      <c r="C41" s="9" t="str">
        <f t="shared" si="0"/>
        <v xml:space="preserve"> Collegiate  Women A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Entry'!O42</f>
        <v xml:space="preserve"> </v>
      </c>
      <c r="C42" s="9" t="str">
        <f t="shared" si="0"/>
        <v xml:space="preserve"> Collegiate  Women A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Entry'!O43</f>
        <v xml:space="preserve"> </v>
      </c>
      <c r="C43" s="9" t="str">
        <f t="shared" si="0"/>
        <v xml:space="preserve"> Collegiate  Women A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Entry'!O44</f>
        <v xml:space="preserve"> </v>
      </c>
      <c r="C44" s="9" t="str">
        <f t="shared" si="0"/>
        <v xml:space="preserve"> Collegiate  Women A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Entry'!O45</f>
        <v xml:space="preserve"> </v>
      </c>
      <c r="C45" s="9" t="str">
        <f t="shared" si="0"/>
        <v xml:space="preserve"> Collegiate  Women A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Entry'!O46</f>
        <v xml:space="preserve"> </v>
      </c>
      <c r="C46" s="9" t="str">
        <f t="shared" si="0"/>
        <v xml:space="preserve"> Collegiate  Women A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Entry'!O47</f>
        <v xml:space="preserve"> </v>
      </c>
      <c r="C47" s="9" t="str">
        <f t="shared" si="0"/>
        <v xml:space="preserve"> Collegiate  Women A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Entry'!O48</f>
        <v xml:space="preserve"> </v>
      </c>
      <c r="C48" s="9" t="str">
        <f t="shared" si="0"/>
        <v xml:space="preserve"> Collegiate  Women A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Entry'!O49</f>
        <v xml:space="preserve"> </v>
      </c>
      <c r="C49" s="9" t="str">
        <f t="shared" si="0"/>
        <v xml:space="preserve"> Collegiate  Women A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Entry'!O50</f>
        <v xml:space="preserve"> </v>
      </c>
      <c r="C50" s="9" t="str">
        <f t="shared" si="0"/>
        <v xml:space="preserve"> Collegiate  Women A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Entry'!O51</f>
        <v xml:space="preserve"> </v>
      </c>
      <c r="C51" s="9" t="str">
        <f t="shared" si="0"/>
        <v xml:space="preserve"> Collegiate  Women A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Entry'!O52</f>
        <v xml:space="preserve"> </v>
      </c>
      <c r="C52" s="9" t="str">
        <f t="shared" si="0"/>
        <v xml:space="preserve"> Collegiate  Women A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Entry'!O53</f>
        <v xml:space="preserve"> </v>
      </c>
      <c r="C53" s="9" t="str">
        <f t="shared" si="0"/>
        <v xml:space="preserve"> Collegiate  Women A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Entry'!O54</f>
        <v xml:space="preserve"> </v>
      </c>
      <c r="C54" s="9" t="str">
        <f t="shared" si="0"/>
        <v xml:space="preserve"> Collegiate  Women A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Entry'!O55</f>
        <v xml:space="preserve"> </v>
      </c>
      <c r="C55" s="9" t="str">
        <f t="shared" si="0"/>
        <v xml:space="preserve"> Collegiate  Women A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Entry'!O56</f>
        <v xml:space="preserve"> </v>
      </c>
      <c r="C56" s="9" t="str">
        <f t="shared" si="0"/>
        <v xml:space="preserve"> Collegiate  Women A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Entry'!O57</f>
        <v xml:space="preserve"> </v>
      </c>
      <c r="C57" s="9" t="str">
        <f t="shared" si="0"/>
        <v xml:space="preserve"> Collegiate  Women A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Entry'!O58</f>
        <v xml:space="preserve"> </v>
      </c>
      <c r="C58" s="9" t="str">
        <f t="shared" si="0"/>
        <v xml:space="preserve"> Collegiate  Women A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Entry'!O59</f>
        <v xml:space="preserve"> </v>
      </c>
      <c r="C59" s="9" t="str">
        <f t="shared" si="0"/>
        <v xml:space="preserve"> Collegiate  Women A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Entry'!O60</f>
        <v xml:space="preserve"> </v>
      </c>
      <c r="C60" s="9" t="str">
        <f t="shared" si="0"/>
        <v xml:space="preserve"> Collegiate  Women A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Entry'!O61</f>
        <v xml:space="preserve"> </v>
      </c>
      <c r="C61" s="9" t="str">
        <f t="shared" si="0"/>
        <v xml:space="preserve"> Collegiate  Women A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Entry'!O62</f>
        <v xml:space="preserve"> </v>
      </c>
      <c r="C62" s="9" t="str">
        <f t="shared" si="0"/>
        <v xml:space="preserve"> Collegiate  Women A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Entry'!O63</f>
        <v xml:space="preserve"> </v>
      </c>
      <c r="C63" s="9" t="str">
        <f t="shared" si="0"/>
        <v xml:space="preserve"> Collegiate  Women A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Entry'!O64</f>
        <v xml:space="preserve"> </v>
      </c>
      <c r="C64" s="9" t="str">
        <f t="shared" si="0"/>
        <v xml:space="preserve"> Collegiate  Women A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Entry'!O65</f>
        <v xml:space="preserve"> </v>
      </c>
      <c r="C65" s="9" t="str">
        <f t="shared" si="0"/>
        <v xml:space="preserve"> Collegiate  Women A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Entry'!O66</f>
        <v xml:space="preserve"> </v>
      </c>
      <c r="C66" s="9" t="str">
        <f t="shared" si="0"/>
        <v xml:space="preserve"> Collegiate  Women A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Entry'!O67</f>
        <v xml:space="preserve"> </v>
      </c>
      <c r="C67" s="9" t="str">
        <f t="shared" ref="C67:C96" si="1">CONCATENATE($B67,"Collegiate  Women A")</f>
        <v xml:space="preserve"> Collegiate  Women A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Entry'!O68</f>
        <v xml:space="preserve"> </v>
      </c>
      <c r="C68" s="9" t="str">
        <f t="shared" si="1"/>
        <v xml:space="preserve"> Collegiate  Women A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Entry'!O69</f>
        <v xml:space="preserve"> </v>
      </c>
      <c r="C69" s="9" t="str">
        <f t="shared" si="1"/>
        <v xml:space="preserve"> Collegiate  Women A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Entry'!O70</f>
        <v xml:space="preserve"> </v>
      </c>
      <c r="C70" s="9" t="str">
        <f t="shared" si="1"/>
        <v xml:space="preserve"> Collegiate  Women A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Entry'!O71</f>
        <v xml:space="preserve"> </v>
      </c>
      <c r="C71" s="9" t="str">
        <f t="shared" si="1"/>
        <v xml:space="preserve"> Collegiate  Women A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Entry'!O72</f>
        <v xml:space="preserve"> </v>
      </c>
      <c r="C72" s="9" t="str">
        <f t="shared" si="1"/>
        <v xml:space="preserve"> Collegiate  Women A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Entry'!O73</f>
        <v xml:space="preserve"> </v>
      </c>
      <c r="C73" s="9" t="str">
        <f t="shared" si="1"/>
        <v xml:space="preserve"> Collegiate  Women A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Entry'!O74</f>
        <v xml:space="preserve"> </v>
      </c>
      <c r="C74" s="9" t="str">
        <f t="shared" si="1"/>
        <v xml:space="preserve"> Collegiate  Women A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Entry'!O75</f>
        <v xml:space="preserve"> </v>
      </c>
      <c r="C75" s="9" t="str">
        <f t="shared" si="1"/>
        <v xml:space="preserve"> Collegiate  Women A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Entry'!O76</f>
        <v xml:space="preserve"> </v>
      </c>
      <c r="C76" s="9" t="str">
        <f t="shared" si="1"/>
        <v xml:space="preserve"> Collegiate  Women A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Entry'!O77</f>
        <v xml:space="preserve"> </v>
      </c>
      <c r="C77" s="9" t="str">
        <f t="shared" si="1"/>
        <v xml:space="preserve"> Collegiate  Women A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Entry'!O78</f>
        <v xml:space="preserve"> </v>
      </c>
      <c r="C78" s="9" t="str">
        <f t="shared" si="1"/>
        <v xml:space="preserve"> Collegiate  Women A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Entry'!O79</f>
        <v xml:space="preserve"> </v>
      </c>
      <c r="C79" s="9" t="str">
        <f t="shared" si="1"/>
        <v xml:space="preserve"> Collegiate  Women A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Entry'!O80</f>
        <v xml:space="preserve"> </v>
      </c>
      <c r="C80" s="9" t="str">
        <f t="shared" si="1"/>
        <v xml:space="preserve"> Collegiate  Women A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Entry'!O81</f>
        <v xml:space="preserve"> </v>
      </c>
      <c r="C81" s="9" t="str">
        <f t="shared" si="1"/>
        <v xml:space="preserve"> Collegiate  Women A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Entry'!O82</f>
        <v xml:space="preserve"> </v>
      </c>
      <c r="C82" s="9" t="str">
        <f t="shared" si="1"/>
        <v xml:space="preserve"> Collegiate  Women A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Entry'!O83</f>
        <v xml:space="preserve"> </v>
      </c>
      <c r="C83" s="9" t="str">
        <f t="shared" si="1"/>
        <v xml:space="preserve"> Collegiate  Women A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Entry'!O84</f>
        <v xml:space="preserve"> </v>
      </c>
      <c r="C84" s="9" t="str">
        <f t="shared" si="1"/>
        <v xml:space="preserve"> Collegiate  Women A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Entry'!O85</f>
        <v xml:space="preserve"> </v>
      </c>
      <c r="C85" s="9" t="str">
        <f t="shared" si="1"/>
        <v xml:space="preserve"> Collegiate  Women A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Entry'!O86</f>
        <v xml:space="preserve"> </v>
      </c>
      <c r="C86" s="9" t="str">
        <f t="shared" si="1"/>
        <v xml:space="preserve"> Collegiate  Women A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Entry'!O87</f>
        <v xml:space="preserve"> </v>
      </c>
      <c r="C87" s="9" t="str">
        <f t="shared" si="1"/>
        <v xml:space="preserve"> Collegiate  Women A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Entry'!O88</f>
        <v xml:space="preserve"> </v>
      </c>
      <c r="C88" s="9" t="str">
        <f t="shared" si="1"/>
        <v xml:space="preserve"> Collegiate  Women A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Entry'!O89</f>
        <v xml:space="preserve"> </v>
      </c>
      <c r="C89" s="9" t="str">
        <f t="shared" si="1"/>
        <v xml:space="preserve"> Collegiate  Women A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Entry'!O90</f>
        <v xml:space="preserve"> </v>
      </c>
      <c r="C90" s="9" t="str">
        <f t="shared" si="1"/>
        <v xml:space="preserve"> Collegiate  Women A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Entry'!O91</f>
        <v xml:space="preserve"> </v>
      </c>
      <c r="C91" s="9" t="str">
        <f t="shared" si="1"/>
        <v xml:space="preserve"> Collegiate  Women A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Entry'!O92</f>
        <v xml:space="preserve"> </v>
      </c>
      <c r="C92" s="9" t="str">
        <f t="shared" si="1"/>
        <v xml:space="preserve"> Collegiate  Women A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Entry'!O93</f>
        <v xml:space="preserve"> </v>
      </c>
      <c r="C93" s="9" t="str">
        <f t="shared" si="1"/>
        <v xml:space="preserve"> Collegiate  Women A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Entry'!O94</f>
        <v xml:space="preserve"> </v>
      </c>
      <c r="C94" s="9" t="str">
        <f t="shared" si="1"/>
        <v xml:space="preserve"> Collegiate  Women A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Entry'!O95</f>
        <v xml:space="preserve"> </v>
      </c>
      <c r="C95" s="9" t="str">
        <f t="shared" si="1"/>
        <v xml:space="preserve"> Collegiate  Women A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Entry'!O96</f>
        <v xml:space="preserve"> </v>
      </c>
      <c r="C96" s="9" t="str">
        <f t="shared" si="1"/>
        <v xml:space="preserve"> Collegiate  Women A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E442C-32B9-4E37-8E0E-2AB3D845BA18}">
  <sheetPr>
    <pageSetUpPr fitToPage="1"/>
  </sheetPr>
  <dimension ref="A1:K96"/>
  <sheetViews>
    <sheetView workbookViewId="0">
      <selection activeCell="A5" sqref="A5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Entry'!P2</f>
        <v>125</v>
      </c>
      <c r="C2" s="9" t="str">
        <f>CONCATENATE($B2,"Men CX 2,3")</f>
        <v>125Men CX 2,3</v>
      </c>
      <c r="D2" s="10" t="str">
        <f>IFERROR(VLOOKUP($C2,'[1]2021-11-20NCCX10'!$D:$Z,4,0),"")</f>
        <v>Devin</v>
      </c>
      <c r="E2" s="10" t="str">
        <f>IFERROR(VLOOKUP($C2,'[1]2021-11-20NCCX10'!$D:$Z,5,0),"")</f>
        <v>Clancy</v>
      </c>
      <c r="F2" s="10" t="str">
        <f>IFERROR(VLOOKUP($C2,'[1]2021-11-20NCCX10'!$D:$Z,7,0),"")</f>
        <v>M</v>
      </c>
      <c r="G2" s="10">
        <f>IFERROR(VLOOKUP($C2,'[1]2021-11-20NCCX10'!$D:$Z,10,0),"")</f>
        <v>36</v>
      </c>
      <c r="H2" s="11">
        <f>IFERROR(VLOOKUP($C2,'[1]2021-11-20NCCX10'!$D:$Z,12,0),"")</f>
        <v>0</v>
      </c>
      <c r="I2" s="10" t="str">
        <f>IFERROR(VLOOKUP($C2,'[1]2021-11-20NCCX10'!$D:$Z,9,0),"")</f>
        <v>NC</v>
      </c>
      <c r="J2" s="10" t="str">
        <f>IFERROR(VLOOKUP($C2,'[1]2021-11-20NCCX10'!$D:$Z,11,0),"")</f>
        <v>Birdsong Brewing</v>
      </c>
      <c r="K2" s="10">
        <f>IFERROR(VLOOKUP($C2,'[1]2021-11-20NCCX10'!$D:$Z,17,0),"")</f>
        <v>376604</v>
      </c>
    </row>
    <row r="3" spans="1:11" x14ac:dyDescent="0.2">
      <c r="A3" s="9">
        <f>IF(B3&lt;&gt;" ",'Results Data Entry'!A3," ")</f>
        <v>2</v>
      </c>
      <c r="B3" s="9">
        <f>'Results Data Entry'!P3</f>
        <v>141</v>
      </c>
      <c r="C3" s="9" t="str">
        <f t="shared" ref="C3:C66" si="0">CONCATENATE($B3,"Men CX 2,3")</f>
        <v>141Men CX 2,3</v>
      </c>
      <c r="D3" s="10" t="str">
        <f>IFERROR(VLOOKUP($C3,'[1]2021-11-20NCCX10'!$D:$Z,4,0),"")</f>
        <v>Kyle</v>
      </c>
      <c r="E3" s="10" t="str">
        <f>IFERROR(VLOOKUP($C3,'[1]2021-11-20NCCX10'!$D:$Z,5,0),"")</f>
        <v>Smith</v>
      </c>
      <c r="F3" s="10" t="str">
        <f>IFERROR(VLOOKUP($C3,'[1]2021-11-20NCCX10'!$D:$Z,7,0),"")</f>
        <v>M</v>
      </c>
      <c r="G3" s="10">
        <f>IFERROR(VLOOKUP($C3,'[1]2021-11-20NCCX10'!$D:$Z,10,0),"")</f>
        <v>21</v>
      </c>
      <c r="H3" s="11">
        <f>IFERROR(VLOOKUP($C3,'[1]2021-11-20NCCX10'!$D:$Z,12,0),"")</f>
        <v>44561</v>
      </c>
      <c r="I3" s="10" t="str">
        <f>IFERROR(VLOOKUP($C3,'[1]2021-11-20NCCX10'!$D:$Z,9,0),"")</f>
        <v>NC</v>
      </c>
      <c r="J3" s="10" t="str">
        <f>IFERROR(VLOOKUP($C3,'[1]2021-11-20NCCX10'!$D:$Z,11,0),"")</f>
        <v>Live IT Extreme</v>
      </c>
      <c r="K3" s="10">
        <f>IFERROR(VLOOKUP($C3,'[1]2021-11-20NCCX10'!$D:$Z,17,0),"")</f>
        <v>538002</v>
      </c>
    </row>
    <row r="4" spans="1:11" x14ac:dyDescent="0.2">
      <c r="A4" s="9">
        <f>IF(B4&lt;&gt;" ",'Results Data Entry'!A4," ")</f>
        <v>3</v>
      </c>
      <c r="B4" s="9">
        <f>'Results Data Entry'!P4</f>
        <v>136</v>
      </c>
      <c r="C4" s="9" t="str">
        <f t="shared" si="0"/>
        <v>136Men CX 2,3</v>
      </c>
      <c r="D4" s="10" t="str">
        <f>IFERROR(VLOOKUP($C4,'[1]2021-11-20NCCX10'!$D:$Z,4,0),"")</f>
        <v>Ian</v>
      </c>
      <c r="E4" s="10" t="str">
        <f>IFERROR(VLOOKUP($C4,'[1]2021-11-20NCCX10'!$D:$Z,5,0),"")</f>
        <v>Megale</v>
      </c>
      <c r="F4" s="10" t="str">
        <f>IFERROR(VLOOKUP($C4,'[1]2021-11-20NCCX10'!$D:$Z,7,0),"")</f>
        <v>M</v>
      </c>
      <c r="G4" s="10">
        <f>IFERROR(VLOOKUP($C4,'[1]2021-11-20NCCX10'!$D:$Z,10,0),"")</f>
        <v>34</v>
      </c>
      <c r="H4" s="11">
        <f>IFERROR(VLOOKUP($C4,'[1]2021-11-20NCCX10'!$D:$Z,12,0),"")</f>
        <v>44561</v>
      </c>
      <c r="I4" s="10" t="str">
        <f>IFERROR(VLOOKUP($C4,'[1]2021-11-20NCCX10'!$D:$Z,9,0),"")</f>
        <v>ID</v>
      </c>
      <c r="J4" s="10" t="str">
        <f>IFERROR(VLOOKUP($C4,'[1]2021-11-20NCCX10'!$D:$Z,11,0),"")</f>
        <v xml:space="preserve"> </v>
      </c>
      <c r="K4" s="10">
        <f>IFERROR(VLOOKUP($C4,'[1]2021-11-20NCCX10'!$D:$Z,17,0),"")</f>
        <v>203143</v>
      </c>
    </row>
    <row r="5" spans="1:11" x14ac:dyDescent="0.2">
      <c r="A5" s="9">
        <f>IF(B5&lt;&gt;" ",'Results Data Entry'!A5," ")</f>
        <v>4</v>
      </c>
      <c r="B5" s="9">
        <f>'Results Data Entry'!P5</f>
        <v>147</v>
      </c>
      <c r="C5" s="9" t="str">
        <f t="shared" si="0"/>
        <v>147Men CX 2,3</v>
      </c>
      <c r="D5" s="10" t="str">
        <f>IFERROR(VLOOKUP($C5,'[1]2021-11-20NCCX10'!$D:$Z,4,0),"")</f>
        <v>Charles</v>
      </c>
      <c r="E5" s="10" t="str">
        <f>IFERROR(VLOOKUP($C5,'[1]2021-11-20NCCX10'!$D:$Z,5,0),"")</f>
        <v>Thompson</v>
      </c>
      <c r="F5" s="10" t="str">
        <f>IFERROR(VLOOKUP($C5,'[1]2021-11-20NCCX10'!$D:$Z,7,0),"")</f>
        <v>M</v>
      </c>
      <c r="G5" s="10">
        <f>IFERROR(VLOOKUP($C5,'[1]2021-11-20NCCX10'!$D:$Z,10,0),"")</f>
        <v>31</v>
      </c>
      <c r="H5" s="11">
        <f>IFERROR(VLOOKUP($C5,'[1]2021-11-20NCCX10'!$D:$Z,12,0),"")</f>
        <v>44561</v>
      </c>
      <c r="I5" s="10" t="str">
        <f>IFERROR(VLOOKUP($C5,'[1]2021-11-20NCCX10'!$D:$Z,9,0),"")</f>
        <v>NC</v>
      </c>
      <c r="J5" s="10" t="str">
        <f>IFERROR(VLOOKUP($C5,'[1]2021-11-20NCCX10'!$D:$Z,11,0),"")</f>
        <v>Oak City Cycling Project Race Team</v>
      </c>
      <c r="K5" s="10">
        <f>IFERROR(VLOOKUP($C5,'[1]2021-11-20NCCX10'!$D:$Z,17,0),"")</f>
        <v>468638</v>
      </c>
    </row>
    <row r="6" spans="1:11" x14ac:dyDescent="0.2">
      <c r="A6" s="9">
        <f>IF(B6&lt;&gt;" ",'Results Data Entry'!A6," ")</f>
        <v>5</v>
      </c>
      <c r="B6" s="9">
        <f>'Results Data Entry'!P6</f>
        <v>142</v>
      </c>
      <c r="C6" s="9" t="str">
        <f t="shared" si="0"/>
        <v>142Men CX 2,3</v>
      </c>
      <c r="D6" s="10" t="str">
        <f>IFERROR(VLOOKUP($C6,'[1]2021-11-20NCCX10'!$D:$Z,4,0),"")</f>
        <v>Asher</v>
      </c>
      <c r="E6" s="10" t="str">
        <f>IFERROR(VLOOKUP($C6,'[1]2021-11-20NCCX10'!$D:$Z,5,0),"")</f>
        <v>Strauss</v>
      </c>
      <c r="F6" s="10" t="str">
        <f>IFERROR(VLOOKUP($C6,'[1]2021-11-20NCCX10'!$D:$Z,7,0),"")</f>
        <v>M</v>
      </c>
      <c r="G6" s="10">
        <f>IFERROR(VLOOKUP($C6,'[1]2021-11-20NCCX10'!$D:$Z,10,0),"")</f>
        <v>15</v>
      </c>
      <c r="H6" s="11">
        <f>IFERROR(VLOOKUP($C6,'[1]2021-11-20NCCX10'!$D:$Z,12,0),"")</f>
        <v>44548</v>
      </c>
      <c r="I6" s="10" t="str">
        <f>IFERROR(VLOOKUP($C6,'[1]2021-11-20NCCX10'!$D:$Z,9,0),"")</f>
        <v>NC</v>
      </c>
      <c r="J6" s="10" t="str">
        <f>IFERROR(VLOOKUP($C6,'[1]2021-11-20NCCX10'!$D:$Z,11,0),"")</f>
        <v>NCTC</v>
      </c>
      <c r="K6" s="10">
        <f>IFERROR(VLOOKUP($C6,'[1]2021-11-20NCCX10'!$D:$Z,17,0),"")</f>
        <v>489237</v>
      </c>
    </row>
    <row r="7" spans="1:11" x14ac:dyDescent="0.2">
      <c r="A7" s="9">
        <f>IF(B7&lt;&gt;" ",'Results Data Entry'!A7," ")</f>
        <v>6</v>
      </c>
      <c r="B7" s="9">
        <f>'Results Data Entry'!P7</f>
        <v>144</v>
      </c>
      <c r="C7" s="9" t="str">
        <f t="shared" si="0"/>
        <v>144Men CX 2,3</v>
      </c>
      <c r="D7" s="10" t="str">
        <f>IFERROR(VLOOKUP($C7,'[1]2021-11-20NCCX10'!$D:$Z,4,0),"")</f>
        <v>Ethan</v>
      </c>
      <c r="E7" s="10" t="str">
        <f>IFERROR(VLOOKUP($C7,'[1]2021-11-20NCCX10'!$D:$Z,5,0),"")</f>
        <v>White</v>
      </c>
      <c r="F7" s="10" t="str">
        <f>IFERROR(VLOOKUP($C7,'[1]2021-11-20NCCX10'!$D:$Z,7,0),"")</f>
        <v>M</v>
      </c>
      <c r="G7" s="10">
        <f>IFERROR(VLOOKUP($C7,'[1]2021-11-20NCCX10'!$D:$Z,10,0),"")</f>
        <v>17</v>
      </c>
      <c r="H7" s="11">
        <f>IFERROR(VLOOKUP($C7,'[1]2021-11-20NCCX10'!$D:$Z,12,0),"")</f>
        <v>44593</v>
      </c>
      <c r="I7" s="10" t="str">
        <f>IFERROR(VLOOKUP($C7,'[1]2021-11-20NCCX10'!$D:$Z,9,0),"")</f>
        <v>NC</v>
      </c>
      <c r="J7" s="10" t="str">
        <f>IFERROR(VLOOKUP($C7,'[1]2021-11-20NCCX10'!$D:$Z,11,0),"")</f>
        <v>Recycles Bike Shop</v>
      </c>
      <c r="K7" s="10">
        <f>IFERROR(VLOOKUP($C7,'[1]2021-11-20NCCX10'!$D:$Z,17,0),"")</f>
        <v>422303</v>
      </c>
    </row>
    <row r="8" spans="1:11" x14ac:dyDescent="0.2">
      <c r="A8" s="9">
        <f>IF(B8&lt;&gt;" ",'Results Data Entry'!A8," ")</f>
        <v>7</v>
      </c>
      <c r="B8" s="9">
        <f>'Results Data Entry'!P8</f>
        <v>140</v>
      </c>
      <c r="C8" s="9" t="str">
        <f t="shared" si="0"/>
        <v>140Men CX 2,3</v>
      </c>
      <c r="D8" s="10" t="str">
        <f>IFERROR(VLOOKUP($C8,'[1]2021-11-20NCCX10'!$D:$Z,4,0),"")</f>
        <v>Stephen</v>
      </c>
      <c r="E8" s="10" t="str">
        <f>IFERROR(VLOOKUP($C8,'[1]2021-11-20NCCX10'!$D:$Z,5,0),"")</f>
        <v>Rousseau</v>
      </c>
      <c r="F8" s="10" t="str">
        <f>IFERROR(VLOOKUP($C8,'[1]2021-11-20NCCX10'!$D:$Z,7,0),"")</f>
        <v>M</v>
      </c>
      <c r="G8" s="10">
        <f>IFERROR(VLOOKUP($C8,'[1]2021-11-20NCCX10'!$D:$Z,10,0),"")</f>
        <v>34</v>
      </c>
      <c r="H8" s="11">
        <f>IFERROR(VLOOKUP($C8,'[1]2021-11-20NCCX10'!$D:$Z,12,0),"")</f>
        <v>44812</v>
      </c>
      <c r="I8" s="10" t="str">
        <f>IFERROR(VLOOKUP($C8,'[1]2021-11-20NCCX10'!$D:$Z,9,0),"")</f>
        <v>PA</v>
      </c>
      <c r="J8" s="10" t="str">
        <f>IFERROR(VLOOKUP($C8,'[1]2021-11-20NCCX10'!$D:$Z,11,0),"")</f>
        <v xml:space="preserve"> </v>
      </c>
      <c r="K8" s="10">
        <f>IFERROR(VLOOKUP($C8,'[1]2021-11-20NCCX10'!$D:$Z,17,0),"")</f>
        <v>472496</v>
      </c>
    </row>
    <row r="9" spans="1:11" x14ac:dyDescent="0.2">
      <c r="A9" s="9">
        <f>IF(B9&lt;&gt;" ",'Results Data Entry'!A9," ")</f>
        <v>8</v>
      </c>
      <c r="B9" s="9">
        <f>'Results Data Entry'!P9</f>
        <v>145</v>
      </c>
      <c r="C9" s="9" t="str">
        <f t="shared" si="0"/>
        <v>145Men CX 2,3</v>
      </c>
      <c r="D9" s="10" t="str">
        <f>IFERROR(VLOOKUP($C9,'[1]2021-11-20NCCX10'!$D:$Z,4,0),"")</f>
        <v>Brooks</v>
      </c>
      <c r="E9" s="10" t="str">
        <f>IFERROR(VLOOKUP($C9,'[1]2021-11-20NCCX10'!$D:$Z,5,0),"")</f>
        <v>Wienke</v>
      </c>
      <c r="F9" s="10" t="str">
        <f>IFERROR(VLOOKUP($C9,'[1]2021-11-20NCCX10'!$D:$Z,7,0),"")</f>
        <v>M</v>
      </c>
      <c r="G9" s="10">
        <f>IFERROR(VLOOKUP($C9,'[1]2021-11-20NCCX10'!$D:$Z,10,0),"")</f>
        <v>19</v>
      </c>
      <c r="H9" s="11">
        <f>IFERROR(VLOOKUP($C9,'[1]2021-11-20NCCX10'!$D:$Z,12,0),"")</f>
        <v>44561</v>
      </c>
      <c r="I9" s="10" t="str">
        <f>IFERROR(VLOOKUP($C9,'[1]2021-11-20NCCX10'!$D:$Z,9,0),"")</f>
        <v>SC</v>
      </c>
      <c r="J9" s="10" t="str">
        <f>IFERROR(VLOOKUP($C9,'[1]2021-11-20NCCX10'!$D:$Z,11,0),"")</f>
        <v>ONTO p/b Hincapie Racing</v>
      </c>
      <c r="K9" s="10">
        <f>IFERROR(VLOOKUP($C9,'[1]2021-11-20NCCX10'!$D:$Z,17,0),"")</f>
        <v>393999</v>
      </c>
    </row>
    <row r="10" spans="1:11" x14ac:dyDescent="0.2">
      <c r="A10" s="9">
        <f>IF(B10&lt;&gt;" ",'Results Data Entry'!A10," ")</f>
        <v>9</v>
      </c>
      <c r="B10" s="9">
        <f>'Results Data Entry'!P10</f>
        <v>139</v>
      </c>
      <c r="C10" s="9" t="str">
        <f t="shared" si="0"/>
        <v>139Men CX 2,3</v>
      </c>
      <c r="D10" s="10" t="str">
        <f>IFERROR(VLOOKUP($C10,'[1]2021-11-20NCCX10'!$D:$Z,4,0),"")</f>
        <v>Levi</v>
      </c>
      <c r="E10" s="10" t="str">
        <f>IFERROR(VLOOKUP($C10,'[1]2021-11-20NCCX10'!$D:$Z,5,0),"")</f>
        <v>Porter</v>
      </c>
      <c r="F10" s="10" t="str">
        <f>IFERROR(VLOOKUP($C10,'[1]2021-11-20NCCX10'!$D:$Z,7,0),"")</f>
        <v>M</v>
      </c>
      <c r="G10" s="10">
        <f>IFERROR(VLOOKUP($C10,'[1]2021-11-20NCCX10'!$D:$Z,10,0),"")</f>
        <v>36</v>
      </c>
      <c r="H10" s="11">
        <f>IFERROR(VLOOKUP($C10,'[1]2021-11-20NCCX10'!$D:$Z,12,0),"")</f>
        <v>44853</v>
      </c>
      <c r="I10" s="10" t="str">
        <f>IFERROR(VLOOKUP($C10,'[1]2021-11-20NCCX10'!$D:$Z,9,0),"")</f>
        <v>NC</v>
      </c>
      <c r="J10" s="10" t="str">
        <f>IFERROR(VLOOKUP($C10,'[1]2021-11-20NCCX10'!$D:$Z,11,0),"")</f>
        <v>FreeFly Endurance</v>
      </c>
      <c r="K10" s="10">
        <f>IFERROR(VLOOKUP($C10,'[1]2021-11-20NCCX10'!$D:$Z,17,0),"")</f>
        <v>570065</v>
      </c>
    </row>
    <row r="11" spans="1:11" x14ac:dyDescent="0.2">
      <c r="A11" s="9">
        <f>IF(B11&lt;&gt;" ",'Results Data Entry'!A11," ")</f>
        <v>10</v>
      </c>
      <c r="B11" s="9">
        <f>'Results Data Entry'!P11</f>
        <v>131</v>
      </c>
      <c r="C11" s="9" t="str">
        <f t="shared" si="0"/>
        <v>131Men CX 2,3</v>
      </c>
      <c r="D11" s="10" t="str">
        <f>IFERROR(VLOOKUP($C11,'[1]2021-11-20NCCX10'!$D:$Z,4,0),"")</f>
        <v>Presley</v>
      </c>
      <c r="E11" s="10" t="str">
        <f>IFERROR(VLOOKUP($C11,'[1]2021-11-20NCCX10'!$D:$Z,5,0),"")</f>
        <v>Evans</v>
      </c>
      <c r="F11" s="10" t="str">
        <f>IFERROR(VLOOKUP($C11,'[1]2021-11-20NCCX10'!$D:$Z,7,0),"")</f>
        <v>M</v>
      </c>
      <c r="G11" s="10">
        <f>IFERROR(VLOOKUP($C11,'[1]2021-11-20NCCX10'!$D:$Z,10,0),"")</f>
        <v>16</v>
      </c>
      <c r="H11" s="11">
        <f>IFERROR(VLOOKUP($C11,'[1]2021-11-20NCCX10'!$D:$Z,12,0),"")</f>
        <v>44548</v>
      </c>
      <c r="I11" s="10" t="str">
        <f>IFERROR(VLOOKUP($C11,'[1]2021-11-20NCCX10'!$D:$Z,9,0),"")</f>
        <v>VA</v>
      </c>
      <c r="J11" s="10" t="str">
        <f>IFERROR(VLOOKUP($C11,'[1]2021-11-20NCCX10'!$D:$Z,11,0),"")</f>
        <v>Miller School of Albemarle</v>
      </c>
      <c r="K11" s="10">
        <f>IFERROR(VLOOKUP($C11,'[1]2021-11-20NCCX10'!$D:$Z,17,0),"")</f>
        <v>454364</v>
      </c>
    </row>
    <row r="12" spans="1:11" x14ac:dyDescent="0.2">
      <c r="A12" s="9">
        <f>IF(B12&lt;&gt;" ",'Results Data Entry'!A12," ")</f>
        <v>11</v>
      </c>
      <c r="B12" s="9">
        <f>'Results Data Entry'!P12</f>
        <v>134</v>
      </c>
      <c r="C12" s="9" t="str">
        <f t="shared" si="0"/>
        <v>134Men CX 2,3</v>
      </c>
      <c r="D12" s="10" t="str">
        <f>IFERROR(VLOOKUP($C12,'[1]2021-11-20NCCX10'!$D:$Z,4,0),"")</f>
        <v>Rhys</v>
      </c>
      <c r="E12" s="10" t="str">
        <f>IFERROR(VLOOKUP($C12,'[1]2021-11-20NCCX10'!$D:$Z,5,0),"")</f>
        <v>Louis</v>
      </c>
      <c r="F12" s="10" t="str">
        <f>IFERROR(VLOOKUP($C12,'[1]2021-11-20NCCX10'!$D:$Z,7,0),"")</f>
        <v>M</v>
      </c>
      <c r="G12" s="10">
        <f>IFERROR(VLOOKUP($C12,'[1]2021-11-20NCCX10'!$D:$Z,10,0),"")</f>
        <v>29</v>
      </c>
      <c r="H12" s="11">
        <f>IFERROR(VLOOKUP($C12,'[1]2021-11-20NCCX10'!$D:$Z,12,0),"")</f>
        <v>44196</v>
      </c>
      <c r="I12" s="10" t="str">
        <f>IFERROR(VLOOKUP($C12,'[1]2021-11-20NCCX10'!$D:$Z,9,0),"")</f>
        <v>IL</v>
      </c>
      <c r="J12" s="10" t="str">
        <f>IFERROR(VLOOKUP($C12,'[1]2021-11-20NCCX10'!$D:$Z,11,0),"")</f>
        <v>Roca Roja</v>
      </c>
      <c r="K12" s="10">
        <f>IFERROR(VLOOKUP($C12,'[1]2021-11-20NCCX10'!$D:$Z,17,0),"")</f>
        <v>298724</v>
      </c>
    </row>
    <row r="13" spans="1:11" x14ac:dyDescent="0.2">
      <c r="A13" s="9">
        <f>IF(B13&lt;&gt;" ",'Results Data Entry'!A13," ")</f>
        <v>12</v>
      </c>
      <c r="B13" s="9">
        <f>'Results Data Entry'!P13</f>
        <v>135</v>
      </c>
      <c r="C13" s="9" t="str">
        <f t="shared" si="0"/>
        <v>135Men CX 2,3</v>
      </c>
      <c r="D13" s="10" t="str">
        <f>IFERROR(VLOOKUP($C13,'[1]2021-11-20NCCX10'!$D:$Z,4,0),"")</f>
        <v>Chad</v>
      </c>
      <c r="E13" s="10" t="str">
        <f>IFERROR(VLOOKUP($C13,'[1]2021-11-20NCCX10'!$D:$Z,5,0),"")</f>
        <v>McKonly</v>
      </c>
      <c r="F13" s="10" t="str">
        <f>IFERROR(VLOOKUP($C13,'[1]2021-11-20NCCX10'!$D:$Z,7,0),"")</f>
        <v>M</v>
      </c>
      <c r="G13" s="10">
        <f>IFERROR(VLOOKUP($C13,'[1]2021-11-20NCCX10'!$D:$Z,10,0),"")</f>
        <v>46</v>
      </c>
      <c r="H13" s="11">
        <f>IFERROR(VLOOKUP($C13,'[1]2021-11-20NCCX10'!$D:$Z,12,0),"")</f>
        <v>44548</v>
      </c>
      <c r="I13" s="10" t="str">
        <f>IFERROR(VLOOKUP($C13,'[1]2021-11-20NCCX10'!$D:$Z,9,0),"")</f>
        <v>CA</v>
      </c>
      <c r="J13" s="10" t="str">
        <f>IFERROR(VLOOKUP($C13,'[1]2021-11-20NCCX10'!$D:$Z,11,0),"")</f>
        <v xml:space="preserve"> </v>
      </c>
      <c r="K13" s="10">
        <f>IFERROR(VLOOKUP($C13,'[1]2021-11-20NCCX10'!$D:$Z,17,0),"")</f>
        <v>418542</v>
      </c>
    </row>
    <row r="14" spans="1:11" x14ac:dyDescent="0.2">
      <c r="A14" s="9">
        <f>IF(B14&lt;&gt;" ",'Results Data Entry'!A14," ")</f>
        <v>13</v>
      </c>
      <c r="B14" s="9">
        <f>'Results Data Entry'!P14</f>
        <v>146</v>
      </c>
      <c r="C14" s="9" t="str">
        <f t="shared" si="0"/>
        <v>146Men CX 2,3</v>
      </c>
      <c r="D14" s="10" t="str">
        <f>IFERROR(VLOOKUP($C14,'[1]2021-11-20NCCX10'!$D:$Z,4,0),"")</f>
        <v>Luke</v>
      </c>
      <c r="E14" s="10" t="str">
        <f>IFERROR(VLOOKUP($C14,'[1]2021-11-20NCCX10'!$D:$Z,5,0),"")</f>
        <v>Woodard</v>
      </c>
      <c r="F14" s="10" t="str">
        <f>IFERROR(VLOOKUP($C14,'[1]2021-11-20NCCX10'!$D:$Z,7,0),"")</f>
        <v>M</v>
      </c>
      <c r="G14" s="10">
        <f>IFERROR(VLOOKUP($C14,'[1]2021-11-20NCCX10'!$D:$Z,10,0),"")</f>
        <v>29</v>
      </c>
      <c r="H14" s="11">
        <f>IFERROR(VLOOKUP($C14,'[1]2021-11-20NCCX10'!$D:$Z,12,0),"")</f>
        <v>44637</v>
      </c>
      <c r="I14" s="10" t="str">
        <f>IFERROR(VLOOKUP($C14,'[1]2021-11-20NCCX10'!$D:$Z,9,0),"")</f>
        <v>NC</v>
      </c>
      <c r="J14" s="10" t="str">
        <f>IFERROR(VLOOKUP($C14,'[1]2021-11-20NCCX10'!$D:$Z,11,0),"")</f>
        <v xml:space="preserve"> </v>
      </c>
      <c r="K14" s="10">
        <f>IFERROR(VLOOKUP($C14,'[1]2021-11-20NCCX10'!$D:$Z,17,0),"")</f>
        <v>328148</v>
      </c>
    </row>
    <row r="15" spans="1:11" x14ac:dyDescent="0.2">
      <c r="A15" s="9">
        <f>IF(B15&lt;&gt;" ",'Results Data Entry'!A15," ")</f>
        <v>14</v>
      </c>
      <c r="B15" s="9">
        <f>'Results Data Entry'!P15</f>
        <v>133</v>
      </c>
      <c r="C15" s="9" t="str">
        <f t="shared" si="0"/>
        <v>133Men CX 2,3</v>
      </c>
      <c r="D15" s="10" t="str">
        <f>IFERROR(VLOOKUP($C15,'[1]2021-11-20NCCX10'!$D:$Z,4,0),"")</f>
        <v>Lathom</v>
      </c>
      <c r="E15" s="10" t="str">
        <f>IFERROR(VLOOKUP($C15,'[1]2021-11-20NCCX10'!$D:$Z,5,0),"")</f>
        <v>Louco</v>
      </c>
      <c r="F15" s="10" t="str">
        <f>IFERROR(VLOOKUP($C15,'[1]2021-11-20NCCX10'!$D:$Z,7,0),"")</f>
        <v>M</v>
      </c>
      <c r="G15" s="10">
        <f>IFERROR(VLOOKUP($C15,'[1]2021-11-20NCCX10'!$D:$Z,10,0),"")</f>
        <v>32</v>
      </c>
      <c r="H15" s="11">
        <f>IFERROR(VLOOKUP($C15,'[1]2021-11-20NCCX10'!$D:$Z,12,0),"")</f>
        <v>44828</v>
      </c>
      <c r="I15" s="10" t="str">
        <f>IFERROR(VLOOKUP($C15,'[1]2021-11-20NCCX10'!$D:$Z,9,0),"")</f>
        <v>NC</v>
      </c>
      <c r="J15" s="10" t="str">
        <f>IFERROR(VLOOKUP($C15,'[1]2021-11-20NCCX10'!$D:$Z,11,0),"")</f>
        <v xml:space="preserve"> </v>
      </c>
      <c r="K15" s="10">
        <f>IFERROR(VLOOKUP($C15,'[1]2021-11-20NCCX10'!$D:$Z,17,0),"")</f>
        <v>516717</v>
      </c>
    </row>
    <row r="16" spans="1:11" x14ac:dyDescent="0.2">
      <c r="A16" s="9">
        <f>IF(B16&lt;&gt;" ",'Results Data Entry'!A16," ")</f>
        <v>15</v>
      </c>
      <c r="B16" s="9">
        <f>'Results Data Entry'!P16</f>
        <v>148</v>
      </c>
      <c r="C16" s="9" t="str">
        <f t="shared" si="0"/>
        <v>148Men CX 2,3</v>
      </c>
      <c r="D16" s="10" t="str">
        <f>IFERROR(VLOOKUP($C16,'[1]2021-11-20NCCX10'!$D:$Z,4,0),"")</f>
        <v>Miles</v>
      </c>
      <c r="E16" s="10" t="str">
        <f>IFERROR(VLOOKUP($C16,'[1]2021-11-20NCCX10'!$D:$Z,5,0),"")</f>
        <v>de Sousa</v>
      </c>
      <c r="F16" s="10" t="str">
        <f>IFERROR(VLOOKUP($C16,'[1]2021-11-20NCCX10'!$D:$Z,7,0),"")</f>
        <v>M</v>
      </c>
      <c r="G16" s="10">
        <f>IFERROR(VLOOKUP($C16,'[1]2021-11-20NCCX10'!$D:$Z,10,0),"")</f>
        <v>17</v>
      </c>
      <c r="H16" s="11">
        <f>IFERROR(VLOOKUP($C16,'[1]2021-11-20NCCX10'!$D:$Z,12,0),"")</f>
        <v>44548</v>
      </c>
      <c r="I16" s="10" t="str">
        <f>IFERROR(VLOOKUP($C16,'[1]2021-11-20NCCX10'!$D:$Z,9,0),"")</f>
        <v>SC</v>
      </c>
      <c r="J16" s="10" t="str">
        <f>IFERROR(VLOOKUP($C16,'[1]2021-11-20NCCX10'!$D:$Z,11,0),"")</f>
        <v>Hincapie racing P/b ONTO cycling</v>
      </c>
      <c r="K16" s="10">
        <f>IFERROR(VLOOKUP($C16,'[1]2021-11-20NCCX10'!$D:$Z,17,0),"")</f>
        <v>543572</v>
      </c>
    </row>
    <row r="17" spans="1:11" x14ac:dyDescent="0.2">
      <c r="A17" s="9">
        <f>IF(B17&lt;&gt;" ",'Results Data Entry'!A17," ")</f>
        <v>16</v>
      </c>
      <c r="B17" s="9">
        <f>'Results Data Entry'!P17</f>
        <v>123</v>
      </c>
      <c r="C17" s="9" t="str">
        <f t="shared" si="0"/>
        <v>123Men CX 2,3</v>
      </c>
      <c r="D17" s="10" t="str">
        <f>IFERROR(VLOOKUP($C17,'[1]2021-11-20NCCX10'!$D:$Z,4,0),"")</f>
        <v>Chris</v>
      </c>
      <c r="E17" s="10" t="str">
        <f>IFERROR(VLOOKUP($C17,'[1]2021-11-20NCCX10'!$D:$Z,5,0),"")</f>
        <v>Bulloch</v>
      </c>
      <c r="F17" s="10" t="str">
        <f>IFERROR(VLOOKUP($C17,'[1]2021-11-20NCCX10'!$D:$Z,7,0),"")</f>
        <v>M</v>
      </c>
      <c r="G17" s="10">
        <f>IFERROR(VLOOKUP($C17,'[1]2021-11-20NCCX10'!$D:$Z,10,0),"")</f>
        <v>48</v>
      </c>
      <c r="H17" s="11">
        <f>IFERROR(VLOOKUP($C17,'[1]2021-11-20NCCX10'!$D:$Z,12,0),"")</f>
        <v>44548</v>
      </c>
      <c r="I17" s="10" t="str">
        <f>IFERROR(VLOOKUP($C17,'[1]2021-11-20NCCX10'!$D:$Z,9,0),"")</f>
        <v>GA</v>
      </c>
      <c r="J17" s="10" t="str">
        <f>IFERROR(VLOOKUP($C17,'[1]2021-11-20NCCX10'!$D:$Z,11,0),"")</f>
        <v>Bike Law Cycling Club</v>
      </c>
      <c r="K17" s="10">
        <f>IFERROR(VLOOKUP($C17,'[1]2021-11-20NCCX10'!$D:$Z,17,0),"")</f>
        <v>356772</v>
      </c>
    </row>
    <row r="18" spans="1:11" x14ac:dyDescent="0.2">
      <c r="A18" s="9">
        <f>IF(B18&lt;&gt;" ",'Results Data Entry'!A18," ")</f>
        <v>17</v>
      </c>
      <c r="B18" s="9">
        <f>'Results Data Entry'!P18</f>
        <v>137</v>
      </c>
      <c r="C18" s="9" t="str">
        <f t="shared" si="0"/>
        <v>137Men CX 2,3</v>
      </c>
      <c r="D18" s="10" t="str">
        <f>IFERROR(VLOOKUP($C18,'[1]2021-11-20NCCX10'!$D:$Z,4,0),"")</f>
        <v>Blake</v>
      </c>
      <c r="E18" s="10" t="str">
        <f>IFERROR(VLOOKUP($C18,'[1]2021-11-20NCCX10'!$D:$Z,5,0),"")</f>
        <v>Norman</v>
      </c>
      <c r="F18" s="10" t="str">
        <f>IFERROR(VLOOKUP($C18,'[1]2021-11-20NCCX10'!$D:$Z,7,0),"")</f>
        <v>M</v>
      </c>
      <c r="G18" s="10">
        <f>IFERROR(VLOOKUP($C18,'[1]2021-11-20NCCX10'!$D:$Z,10,0),"")</f>
        <v>26</v>
      </c>
      <c r="H18" s="11">
        <f>IFERROR(VLOOKUP($C18,'[1]2021-11-20NCCX10'!$D:$Z,12,0),"")</f>
        <v>44558</v>
      </c>
      <c r="I18" s="10" t="str">
        <f>IFERROR(VLOOKUP($C18,'[1]2021-11-20NCCX10'!$D:$Z,9,0),"")</f>
        <v>FL</v>
      </c>
      <c r="J18" s="10" t="str">
        <f>IFERROR(VLOOKUP($C18,'[1]2021-11-20NCCX10'!$D:$Z,11,0),"")</f>
        <v>Jigawatt Cycling</v>
      </c>
      <c r="K18" s="10">
        <f>IFERROR(VLOOKUP($C18,'[1]2021-11-20NCCX10'!$D:$Z,17,0),"")</f>
        <v>367470</v>
      </c>
    </row>
    <row r="19" spans="1:11" x14ac:dyDescent="0.2">
      <c r="A19" s="9">
        <f>IF(B19&lt;&gt;" ",'Results Data Entry'!A19," ")</f>
        <v>18</v>
      </c>
      <c r="B19" s="9">
        <f>'Results Data Entry'!P19</f>
        <v>126</v>
      </c>
      <c r="C19" s="9" t="str">
        <f t="shared" si="0"/>
        <v>126Men CX 2,3</v>
      </c>
      <c r="D19" s="10" t="str">
        <f>IFERROR(VLOOKUP($C19,'[1]2021-11-20NCCX10'!$D:$Z,4,0),"")</f>
        <v>Jacob</v>
      </c>
      <c r="E19" s="10" t="str">
        <f>IFERROR(VLOOKUP($C19,'[1]2021-11-20NCCX10'!$D:$Z,5,0),"")</f>
        <v>Cronan</v>
      </c>
      <c r="F19" s="10" t="str">
        <f>IFERROR(VLOOKUP($C19,'[1]2021-11-20NCCX10'!$D:$Z,7,0),"")</f>
        <v>M</v>
      </c>
      <c r="G19" s="10">
        <f>IFERROR(VLOOKUP($C19,'[1]2021-11-20NCCX10'!$D:$Z,10,0),"")</f>
        <v>32</v>
      </c>
      <c r="H19" s="11">
        <f>IFERROR(VLOOKUP($C19,'[1]2021-11-20NCCX10'!$D:$Z,12,0),"")</f>
        <v>44830</v>
      </c>
      <c r="I19" s="10" t="str">
        <f>IFERROR(VLOOKUP($C19,'[1]2021-11-20NCCX10'!$D:$Z,9,0),"")</f>
        <v>GA</v>
      </c>
      <c r="J19" s="10" t="str">
        <f>IFERROR(VLOOKUP($C19,'[1]2021-11-20NCCX10'!$D:$Z,11,0),"")</f>
        <v>Bike Law Cycling Club</v>
      </c>
      <c r="K19" s="10">
        <f>IFERROR(VLOOKUP($C19,'[1]2021-11-20NCCX10'!$D:$Z,17,0),"")</f>
        <v>542320</v>
      </c>
    </row>
    <row r="20" spans="1:11" x14ac:dyDescent="0.2">
      <c r="A20" s="9">
        <f>IF(B20&lt;&gt;" ",'Results Data Entry'!A20," ")</f>
        <v>19</v>
      </c>
      <c r="B20" s="9">
        <f>'Results Data Entry'!P20</f>
        <v>124</v>
      </c>
      <c r="C20" s="9" t="str">
        <f t="shared" si="0"/>
        <v>124Men CX 2,3</v>
      </c>
      <c r="D20" s="10" t="str">
        <f>IFERROR(VLOOKUP($C20,'[1]2021-11-20NCCX10'!$D:$Z,4,0),"")</f>
        <v>Mark</v>
      </c>
      <c r="E20" s="10" t="str">
        <f>IFERROR(VLOOKUP($C20,'[1]2021-11-20NCCX10'!$D:$Z,5,0),"")</f>
        <v>Chandler</v>
      </c>
      <c r="F20" s="10" t="str">
        <f>IFERROR(VLOOKUP($C20,'[1]2021-11-20NCCX10'!$D:$Z,7,0),"")</f>
        <v>M</v>
      </c>
      <c r="G20" s="10">
        <f>IFERROR(VLOOKUP($C20,'[1]2021-11-20NCCX10'!$D:$Z,10,0),"")</f>
        <v>37</v>
      </c>
      <c r="H20" s="11">
        <f>IFERROR(VLOOKUP($C20,'[1]2021-11-20NCCX10'!$D:$Z,12,0),"")</f>
        <v>44713</v>
      </c>
      <c r="I20" s="10" t="str">
        <f>IFERROR(VLOOKUP($C20,'[1]2021-11-20NCCX10'!$D:$Z,9,0),"")</f>
        <v>NC</v>
      </c>
      <c r="J20" s="10" t="str">
        <f>IFERROR(VLOOKUP($C20,'[1]2021-11-20NCCX10'!$D:$Z,11,0),"")</f>
        <v>Velosports Racing Asheville</v>
      </c>
      <c r="K20" s="10">
        <f>IFERROR(VLOOKUP($C20,'[1]2021-11-20NCCX10'!$D:$Z,17,0),"")</f>
        <v>369445</v>
      </c>
    </row>
    <row r="21" spans="1:11" x14ac:dyDescent="0.2">
      <c r="A21" s="9">
        <f>IF(B21&lt;&gt;" ",'Results Data Entry'!A21," ")</f>
        <v>20</v>
      </c>
      <c r="B21" s="9">
        <f>'Results Data Entry'!P21</f>
        <v>143</v>
      </c>
      <c r="C21" s="9" t="str">
        <f t="shared" si="0"/>
        <v>143Men CX 2,3</v>
      </c>
      <c r="D21" s="10" t="str">
        <f>IFERROR(VLOOKUP($C21,'[1]2021-11-20NCCX10'!$D:$Z,4,0),"")</f>
        <v>Hans</v>
      </c>
      <c r="E21" s="10" t="str">
        <f>IFERROR(VLOOKUP($C21,'[1]2021-11-20NCCX10'!$D:$Z,5,0),"")</f>
        <v>Stroven</v>
      </c>
      <c r="F21" s="10" t="str">
        <f>IFERROR(VLOOKUP($C21,'[1]2021-11-20NCCX10'!$D:$Z,7,0),"")</f>
        <v>M</v>
      </c>
      <c r="G21" s="10">
        <f>IFERROR(VLOOKUP($C21,'[1]2021-11-20NCCX10'!$D:$Z,10,0),"")</f>
        <v>31</v>
      </c>
      <c r="H21" s="11">
        <f>IFERROR(VLOOKUP($C21,'[1]2021-11-20NCCX10'!$D:$Z,12,0),"")</f>
        <v>44800</v>
      </c>
      <c r="I21" s="10" t="str">
        <f>IFERROR(VLOOKUP($C21,'[1]2021-11-20NCCX10'!$D:$Z,9,0),"")</f>
        <v>NC</v>
      </c>
      <c r="J21" s="10" t="str">
        <f>IFERROR(VLOOKUP($C21,'[1]2021-11-20NCCX10'!$D:$Z,11,0),"")</f>
        <v>Hopfly Cyclocross</v>
      </c>
      <c r="K21" s="10">
        <f>IFERROR(VLOOKUP($C21,'[1]2021-11-20NCCX10'!$D:$Z,17,0),"")</f>
        <v>543532</v>
      </c>
    </row>
    <row r="22" spans="1:11" x14ac:dyDescent="0.2">
      <c r="A22" s="9">
        <f>IF(B22&lt;&gt;" ",'Results Data Entry'!A22," ")</f>
        <v>21</v>
      </c>
      <c r="B22" s="9">
        <f>'Results Data Entry'!P22</f>
        <v>122</v>
      </c>
      <c r="C22" s="9" t="str">
        <f t="shared" si="0"/>
        <v>122Men CX 2,3</v>
      </c>
      <c r="D22" s="10" t="str">
        <f>IFERROR(VLOOKUP($C22,'[1]2021-11-20NCCX10'!$D:$Z,4,0),"")</f>
        <v>Jacob</v>
      </c>
      <c r="E22" s="10" t="str">
        <f>IFERROR(VLOOKUP($C22,'[1]2021-11-20NCCX10'!$D:$Z,5,0),"")</f>
        <v>Bernas</v>
      </c>
      <c r="F22" s="10" t="str">
        <f>IFERROR(VLOOKUP($C22,'[1]2021-11-20NCCX10'!$D:$Z,7,0),"")</f>
        <v>M</v>
      </c>
      <c r="G22" s="10">
        <f>IFERROR(VLOOKUP($C22,'[1]2021-11-20NCCX10'!$D:$Z,10,0),"")</f>
        <v>20</v>
      </c>
      <c r="H22" s="11">
        <f>IFERROR(VLOOKUP($C22,'[1]2021-11-20NCCX10'!$D:$Z,12,0),"")</f>
        <v>44702</v>
      </c>
      <c r="I22" s="10" t="str">
        <f>IFERROR(VLOOKUP($C22,'[1]2021-11-20NCCX10'!$D:$Z,9,0),"")</f>
        <v>NC</v>
      </c>
      <c r="J22" s="10" t="str">
        <f>IFERROR(VLOOKUP($C22,'[1]2021-11-20NCCX10'!$D:$Z,11,0),"")</f>
        <v>Velocious Sport</v>
      </c>
      <c r="K22" s="10">
        <f>IFERROR(VLOOKUP($C22,'[1]2021-11-20NCCX10'!$D:$Z,17,0),"")</f>
        <v>551454</v>
      </c>
    </row>
    <row r="23" spans="1:11" x14ac:dyDescent="0.2">
      <c r="A23" s="9">
        <f>IF(B23&lt;&gt;" ",'Results Data Entry'!A23," ")</f>
        <v>22</v>
      </c>
      <c r="B23" s="9">
        <f>'Results Data Entry'!P23</f>
        <v>129</v>
      </c>
      <c r="C23" s="9" t="str">
        <f t="shared" si="0"/>
        <v>129Men CX 2,3</v>
      </c>
      <c r="D23" s="10" t="str">
        <f>IFERROR(VLOOKUP($C23,'[1]2021-11-20NCCX10'!$D:$Z,4,0),"")</f>
        <v>Wojtek</v>
      </c>
      <c r="E23" s="10" t="str">
        <f>IFERROR(VLOOKUP($C23,'[1]2021-11-20NCCX10'!$D:$Z,5,0),"")</f>
        <v>Dyszkiewicz</v>
      </c>
      <c r="F23" s="10" t="str">
        <f>IFERROR(VLOOKUP($C23,'[1]2021-11-20NCCX10'!$D:$Z,7,0),"")</f>
        <v>M</v>
      </c>
      <c r="G23" s="10">
        <f>IFERROR(VLOOKUP($C23,'[1]2021-11-20NCCX10'!$D:$Z,10,0),"")</f>
        <v>43</v>
      </c>
      <c r="H23" s="11">
        <f>IFERROR(VLOOKUP($C23,'[1]2021-11-20NCCX10'!$D:$Z,12,0),"")</f>
        <v>44708</v>
      </c>
      <c r="I23" s="10" t="str">
        <f>IFERROR(VLOOKUP($C23,'[1]2021-11-20NCCX10'!$D:$Z,9,0),"")</f>
        <v>NC</v>
      </c>
      <c r="J23" s="10" t="str">
        <f>IFERROR(VLOOKUP($C23,'[1]2021-11-20NCCX10'!$D:$Z,11,0),"")</f>
        <v>Birdsong Brewing Cyclocross Team</v>
      </c>
      <c r="K23" s="10">
        <f>IFERROR(VLOOKUP($C23,'[1]2021-11-20NCCX10'!$D:$Z,17,0),"")</f>
        <v>352302</v>
      </c>
    </row>
    <row r="24" spans="1:11" x14ac:dyDescent="0.2">
      <c r="A24" s="9">
        <f>IF(B24&lt;&gt;" ",'Results Data Entry'!A24," ")</f>
        <v>23</v>
      </c>
      <c r="B24" s="9">
        <f>'Results Data Entry'!P24</f>
        <v>138</v>
      </c>
      <c r="C24" s="9" t="str">
        <f t="shared" si="0"/>
        <v>138Men CX 2,3</v>
      </c>
      <c r="D24" s="10" t="str">
        <f>IFERROR(VLOOKUP($C24,'[1]2021-11-20NCCX10'!$D:$Z,4,0),"")</f>
        <v>Edward</v>
      </c>
      <c r="E24" s="10" t="str">
        <f>IFERROR(VLOOKUP($C24,'[1]2021-11-20NCCX10'!$D:$Z,5,0),"")</f>
        <v>Porter</v>
      </c>
      <c r="F24" s="10" t="str">
        <f>IFERROR(VLOOKUP($C24,'[1]2021-11-20NCCX10'!$D:$Z,7,0),"")</f>
        <v>M</v>
      </c>
      <c r="G24" s="10">
        <f>IFERROR(VLOOKUP($C24,'[1]2021-11-20NCCX10'!$D:$Z,10,0),"")</f>
        <v>38</v>
      </c>
      <c r="H24" s="11">
        <f>IFERROR(VLOOKUP($C24,'[1]2021-11-20NCCX10'!$D:$Z,12,0),"")</f>
        <v>44805</v>
      </c>
      <c r="I24" s="10" t="str">
        <f>IFERROR(VLOOKUP($C24,'[1]2021-11-20NCCX10'!$D:$Z,9,0),"")</f>
        <v>NC</v>
      </c>
      <c r="J24" s="10" t="str">
        <f>IFERROR(VLOOKUP($C24,'[1]2021-11-20NCCX10'!$D:$Z,11,0),"")</f>
        <v>Oak City Cycling Project Race Team</v>
      </c>
      <c r="K24" s="10">
        <f>IFERROR(VLOOKUP($C24,'[1]2021-11-20NCCX10'!$D:$Z,17,0),"")</f>
        <v>552354</v>
      </c>
    </row>
    <row r="25" spans="1:11" x14ac:dyDescent="0.2">
      <c r="A25" s="9">
        <f>IF(B25&lt;&gt;" ",'Results Data Entry'!A25," ")</f>
        <v>24</v>
      </c>
      <c r="B25" s="9">
        <f>'Results Data Entry'!P25</f>
        <v>151</v>
      </c>
      <c r="C25" s="9" t="str">
        <f t="shared" si="0"/>
        <v>151Men CX 2,3</v>
      </c>
      <c r="D25" s="10" t="str">
        <f>IFERROR(VLOOKUP($C25,'[1]2021-11-20NCCX10'!$D:$Z,4,0),"")</f>
        <v>Murphy</v>
      </c>
      <c r="E25" s="10" t="str">
        <f>IFERROR(VLOOKUP($C25,'[1]2021-11-20NCCX10'!$D:$Z,5,0),"")</f>
        <v>Davis</v>
      </c>
      <c r="F25" s="10" t="str">
        <f>IFERROR(VLOOKUP($C25,'[1]2021-11-20NCCX10'!$D:$Z,7,0),"")</f>
        <v>M</v>
      </c>
      <c r="G25" s="10">
        <f>IFERROR(VLOOKUP($C25,'[1]2021-11-20NCCX10'!$D:$Z,10,0),"")</f>
        <v>33</v>
      </c>
      <c r="H25" s="11">
        <f>IFERROR(VLOOKUP($C25,'[1]2021-11-20NCCX10'!$D:$Z,12,0),"")</f>
        <v>44846</v>
      </c>
      <c r="I25" s="10" t="str">
        <f>IFERROR(VLOOKUP($C25,'[1]2021-11-20NCCX10'!$D:$Z,9,0),"")</f>
        <v>GA</v>
      </c>
      <c r="J25" s="10" t="str">
        <f>IFERROR(VLOOKUP($C25,'[1]2021-11-20NCCX10'!$D:$Z,11,0),"")</f>
        <v>Toyota Forklifts of Atlanta</v>
      </c>
      <c r="K25" s="10">
        <f>IFERROR(VLOOKUP($C25,'[1]2021-11-20NCCX10'!$D:$Z,17,0),"")</f>
        <v>399457</v>
      </c>
    </row>
    <row r="26" spans="1:11" x14ac:dyDescent="0.2">
      <c r="A26" s="9">
        <f>IF(B26&lt;&gt;" ",'Results Data Entry'!A26," ")</f>
        <v>25</v>
      </c>
      <c r="B26" s="9">
        <f>'Results Data Entry'!P26</f>
        <v>127</v>
      </c>
      <c r="C26" s="9" t="str">
        <f t="shared" si="0"/>
        <v>127Men CX 2,3</v>
      </c>
      <c r="D26" s="10" t="str">
        <f>IFERROR(VLOOKUP($C26,'[1]2021-11-20NCCX10'!$D:$Z,4,0),"")</f>
        <v>Ellen</v>
      </c>
      <c r="E26" s="10" t="str">
        <f>IFERROR(VLOOKUP($C26,'[1]2021-11-20NCCX10'!$D:$Z,5,0),"")</f>
        <v>Davis</v>
      </c>
      <c r="F26" s="10" t="str">
        <f>IFERROR(VLOOKUP($C26,'[1]2021-11-20NCCX10'!$D:$Z,7,0),"")</f>
        <v>F</v>
      </c>
      <c r="G26" s="10">
        <f>IFERROR(VLOOKUP($C26,'[1]2021-11-20NCCX10'!$D:$Z,10,0),"")</f>
        <v>16</v>
      </c>
      <c r="H26" s="11">
        <f>IFERROR(VLOOKUP($C26,'[1]2021-11-20NCCX10'!$D:$Z,12,0),"")</f>
        <v>44666</v>
      </c>
      <c r="I26" s="10" t="str">
        <f>IFERROR(VLOOKUP($C26,'[1]2021-11-20NCCX10'!$D:$Z,9,0),"")</f>
        <v>MT</v>
      </c>
      <c r="J26" s="10" t="str">
        <f>IFERROR(VLOOKUP($C26,'[1]2021-11-20NCCX10'!$D:$Z,11,0),"")</f>
        <v>Team Stampede</v>
      </c>
      <c r="K26" s="10">
        <f>IFERROR(VLOOKUP($C26,'[1]2021-11-20NCCX10'!$D:$Z,17,0),"")</f>
        <v>589522</v>
      </c>
    </row>
    <row r="27" spans="1:11" x14ac:dyDescent="0.2">
      <c r="A27" s="9">
        <f>IF(B27&lt;&gt;" ",'Results Data Entry'!A27," ")</f>
        <v>26</v>
      </c>
      <c r="B27" s="9">
        <f>'Results Data Entry'!P27</f>
        <v>150</v>
      </c>
      <c r="C27" s="9" t="str">
        <f t="shared" si="0"/>
        <v>150Men CX 2,3</v>
      </c>
      <c r="D27" s="10" t="str">
        <f>IFERROR(VLOOKUP($C27,'[1]2021-11-20NCCX10'!$D:$Z,4,0),"")</f>
        <v>Ben</v>
      </c>
      <c r="E27" s="10" t="str">
        <f>IFERROR(VLOOKUP($C27,'[1]2021-11-20NCCX10'!$D:$Z,5,0),"")</f>
        <v>Mcconchie</v>
      </c>
      <c r="F27" s="10" t="str">
        <f>IFERROR(VLOOKUP($C27,'[1]2021-11-20NCCX10'!$D:$Z,7,0),"")</f>
        <v>M</v>
      </c>
      <c r="G27" s="10">
        <f>IFERROR(VLOOKUP($C27,'[1]2021-11-20NCCX10'!$D:$Z,10,0),"")</f>
        <v>17</v>
      </c>
      <c r="H27" s="11">
        <f>IFERROR(VLOOKUP($C27,'[1]2021-11-20NCCX10'!$D:$Z,12,0),"")</f>
        <v>44638</v>
      </c>
      <c r="I27" s="10" t="str">
        <f>IFERROR(VLOOKUP($C27,'[1]2021-11-20NCCX10'!$D:$Z,9,0),"")</f>
        <v>SC</v>
      </c>
      <c r="J27" s="10" t="str">
        <f>IFERROR(VLOOKUP($C27,'[1]2021-11-20NCCX10'!$D:$Z,11,0),"")</f>
        <v>ONTO p/b Hincapie Racing</v>
      </c>
      <c r="K27" s="10">
        <f>IFERROR(VLOOKUP($C27,'[1]2021-11-20NCCX10'!$D:$Z,17,0),"")</f>
        <v>566134</v>
      </c>
    </row>
    <row r="28" spans="1:11" x14ac:dyDescent="0.2">
      <c r="A28" s="9">
        <f>IF(B28&lt;&gt;" ",'Results Data Entry'!A28," ")</f>
        <v>27</v>
      </c>
      <c r="B28" s="9">
        <f>'Results Data Entry'!P28</f>
        <v>121</v>
      </c>
      <c r="C28" s="9" t="str">
        <f t="shared" si="0"/>
        <v>121Men CX 2,3</v>
      </c>
      <c r="D28" s="10" t="str">
        <f>IFERROR(VLOOKUP($C28,'[1]2021-11-20NCCX10'!$D:$Z,4,0),"")</f>
        <v>Christopher</v>
      </c>
      <c r="E28" s="10" t="str">
        <f>IFERROR(VLOOKUP($C28,'[1]2021-11-20NCCX10'!$D:$Z,5,0),"")</f>
        <v>Bennett</v>
      </c>
      <c r="F28" s="10" t="str">
        <f>IFERROR(VLOOKUP($C28,'[1]2021-11-20NCCX10'!$D:$Z,7,0),"")</f>
        <v>M</v>
      </c>
      <c r="G28" s="10">
        <f>IFERROR(VLOOKUP($C28,'[1]2021-11-20NCCX10'!$D:$Z,10,0),"")</f>
        <v>38</v>
      </c>
      <c r="H28" s="11">
        <f>IFERROR(VLOOKUP($C28,'[1]2021-11-20NCCX10'!$D:$Z,12,0),"")</f>
        <v>44861</v>
      </c>
      <c r="I28" s="10" t="str">
        <f>IFERROR(VLOOKUP($C28,'[1]2021-11-20NCCX10'!$D:$Z,9,0),"")</f>
        <v>NC</v>
      </c>
      <c r="J28" s="10" t="str">
        <f>IFERROR(VLOOKUP($C28,'[1]2021-11-20NCCX10'!$D:$Z,11,0),"")</f>
        <v>DB ASSOCIATES</v>
      </c>
      <c r="K28" s="10">
        <f>IFERROR(VLOOKUP($C28,'[1]2021-11-20NCCX10'!$D:$Z,17,0),"")</f>
        <v>200681</v>
      </c>
    </row>
    <row r="29" spans="1:11" x14ac:dyDescent="0.2">
      <c r="A29" s="9">
        <f>IF(B29&lt;&gt;" ",'Results Data Entry'!A29," ")</f>
        <v>28</v>
      </c>
      <c r="B29" s="9">
        <f>'Results Data Entry'!P29</f>
        <v>130</v>
      </c>
      <c r="C29" s="9" t="str">
        <f t="shared" si="0"/>
        <v>130Men CX 2,3</v>
      </c>
      <c r="D29" s="10" t="str">
        <f>IFERROR(VLOOKUP($C29,'[1]2021-11-20NCCX10'!$D:$Z,4,0),"")</f>
        <v>Mitchell</v>
      </c>
      <c r="E29" s="10" t="str">
        <f>IFERROR(VLOOKUP($C29,'[1]2021-11-20NCCX10'!$D:$Z,5,0),"")</f>
        <v>Enfinger</v>
      </c>
      <c r="F29" s="10" t="str">
        <f>IFERROR(VLOOKUP($C29,'[1]2021-11-20NCCX10'!$D:$Z,7,0),"")</f>
        <v>M</v>
      </c>
      <c r="G29" s="10">
        <f>IFERROR(VLOOKUP($C29,'[1]2021-11-20NCCX10'!$D:$Z,10,0),"")</f>
        <v>38</v>
      </c>
      <c r="H29" s="11">
        <f>IFERROR(VLOOKUP($C29,'[1]2021-11-20NCCX10'!$D:$Z,12,0),"")</f>
        <v>44693</v>
      </c>
      <c r="I29" s="10" t="str">
        <f>IFERROR(VLOOKUP($C29,'[1]2021-11-20NCCX10'!$D:$Z,9,0),"")</f>
        <v>GA</v>
      </c>
      <c r="J29" s="10" t="str">
        <f>IFERROR(VLOOKUP($C29,'[1]2021-11-20NCCX10'!$D:$Z,11,0),"")</f>
        <v>The Hub Bikes CX p/b Athens Animal Hospital</v>
      </c>
      <c r="K29" s="10">
        <f>IFERROR(VLOOKUP($C29,'[1]2021-11-20NCCX10'!$D:$Z,17,0),"")</f>
        <v>538028</v>
      </c>
    </row>
    <row r="30" spans="1:11" x14ac:dyDescent="0.2">
      <c r="A30" s="9">
        <f>IF(B30&lt;&gt;" ",'Results Data Entry'!A30," ")</f>
        <v>29</v>
      </c>
      <c r="B30" s="9">
        <f>'Results Data Entry'!P30</f>
        <v>149</v>
      </c>
      <c r="C30" s="9" t="str">
        <f t="shared" si="0"/>
        <v>149Men CX 2,3</v>
      </c>
      <c r="D30" s="10" t="str">
        <f>IFERROR(VLOOKUP($C30,'[1]2021-11-20NCCX10'!$D:$Z,4,0),"")</f>
        <v>Clive</v>
      </c>
      <c r="E30" s="10" t="str">
        <f>IFERROR(VLOOKUP($C30,'[1]2021-11-20NCCX10'!$D:$Z,5,0),"")</f>
        <v>DeSousa</v>
      </c>
      <c r="F30" s="10" t="str">
        <f>IFERROR(VLOOKUP($C30,'[1]2021-11-20NCCX10'!$D:$Z,7,0),"")</f>
        <v>M</v>
      </c>
      <c r="G30" s="10">
        <f>IFERROR(VLOOKUP($C30,'[1]2021-11-20NCCX10'!$D:$Z,10,0),"")</f>
        <v>52</v>
      </c>
      <c r="H30" s="11">
        <f>IFERROR(VLOOKUP($C30,'[1]2021-11-20NCCX10'!$D:$Z,12,0),"")</f>
        <v>44547</v>
      </c>
      <c r="I30" s="10" t="str">
        <f>IFERROR(VLOOKUP($C30,'[1]2021-11-20NCCX10'!$D:$Z,9,0),"")</f>
        <v>SC</v>
      </c>
      <c r="J30" s="10" t="str">
        <f>IFERROR(VLOOKUP($C30,'[1]2021-11-20NCCX10'!$D:$Z,11,0),"")</f>
        <v>Glory Cycles</v>
      </c>
      <c r="K30" s="10">
        <f>IFERROR(VLOOKUP($C30,'[1]2021-11-20NCCX10'!$D:$Z,17,0),"")</f>
        <v>140768</v>
      </c>
    </row>
    <row r="31" spans="1:11" x14ac:dyDescent="0.2">
      <c r="A31" s="9" t="s">
        <v>38</v>
      </c>
      <c r="B31" s="9">
        <f>'Results Data Entry'!P31</f>
        <v>132</v>
      </c>
      <c r="C31" s="9" t="str">
        <f t="shared" si="0"/>
        <v>132Men CX 2,3</v>
      </c>
      <c r="D31" s="10" t="str">
        <f>IFERROR(VLOOKUP($C31,'[1]2021-11-20NCCX10'!$D:$Z,4,0),"")</f>
        <v>Sean</v>
      </c>
      <c r="E31" s="10" t="str">
        <f>IFERROR(VLOOKUP($C31,'[1]2021-11-20NCCX10'!$D:$Z,5,0),"")</f>
        <v>Herring</v>
      </c>
      <c r="F31" s="10" t="str">
        <f>IFERROR(VLOOKUP($C31,'[1]2021-11-20NCCX10'!$D:$Z,7,0),"")</f>
        <v>M</v>
      </c>
      <c r="G31" s="10">
        <f>IFERROR(VLOOKUP($C31,'[1]2021-11-20NCCX10'!$D:$Z,10,0),"")</f>
        <v>32</v>
      </c>
      <c r="H31" s="11">
        <f>IFERROR(VLOOKUP($C31,'[1]2021-11-20NCCX10'!$D:$Z,12,0),"")</f>
        <v>44548</v>
      </c>
      <c r="I31" s="10" t="str">
        <f>IFERROR(VLOOKUP($C31,'[1]2021-11-20NCCX10'!$D:$Z,9,0),"")</f>
        <v>CO</v>
      </c>
      <c r="J31" s="10" t="str">
        <f>IFERROR(VLOOKUP($C31,'[1]2021-11-20NCCX10'!$D:$Z,11,0),"")</f>
        <v>Legion Brewing</v>
      </c>
      <c r="K31" s="10">
        <f>IFERROR(VLOOKUP($C31,'[1]2021-11-20NCCX10'!$D:$Z,17,0),"")</f>
        <v>410323</v>
      </c>
    </row>
    <row r="32" spans="1:11" x14ac:dyDescent="0.2">
      <c r="A32" s="9" t="s">
        <v>37</v>
      </c>
      <c r="B32" s="9">
        <f>'Results Data Entry'!P32</f>
        <v>128</v>
      </c>
      <c r="C32" s="9" t="str">
        <f t="shared" si="0"/>
        <v>128Men CX 2,3</v>
      </c>
      <c r="D32" s="10" t="str">
        <f>IFERROR(VLOOKUP($C32,'[1]2021-11-20NCCX10'!$D:$Z,4,0),"")</f>
        <v>Curt</v>
      </c>
      <c r="E32" s="10" t="str">
        <f>IFERROR(VLOOKUP($C32,'[1]2021-11-20NCCX10'!$D:$Z,5,0),"")</f>
        <v>Dosier</v>
      </c>
      <c r="F32" s="10" t="str">
        <f>IFERROR(VLOOKUP($C32,'[1]2021-11-20NCCX10'!$D:$Z,7,0),"")</f>
        <v>M</v>
      </c>
      <c r="G32" s="10">
        <f>IFERROR(VLOOKUP($C32,'[1]2021-11-20NCCX10'!$D:$Z,10,0),"")</f>
        <v>50</v>
      </c>
      <c r="H32" s="11">
        <f>IFERROR(VLOOKUP($C32,'[1]2021-11-20NCCX10'!$D:$Z,12,0),"")</f>
        <v>44574</v>
      </c>
      <c r="I32" s="10" t="str">
        <f>IFERROR(VLOOKUP($C32,'[1]2021-11-20NCCX10'!$D:$Z,9,0),"")</f>
        <v>CA</v>
      </c>
      <c r="J32" s="10" t="str">
        <f>IFERROR(VLOOKUP($C32,'[1]2021-11-20NCCX10'!$D:$Z,11,0),"")</f>
        <v>Leitner RIGd</v>
      </c>
      <c r="K32" s="10">
        <f>IFERROR(VLOOKUP($C32,'[1]2021-11-20NCCX10'!$D:$Z,17,0),"")</f>
        <v>180468</v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Entry'!P33</f>
        <v xml:space="preserve"> </v>
      </c>
      <c r="C33" s="9" t="str">
        <f t="shared" si="0"/>
        <v xml:space="preserve"> Men CX 2,3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Entry'!P34</f>
        <v xml:space="preserve"> </v>
      </c>
      <c r="C34" s="9" t="str">
        <f t="shared" si="0"/>
        <v xml:space="preserve"> Men CX 2,3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Entry'!P35</f>
        <v xml:space="preserve"> </v>
      </c>
      <c r="C35" s="9" t="str">
        <f t="shared" si="0"/>
        <v xml:space="preserve"> Men CX 2,3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Entry'!P36</f>
        <v xml:space="preserve"> </v>
      </c>
      <c r="C36" s="9" t="str">
        <f t="shared" si="0"/>
        <v xml:space="preserve"> Men CX 2,3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Entry'!P37</f>
        <v xml:space="preserve"> </v>
      </c>
      <c r="C37" s="9" t="str">
        <f t="shared" si="0"/>
        <v xml:space="preserve"> Men CX 2,3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Entry'!P38</f>
        <v xml:space="preserve"> </v>
      </c>
      <c r="C38" s="9" t="str">
        <f t="shared" si="0"/>
        <v xml:space="preserve"> Men CX 2,3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Entry'!P39</f>
        <v xml:space="preserve"> </v>
      </c>
      <c r="C39" s="9" t="str">
        <f t="shared" si="0"/>
        <v xml:space="preserve"> Men CX 2,3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Entry'!P40</f>
        <v xml:space="preserve"> </v>
      </c>
      <c r="C40" s="9" t="str">
        <f t="shared" si="0"/>
        <v xml:space="preserve"> Men CX 2,3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Entry'!P41</f>
        <v xml:space="preserve"> </v>
      </c>
      <c r="C41" s="9" t="str">
        <f t="shared" si="0"/>
        <v xml:space="preserve"> Men CX 2,3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Entry'!P42</f>
        <v xml:space="preserve"> </v>
      </c>
      <c r="C42" s="9" t="str">
        <f t="shared" si="0"/>
        <v xml:space="preserve"> Men CX 2,3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Entry'!P43</f>
        <v xml:space="preserve"> </v>
      </c>
      <c r="C43" s="9" t="str">
        <f t="shared" si="0"/>
        <v xml:space="preserve"> Men CX 2,3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Entry'!P44</f>
        <v xml:space="preserve"> </v>
      </c>
      <c r="C44" s="9" t="str">
        <f t="shared" si="0"/>
        <v xml:space="preserve"> Men CX 2,3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Entry'!P45</f>
        <v xml:space="preserve"> </v>
      </c>
      <c r="C45" s="9" t="str">
        <f t="shared" si="0"/>
        <v xml:space="preserve"> Men CX 2,3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Entry'!P46</f>
        <v xml:space="preserve"> </v>
      </c>
      <c r="C46" s="9" t="str">
        <f t="shared" si="0"/>
        <v xml:space="preserve"> Men CX 2,3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Entry'!P47</f>
        <v xml:space="preserve"> </v>
      </c>
      <c r="C47" s="9" t="str">
        <f t="shared" si="0"/>
        <v xml:space="preserve"> Men CX 2,3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Entry'!P48</f>
        <v xml:space="preserve"> </v>
      </c>
      <c r="C48" s="9" t="str">
        <f t="shared" si="0"/>
        <v xml:space="preserve"> Men CX 2,3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Entry'!P49</f>
        <v xml:space="preserve"> </v>
      </c>
      <c r="C49" s="9" t="str">
        <f t="shared" si="0"/>
        <v xml:space="preserve"> Men CX 2,3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Entry'!P50</f>
        <v xml:space="preserve"> </v>
      </c>
      <c r="C50" s="9" t="str">
        <f t="shared" si="0"/>
        <v xml:space="preserve"> Men CX 2,3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Entry'!P51</f>
        <v xml:space="preserve"> </v>
      </c>
      <c r="C51" s="9" t="str">
        <f t="shared" si="0"/>
        <v xml:space="preserve"> Men CX 2,3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Entry'!P52</f>
        <v xml:space="preserve"> </v>
      </c>
      <c r="C52" s="9" t="str">
        <f t="shared" si="0"/>
        <v xml:space="preserve"> Men CX 2,3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Entry'!P53</f>
        <v xml:space="preserve"> </v>
      </c>
      <c r="C53" s="9" t="str">
        <f t="shared" si="0"/>
        <v xml:space="preserve"> Men CX 2,3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Entry'!P54</f>
        <v xml:space="preserve"> </v>
      </c>
      <c r="C54" s="9" t="str">
        <f t="shared" si="0"/>
        <v xml:space="preserve"> Men CX 2,3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Entry'!P55</f>
        <v xml:space="preserve"> </v>
      </c>
      <c r="C55" s="9" t="str">
        <f t="shared" si="0"/>
        <v xml:space="preserve"> Men CX 2,3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Entry'!P56</f>
        <v xml:space="preserve"> </v>
      </c>
      <c r="C56" s="9" t="str">
        <f t="shared" si="0"/>
        <v xml:space="preserve"> Men CX 2,3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Entry'!P57</f>
        <v xml:space="preserve"> </v>
      </c>
      <c r="C57" s="9" t="str">
        <f t="shared" si="0"/>
        <v xml:space="preserve"> Men CX 2,3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Entry'!P58</f>
        <v xml:space="preserve"> </v>
      </c>
      <c r="C58" s="9" t="str">
        <f t="shared" si="0"/>
        <v xml:space="preserve"> Men CX 2,3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Entry'!P59</f>
        <v xml:space="preserve"> </v>
      </c>
      <c r="C59" s="9" t="str">
        <f t="shared" si="0"/>
        <v xml:space="preserve"> Men CX 2,3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Entry'!P60</f>
        <v xml:space="preserve"> </v>
      </c>
      <c r="C60" s="9" t="str">
        <f t="shared" si="0"/>
        <v xml:space="preserve"> Men CX 2,3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Entry'!P61</f>
        <v xml:space="preserve"> </v>
      </c>
      <c r="C61" s="9" t="str">
        <f t="shared" si="0"/>
        <v xml:space="preserve"> Men CX 2,3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Entry'!P62</f>
        <v xml:space="preserve"> </v>
      </c>
      <c r="C62" s="9" t="str">
        <f t="shared" si="0"/>
        <v xml:space="preserve"> Men CX 2,3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Entry'!P63</f>
        <v xml:space="preserve"> </v>
      </c>
      <c r="C63" s="9" t="str">
        <f t="shared" si="0"/>
        <v xml:space="preserve"> Men CX 2,3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Entry'!P64</f>
        <v xml:space="preserve"> </v>
      </c>
      <c r="C64" s="9" t="str">
        <f t="shared" si="0"/>
        <v xml:space="preserve"> Men CX 2,3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Entry'!P65</f>
        <v xml:space="preserve"> </v>
      </c>
      <c r="C65" s="9" t="str">
        <f t="shared" si="0"/>
        <v xml:space="preserve"> Men CX 2,3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Entry'!P66</f>
        <v xml:space="preserve"> </v>
      </c>
      <c r="C66" s="9" t="str">
        <f t="shared" si="0"/>
        <v xml:space="preserve"> Men CX 2,3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Entry'!P67</f>
        <v xml:space="preserve"> </v>
      </c>
      <c r="C67" s="9" t="str">
        <f t="shared" ref="C67:C96" si="1">CONCATENATE($B67,"Men CX 2,3")</f>
        <v xml:space="preserve"> Men CX 2,3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Entry'!P68</f>
        <v xml:space="preserve"> </v>
      </c>
      <c r="C68" s="9" t="str">
        <f t="shared" si="1"/>
        <v xml:space="preserve"> Men CX 2,3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Entry'!P69</f>
        <v xml:space="preserve"> </v>
      </c>
      <c r="C69" s="9" t="str">
        <f t="shared" si="1"/>
        <v xml:space="preserve"> Men CX 2,3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Entry'!P70</f>
        <v xml:space="preserve"> </v>
      </c>
      <c r="C70" s="9" t="str">
        <f t="shared" si="1"/>
        <v xml:space="preserve"> Men CX 2,3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Entry'!P71</f>
        <v xml:space="preserve"> </v>
      </c>
      <c r="C71" s="9" t="str">
        <f t="shared" si="1"/>
        <v xml:space="preserve"> Men CX 2,3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Entry'!P72</f>
        <v xml:space="preserve"> </v>
      </c>
      <c r="C72" s="9" t="str">
        <f t="shared" si="1"/>
        <v xml:space="preserve"> Men CX 2,3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Entry'!P73</f>
        <v xml:space="preserve"> </v>
      </c>
      <c r="C73" s="9" t="str">
        <f t="shared" si="1"/>
        <v xml:space="preserve"> Men CX 2,3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Entry'!P74</f>
        <v xml:space="preserve"> </v>
      </c>
      <c r="C74" s="9" t="str">
        <f t="shared" si="1"/>
        <v xml:space="preserve"> Men CX 2,3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Entry'!P75</f>
        <v xml:space="preserve"> </v>
      </c>
      <c r="C75" s="9" t="str">
        <f t="shared" si="1"/>
        <v xml:space="preserve"> Men CX 2,3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Entry'!P76</f>
        <v xml:space="preserve"> </v>
      </c>
      <c r="C76" s="9" t="str">
        <f t="shared" si="1"/>
        <v xml:space="preserve"> Men CX 2,3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Entry'!P77</f>
        <v xml:space="preserve"> </v>
      </c>
      <c r="C77" s="9" t="str">
        <f t="shared" si="1"/>
        <v xml:space="preserve"> Men CX 2,3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Entry'!P78</f>
        <v xml:space="preserve"> </v>
      </c>
      <c r="C78" s="9" t="str">
        <f t="shared" si="1"/>
        <v xml:space="preserve"> Men CX 2,3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Entry'!P79</f>
        <v xml:space="preserve"> </v>
      </c>
      <c r="C79" s="9" t="str">
        <f t="shared" si="1"/>
        <v xml:space="preserve"> Men CX 2,3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Entry'!P80</f>
        <v xml:space="preserve"> </v>
      </c>
      <c r="C80" s="9" t="str">
        <f t="shared" si="1"/>
        <v xml:space="preserve"> Men CX 2,3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Entry'!P81</f>
        <v xml:space="preserve"> </v>
      </c>
      <c r="C81" s="9" t="str">
        <f t="shared" si="1"/>
        <v xml:space="preserve"> Men CX 2,3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Entry'!P82</f>
        <v xml:space="preserve"> </v>
      </c>
      <c r="C82" s="9" t="str">
        <f t="shared" si="1"/>
        <v xml:space="preserve"> Men CX 2,3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Entry'!P83</f>
        <v xml:space="preserve"> </v>
      </c>
      <c r="C83" s="9" t="str">
        <f t="shared" si="1"/>
        <v xml:space="preserve"> Men CX 2,3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Entry'!P84</f>
        <v xml:space="preserve"> </v>
      </c>
      <c r="C84" s="9" t="str">
        <f t="shared" si="1"/>
        <v xml:space="preserve"> Men CX 2,3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Entry'!P85</f>
        <v xml:space="preserve"> </v>
      </c>
      <c r="C85" s="9" t="str">
        <f t="shared" si="1"/>
        <v xml:space="preserve"> Men CX 2,3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Entry'!P86</f>
        <v xml:space="preserve"> </v>
      </c>
      <c r="C86" s="9" t="str">
        <f t="shared" si="1"/>
        <v xml:space="preserve"> Men CX 2,3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Entry'!P87</f>
        <v xml:space="preserve"> </v>
      </c>
      <c r="C87" s="9" t="str">
        <f t="shared" si="1"/>
        <v xml:space="preserve"> Men CX 2,3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Entry'!P88</f>
        <v xml:space="preserve"> </v>
      </c>
      <c r="C88" s="9" t="str">
        <f t="shared" si="1"/>
        <v xml:space="preserve"> Men CX 2,3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Entry'!P89</f>
        <v xml:space="preserve"> </v>
      </c>
      <c r="C89" s="9" t="str">
        <f t="shared" si="1"/>
        <v xml:space="preserve"> Men CX 2,3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Entry'!P90</f>
        <v xml:space="preserve"> </v>
      </c>
      <c r="C90" s="9" t="str">
        <f t="shared" si="1"/>
        <v xml:space="preserve"> Men CX 2,3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Entry'!P91</f>
        <v xml:space="preserve"> </v>
      </c>
      <c r="C91" s="9" t="str">
        <f t="shared" si="1"/>
        <v xml:space="preserve"> Men CX 2,3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Entry'!P92</f>
        <v xml:space="preserve"> </v>
      </c>
      <c r="C92" s="9" t="str">
        <f t="shared" si="1"/>
        <v xml:space="preserve"> Men CX 2,3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Entry'!P93</f>
        <v xml:space="preserve"> </v>
      </c>
      <c r="C93" s="9" t="str">
        <f t="shared" si="1"/>
        <v xml:space="preserve"> Men CX 2,3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Entry'!P94</f>
        <v xml:space="preserve"> </v>
      </c>
      <c r="C94" s="9" t="str">
        <f t="shared" si="1"/>
        <v xml:space="preserve"> Men CX 2,3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Entry'!P95</f>
        <v xml:space="preserve"> </v>
      </c>
      <c r="C95" s="9" t="str">
        <f t="shared" si="1"/>
        <v xml:space="preserve"> Men CX 2,3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Entry'!P96</f>
        <v xml:space="preserve"> </v>
      </c>
      <c r="C96" s="9" t="str">
        <f t="shared" si="1"/>
        <v xml:space="preserve"> Men CX 2,3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ADA52-6D37-4C6C-AAFB-33D1A8A783A8}">
  <sheetPr>
    <pageSetUpPr fitToPage="1"/>
  </sheetPr>
  <dimension ref="A1:K96"/>
  <sheetViews>
    <sheetView workbookViewId="0"/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Entry'!Q2</f>
        <v>914</v>
      </c>
      <c r="C2" s="9" t="str">
        <f>CONCATENATE($B2,"Collegiate  Men A")</f>
        <v>914Collegiate  Men A</v>
      </c>
      <c r="D2" s="10" t="str">
        <f>IFERROR(VLOOKUP($C2,'[1]2021-11-20NCCX10'!$D:$Z,4,0),"")</f>
        <v>Brody</v>
      </c>
      <c r="E2" s="10" t="str">
        <f>IFERROR(VLOOKUP($C2,'[1]2021-11-20NCCX10'!$D:$Z,5,0),"")</f>
        <v>McDonald</v>
      </c>
      <c r="F2" s="10" t="str">
        <f>IFERROR(VLOOKUP($C2,'[1]2021-11-20NCCX10'!$D:$Z,7,0),"")</f>
        <v>M</v>
      </c>
      <c r="G2" s="10">
        <f>IFERROR(VLOOKUP($C2,'[1]2021-11-20NCCX10'!$D:$Z,10,0),"")</f>
        <v>20</v>
      </c>
      <c r="H2" s="11">
        <f>IFERROR(VLOOKUP($C2,'[1]2021-11-20NCCX10'!$D:$Z,12,0),"")</f>
        <v>44561</v>
      </c>
      <c r="I2" s="10" t="str">
        <f>IFERROR(VLOOKUP($C2,'[1]2021-11-20NCCX10'!$D:$Z,9,0),"")</f>
        <v>CA</v>
      </c>
      <c r="J2" s="10" t="str">
        <f>IFERROR(VLOOKUP($C2,'[1]2021-11-20NCCX10'!$D:$Z,11,0),"")</f>
        <v>Milligan University</v>
      </c>
      <c r="K2" s="10">
        <f>IFERROR(VLOOKUP($C2,'[1]2021-11-20NCCX10'!$D:$Z,17,0),"")</f>
        <v>361964</v>
      </c>
    </row>
    <row r="3" spans="1:11" x14ac:dyDescent="0.2">
      <c r="A3" s="9">
        <f>IF(B3&lt;&gt;" ",'Results Data Entry'!A3," ")</f>
        <v>2</v>
      </c>
      <c r="B3" s="9">
        <f>'Results Data Entry'!Q3</f>
        <v>916</v>
      </c>
      <c r="C3" s="9" t="str">
        <f t="shared" ref="C3:C66" si="0">CONCATENATE($B3,"Collegiate  Men A")</f>
        <v>916Collegiate  Men A</v>
      </c>
      <c r="D3" s="10" t="str">
        <f>IFERROR(VLOOKUP($C3,'[1]2021-11-20NCCX10'!$D:$Z,4,0),"")</f>
        <v>Tyler</v>
      </c>
      <c r="E3" s="10" t="str">
        <f>IFERROR(VLOOKUP($C3,'[1]2021-11-20NCCX10'!$D:$Z,5,0),"")</f>
        <v>Miranda</v>
      </c>
      <c r="F3" s="10" t="str">
        <f>IFERROR(VLOOKUP($C3,'[1]2021-11-20NCCX10'!$D:$Z,7,0),"")</f>
        <v>M</v>
      </c>
      <c r="G3" s="10">
        <f>IFERROR(VLOOKUP($C3,'[1]2021-11-20NCCX10'!$D:$Z,10,0),"")</f>
        <v>21</v>
      </c>
      <c r="H3" s="11">
        <f>IFERROR(VLOOKUP($C3,'[1]2021-11-20NCCX10'!$D:$Z,12,0),"")</f>
        <v>44561</v>
      </c>
      <c r="I3" s="10" t="str">
        <f>IFERROR(VLOOKUP($C3,'[1]2021-11-20NCCX10'!$D:$Z,9,0),"")</f>
        <v>NC</v>
      </c>
      <c r="J3" s="10" t="str">
        <f>IFERROR(VLOOKUP($C3,'[1]2021-11-20NCCX10'!$D:$Z,11,0),"")</f>
        <v>Brevard College</v>
      </c>
      <c r="K3" s="10">
        <f>IFERROR(VLOOKUP($C3,'[1]2021-11-20NCCX10'!$D:$Z,17,0),"")</f>
        <v>255486</v>
      </c>
    </row>
    <row r="4" spans="1:11" x14ac:dyDescent="0.2">
      <c r="A4" s="9">
        <f>IF(B4&lt;&gt;" ",'Results Data Entry'!A4," ")</f>
        <v>3</v>
      </c>
      <c r="B4" s="9">
        <f>'Results Data Entry'!Q4</f>
        <v>921</v>
      </c>
      <c r="C4" s="9" t="str">
        <f t="shared" si="0"/>
        <v>921Collegiate  Men A</v>
      </c>
      <c r="D4" s="10" t="str">
        <f>IFERROR(VLOOKUP($C4,'[1]2021-11-20NCCX10'!$D:$Z,4,0),"")</f>
        <v>Andrew</v>
      </c>
      <c r="E4" s="10" t="str">
        <f>IFERROR(VLOOKUP($C4,'[1]2021-11-20NCCX10'!$D:$Z,5,0),"")</f>
        <v>Sparks</v>
      </c>
      <c r="F4" s="10" t="str">
        <f>IFERROR(VLOOKUP($C4,'[1]2021-11-20NCCX10'!$D:$Z,7,0),"")</f>
        <v>M</v>
      </c>
      <c r="G4" s="10">
        <f>IFERROR(VLOOKUP($C4,'[1]2021-11-20NCCX10'!$D:$Z,10,0),"")</f>
        <v>24</v>
      </c>
      <c r="H4" s="11">
        <f>IFERROR(VLOOKUP($C4,'[1]2021-11-20NCCX10'!$D:$Z,12,0),"")</f>
        <v>44558</v>
      </c>
      <c r="I4" s="10" t="str">
        <f>IFERROR(VLOOKUP($C4,'[1]2021-11-20NCCX10'!$D:$Z,9,0),"")</f>
        <v>UNK</v>
      </c>
      <c r="J4" s="10" t="str">
        <f>IFERROR(VLOOKUP($C4,'[1]2021-11-20NCCX10'!$D:$Z,11,0),"")</f>
        <v>Savannah College of Art and Design- Savannah</v>
      </c>
      <c r="K4" s="10">
        <f>IFERROR(VLOOKUP($C4,'[1]2021-11-20NCCX10'!$D:$Z,17,0),"")</f>
        <v>539501</v>
      </c>
    </row>
    <row r="5" spans="1:11" x14ac:dyDescent="0.2">
      <c r="A5" s="9">
        <f>IF(B5&lt;&gt;" ",'Results Data Entry'!A5," ")</f>
        <v>4</v>
      </c>
      <c r="B5" s="9">
        <f>'Results Data Entry'!Q5</f>
        <v>923</v>
      </c>
      <c r="C5" s="9" t="str">
        <f t="shared" si="0"/>
        <v>923Collegiate  Men A</v>
      </c>
      <c r="D5" s="10" t="str">
        <f>IFERROR(VLOOKUP($C5,'[1]2021-11-20NCCX10'!$D:$Z,4,0),"")</f>
        <v>Michael</v>
      </c>
      <c r="E5" s="10" t="str">
        <f>IFERROR(VLOOKUP($C5,'[1]2021-11-20NCCX10'!$D:$Z,5,0),"")</f>
        <v>Stocker</v>
      </c>
      <c r="F5" s="10" t="str">
        <f>IFERROR(VLOOKUP($C5,'[1]2021-11-20NCCX10'!$D:$Z,7,0),"")</f>
        <v>M</v>
      </c>
      <c r="G5" s="10">
        <f>IFERROR(VLOOKUP($C5,'[1]2021-11-20NCCX10'!$D:$Z,10,0),"")</f>
        <v>20</v>
      </c>
      <c r="H5" s="11">
        <f>IFERROR(VLOOKUP($C5,'[1]2021-11-20NCCX10'!$D:$Z,12,0),"")</f>
        <v>44783</v>
      </c>
      <c r="I5" s="10" t="str">
        <f>IFERROR(VLOOKUP($C5,'[1]2021-11-20NCCX10'!$D:$Z,9,0),"")</f>
        <v>NC</v>
      </c>
      <c r="J5" s="10" t="str">
        <f>IFERROR(VLOOKUP($C5,'[1]2021-11-20NCCX10'!$D:$Z,11,0),"")</f>
        <v>Lees-McRae College</v>
      </c>
      <c r="K5" s="10">
        <f>IFERROR(VLOOKUP($C5,'[1]2021-11-20NCCX10'!$D:$Z,17,0),"")</f>
        <v>622305</v>
      </c>
    </row>
    <row r="6" spans="1:11" x14ac:dyDescent="0.2">
      <c r="A6" s="9">
        <f>IF(B6&lt;&gt;" ",'Results Data Entry'!A6," ")</f>
        <v>5</v>
      </c>
      <c r="B6" s="9">
        <f>'Results Data Entry'!Q6</f>
        <v>910</v>
      </c>
      <c r="C6" s="9" t="str">
        <f t="shared" si="0"/>
        <v>910Collegiate  Men A</v>
      </c>
      <c r="D6" s="10" t="str">
        <f>IFERROR(VLOOKUP($C6,'[1]2021-11-20NCCX10'!$D:$Z,4,0),"")</f>
        <v>Ryan</v>
      </c>
      <c r="E6" s="10" t="str">
        <f>IFERROR(VLOOKUP($C6,'[1]2021-11-20NCCX10'!$D:$Z,5,0),"")</f>
        <v>Johnson</v>
      </c>
      <c r="F6" s="10" t="str">
        <f>IFERROR(VLOOKUP($C6,'[1]2021-11-20NCCX10'!$D:$Z,7,0),"")</f>
        <v>M</v>
      </c>
      <c r="G6" s="10">
        <f>IFERROR(VLOOKUP($C6,'[1]2021-11-20NCCX10'!$D:$Z,10,0),"")</f>
        <v>23</v>
      </c>
      <c r="H6" s="11">
        <f>IFERROR(VLOOKUP($C6,'[1]2021-11-20NCCX10'!$D:$Z,12,0),"")</f>
        <v>44561</v>
      </c>
      <c r="I6" s="10" t="str">
        <f>IFERROR(VLOOKUP($C6,'[1]2021-11-20NCCX10'!$D:$Z,9,0),"")</f>
        <v>PA</v>
      </c>
      <c r="J6" s="10" t="str">
        <f>IFERROR(VLOOKUP($C6,'[1]2021-11-20NCCX10'!$D:$Z,11,0),"")</f>
        <v>Brevard College</v>
      </c>
      <c r="K6" s="10">
        <f>IFERROR(VLOOKUP($C6,'[1]2021-11-20NCCX10'!$D:$Z,17,0),"")</f>
        <v>474406</v>
      </c>
    </row>
    <row r="7" spans="1:11" x14ac:dyDescent="0.2">
      <c r="A7" s="9">
        <f>IF(B7&lt;&gt;" ",'Results Data Entry'!A7," ")</f>
        <v>6</v>
      </c>
      <c r="B7" s="9">
        <f>'Results Data Entry'!Q7</f>
        <v>909</v>
      </c>
      <c r="C7" s="9" t="str">
        <f t="shared" si="0"/>
        <v>909Collegiate  Men A</v>
      </c>
      <c r="D7" s="10" t="str">
        <f>IFERROR(VLOOKUP($C7,'[1]2021-11-20NCCX10'!$D:$Z,4,0),"")</f>
        <v>Elijah</v>
      </c>
      <c r="E7" s="10" t="str">
        <f>IFERROR(VLOOKUP($C7,'[1]2021-11-20NCCX10'!$D:$Z,5,0),"")</f>
        <v>Johnson</v>
      </c>
      <c r="F7" s="10" t="str">
        <f>IFERROR(VLOOKUP($C7,'[1]2021-11-20NCCX10'!$D:$Z,7,0),"")</f>
        <v>M</v>
      </c>
      <c r="G7" s="10">
        <f>IFERROR(VLOOKUP($C7,'[1]2021-11-20NCCX10'!$D:$Z,10,0),"")</f>
        <v>20</v>
      </c>
      <c r="H7" s="11">
        <f>IFERROR(VLOOKUP($C7,'[1]2021-11-20NCCX10'!$D:$Z,12,0),"")</f>
        <v>44561</v>
      </c>
      <c r="I7" s="10" t="str">
        <f>IFERROR(VLOOKUP($C7,'[1]2021-11-20NCCX10'!$D:$Z,9,0),"")</f>
        <v>WI</v>
      </c>
      <c r="J7" s="10" t="str">
        <f>IFERROR(VLOOKUP($C7,'[1]2021-11-20NCCX10'!$D:$Z,11,0),"")</f>
        <v>Milligan University</v>
      </c>
      <c r="K7" s="10">
        <f>IFERROR(VLOOKUP($C7,'[1]2021-11-20NCCX10'!$D:$Z,17,0),"")</f>
        <v>499127</v>
      </c>
    </row>
    <row r="8" spans="1:11" x14ac:dyDescent="0.2">
      <c r="A8" s="9">
        <f>IF(B8&lt;&gt;" ",'Results Data Entry'!A8," ")</f>
        <v>7</v>
      </c>
      <c r="B8" s="9">
        <f>'Results Data Entry'!Q8</f>
        <v>927</v>
      </c>
      <c r="C8" s="9" t="str">
        <f t="shared" si="0"/>
        <v>927Collegiate  Men A</v>
      </c>
      <c r="D8" s="10" t="str">
        <f>IFERROR(VLOOKUP($C8,'[1]2021-11-20NCCX10'!$D:$Z,4,0),"")</f>
        <v>Eli</v>
      </c>
      <c r="E8" s="10" t="str">
        <f>IFERROR(VLOOKUP($C8,'[1]2021-11-20NCCX10'!$D:$Z,5,0),"")</f>
        <v>Woodard</v>
      </c>
      <c r="F8" s="10" t="str">
        <f>IFERROR(VLOOKUP($C8,'[1]2021-11-20NCCX10'!$D:$Z,7,0),"")</f>
        <v>M</v>
      </c>
      <c r="G8" s="10">
        <f>IFERROR(VLOOKUP($C8,'[1]2021-11-20NCCX10'!$D:$Z,10,0),"")</f>
        <v>22</v>
      </c>
      <c r="H8" s="11">
        <f>IFERROR(VLOOKUP($C8,'[1]2021-11-20NCCX10'!$D:$Z,12,0),"")</f>
        <v>44572</v>
      </c>
      <c r="I8" s="10" t="str">
        <f>IFERROR(VLOOKUP($C8,'[1]2021-11-20NCCX10'!$D:$Z,9,0),"")</f>
        <v>NC</v>
      </c>
      <c r="J8" s="10" t="str">
        <f>IFERROR(VLOOKUP($C8,'[1]2021-11-20NCCX10'!$D:$Z,11,0),"")</f>
        <v>North Carolina State University</v>
      </c>
      <c r="K8" s="10">
        <f>IFERROR(VLOOKUP($C8,'[1]2021-11-20NCCX10'!$D:$Z,17,0),"")</f>
        <v>329312</v>
      </c>
    </row>
    <row r="9" spans="1:11" x14ac:dyDescent="0.2">
      <c r="A9" s="9">
        <f>IF(B9&lt;&gt;" ",'Results Data Entry'!A9," ")</f>
        <v>8</v>
      </c>
      <c r="B9" s="9">
        <f>'Results Data Entry'!Q9</f>
        <v>928</v>
      </c>
      <c r="C9" s="9" t="str">
        <f t="shared" si="0"/>
        <v>928Collegiate  Men A</v>
      </c>
      <c r="D9" s="10" t="str">
        <f>IFERROR(VLOOKUP($C9,'[1]2021-11-20NCCX10'!$D:$Z,4,0),"")</f>
        <v>Shay</v>
      </c>
      <c r="E9" s="10" t="str">
        <f>IFERROR(VLOOKUP($C9,'[1]2021-11-20NCCX10'!$D:$Z,5,0),"")</f>
        <v>Wright</v>
      </c>
      <c r="F9" s="10" t="str">
        <f>IFERROR(VLOOKUP($C9,'[1]2021-11-20NCCX10'!$D:$Z,7,0),"")</f>
        <v>M</v>
      </c>
      <c r="G9" s="10">
        <f>IFERROR(VLOOKUP($C9,'[1]2021-11-20NCCX10'!$D:$Z,10,0),"")</f>
        <v>19</v>
      </c>
      <c r="H9" s="11">
        <f>IFERROR(VLOOKUP($C9,'[1]2021-11-20NCCX10'!$D:$Z,12,0),"")</f>
        <v>44548</v>
      </c>
      <c r="I9" s="10" t="str">
        <f>IFERROR(VLOOKUP($C9,'[1]2021-11-20NCCX10'!$D:$Z,9,0),"")</f>
        <v>IL</v>
      </c>
      <c r="J9" s="10" t="str">
        <f>IFERROR(VLOOKUP($C9,'[1]2021-11-20NCCX10'!$D:$Z,11,0),"")</f>
        <v>Lees-McRae College</v>
      </c>
      <c r="K9" s="10">
        <f>IFERROR(VLOOKUP($C9,'[1]2021-11-20NCCX10'!$D:$Z,17,0),"")</f>
        <v>435220</v>
      </c>
    </row>
    <row r="10" spans="1:11" x14ac:dyDescent="0.2">
      <c r="A10" s="9">
        <f>IF(B10&lt;&gt;" ",'Results Data Entry'!A10," ")</f>
        <v>9</v>
      </c>
      <c r="B10" s="9">
        <f>'Results Data Entry'!Q10</f>
        <v>908</v>
      </c>
      <c r="C10" s="9" t="str">
        <f t="shared" si="0"/>
        <v>908Collegiate  Men A</v>
      </c>
      <c r="D10" s="10" t="str">
        <f>IFERROR(VLOOKUP($C10,'[1]2021-11-20NCCX10'!$D:$Z,4,0),"")</f>
        <v>Eli</v>
      </c>
      <c r="E10" s="10" t="str">
        <f>IFERROR(VLOOKUP($C10,'[1]2021-11-20NCCX10'!$D:$Z,5,0),"")</f>
        <v>House</v>
      </c>
      <c r="F10" s="10" t="str">
        <f>IFERROR(VLOOKUP($C10,'[1]2021-11-20NCCX10'!$D:$Z,7,0),"")</f>
        <v>M</v>
      </c>
      <c r="G10" s="10">
        <f>IFERROR(VLOOKUP($C10,'[1]2021-11-20NCCX10'!$D:$Z,10,0),"")</f>
        <v>24</v>
      </c>
      <c r="H10" s="11">
        <f>IFERROR(VLOOKUP($C10,'[1]2021-11-20NCCX10'!$D:$Z,12,0),"")</f>
        <v>44561</v>
      </c>
      <c r="I10" s="10" t="str">
        <f>IFERROR(VLOOKUP($C10,'[1]2021-11-20NCCX10'!$D:$Z,9,0),"")</f>
        <v>IN</v>
      </c>
      <c r="J10" s="10" t="str">
        <f>IFERROR(VLOOKUP($C10,'[1]2021-11-20NCCX10'!$D:$Z,11,0),"")</f>
        <v>MARIAN UNIVERSITY</v>
      </c>
      <c r="K10" s="10">
        <f>IFERROR(VLOOKUP($C10,'[1]2021-11-20NCCX10'!$D:$Z,17,0),"")</f>
        <v>454200</v>
      </c>
    </row>
    <row r="11" spans="1:11" x14ac:dyDescent="0.2">
      <c r="A11" s="9">
        <f>IF(B11&lt;&gt;" ",'Results Data Entry'!A11," ")</f>
        <v>10</v>
      </c>
      <c r="B11" s="9">
        <f>'Results Data Entry'!Q11</f>
        <v>902</v>
      </c>
      <c r="C11" s="9" t="str">
        <f t="shared" si="0"/>
        <v>902Collegiate  Men A</v>
      </c>
      <c r="D11" s="10" t="str">
        <f>IFERROR(VLOOKUP($C11,'[1]2021-11-20NCCX10'!$D:$Z,4,0),"")</f>
        <v>Malaki</v>
      </c>
      <c r="E11" s="10" t="str">
        <f>IFERROR(VLOOKUP($C11,'[1]2021-11-20NCCX10'!$D:$Z,5,0),"")</f>
        <v>Caldwell</v>
      </c>
      <c r="F11" s="10" t="str">
        <f>IFERROR(VLOOKUP($C11,'[1]2021-11-20NCCX10'!$D:$Z,7,0),"")</f>
        <v>M</v>
      </c>
      <c r="G11" s="10">
        <f>IFERROR(VLOOKUP($C11,'[1]2021-11-20NCCX10'!$D:$Z,10,0),"")</f>
        <v>21</v>
      </c>
      <c r="H11" s="11">
        <f>IFERROR(VLOOKUP($C11,'[1]2021-11-20NCCX10'!$D:$Z,12,0),"")</f>
        <v>44561</v>
      </c>
      <c r="I11" s="10" t="str">
        <f>IFERROR(VLOOKUP($C11,'[1]2021-11-20NCCX10'!$D:$Z,9,0),"")</f>
        <v>OK</v>
      </c>
      <c r="J11" s="10" t="str">
        <f>IFERROR(VLOOKUP($C11,'[1]2021-11-20NCCX10'!$D:$Z,11,0),"")</f>
        <v>Lindsey Wilson College</v>
      </c>
      <c r="K11" s="10">
        <f>IFERROR(VLOOKUP($C11,'[1]2021-11-20NCCX10'!$D:$Z,17,0),"")</f>
        <v>453998</v>
      </c>
    </row>
    <row r="12" spans="1:11" x14ac:dyDescent="0.2">
      <c r="A12" s="9">
        <f>IF(B12&lt;&gt;" ",'Results Data Entry'!A12," ")</f>
        <v>11</v>
      </c>
      <c r="B12" s="9">
        <f>'Results Data Entry'!Q12</f>
        <v>903</v>
      </c>
      <c r="C12" s="9" t="str">
        <f t="shared" si="0"/>
        <v>903Collegiate  Men A</v>
      </c>
      <c r="D12" s="10" t="str">
        <f>IFERROR(VLOOKUP($C12,'[1]2021-11-20NCCX10'!$D:$Z,4,0),"")</f>
        <v>Dalton</v>
      </c>
      <c r="E12" s="10" t="str">
        <f>IFERROR(VLOOKUP($C12,'[1]2021-11-20NCCX10'!$D:$Z,5,0),"")</f>
        <v>Collins</v>
      </c>
      <c r="F12" s="10" t="str">
        <f>IFERROR(VLOOKUP($C12,'[1]2021-11-20NCCX10'!$D:$Z,7,0),"")</f>
        <v>M</v>
      </c>
      <c r="G12" s="10">
        <f>IFERROR(VLOOKUP($C12,'[1]2021-11-20NCCX10'!$D:$Z,10,0),"")</f>
        <v>22</v>
      </c>
      <c r="H12" s="11">
        <f>IFERROR(VLOOKUP($C12,'[1]2021-11-20NCCX10'!$D:$Z,12,0),"")</f>
        <v>44561</v>
      </c>
      <c r="I12" s="10" t="str">
        <f>IFERROR(VLOOKUP($C12,'[1]2021-11-20NCCX10'!$D:$Z,9,0),"")</f>
        <v>WI</v>
      </c>
      <c r="J12" s="10" t="str">
        <f>IFERROR(VLOOKUP($C12,'[1]2021-11-20NCCX10'!$D:$Z,11,0),"")</f>
        <v>Brevard College</v>
      </c>
      <c r="K12" s="10">
        <f>IFERROR(VLOOKUP($C12,'[1]2021-11-20NCCX10'!$D:$Z,17,0),"")</f>
        <v>474329</v>
      </c>
    </row>
    <row r="13" spans="1:11" x14ac:dyDescent="0.2">
      <c r="A13" s="9">
        <f>IF(B13&lt;&gt;" ",'Results Data Entry'!A13," ")</f>
        <v>12</v>
      </c>
      <c r="B13" s="9">
        <f>'Results Data Entry'!Q13</f>
        <v>919</v>
      </c>
      <c r="C13" s="9" t="str">
        <f t="shared" si="0"/>
        <v>919Collegiate  Men A</v>
      </c>
      <c r="D13" s="10" t="str">
        <f>IFERROR(VLOOKUP($C13,'[1]2021-11-20NCCX10'!$D:$Z,4,0),"")</f>
        <v>Dylan</v>
      </c>
      <c r="E13" s="10" t="str">
        <f>IFERROR(VLOOKUP($C13,'[1]2021-11-20NCCX10'!$D:$Z,5,0),"")</f>
        <v>Richardson</v>
      </c>
      <c r="F13" s="10" t="str">
        <f>IFERROR(VLOOKUP($C13,'[1]2021-11-20NCCX10'!$D:$Z,7,0),"")</f>
        <v>M</v>
      </c>
      <c r="G13" s="10">
        <f>IFERROR(VLOOKUP($C13,'[1]2021-11-20NCCX10'!$D:$Z,10,0),"")</f>
        <v>20</v>
      </c>
      <c r="H13" s="11">
        <f>IFERROR(VLOOKUP($C13,'[1]2021-11-20NCCX10'!$D:$Z,12,0),"")</f>
        <v>44841</v>
      </c>
      <c r="I13" s="10" t="str">
        <f>IFERROR(VLOOKUP($C13,'[1]2021-11-20NCCX10'!$D:$Z,9,0),"")</f>
        <v>NC</v>
      </c>
      <c r="J13" s="10" t="str">
        <f>IFERROR(VLOOKUP($C13,'[1]2021-11-20NCCX10'!$D:$Z,11,0),"")</f>
        <v>Brevard College Cycling</v>
      </c>
      <c r="K13" s="10">
        <f>IFERROR(VLOOKUP($C13,'[1]2021-11-20NCCX10'!$D:$Z,17,0),"")</f>
        <v>415089</v>
      </c>
    </row>
    <row r="14" spans="1:11" x14ac:dyDescent="0.2">
      <c r="A14" s="9">
        <f>IF(B14&lt;&gt;" ",'Results Data Entry'!A14," ")</f>
        <v>13</v>
      </c>
      <c r="B14" s="9">
        <f>'Results Data Entry'!Q14</f>
        <v>904</v>
      </c>
      <c r="C14" s="9" t="str">
        <f t="shared" si="0"/>
        <v>904Collegiate  Men A</v>
      </c>
      <c r="D14" s="10" t="str">
        <f>IFERROR(VLOOKUP($C14,'[1]2021-11-20NCCX10'!$D:$Z,4,0),"")</f>
        <v>Philip</v>
      </c>
      <c r="E14" s="10" t="str">
        <f>IFERROR(VLOOKUP($C14,'[1]2021-11-20NCCX10'!$D:$Z,5,0),"")</f>
        <v>Ford</v>
      </c>
      <c r="F14" s="10" t="str">
        <f>IFERROR(VLOOKUP($C14,'[1]2021-11-20NCCX10'!$D:$Z,7,0),"")</f>
        <v>M</v>
      </c>
      <c r="G14" s="10">
        <f>IFERROR(VLOOKUP($C14,'[1]2021-11-20NCCX10'!$D:$Z,10,0),"")</f>
        <v>19</v>
      </c>
      <c r="H14" s="11">
        <f>IFERROR(VLOOKUP($C14,'[1]2021-11-20NCCX10'!$D:$Z,12,0),"")</f>
        <v>44561</v>
      </c>
      <c r="I14" s="10" t="str">
        <f>IFERROR(VLOOKUP($C14,'[1]2021-11-20NCCX10'!$D:$Z,9,0),"")</f>
        <v>SC</v>
      </c>
      <c r="J14" s="10" t="str">
        <f>IFERROR(VLOOKUP($C14,'[1]2021-11-20NCCX10'!$D:$Z,11,0),"")</f>
        <v>Brevard College</v>
      </c>
      <c r="K14" s="10">
        <f>IFERROR(VLOOKUP($C14,'[1]2021-11-20NCCX10'!$D:$Z,17,0),"")</f>
        <v>477315</v>
      </c>
    </row>
    <row r="15" spans="1:11" x14ac:dyDescent="0.2">
      <c r="A15" s="9">
        <f>IF(B15&lt;&gt;" ",'Results Data Entry'!A15," ")</f>
        <v>14</v>
      </c>
      <c r="B15" s="9">
        <f>'Results Data Entry'!Q15</f>
        <v>906</v>
      </c>
      <c r="C15" s="9" t="str">
        <f t="shared" si="0"/>
        <v>906Collegiate  Men A</v>
      </c>
      <c r="D15" s="10" t="str">
        <f>IFERROR(VLOOKUP($C15,'[1]2021-11-20NCCX10'!$D:$Z,4,0),"")</f>
        <v>Michael</v>
      </c>
      <c r="E15" s="10" t="str">
        <f>IFERROR(VLOOKUP($C15,'[1]2021-11-20NCCX10'!$D:$Z,5,0),"")</f>
        <v>Hemmerlin</v>
      </c>
      <c r="F15" s="10" t="str">
        <f>IFERROR(VLOOKUP($C15,'[1]2021-11-20NCCX10'!$D:$Z,7,0),"")</f>
        <v>M</v>
      </c>
      <c r="G15" s="10">
        <f>IFERROR(VLOOKUP($C15,'[1]2021-11-20NCCX10'!$D:$Z,10,0),"")</f>
        <v>22</v>
      </c>
      <c r="H15" s="11">
        <f>IFERROR(VLOOKUP($C15,'[1]2021-11-20NCCX10'!$D:$Z,12,0),"")</f>
        <v>44547</v>
      </c>
      <c r="I15" s="10" t="str">
        <f>IFERROR(VLOOKUP($C15,'[1]2021-11-20NCCX10'!$D:$Z,9,0),"")</f>
        <v>AZ</v>
      </c>
      <c r="J15" s="10" t="str">
        <f>IFERROR(VLOOKUP($C15,'[1]2021-11-20NCCX10'!$D:$Z,11,0),"")</f>
        <v>MARIAN UNIVERSITY</v>
      </c>
      <c r="K15" s="10">
        <f>IFERROR(VLOOKUP($C15,'[1]2021-11-20NCCX10'!$D:$Z,17,0),"")</f>
        <v>286193</v>
      </c>
    </row>
    <row r="16" spans="1:11" x14ac:dyDescent="0.2">
      <c r="A16" s="9">
        <f>IF(B16&lt;&gt;" ",'Results Data Entry'!A16," ")</f>
        <v>15</v>
      </c>
      <c r="B16" s="9">
        <f>'Results Data Entry'!Q16</f>
        <v>911</v>
      </c>
      <c r="C16" s="9" t="str">
        <f t="shared" si="0"/>
        <v>911Collegiate  Men A</v>
      </c>
      <c r="D16" s="10" t="str">
        <f>IFERROR(VLOOKUP($C16,'[1]2021-11-20NCCX10'!$D:$Z,4,0),"")</f>
        <v>David</v>
      </c>
      <c r="E16" s="10" t="str">
        <f>IFERROR(VLOOKUP($C16,'[1]2021-11-20NCCX10'!$D:$Z,5,0),"")</f>
        <v>Kahn</v>
      </c>
      <c r="F16" s="10" t="str">
        <f>IFERROR(VLOOKUP($C16,'[1]2021-11-20NCCX10'!$D:$Z,7,0),"")</f>
        <v>M</v>
      </c>
      <c r="G16" s="10">
        <f>IFERROR(VLOOKUP($C16,'[1]2021-11-20NCCX10'!$D:$Z,10,0),"")</f>
        <v>22</v>
      </c>
      <c r="H16" s="11">
        <f>IFERROR(VLOOKUP($C16,'[1]2021-11-20NCCX10'!$D:$Z,12,0),"")</f>
        <v>44561</v>
      </c>
      <c r="I16" s="10" t="str">
        <f>IFERROR(VLOOKUP($C16,'[1]2021-11-20NCCX10'!$D:$Z,9,0),"")</f>
        <v>NY</v>
      </c>
      <c r="J16" s="10" t="str">
        <f>IFERROR(VLOOKUP($C16,'[1]2021-11-20NCCX10'!$D:$Z,11,0),"")</f>
        <v>Lees-McRae College</v>
      </c>
      <c r="K16" s="10">
        <f>IFERROR(VLOOKUP($C16,'[1]2021-11-20NCCX10'!$D:$Z,17,0),"")</f>
        <v>352648</v>
      </c>
    </row>
    <row r="17" spans="1:11" x14ac:dyDescent="0.2">
      <c r="A17" s="9">
        <f>IF(B17&lt;&gt;" ",'Results Data Entry'!A17," ")</f>
        <v>16</v>
      </c>
      <c r="B17" s="9">
        <f>'Results Data Entry'!Q17</f>
        <v>907</v>
      </c>
      <c r="C17" s="9" t="str">
        <f t="shared" si="0"/>
        <v>907Collegiate  Men A</v>
      </c>
      <c r="D17" s="10" t="str">
        <f>IFERROR(VLOOKUP($C17,'[1]2021-11-20NCCX10'!$D:$Z,4,0),"")</f>
        <v>Matthias</v>
      </c>
      <c r="E17" s="10" t="str">
        <f>IFERROR(VLOOKUP($C17,'[1]2021-11-20NCCX10'!$D:$Z,5,0),"")</f>
        <v>Herrmann</v>
      </c>
      <c r="F17" s="10" t="str">
        <f>IFERROR(VLOOKUP($C17,'[1]2021-11-20NCCX10'!$D:$Z,7,0),"")</f>
        <v>M</v>
      </c>
      <c r="G17" s="10">
        <f>IFERROR(VLOOKUP($C17,'[1]2021-11-20NCCX10'!$D:$Z,10,0),"")</f>
        <v>22</v>
      </c>
      <c r="H17" s="11">
        <f>IFERROR(VLOOKUP($C17,'[1]2021-11-20NCCX10'!$D:$Z,12,0),"")</f>
        <v>44778</v>
      </c>
      <c r="I17" s="10" t="str">
        <f>IFERROR(VLOOKUP($C17,'[1]2021-11-20NCCX10'!$D:$Z,9,0),"")</f>
        <v>KY</v>
      </c>
      <c r="J17" s="10" t="str">
        <f>IFERROR(VLOOKUP($C17,'[1]2021-11-20NCCX10'!$D:$Z,11,0),"")</f>
        <v>Lindsey Wilson College</v>
      </c>
      <c r="K17" s="10">
        <f>IFERROR(VLOOKUP($C17,'[1]2021-11-20NCCX10'!$D:$Z,17,0),"")</f>
        <v>622012</v>
      </c>
    </row>
    <row r="18" spans="1:11" x14ac:dyDescent="0.2">
      <c r="A18" s="9">
        <f>IF(B18&lt;&gt;" ",'Results Data Entry'!A18," ")</f>
        <v>17</v>
      </c>
      <c r="B18" s="9">
        <f>'Results Data Entry'!Q18</f>
        <v>912</v>
      </c>
      <c r="C18" s="9" t="str">
        <f t="shared" si="0"/>
        <v>912Collegiate  Men A</v>
      </c>
      <c r="D18" s="10" t="str">
        <f>IFERROR(VLOOKUP($C18,'[1]2021-11-20NCCX10'!$D:$Z,4,0),"")</f>
        <v>Willem</v>
      </c>
      <c r="E18" s="10" t="str">
        <f>IFERROR(VLOOKUP($C18,'[1]2021-11-20NCCX10'!$D:$Z,5,0),"")</f>
        <v>Kaiser</v>
      </c>
      <c r="F18" s="10" t="str">
        <f>IFERROR(VLOOKUP($C18,'[1]2021-11-20NCCX10'!$D:$Z,7,0),"")</f>
        <v>M</v>
      </c>
      <c r="G18" s="10">
        <f>IFERROR(VLOOKUP($C18,'[1]2021-11-20NCCX10'!$D:$Z,10,0),"")</f>
        <v>25</v>
      </c>
      <c r="H18" s="11">
        <f>IFERROR(VLOOKUP($C18,'[1]2021-11-20NCCX10'!$D:$Z,12,0),"")</f>
        <v>44558</v>
      </c>
      <c r="I18" s="10" t="str">
        <f>IFERROR(VLOOKUP($C18,'[1]2021-11-20NCCX10'!$D:$Z,9,0),"")</f>
        <v>GA</v>
      </c>
      <c r="J18" s="10" t="str">
        <f>IFERROR(VLOOKUP($C18,'[1]2021-11-20NCCX10'!$D:$Z,11,0),"")</f>
        <v>SCAD Atlanta</v>
      </c>
      <c r="K18" s="10">
        <f>IFERROR(VLOOKUP($C18,'[1]2021-11-20NCCX10'!$D:$Z,17,0),"")</f>
        <v>377954</v>
      </c>
    </row>
    <row r="19" spans="1:11" x14ac:dyDescent="0.2">
      <c r="A19" s="9">
        <f>IF(B19&lt;&gt;" ",'Results Data Entry'!A19," ")</f>
        <v>18</v>
      </c>
      <c r="B19" s="9">
        <f>'Results Data Entry'!Q19</f>
        <v>905</v>
      </c>
      <c r="C19" s="9" t="str">
        <f t="shared" si="0"/>
        <v>905Collegiate  Men A</v>
      </c>
      <c r="D19" s="10" t="str">
        <f>IFERROR(VLOOKUP($C19,'[1]2021-11-20NCCX10'!$D:$Z,4,0),"")</f>
        <v>Nathaniel</v>
      </c>
      <c r="E19" s="10" t="str">
        <f>IFERROR(VLOOKUP($C19,'[1]2021-11-20NCCX10'!$D:$Z,5,0),"")</f>
        <v>Ganger</v>
      </c>
      <c r="F19" s="10" t="str">
        <f>IFERROR(VLOOKUP($C19,'[1]2021-11-20NCCX10'!$D:$Z,7,0),"")</f>
        <v>M</v>
      </c>
      <c r="G19" s="10">
        <f>IFERROR(VLOOKUP($C19,'[1]2021-11-20NCCX10'!$D:$Z,10,0),"")</f>
        <v>23</v>
      </c>
      <c r="H19" s="11">
        <f>IFERROR(VLOOKUP($C19,'[1]2021-11-20NCCX10'!$D:$Z,12,0),"")</f>
        <v>44548</v>
      </c>
      <c r="I19" s="10" t="str">
        <f>IFERROR(VLOOKUP($C19,'[1]2021-11-20NCCX10'!$D:$Z,9,0),"")</f>
        <v>IN</v>
      </c>
      <c r="J19" s="10" t="str">
        <f>IFERROR(VLOOKUP($C19,'[1]2021-11-20NCCX10'!$D:$Z,11,0),"")</f>
        <v>MARIAN UNIVERSITY</v>
      </c>
      <c r="K19" s="10">
        <f>IFERROR(VLOOKUP($C19,'[1]2021-11-20NCCX10'!$D:$Z,17,0),"")</f>
        <v>405141</v>
      </c>
    </row>
    <row r="20" spans="1:11" x14ac:dyDescent="0.2">
      <c r="A20" s="9">
        <f>IF(B20&lt;&gt;" ",'Results Data Entry'!A20," ")</f>
        <v>19</v>
      </c>
      <c r="B20" s="9">
        <f>'Results Data Entry'!Q20</f>
        <v>918</v>
      </c>
      <c r="C20" s="9" t="str">
        <f t="shared" si="0"/>
        <v>918Collegiate  Men A</v>
      </c>
      <c r="D20" s="10" t="str">
        <f>IFERROR(VLOOKUP($C20,'[1]2021-11-20NCCX10'!$D:$Z,4,0),"")</f>
        <v>Adin</v>
      </c>
      <c r="E20" s="10" t="str">
        <f>IFERROR(VLOOKUP($C20,'[1]2021-11-20NCCX10'!$D:$Z,5,0),"")</f>
        <v>Papell</v>
      </c>
      <c r="F20" s="10" t="str">
        <f>IFERROR(VLOOKUP($C20,'[1]2021-11-20NCCX10'!$D:$Z,7,0),"")</f>
        <v>M</v>
      </c>
      <c r="G20" s="10">
        <f>IFERROR(VLOOKUP($C20,'[1]2021-11-20NCCX10'!$D:$Z,10,0),"")</f>
        <v>20</v>
      </c>
      <c r="H20" s="11">
        <f>IFERROR(VLOOKUP($C20,'[1]2021-11-20NCCX10'!$D:$Z,12,0),"")</f>
        <v>44610</v>
      </c>
      <c r="I20" s="10" t="str">
        <f>IFERROR(VLOOKUP($C20,'[1]2021-11-20NCCX10'!$D:$Z,9,0),"")</f>
        <v>CA</v>
      </c>
      <c r="J20" s="10" t="str">
        <f>IFERROR(VLOOKUP($C20,'[1]2021-11-20NCCX10'!$D:$Z,11,0),"")</f>
        <v>Milligan University</v>
      </c>
      <c r="K20" s="10">
        <f>IFERROR(VLOOKUP($C20,'[1]2021-11-20NCCX10'!$D:$Z,17,0),"")</f>
        <v>571955</v>
      </c>
    </row>
    <row r="21" spans="1:11" x14ac:dyDescent="0.2">
      <c r="A21" s="9">
        <f>IF(B21&lt;&gt;" ",'Results Data Entry'!A21," ")</f>
        <v>20</v>
      </c>
      <c r="B21" s="9">
        <f>'Results Data Entry'!Q21</f>
        <v>913</v>
      </c>
      <c r="C21" s="9" t="str">
        <f t="shared" si="0"/>
        <v>913Collegiate  Men A</v>
      </c>
      <c r="D21" s="10" t="str">
        <f>IFERROR(VLOOKUP($C21,'[1]2021-11-20NCCX10'!$D:$Z,4,0),"")</f>
        <v>Jacob</v>
      </c>
      <c r="E21" s="10" t="str">
        <f>IFERROR(VLOOKUP($C21,'[1]2021-11-20NCCX10'!$D:$Z,5,0),"")</f>
        <v>Kuper</v>
      </c>
      <c r="F21" s="10" t="str">
        <f>IFERROR(VLOOKUP($C21,'[1]2021-11-20NCCX10'!$D:$Z,7,0),"")</f>
        <v>M</v>
      </c>
      <c r="G21" s="10">
        <f>IFERROR(VLOOKUP($C21,'[1]2021-11-20NCCX10'!$D:$Z,10,0),"")</f>
        <v>21</v>
      </c>
      <c r="H21" s="11">
        <f>IFERROR(VLOOKUP($C21,'[1]2021-11-20NCCX10'!$D:$Z,12,0),"")</f>
        <v>44593</v>
      </c>
      <c r="I21" s="10" t="str">
        <f>IFERROR(VLOOKUP($C21,'[1]2021-11-20NCCX10'!$D:$Z,9,0),"")</f>
        <v>TN</v>
      </c>
      <c r="J21" s="10" t="str">
        <f>IFERROR(VLOOKUP($C21,'[1]2021-11-20NCCX10'!$D:$Z,11,0),"")</f>
        <v>Lindsey Wilson College</v>
      </c>
      <c r="K21" s="10">
        <f>IFERROR(VLOOKUP($C21,'[1]2021-11-20NCCX10'!$D:$Z,17,0),"")</f>
        <v>411316</v>
      </c>
    </row>
    <row r="22" spans="1:11" x14ac:dyDescent="0.2">
      <c r="A22" s="9">
        <f>IF(B22&lt;&gt;" ",'Results Data Entry'!A22," ")</f>
        <v>21</v>
      </c>
      <c r="B22" s="9">
        <f>'Results Data Entry'!Q22</f>
        <v>915</v>
      </c>
      <c r="C22" s="9" t="str">
        <f t="shared" si="0"/>
        <v>915Collegiate  Men A</v>
      </c>
      <c r="D22" s="10" t="str">
        <f>IFERROR(VLOOKUP($C22,'[1]2021-11-20NCCX10'!$D:$Z,4,0),"")</f>
        <v>Kyle</v>
      </c>
      <c r="E22" s="10" t="str">
        <f>IFERROR(VLOOKUP($C22,'[1]2021-11-20NCCX10'!$D:$Z,5,0),"")</f>
        <v>McDonald</v>
      </c>
      <c r="F22" s="10" t="str">
        <f>IFERROR(VLOOKUP($C22,'[1]2021-11-20NCCX10'!$D:$Z,7,0),"")</f>
        <v>M</v>
      </c>
      <c r="G22" s="10">
        <f>IFERROR(VLOOKUP($C22,'[1]2021-11-20NCCX10'!$D:$Z,10,0),"")</f>
        <v>19</v>
      </c>
      <c r="H22" s="11">
        <f>IFERROR(VLOOKUP($C22,'[1]2021-11-20NCCX10'!$D:$Z,12,0),"")</f>
        <v>44548</v>
      </c>
      <c r="I22" s="10" t="str">
        <f>IFERROR(VLOOKUP($C22,'[1]2021-11-20NCCX10'!$D:$Z,9,0),"")</f>
        <v>NC</v>
      </c>
      <c r="J22" s="10" t="str">
        <f>IFERROR(VLOOKUP($C22,'[1]2021-11-20NCCX10'!$D:$Z,11,0),"")</f>
        <v>Brevard College</v>
      </c>
      <c r="K22" s="10">
        <f>IFERROR(VLOOKUP($C22,'[1]2021-11-20NCCX10'!$D:$Z,17,0),"")</f>
        <v>580706</v>
      </c>
    </row>
    <row r="23" spans="1:11" x14ac:dyDescent="0.2">
      <c r="A23" s="9">
        <f>IF(B23&lt;&gt;" ",'Results Data Entry'!A23," ")</f>
        <v>22</v>
      </c>
      <c r="B23" s="9">
        <f>'Results Data Entry'!Q23</f>
        <v>926</v>
      </c>
      <c r="C23" s="9" t="str">
        <f t="shared" si="0"/>
        <v>926Collegiate  Men A</v>
      </c>
      <c r="D23" s="10" t="str">
        <f>IFERROR(VLOOKUP($C23,'[1]2021-11-20NCCX10'!$D:$Z,4,0),"")</f>
        <v>William</v>
      </c>
      <c r="E23" s="10" t="str">
        <f>IFERROR(VLOOKUP($C23,'[1]2021-11-20NCCX10'!$D:$Z,5,0),"")</f>
        <v>Wilhelm</v>
      </c>
      <c r="F23" s="10" t="str">
        <f>IFERROR(VLOOKUP($C23,'[1]2021-11-20NCCX10'!$D:$Z,7,0),"")</f>
        <v>M</v>
      </c>
      <c r="G23" s="10">
        <f>IFERROR(VLOOKUP($C23,'[1]2021-11-20NCCX10'!$D:$Z,10,0),"")</f>
        <v>24</v>
      </c>
      <c r="H23" s="11">
        <f>IFERROR(VLOOKUP($C23,'[1]2021-11-20NCCX10'!$D:$Z,12,0),"")</f>
        <v>44867</v>
      </c>
      <c r="I23" s="10" t="str">
        <f>IFERROR(VLOOKUP($C23,'[1]2021-11-20NCCX10'!$D:$Z,9,0),"")</f>
        <v>GA</v>
      </c>
      <c r="J23" s="10" t="str">
        <f>IFERROR(VLOOKUP($C23,'[1]2021-11-20NCCX10'!$D:$Z,11,0),"")</f>
        <v>Piedmont</v>
      </c>
      <c r="K23" s="10">
        <f>IFERROR(VLOOKUP($C23,'[1]2021-11-20NCCX10'!$D:$Z,17,0),"")</f>
        <v>520776</v>
      </c>
    </row>
    <row r="24" spans="1:11" x14ac:dyDescent="0.2">
      <c r="A24" s="9">
        <f>IF(B24&lt;&gt;" ",'Results Data Entry'!A24," ")</f>
        <v>23</v>
      </c>
      <c r="B24" s="9">
        <f>'Results Data Entry'!Q24</f>
        <v>924</v>
      </c>
      <c r="C24" s="9" t="str">
        <f t="shared" si="0"/>
        <v>924Collegiate  Men A</v>
      </c>
      <c r="D24" s="10" t="str">
        <f>IFERROR(VLOOKUP($C24,'[1]2021-11-20NCCX10'!$D:$Z,4,0),"")</f>
        <v>Chase</v>
      </c>
      <c r="E24" s="10" t="str">
        <f>IFERROR(VLOOKUP($C24,'[1]2021-11-20NCCX10'!$D:$Z,5,0),"")</f>
        <v>VanDeursen</v>
      </c>
      <c r="F24" s="10" t="str">
        <f>IFERROR(VLOOKUP($C24,'[1]2021-11-20NCCX10'!$D:$Z,7,0),"")</f>
        <v>M</v>
      </c>
      <c r="G24" s="10">
        <f>IFERROR(VLOOKUP($C24,'[1]2021-11-20NCCX10'!$D:$Z,10,0),"")</f>
        <v>20</v>
      </c>
      <c r="H24" s="11">
        <f>IFERROR(VLOOKUP($C24,'[1]2021-11-20NCCX10'!$D:$Z,12,0),"")</f>
        <v>44548</v>
      </c>
      <c r="I24" s="10" t="str">
        <f>IFERROR(VLOOKUP($C24,'[1]2021-11-20NCCX10'!$D:$Z,9,0),"")</f>
        <v>IL</v>
      </c>
      <c r="J24" s="10" t="str">
        <f>IFERROR(VLOOKUP($C24,'[1]2021-11-20NCCX10'!$D:$Z,11,0),"")</f>
        <v>Lees-McRae College</v>
      </c>
      <c r="K24" s="10">
        <f>IFERROR(VLOOKUP($C24,'[1]2021-11-20NCCX10'!$D:$Z,17,0),"")</f>
        <v>495693</v>
      </c>
    </row>
    <row r="25" spans="1:11" x14ac:dyDescent="0.2">
      <c r="A25" s="9">
        <f>IF(B25&lt;&gt;" ",'Results Data Entry'!A25," ")</f>
        <v>24</v>
      </c>
      <c r="B25" s="9">
        <f>'Results Data Entry'!Q25</f>
        <v>901</v>
      </c>
      <c r="C25" s="9" t="str">
        <f t="shared" si="0"/>
        <v>901Collegiate  Men A</v>
      </c>
      <c r="D25" s="10" t="str">
        <f>IFERROR(VLOOKUP($C25,'[1]2021-11-20NCCX10'!$D:$Z,4,0),"")</f>
        <v>Isaac</v>
      </c>
      <c r="E25" s="10" t="str">
        <f>IFERROR(VLOOKUP($C25,'[1]2021-11-20NCCX10'!$D:$Z,5,0),"")</f>
        <v>Bryant</v>
      </c>
      <c r="F25" s="10" t="str">
        <f>IFERROR(VLOOKUP($C25,'[1]2021-11-20NCCX10'!$D:$Z,7,0),"")</f>
        <v>M</v>
      </c>
      <c r="G25" s="10">
        <f>IFERROR(VLOOKUP($C25,'[1]2021-11-20NCCX10'!$D:$Z,10,0),"")</f>
        <v>22</v>
      </c>
      <c r="H25" s="11">
        <f>IFERROR(VLOOKUP($C25,'[1]2021-11-20NCCX10'!$D:$Z,12,0),"")</f>
        <v>44561</v>
      </c>
      <c r="I25" s="10" t="str">
        <f>IFERROR(VLOOKUP($C25,'[1]2021-11-20NCCX10'!$D:$Z,9,0),"")</f>
        <v>MN</v>
      </c>
      <c r="J25" s="10" t="str">
        <f>IFERROR(VLOOKUP($C25,'[1]2021-11-20NCCX10'!$D:$Z,11,0),"")</f>
        <v>Milligan University</v>
      </c>
      <c r="K25" s="10">
        <f>IFERROR(VLOOKUP($C25,'[1]2021-11-20NCCX10'!$D:$Z,17,0),"")</f>
        <v>383319</v>
      </c>
    </row>
    <row r="26" spans="1:11" x14ac:dyDescent="0.2">
      <c r="A26" s="9" t="s">
        <v>38</v>
      </c>
      <c r="B26" s="9">
        <f>'Results Data Entry'!Q26</f>
        <v>917</v>
      </c>
      <c r="C26" s="9" t="str">
        <f t="shared" si="0"/>
        <v>917Collegiate  Men A</v>
      </c>
      <c r="D26" s="10" t="str">
        <f>IFERROR(VLOOKUP($C26,'[1]2021-11-20NCCX10'!$D:$Z,4,0),"")</f>
        <v>Tyler</v>
      </c>
      <c r="E26" s="10" t="str">
        <f>IFERROR(VLOOKUP($C26,'[1]2021-11-20NCCX10'!$D:$Z,5,0),"")</f>
        <v>Orschel</v>
      </c>
      <c r="F26" s="10" t="str">
        <f>IFERROR(VLOOKUP($C26,'[1]2021-11-20NCCX10'!$D:$Z,7,0),"")</f>
        <v>M</v>
      </c>
      <c r="G26" s="10">
        <f>IFERROR(VLOOKUP($C26,'[1]2021-11-20NCCX10'!$D:$Z,10,0),"")</f>
        <v>24</v>
      </c>
      <c r="H26" s="11">
        <f>IFERROR(VLOOKUP($C26,'[1]2021-11-20NCCX10'!$D:$Z,12,0),"")</f>
        <v>44790</v>
      </c>
      <c r="I26" s="10" t="str">
        <f>IFERROR(VLOOKUP($C26,'[1]2021-11-20NCCX10'!$D:$Z,9,0),"")</f>
        <v>NC</v>
      </c>
      <c r="J26" s="10" t="str">
        <f>IFERROR(VLOOKUP($C26,'[1]2021-11-20NCCX10'!$D:$Z,11,0),"")</f>
        <v>independant</v>
      </c>
      <c r="K26" s="10">
        <f>IFERROR(VLOOKUP($C26,'[1]2021-11-20NCCX10'!$D:$Z,17,0),"")</f>
        <v>540488</v>
      </c>
    </row>
    <row r="27" spans="1:11" x14ac:dyDescent="0.2">
      <c r="A27" s="9" t="s">
        <v>38</v>
      </c>
      <c r="B27" s="9">
        <f>'Results Data Entry'!Q27</f>
        <v>922</v>
      </c>
      <c r="C27" s="9" t="str">
        <f t="shared" si="0"/>
        <v>922Collegiate  Men A</v>
      </c>
      <c r="D27" s="10" t="str">
        <f>IFERROR(VLOOKUP($C27,'[1]2021-11-20NCCX10'!$D:$Z,4,0),"")</f>
        <v>Denzel</v>
      </c>
      <c r="E27" s="10" t="str">
        <f>IFERROR(VLOOKUP($C27,'[1]2021-11-20NCCX10'!$D:$Z,5,0),"")</f>
        <v>Stephenson</v>
      </c>
      <c r="F27" s="10" t="str">
        <f>IFERROR(VLOOKUP($C27,'[1]2021-11-20NCCX10'!$D:$Z,7,0),"")</f>
        <v>M</v>
      </c>
      <c r="G27" s="10">
        <f>IFERROR(VLOOKUP($C27,'[1]2021-11-20NCCX10'!$D:$Z,10,0),"")</f>
        <v>23</v>
      </c>
      <c r="H27" s="11">
        <f>IFERROR(VLOOKUP($C27,'[1]2021-11-20NCCX10'!$D:$Z,12,0),"")</f>
        <v>44784</v>
      </c>
      <c r="I27" s="10" t="str">
        <f>IFERROR(VLOOKUP($C27,'[1]2021-11-20NCCX10'!$D:$Z,9,0),"")</f>
        <v>CO</v>
      </c>
      <c r="J27" s="10" t="str">
        <f>IFERROR(VLOOKUP($C27,'[1]2021-11-20NCCX10'!$D:$Z,11,0),"")</f>
        <v>SCAD Atlanta</v>
      </c>
      <c r="K27" s="10">
        <f>IFERROR(VLOOKUP($C27,'[1]2021-11-20NCCX10'!$D:$Z,17,0),"")</f>
        <v>331144</v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Entry'!Q28</f>
        <v xml:space="preserve"> </v>
      </c>
      <c r="C28" s="9" t="str">
        <f t="shared" si="0"/>
        <v xml:space="preserve"> Collegiate  Men A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Entry'!Q29</f>
        <v xml:space="preserve"> </v>
      </c>
      <c r="C29" s="9" t="str">
        <f t="shared" si="0"/>
        <v xml:space="preserve"> Collegiate  Men A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Entry'!Q30</f>
        <v xml:space="preserve"> </v>
      </c>
      <c r="C30" s="9" t="str">
        <f t="shared" si="0"/>
        <v xml:space="preserve"> Collegiate  Men A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Entry'!Q31</f>
        <v xml:space="preserve"> </v>
      </c>
      <c r="C31" s="9" t="str">
        <f t="shared" si="0"/>
        <v xml:space="preserve"> Collegiate  Men A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Entry'!Q32</f>
        <v xml:space="preserve"> </v>
      </c>
      <c r="C32" s="9" t="str">
        <f t="shared" si="0"/>
        <v xml:space="preserve"> Collegiate  Men A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Entry'!Q33</f>
        <v xml:space="preserve"> </v>
      </c>
      <c r="C33" s="9" t="str">
        <f t="shared" si="0"/>
        <v xml:space="preserve"> Collegiate  Men A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Entry'!Q34</f>
        <v xml:space="preserve"> </v>
      </c>
      <c r="C34" s="9" t="str">
        <f t="shared" si="0"/>
        <v xml:space="preserve"> Collegiate  Men A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Entry'!Q35</f>
        <v xml:space="preserve"> </v>
      </c>
      <c r="C35" s="9" t="str">
        <f t="shared" si="0"/>
        <v xml:space="preserve"> Collegiate  Men A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Entry'!Q36</f>
        <v xml:space="preserve"> </v>
      </c>
      <c r="C36" s="9" t="str">
        <f t="shared" si="0"/>
        <v xml:space="preserve"> Collegiate  Men A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Entry'!Q37</f>
        <v xml:space="preserve"> </v>
      </c>
      <c r="C37" s="9" t="str">
        <f t="shared" si="0"/>
        <v xml:space="preserve"> Collegiate  Men A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Entry'!Q38</f>
        <v xml:space="preserve"> </v>
      </c>
      <c r="C38" s="9" t="str">
        <f t="shared" si="0"/>
        <v xml:space="preserve"> Collegiate  Men A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Entry'!Q39</f>
        <v xml:space="preserve"> </v>
      </c>
      <c r="C39" s="9" t="str">
        <f t="shared" si="0"/>
        <v xml:space="preserve"> Collegiate  Men A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Entry'!Q40</f>
        <v xml:space="preserve"> </v>
      </c>
      <c r="C40" s="9" t="str">
        <f t="shared" si="0"/>
        <v xml:space="preserve"> Collegiate  Men A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Entry'!Q41</f>
        <v xml:space="preserve"> </v>
      </c>
      <c r="C41" s="9" t="str">
        <f t="shared" si="0"/>
        <v xml:space="preserve"> Collegiate  Men A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Entry'!Q42</f>
        <v xml:space="preserve"> </v>
      </c>
      <c r="C42" s="9" t="str">
        <f t="shared" si="0"/>
        <v xml:space="preserve"> Collegiate  Men A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Entry'!Q43</f>
        <v xml:space="preserve"> </v>
      </c>
      <c r="C43" s="9" t="str">
        <f t="shared" si="0"/>
        <v xml:space="preserve"> Collegiate  Men A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Entry'!Q44</f>
        <v xml:space="preserve"> </v>
      </c>
      <c r="C44" s="9" t="str">
        <f t="shared" si="0"/>
        <v xml:space="preserve"> Collegiate  Men A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Entry'!Q45</f>
        <v xml:space="preserve"> </v>
      </c>
      <c r="C45" s="9" t="str">
        <f t="shared" si="0"/>
        <v xml:space="preserve"> Collegiate  Men A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Entry'!Q46</f>
        <v xml:space="preserve"> </v>
      </c>
      <c r="C46" s="9" t="str">
        <f t="shared" si="0"/>
        <v xml:space="preserve"> Collegiate  Men A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Entry'!Q47</f>
        <v xml:space="preserve"> </v>
      </c>
      <c r="C47" s="9" t="str">
        <f t="shared" si="0"/>
        <v xml:space="preserve"> Collegiate  Men A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Entry'!Q48</f>
        <v xml:space="preserve"> </v>
      </c>
      <c r="C48" s="9" t="str">
        <f t="shared" si="0"/>
        <v xml:space="preserve"> Collegiate  Men A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Entry'!Q49</f>
        <v xml:space="preserve"> </v>
      </c>
      <c r="C49" s="9" t="str">
        <f t="shared" si="0"/>
        <v xml:space="preserve"> Collegiate  Men A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Entry'!Q50</f>
        <v xml:space="preserve"> </v>
      </c>
      <c r="C50" s="9" t="str">
        <f t="shared" si="0"/>
        <v xml:space="preserve"> Collegiate  Men A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Entry'!Q51</f>
        <v xml:space="preserve"> </v>
      </c>
      <c r="C51" s="9" t="str">
        <f t="shared" si="0"/>
        <v xml:space="preserve"> Collegiate  Men A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Entry'!Q52</f>
        <v xml:space="preserve"> </v>
      </c>
      <c r="C52" s="9" t="str">
        <f t="shared" si="0"/>
        <v xml:space="preserve"> Collegiate  Men A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Entry'!Q53</f>
        <v xml:space="preserve"> </v>
      </c>
      <c r="C53" s="9" t="str">
        <f t="shared" si="0"/>
        <v xml:space="preserve"> Collegiate  Men A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Entry'!Q54</f>
        <v xml:space="preserve"> </v>
      </c>
      <c r="C54" s="9" t="str">
        <f t="shared" si="0"/>
        <v xml:space="preserve"> Collegiate  Men A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Entry'!Q55</f>
        <v xml:space="preserve"> </v>
      </c>
      <c r="C55" s="9" t="str">
        <f t="shared" si="0"/>
        <v xml:space="preserve"> Collegiate  Men A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Entry'!Q56</f>
        <v xml:space="preserve"> </v>
      </c>
      <c r="C56" s="9" t="str">
        <f t="shared" si="0"/>
        <v xml:space="preserve"> Collegiate  Men A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Entry'!Q57</f>
        <v xml:space="preserve"> </v>
      </c>
      <c r="C57" s="9" t="str">
        <f t="shared" si="0"/>
        <v xml:space="preserve"> Collegiate  Men A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Entry'!Q58</f>
        <v xml:space="preserve"> </v>
      </c>
      <c r="C58" s="9" t="str">
        <f t="shared" si="0"/>
        <v xml:space="preserve"> Collegiate  Men A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Entry'!Q59</f>
        <v xml:space="preserve"> </v>
      </c>
      <c r="C59" s="9" t="str">
        <f t="shared" si="0"/>
        <v xml:space="preserve"> Collegiate  Men A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Entry'!Q60</f>
        <v xml:space="preserve"> </v>
      </c>
      <c r="C60" s="9" t="str">
        <f t="shared" si="0"/>
        <v xml:space="preserve"> Collegiate  Men A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Entry'!Q61</f>
        <v xml:space="preserve"> </v>
      </c>
      <c r="C61" s="9" t="str">
        <f t="shared" si="0"/>
        <v xml:space="preserve"> Collegiate  Men A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Entry'!Q62</f>
        <v xml:space="preserve"> </v>
      </c>
      <c r="C62" s="9" t="str">
        <f t="shared" si="0"/>
        <v xml:space="preserve"> Collegiate  Men A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Entry'!Q63</f>
        <v xml:space="preserve"> </v>
      </c>
      <c r="C63" s="9" t="str">
        <f t="shared" si="0"/>
        <v xml:space="preserve"> Collegiate  Men A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Entry'!Q64</f>
        <v xml:space="preserve"> </v>
      </c>
      <c r="C64" s="9" t="str">
        <f t="shared" si="0"/>
        <v xml:space="preserve"> Collegiate  Men A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Entry'!Q65</f>
        <v xml:space="preserve"> </v>
      </c>
      <c r="C65" s="9" t="str">
        <f t="shared" si="0"/>
        <v xml:space="preserve"> Collegiate  Men A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Entry'!Q66</f>
        <v xml:space="preserve"> </v>
      </c>
      <c r="C66" s="9" t="str">
        <f t="shared" si="0"/>
        <v xml:space="preserve"> Collegiate  Men A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Entry'!Q67</f>
        <v xml:space="preserve"> </v>
      </c>
      <c r="C67" s="9" t="str">
        <f t="shared" ref="C67:C96" si="1">CONCATENATE($B67,"Collegiate  Men A")</f>
        <v xml:space="preserve"> Collegiate  Men A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Entry'!Q68</f>
        <v xml:space="preserve"> </v>
      </c>
      <c r="C68" s="9" t="str">
        <f t="shared" si="1"/>
        <v xml:space="preserve"> Collegiate  Men A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Entry'!Q69</f>
        <v xml:space="preserve"> </v>
      </c>
      <c r="C69" s="9" t="str">
        <f t="shared" si="1"/>
        <v xml:space="preserve"> Collegiate  Men A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Entry'!Q70</f>
        <v xml:space="preserve"> </v>
      </c>
      <c r="C70" s="9" t="str">
        <f t="shared" si="1"/>
        <v xml:space="preserve"> Collegiate  Men A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Entry'!Q71</f>
        <v xml:space="preserve"> </v>
      </c>
      <c r="C71" s="9" t="str">
        <f t="shared" si="1"/>
        <v xml:space="preserve"> Collegiate  Men A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Entry'!Q72</f>
        <v xml:space="preserve"> </v>
      </c>
      <c r="C72" s="9" t="str">
        <f t="shared" si="1"/>
        <v xml:space="preserve"> Collegiate  Men A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Entry'!Q73</f>
        <v xml:space="preserve"> </v>
      </c>
      <c r="C73" s="9" t="str">
        <f t="shared" si="1"/>
        <v xml:space="preserve"> Collegiate  Men A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Entry'!Q74</f>
        <v xml:space="preserve"> </v>
      </c>
      <c r="C74" s="9" t="str">
        <f t="shared" si="1"/>
        <v xml:space="preserve"> Collegiate  Men A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Entry'!Q75</f>
        <v xml:space="preserve"> </v>
      </c>
      <c r="C75" s="9" t="str">
        <f t="shared" si="1"/>
        <v xml:space="preserve"> Collegiate  Men A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Entry'!Q76</f>
        <v xml:space="preserve"> </v>
      </c>
      <c r="C76" s="9" t="str">
        <f t="shared" si="1"/>
        <v xml:space="preserve"> Collegiate  Men A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Entry'!Q77</f>
        <v xml:space="preserve"> </v>
      </c>
      <c r="C77" s="9" t="str">
        <f t="shared" si="1"/>
        <v xml:space="preserve"> Collegiate  Men A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Entry'!Q78</f>
        <v xml:space="preserve"> </v>
      </c>
      <c r="C78" s="9" t="str">
        <f t="shared" si="1"/>
        <v xml:space="preserve"> Collegiate  Men A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Entry'!Q79</f>
        <v xml:space="preserve"> </v>
      </c>
      <c r="C79" s="9" t="str">
        <f t="shared" si="1"/>
        <v xml:space="preserve"> Collegiate  Men A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Entry'!Q80</f>
        <v xml:space="preserve"> </v>
      </c>
      <c r="C80" s="9" t="str">
        <f t="shared" si="1"/>
        <v xml:space="preserve"> Collegiate  Men A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Entry'!Q81</f>
        <v xml:space="preserve"> </v>
      </c>
      <c r="C81" s="9" t="str">
        <f t="shared" si="1"/>
        <v xml:space="preserve"> Collegiate  Men A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Entry'!Q82</f>
        <v xml:space="preserve"> </v>
      </c>
      <c r="C82" s="9" t="str">
        <f t="shared" si="1"/>
        <v xml:space="preserve"> Collegiate  Men A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Entry'!Q83</f>
        <v xml:space="preserve"> </v>
      </c>
      <c r="C83" s="9" t="str">
        <f t="shared" si="1"/>
        <v xml:space="preserve"> Collegiate  Men A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Entry'!Q84</f>
        <v xml:space="preserve"> </v>
      </c>
      <c r="C84" s="9" t="str">
        <f t="shared" si="1"/>
        <v xml:space="preserve"> Collegiate  Men A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Entry'!Q85</f>
        <v xml:space="preserve"> </v>
      </c>
      <c r="C85" s="9" t="str">
        <f t="shared" si="1"/>
        <v xml:space="preserve"> Collegiate  Men A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Entry'!Q86</f>
        <v xml:space="preserve"> </v>
      </c>
      <c r="C86" s="9" t="str">
        <f t="shared" si="1"/>
        <v xml:space="preserve"> Collegiate  Men A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Entry'!Q87</f>
        <v xml:space="preserve"> </v>
      </c>
      <c r="C87" s="9" t="str">
        <f t="shared" si="1"/>
        <v xml:space="preserve"> Collegiate  Men A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Entry'!Q88</f>
        <v xml:space="preserve"> </v>
      </c>
      <c r="C88" s="9" t="str">
        <f t="shared" si="1"/>
        <v xml:space="preserve"> Collegiate  Men A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Entry'!Q89</f>
        <v xml:space="preserve"> </v>
      </c>
      <c r="C89" s="9" t="str">
        <f t="shared" si="1"/>
        <v xml:space="preserve"> Collegiate  Men A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Entry'!Q90</f>
        <v xml:space="preserve"> </v>
      </c>
      <c r="C90" s="9" t="str">
        <f t="shared" si="1"/>
        <v xml:space="preserve"> Collegiate  Men A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Entry'!Q91</f>
        <v xml:space="preserve"> </v>
      </c>
      <c r="C91" s="9" t="str">
        <f t="shared" si="1"/>
        <v xml:space="preserve"> Collegiate  Men A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Entry'!Q92</f>
        <v xml:space="preserve"> </v>
      </c>
      <c r="C92" s="9" t="str">
        <f t="shared" si="1"/>
        <v xml:space="preserve"> Collegiate  Men A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Entry'!Q93</f>
        <v xml:space="preserve"> </v>
      </c>
      <c r="C93" s="9" t="str">
        <f t="shared" si="1"/>
        <v xml:space="preserve"> Collegiate  Men A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Entry'!Q94</f>
        <v xml:space="preserve"> </v>
      </c>
      <c r="C94" s="9" t="str">
        <f t="shared" si="1"/>
        <v xml:space="preserve"> Collegiate  Men A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Entry'!Q95</f>
        <v xml:space="preserve"> </v>
      </c>
      <c r="C95" s="9" t="str">
        <f t="shared" si="1"/>
        <v xml:space="preserve"> Collegiate  Men A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Entry'!Q96</f>
        <v xml:space="preserve"> </v>
      </c>
      <c r="C96" s="9" t="str">
        <f t="shared" si="1"/>
        <v xml:space="preserve"> Collegiate  Men A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5355-AA0C-4B93-9066-15D334F4DC5D}">
  <sheetPr>
    <pageSetUpPr fitToPage="1"/>
  </sheetPr>
  <dimension ref="A1:K96"/>
  <sheetViews>
    <sheetView workbookViewId="0">
      <selection activeCell="A4" sqref="A4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Entry'!R2</f>
        <v>939</v>
      </c>
      <c r="C2" s="9" t="str">
        <f>CONCATENATE($B2,"Collegiate  Men B")</f>
        <v>939Collegiate  Men B</v>
      </c>
      <c r="D2" s="10" t="str">
        <f>IFERROR(VLOOKUP($C2,'[1]2021-11-20NCCX10'!$D:$Z,4,0),"")</f>
        <v>Justin</v>
      </c>
      <c r="E2" s="10" t="str">
        <f>IFERROR(VLOOKUP($C2,'[1]2021-11-20NCCX10'!$D:$Z,5,0),"")</f>
        <v>Hardwick</v>
      </c>
      <c r="F2" s="10" t="str">
        <f>IFERROR(VLOOKUP($C2,'[1]2021-11-20NCCX10'!$D:$Z,7,0),"")</f>
        <v>M</v>
      </c>
      <c r="G2" s="10">
        <f>IFERROR(VLOOKUP($C2,'[1]2021-11-20NCCX10'!$D:$Z,10,0),"")</f>
        <v>24</v>
      </c>
      <c r="H2" s="10">
        <f>IFERROR(VLOOKUP($C2,'[1]2021-11-20NCCX10'!$D:$Z,12,0),"")</f>
        <v>44703</v>
      </c>
      <c r="I2" s="10" t="str">
        <f>IFERROR(VLOOKUP($C2,'[1]2021-11-20NCCX10'!$D:$Z,9,0),"")</f>
        <v>WV</v>
      </c>
      <c r="J2" s="10" t="str">
        <f>IFERROR(VLOOKUP($C2,'[1]2021-11-20NCCX10'!$D:$Z,11,0),"")</f>
        <v>West Virginia University</v>
      </c>
      <c r="K2" s="10">
        <f>IFERROR(VLOOKUP($C2,'[1]2021-11-20NCCX10'!$D:$Z,17,0),"")</f>
        <v>545286</v>
      </c>
    </row>
    <row r="3" spans="1:11" x14ac:dyDescent="0.2">
      <c r="A3" s="9">
        <f>IF(B3&lt;&gt;" ",'Results Data Entry'!A3," ")</f>
        <v>2</v>
      </c>
      <c r="B3" s="9">
        <f>'Results Data Entry'!R3</f>
        <v>937</v>
      </c>
      <c r="C3" s="9" t="str">
        <f t="shared" ref="C3:C66" si="0">CONCATENATE($B3,"Collegiate  Men B")</f>
        <v>937Collegiate  Men B</v>
      </c>
      <c r="D3" s="10" t="str">
        <f>IFERROR(VLOOKUP($C3,'[1]2021-11-20NCCX10'!$D:$Z,4,0),"")</f>
        <v>Avery</v>
      </c>
      <c r="E3" s="10" t="str">
        <f>IFERROR(VLOOKUP($C3,'[1]2021-11-20NCCX10'!$D:$Z,5,0),"")</f>
        <v>Seip</v>
      </c>
      <c r="F3" s="10" t="str">
        <f>IFERROR(VLOOKUP($C3,'[1]2021-11-20NCCX10'!$D:$Z,7,0),"")</f>
        <v>M</v>
      </c>
      <c r="G3" s="10">
        <f>IFERROR(VLOOKUP($C3,'[1]2021-11-20NCCX10'!$D:$Z,10,0),"")</f>
        <v>23</v>
      </c>
      <c r="H3" s="10">
        <f>IFERROR(VLOOKUP($C3,'[1]2021-11-20NCCX10'!$D:$Z,12,0),"")</f>
        <v>44791</v>
      </c>
      <c r="I3" s="10" t="str">
        <f>IFERROR(VLOOKUP($C3,'[1]2021-11-20NCCX10'!$D:$Z,9,0),"")</f>
        <v>VA</v>
      </c>
      <c r="J3" s="10" t="str">
        <f>IFERROR(VLOOKUP($C3,'[1]2021-11-20NCCX10'!$D:$Z,11,0),"")</f>
        <v>Savannah College of Art and Design- Savannah</v>
      </c>
      <c r="K3" s="10">
        <f>IFERROR(VLOOKUP($C3,'[1]2021-11-20NCCX10'!$D:$Z,17,0),"")</f>
        <v>524021</v>
      </c>
    </row>
    <row r="4" spans="1:11" x14ac:dyDescent="0.2">
      <c r="A4" s="9">
        <f>IF(B4&lt;&gt;" ",'Results Data Entry'!A4," ")</f>
        <v>3</v>
      </c>
      <c r="B4" s="9">
        <f>'Results Data Entry'!R4</f>
        <v>940</v>
      </c>
      <c r="C4" s="9" t="str">
        <f t="shared" si="0"/>
        <v>940Collegiate  Men B</v>
      </c>
      <c r="D4" s="10" t="str">
        <f>IFERROR(VLOOKUP($C4,'[1]2021-11-20NCCX10'!$D:$Z,4,0),"")</f>
        <v>Elias</v>
      </c>
      <c r="E4" s="10" t="str">
        <f>IFERROR(VLOOKUP($C4,'[1]2021-11-20NCCX10'!$D:$Z,5,0),"")</f>
        <v>Dietrich</v>
      </c>
      <c r="F4" s="10" t="str">
        <f>IFERROR(VLOOKUP($C4,'[1]2021-11-20NCCX10'!$D:$Z,7,0),"")</f>
        <v>M</v>
      </c>
      <c r="G4" s="10">
        <f>IFERROR(VLOOKUP($C4,'[1]2021-11-20NCCX10'!$D:$Z,10,0),"")</f>
        <v>19</v>
      </c>
      <c r="H4" s="10">
        <f>IFERROR(VLOOKUP($C4,'[1]2021-11-20NCCX10'!$D:$Z,12,0),"")</f>
        <v>44561</v>
      </c>
      <c r="I4" s="10" t="str">
        <f>IFERROR(VLOOKUP($C4,'[1]2021-11-20NCCX10'!$D:$Z,9,0),"")</f>
        <v>GA</v>
      </c>
      <c r="J4" s="10" t="str">
        <f>IFERROR(VLOOKUP($C4,'[1]2021-11-20NCCX10'!$D:$Z,11,0),"")</f>
        <v>Lees-McRae College</v>
      </c>
      <c r="K4" s="10">
        <f>IFERROR(VLOOKUP($C4,'[1]2021-11-20NCCX10'!$D:$Z,17,0),"")</f>
        <v>392579</v>
      </c>
    </row>
    <row r="5" spans="1:11" x14ac:dyDescent="0.2">
      <c r="A5" s="9">
        <f>IF(B5&lt;&gt;" ",'Results Data Entry'!A5," ")</f>
        <v>4</v>
      </c>
      <c r="B5" s="9">
        <f>'Results Data Entry'!R5</f>
        <v>936</v>
      </c>
      <c r="C5" s="9" t="str">
        <f t="shared" si="0"/>
        <v>936Collegiate  Men B</v>
      </c>
      <c r="D5" s="10" t="str">
        <f>IFERROR(VLOOKUP($C5,'[1]2021-11-20NCCX10'!$D:$Z,4,0),"")</f>
        <v>Alexander</v>
      </c>
      <c r="E5" s="10" t="str">
        <f>IFERROR(VLOOKUP($C5,'[1]2021-11-20NCCX10'!$D:$Z,5,0),"")</f>
        <v>Trifunovic</v>
      </c>
      <c r="F5" s="10" t="str">
        <f>IFERROR(VLOOKUP($C5,'[1]2021-11-20NCCX10'!$D:$Z,7,0),"")</f>
        <v>M</v>
      </c>
      <c r="G5" s="10">
        <f>IFERROR(VLOOKUP($C5,'[1]2021-11-20NCCX10'!$D:$Z,10,0),"")</f>
        <v>20</v>
      </c>
      <c r="H5" s="10">
        <f>IFERROR(VLOOKUP($C5,'[1]2021-11-20NCCX10'!$D:$Z,12,0),"")</f>
        <v>44784</v>
      </c>
      <c r="I5" s="10" t="str">
        <f>IFERROR(VLOOKUP($C5,'[1]2021-11-20NCCX10'!$D:$Z,9,0),"")</f>
        <v>NY</v>
      </c>
      <c r="J5" s="10" t="str">
        <f>IFERROR(VLOOKUP($C5,'[1]2021-11-20NCCX10'!$D:$Z,11,0),"")</f>
        <v>Lees-McRae College</v>
      </c>
      <c r="K5" s="10">
        <f>IFERROR(VLOOKUP($C5,'[1]2021-11-20NCCX10'!$D:$Z,17,0),"")</f>
        <v>596617</v>
      </c>
    </row>
    <row r="6" spans="1:11" x14ac:dyDescent="0.2">
      <c r="A6" s="9">
        <f>IF(B6&lt;&gt;" ",'Results Data Entry'!A6," ")</f>
        <v>5</v>
      </c>
      <c r="B6" s="9">
        <f>'Results Data Entry'!R6</f>
        <v>935</v>
      </c>
      <c r="C6" s="9" t="str">
        <f t="shared" si="0"/>
        <v>935Collegiate  Men B</v>
      </c>
      <c r="D6" s="10" t="str">
        <f>IFERROR(VLOOKUP($C6,'[1]2021-11-20NCCX10'!$D:$Z,4,0),"")</f>
        <v>James</v>
      </c>
      <c r="E6" s="10" t="str">
        <f>IFERROR(VLOOKUP($C6,'[1]2021-11-20NCCX10'!$D:$Z,5,0),"")</f>
        <v>Berkheimer</v>
      </c>
      <c r="F6" s="10" t="str">
        <f>IFERROR(VLOOKUP($C6,'[1]2021-11-20NCCX10'!$D:$Z,7,0),"")</f>
        <v>M</v>
      </c>
      <c r="G6" s="10">
        <f>IFERROR(VLOOKUP($C6,'[1]2021-11-20NCCX10'!$D:$Z,10,0),"")</f>
        <v>20</v>
      </c>
      <c r="H6" s="10">
        <f>IFERROR(VLOOKUP($C6,'[1]2021-11-20NCCX10'!$D:$Z,12,0),"")</f>
        <v>44693</v>
      </c>
      <c r="I6" s="10" t="str">
        <f>IFERROR(VLOOKUP($C6,'[1]2021-11-20NCCX10'!$D:$Z,9,0),"")</f>
        <v>AR</v>
      </c>
      <c r="J6" s="10" t="str">
        <f>IFERROR(VLOOKUP($C6,'[1]2021-11-20NCCX10'!$D:$Z,11,0),"")</f>
        <v>Milligan University</v>
      </c>
      <c r="K6" s="10">
        <f>IFERROR(VLOOKUP($C6,'[1]2021-11-20NCCX10'!$D:$Z,17,0),"")</f>
        <v>615501</v>
      </c>
    </row>
    <row r="7" spans="1:11" x14ac:dyDescent="0.2">
      <c r="A7" s="9">
        <f>IF(B7&lt;&gt;" ",'Results Data Entry'!A7," ")</f>
        <v>6</v>
      </c>
      <c r="B7" s="9">
        <f>'Results Data Entry'!R7</f>
        <v>934</v>
      </c>
      <c r="C7" s="9" t="str">
        <f t="shared" si="0"/>
        <v>934Collegiate  Men B</v>
      </c>
      <c r="D7" s="10" t="str">
        <f>IFERROR(VLOOKUP($C7,'[1]2021-11-20NCCX10'!$D:$Z,4,0),"")</f>
        <v>Alexander</v>
      </c>
      <c r="E7" s="10" t="str">
        <f>IFERROR(VLOOKUP($C7,'[1]2021-11-20NCCX10'!$D:$Z,5,0),"")</f>
        <v>Casper</v>
      </c>
      <c r="F7" s="10" t="str">
        <f>IFERROR(VLOOKUP($C7,'[1]2021-11-20NCCX10'!$D:$Z,7,0),"")</f>
        <v>M</v>
      </c>
      <c r="G7" s="10">
        <f>IFERROR(VLOOKUP($C7,'[1]2021-11-20NCCX10'!$D:$Z,10,0),"")</f>
        <v>23</v>
      </c>
      <c r="H7" s="10">
        <f>IFERROR(VLOOKUP($C7,'[1]2021-11-20NCCX10'!$D:$Z,12,0),"")</f>
        <v>44548</v>
      </c>
      <c r="I7" s="10" t="str">
        <f>IFERROR(VLOOKUP($C7,'[1]2021-11-20NCCX10'!$D:$Z,9,0),"")</f>
        <v>NC</v>
      </c>
      <c r="J7" s="10" t="str">
        <f>IFERROR(VLOOKUP($C7,'[1]2021-11-20NCCX10'!$D:$Z,11,0),"")</f>
        <v>Appalachian State University Cycling Team</v>
      </c>
      <c r="K7" s="10">
        <f>IFERROR(VLOOKUP($C7,'[1]2021-11-20NCCX10'!$D:$Z,17,0),"")</f>
        <v>423341</v>
      </c>
    </row>
    <row r="8" spans="1:11" x14ac:dyDescent="0.2">
      <c r="A8" s="9" t="s">
        <v>38</v>
      </c>
      <c r="B8" s="9">
        <f>'Results Data Entry'!R8</f>
        <v>938</v>
      </c>
      <c r="C8" s="9" t="str">
        <f t="shared" si="0"/>
        <v>938Collegiate  Men B</v>
      </c>
      <c r="D8" s="10" t="str">
        <f>IFERROR(VLOOKUP($C8,'[1]2021-11-20NCCX10'!$D:$Z,4,0),"")</f>
        <v>Samuel</v>
      </c>
      <c r="E8" s="10" t="str">
        <f>IFERROR(VLOOKUP($C8,'[1]2021-11-20NCCX10'!$D:$Z,5,0),"")</f>
        <v>Rideout</v>
      </c>
      <c r="F8" s="10" t="str">
        <f>IFERROR(VLOOKUP($C8,'[1]2021-11-20NCCX10'!$D:$Z,7,0),"")</f>
        <v>M</v>
      </c>
      <c r="G8" s="10">
        <f>IFERROR(VLOOKUP($C8,'[1]2021-11-20NCCX10'!$D:$Z,10,0),"")</f>
        <v>23</v>
      </c>
      <c r="H8" s="10">
        <f>IFERROR(VLOOKUP($C8,'[1]2021-11-20NCCX10'!$D:$Z,12,0),"")</f>
        <v>44558</v>
      </c>
      <c r="I8" s="10" t="str">
        <f>IFERROR(VLOOKUP($C8,'[1]2021-11-20NCCX10'!$D:$Z,9,0),"")</f>
        <v>PA</v>
      </c>
      <c r="J8" s="10" t="str">
        <f>IFERROR(VLOOKUP($C8,'[1]2021-11-20NCCX10'!$D:$Z,11,0),"")</f>
        <v>Piedmont</v>
      </c>
      <c r="K8" s="10">
        <f>IFERROR(VLOOKUP($C8,'[1]2021-11-20NCCX10'!$D:$Z,17,0),"")</f>
        <v>499474</v>
      </c>
    </row>
    <row r="9" spans="1:11" hidden="1" x14ac:dyDescent="0.2">
      <c r="A9" s="9" t="str">
        <f>IF(B9&lt;&gt;" ",'Results Data Entry'!A9," ")</f>
        <v xml:space="preserve"> </v>
      </c>
      <c r="B9" s="9" t="str">
        <f>'Results Data Entry'!R9</f>
        <v xml:space="preserve"> </v>
      </c>
      <c r="C9" s="9" t="str">
        <f t="shared" si="0"/>
        <v xml:space="preserve"> Collegiate  Men B</v>
      </c>
      <c r="D9" s="10" t="str">
        <f>IFERROR(VLOOKUP($C9,'[2]2021-10-10NCCX3'!$D:$W,4,0),"")</f>
        <v/>
      </c>
      <c r="E9" s="10" t="str">
        <f>IFERROR(VLOOKUP($C9,'[2]2021-10-10NCCX3'!$D:$W,5,0),"")</f>
        <v/>
      </c>
      <c r="F9" s="10" t="str">
        <f>IFERROR(VLOOKUP($C9,'[2]2021-10-10NCCX3'!$D:$W,7,0),"")</f>
        <v/>
      </c>
      <c r="G9" s="10" t="str">
        <f>IFERROR(VLOOKUP($C9,'[2]2021-10-10NCCX3'!$D:$W,10,0),"")</f>
        <v/>
      </c>
      <c r="H9" s="10" t="str">
        <f>IFERROR(VLOOKUP($C9,'[2]2021-10-10NCCX3'!$D:$W,12,0),"")</f>
        <v/>
      </c>
      <c r="I9" s="10" t="str">
        <f>IFERROR(VLOOKUP($C9,'[2]2021-10-10NCCX3'!$D:$W,9,0),"")</f>
        <v/>
      </c>
      <c r="J9" s="10" t="str">
        <f>IFERROR(VLOOKUP($C9,'[2]2021-10-10NCCX3'!$D:$W,11,0),"")</f>
        <v/>
      </c>
      <c r="K9" s="10" t="str">
        <f>IFERROR(VLOOKUP($C9,'[2]2021-10-10NCCX3'!$D:$W,17,0),"")</f>
        <v/>
      </c>
    </row>
    <row r="10" spans="1:11" hidden="1" x14ac:dyDescent="0.2">
      <c r="A10" s="9" t="str">
        <f>IF(B10&lt;&gt;" ",'Results Data Entry'!A10," ")</f>
        <v xml:space="preserve"> </v>
      </c>
      <c r="B10" s="9" t="str">
        <f>'Results Data Entry'!R10</f>
        <v xml:space="preserve"> </v>
      </c>
      <c r="C10" s="9" t="str">
        <f t="shared" si="0"/>
        <v xml:space="preserve"> Collegiate  Men B</v>
      </c>
      <c r="D10" s="10" t="str">
        <f>IFERROR(VLOOKUP($C10,'[2]2021-10-10NCCX3'!$D:$W,4,0),"")</f>
        <v/>
      </c>
      <c r="E10" s="10" t="str">
        <f>IFERROR(VLOOKUP($C10,'[2]2021-10-10NCCX3'!$D:$W,5,0),"")</f>
        <v/>
      </c>
      <c r="F10" s="10" t="str">
        <f>IFERROR(VLOOKUP($C10,'[2]2021-10-10NCCX3'!$D:$W,7,0),"")</f>
        <v/>
      </c>
      <c r="G10" s="10" t="str">
        <f>IFERROR(VLOOKUP($C10,'[2]2021-10-10NCCX3'!$D:$W,10,0),"")</f>
        <v/>
      </c>
      <c r="H10" s="10" t="str">
        <f>IFERROR(VLOOKUP($C10,'[2]2021-10-10NCCX3'!$D:$W,12,0),"")</f>
        <v/>
      </c>
      <c r="I10" s="10" t="str">
        <f>IFERROR(VLOOKUP($C10,'[2]2021-10-10NCCX3'!$D:$W,9,0),"")</f>
        <v/>
      </c>
      <c r="J10" s="10" t="str">
        <f>IFERROR(VLOOKUP($C10,'[2]2021-10-10NCCX3'!$D:$W,11,0),"")</f>
        <v/>
      </c>
      <c r="K10" s="10" t="str">
        <f>IFERROR(VLOOKUP($C10,'[2]2021-10-10NCCX3'!$D:$W,17,0),"")</f>
        <v/>
      </c>
    </row>
    <row r="11" spans="1:11" hidden="1" x14ac:dyDescent="0.2">
      <c r="A11" s="9" t="str">
        <f>IF(B11&lt;&gt;" ",'Results Data Entry'!A11," ")</f>
        <v xml:space="preserve"> </v>
      </c>
      <c r="B11" s="9" t="str">
        <f>'Results Data Entry'!R11</f>
        <v xml:space="preserve"> </v>
      </c>
      <c r="C11" s="9" t="str">
        <f t="shared" si="0"/>
        <v xml:space="preserve"> Collegiate  Men B</v>
      </c>
      <c r="D11" s="10" t="str">
        <f>IFERROR(VLOOKUP($C11,'[2]2021-10-10NCCX3'!$D:$W,4,0),"")</f>
        <v/>
      </c>
      <c r="E11" s="10" t="str">
        <f>IFERROR(VLOOKUP($C11,'[2]2021-10-10NCCX3'!$D:$W,5,0),"")</f>
        <v/>
      </c>
      <c r="F11" s="10" t="str">
        <f>IFERROR(VLOOKUP($C11,'[2]2021-10-10NCCX3'!$D:$W,7,0),"")</f>
        <v/>
      </c>
      <c r="G11" s="10" t="str">
        <f>IFERROR(VLOOKUP($C11,'[2]2021-10-10NCCX3'!$D:$W,10,0),"")</f>
        <v/>
      </c>
      <c r="H11" s="10" t="str">
        <f>IFERROR(VLOOKUP($C11,'[2]2021-10-10NCCX3'!$D:$W,12,0),"")</f>
        <v/>
      </c>
      <c r="I11" s="10" t="str">
        <f>IFERROR(VLOOKUP($C11,'[2]2021-10-10NCCX3'!$D:$W,9,0),"")</f>
        <v/>
      </c>
      <c r="J11" s="10" t="str">
        <f>IFERROR(VLOOKUP($C11,'[2]2021-10-10NCCX3'!$D:$W,11,0),"")</f>
        <v/>
      </c>
      <c r="K11" s="10" t="str">
        <f>IFERROR(VLOOKUP($C11,'[2]2021-10-10NCCX3'!$D:$W,17,0),"")</f>
        <v/>
      </c>
    </row>
    <row r="12" spans="1:11" hidden="1" x14ac:dyDescent="0.2">
      <c r="A12" s="9" t="str">
        <f>IF(B12&lt;&gt;" ",'Results Data Entry'!A12," ")</f>
        <v xml:space="preserve"> </v>
      </c>
      <c r="B12" s="9" t="str">
        <f>'Results Data Entry'!R12</f>
        <v xml:space="preserve"> </v>
      </c>
      <c r="C12" s="9" t="str">
        <f t="shared" si="0"/>
        <v xml:space="preserve"> Collegiate  Men B</v>
      </c>
      <c r="D12" s="10" t="str">
        <f>IFERROR(VLOOKUP($C12,'[2]2021-10-10NCCX3'!$D:$W,4,0),"")</f>
        <v/>
      </c>
      <c r="E12" s="10" t="str">
        <f>IFERROR(VLOOKUP($C12,'[2]2021-10-10NCCX3'!$D:$W,5,0),"")</f>
        <v/>
      </c>
      <c r="F12" s="10" t="str">
        <f>IFERROR(VLOOKUP($C12,'[2]2021-10-10NCCX3'!$D:$W,7,0),"")</f>
        <v/>
      </c>
      <c r="G12" s="10" t="str">
        <f>IFERROR(VLOOKUP($C12,'[2]2021-10-10NCCX3'!$D:$W,10,0),"")</f>
        <v/>
      </c>
      <c r="H12" s="10" t="str">
        <f>IFERROR(VLOOKUP($C12,'[2]2021-10-10NCCX3'!$D:$W,12,0),"")</f>
        <v/>
      </c>
      <c r="I12" s="10" t="str">
        <f>IFERROR(VLOOKUP($C12,'[2]2021-10-10NCCX3'!$D:$W,9,0),"")</f>
        <v/>
      </c>
      <c r="J12" s="10" t="str">
        <f>IFERROR(VLOOKUP($C12,'[2]2021-10-10NCCX3'!$D:$W,11,0),"")</f>
        <v/>
      </c>
      <c r="K12" s="10" t="str">
        <f>IFERROR(VLOOKUP($C12,'[2]2021-10-10NCCX3'!$D:$W,17,0),"")</f>
        <v/>
      </c>
    </row>
    <row r="13" spans="1:11" hidden="1" x14ac:dyDescent="0.2">
      <c r="A13" s="9" t="str">
        <f>IF(B13&lt;&gt;" ",'Results Data Entry'!A13," ")</f>
        <v xml:space="preserve"> </v>
      </c>
      <c r="B13" s="9" t="str">
        <f>'Results Data Entry'!R13</f>
        <v xml:space="preserve"> </v>
      </c>
      <c r="C13" s="9" t="str">
        <f t="shared" si="0"/>
        <v xml:space="preserve"> Collegiate  Men B</v>
      </c>
      <c r="D13" s="10" t="str">
        <f>IFERROR(VLOOKUP($C13,'[2]2021-10-10NCCX3'!$D:$W,4,0),"")</f>
        <v/>
      </c>
      <c r="E13" s="10" t="str">
        <f>IFERROR(VLOOKUP($C13,'[2]2021-10-10NCCX3'!$D:$W,5,0),"")</f>
        <v/>
      </c>
      <c r="F13" s="10" t="str">
        <f>IFERROR(VLOOKUP($C13,'[2]2021-10-10NCCX3'!$D:$W,7,0),"")</f>
        <v/>
      </c>
      <c r="G13" s="10" t="str">
        <f>IFERROR(VLOOKUP($C13,'[2]2021-10-10NCCX3'!$D:$W,10,0),"")</f>
        <v/>
      </c>
      <c r="H13" s="10" t="str">
        <f>IFERROR(VLOOKUP($C13,'[2]2021-10-10NCCX3'!$D:$W,12,0),"")</f>
        <v/>
      </c>
      <c r="I13" s="10" t="str">
        <f>IFERROR(VLOOKUP($C13,'[2]2021-10-10NCCX3'!$D:$W,9,0),"")</f>
        <v/>
      </c>
      <c r="J13" s="10" t="str">
        <f>IFERROR(VLOOKUP($C13,'[2]2021-10-10NCCX3'!$D:$W,11,0),"")</f>
        <v/>
      </c>
      <c r="K13" s="10" t="str">
        <f>IFERROR(VLOOKUP($C13,'[2]2021-10-10NCCX3'!$D:$W,17,0),"")</f>
        <v/>
      </c>
    </row>
    <row r="14" spans="1:11" hidden="1" x14ac:dyDescent="0.2">
      <c r="A14" s="9" t="str">
        <f>IF(B14&lt;&gt;" ",'Results Data Entry'!A14," ")</f>
        <v xml:space="preserve"> </v>
      </c>
      <c r="B14" s="9" t="str">
        <f>'Results Data Entry'!R14</f>
        <v xml:space="preserve"> </v>
      </c>
      <c r="C14" s="9" t="str">
        <f t="shared" si="0"/>
        <v xml:space="preserve"> Collegiate  Men B</v>
      </c>
      <c r="D14" s="10" t="str">
        <f>IFERROR(VLOOKUP($C14,'[2]2021-10-10NCCX3'!$D:$W,4,0),"")</f>
        <v/>
      </c>
      <c r="E14" s="10" t="str">
        <f>IFERROR(VLOOKUP($C14,'[2]2021-10-10NCCX3'!$D:$W,5,0),"")</f>
        <v/>
      </c>
      <c r="F14" s="10" t="str">
        <f>IFERROR(VLOOKUP($C14,'[2]2021-10-10NCCX3'!$D:$W,7,0),"")</f>
        <v/>
      </c>
      <c r="G14" s="10" t="str">
        <f>IFERROR(VLOOKUP($C14,'[2]2021-10-10NCCX3'!$D:$W,10,0),"")</f>
        <v/>
      </c>
      <c r="H14" s="10" t="str">
        <f>IFERROR(VLOOKUP($C14,'[2]2021-10-10NCCX3'!$D:$W,12,0),"")</f>
        <v/>
      </c>
      <c r="I14" s="10" t="str">
        <f>IFERROR(VLOOKUP($C14,'[2]2021-10-10NCCX3'!$D:$W,9,0),"")</f>
        <v/>
      </c>
      <c r="J14" s="10" t="str">
        <f>IFERROR(VLOOKUP($C14,'[2]2021-10-10NCCX3'!$D:$W,11,0),"")</f>
        <v/>
      </c>
      <c r="K14" s="10" t="str">
        <f>IFERROR(VLOOKUP($C14,'[2]2021-10-10NCCX3'!$D:$W,17,0),"")</f>
        <v/>
      </c>
    </row>
    <row r="15" spans="1:11" hidden="1" x14ac:dyDescent="0.2">
      <c r="A15" s="9" t="str">
        <f>IF(B15&lt;&gt;" ",'Results Data Entry'!A15," ")</f>
        <v xml:space="preserve"> </v>
      </c>
      <c r="B15" s="9" t="str">
        <f>'Results Data Entry'!R15</f>
        <v xml:space="preserve"> </v>
      </c>
      <c r="C15" s="9" t="str">
        <f t="shared" si="0"/>
        <v xml:space="preserve"> Collegiate  Men B</v>
      </c>
      <c r="D15" s="10" t="str">
        <f>IFERROR(VLOOKUP($C15,'[2]2021-10-10NCCX3'!$D:$W,4,0),"")</f>
        <v/>
      </c>
      <c r="E15" s="10" t="str">
        <f>IFERROR(VLOOKUP($C15,'[2]2021-10-10NCCX3'!$D:$W,5,0),"")</f>
        <v/>
      </c>
      <c r="F15" s="10" t="str">
        <f>IFERROR(VLOOKUP($C15,'[2]2021-10-10NCCX3'!$D:$W,7,0),"")</f>
        <v/>
      </c>
      <c r="G15" s="10" t="str">
        <f>IFERROR(VLOOKUP($C15,'[2]2021-10-10NCCX3'!$D:$W,10,0),"")</f>
        <v/>
      </c>
      <c r="H15" s="10" t="str">
        <f>IFERROR(VLOOKUP($C15,'[2]2021-10-10NCCX3'!$D:$W,12,0),"")</f>
        <v/>
      </c>
      <c r="I15" s="10" t="str">
        <f>IFERROR(VLOOKUP($C15,'[2]2021-10-10NCCX3'!$D:$W,9,0),"")</f>
        <v/>
      </c>
      <c r="J15" s="10" t="str">
        <f>IFERROR(VLOOKUP($C15,'[2]2021-10-10NCCX3'!$D:$W,11,0),"")</f>
        <v/>
      </c>
      <c r="K15" s="10" t="str">
        <f>IFERROR(VLOOKUP($C15,'[2]2021-10-10NCCX3'!$D:$W,17,0),"")</f>
        <v/>
      </c>
    </row>
    <row r="16" spans="1:11" hidden="1" x14ac:dyDescent="0.2">
      <c r="A16" s="9" t="str">
        <f>IF(B16&lt;&gt;" ",'Results Data Entry'!A16," ")</f>
        <v xml:space="preserve"> </v>
      </c>
      <c r="B16" s="9" t="str">
        <f>'Results Data Entry'!R16</f>
        <v xml:space="preserve"> </v>
      </c>
      <c r="C16" s="9" t="str">
        <f t="shared" si="0"/>
        <v xml:space="preserve"> Collegiate  Men B</v>
      </c>
      <c r="D16" s="10" t="str">
        <f>IFERROR(VLOOKUP($C16,'[2]2021-10-10NCCX3'!$D:$W,4,0),"")</f>
        <v/>
      </c>
      <c r="E16" s="10" t="str">
        <f>IFERROR(VLOOKUP($C16,'[2]2021-10-10NCCX3'!$D:$W,5,0),"")</f>
        <v/>
      </c>
      <c r="F16" s="10" t="str">
        <f>IFERROR(VLOOKUP($C16,'[2]2021-10-10NCCX3'!$D:$W,7,0),"")</f>
        <v/>
      </c>
      <c r="G16" s="10" t="str">
        <f>IFERROR(VLOOKUP($C16,'[2]2021-10-10NCCX3'!$D:$W,10,0),"")</f>
        <v/>
      </c>
      <c r="H16" s="10" t="str">
        <f>IFERROR(VLOOKUP($C16,'[2]2021-10-10NCCX3'!$D:$W,12,0),"")</f>
        <v/>
      </c>
      <c r="I16" s="10" t="str">
        <f>IFERROR(VLOOKUP($C16,'[2]2021-10-10NCCX3'!$D:$W,9,0),"")</f>
        <v/>
      </c>
      <c r="J16" s="10" t="str">
        <f>IFERROR(VLOOKUP($C16,'[2]2021-10-10NCCX3'!$D:$W,11,0),"")</f>
        <v/>
      </c>
      <c r="K16" s="10" t="str">
        <f>IFERROR(VLOOKUP($C16,'[2]2021-10-10NCCX3'!$D:$W,17,0),"")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Entry'!R17</f>
        <v xml:space="preserve"> </v>
      </c>
      <c r="C17" s="9" t="str">
        <f t="shared" si="0"/>
        <v xml:space="preserve"> Collegiate  Men B</v>
      </c>
      <c r="D17" s="10" t="str">
        <f>IFERROR(VLOOKUP($C17,'[2]2021-10-10NCCX3'!$D:$W,4,0),"")</f>
        <v/>
      </c>
      <c r="E17" s="10" t="str">
        <f>IFERROR(VLOOKUP($C17,'[2]2021-10-10NCCX3'!$D:$W,5,0),"")</f>
        <v/>
      </c>
      <c r="F17" s="10" t="str">
        <f>IFERROR(VLOOKUP($C17,'[2]2021-10-10NCCX3'!$D:$W,7,0),"")</f>
        <v/>
      </c>
      <c r="G17" s="10" t="str">
        <f>IFERROR(VLOOKUP($C17,'[2]2021-10-10NCCX3'!$D:$W,10,0),"")</f>
        <v/>
      </c>
      <c r="H17" s="10" t="str">
        <f>IFERROR(VLOOKUP($C17,'[2]2021-10-10NCCX3'!$D:$W,12,0),"")</f>
        <v/>
      </c>
      <c r="I17" s="10" t="str">
        <f>IFERROR(VLOOKUP($C17,'[2]2021-10-10NCCX3'!$D:$W,9,0),"")</f>
        <v/>
      </c>
      <c r="J17" s="10" t="str">
        <f>IFERROR(VLOOKUP($C17,'[2]2021-10-10NCCX3'!$D:$W,11,0),"")</f>
        <v/>
      </c>
      <c r="K17" s="10" t="str">
        <f>IFERROR(VLOOKUP($C17,'[2]2021-10-10NCCX3'!$D:$W,17,0),"")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Entry'!R18</f>
        <v xml:space="preserve"> </v>
      </c>
      <c r="C18" s="9" t="str">
        <f t="shared" si="0"/>
        <v xml:space="preserve"> Collegiate  Men B</v>
      </c>
      <c r="D18" s="10" t="str">
        <f>IFERROR(VLOOKUP($C18,'[2]2021-10-10NCCX3'!$D:$W,4,0),"")</f>
        <v/>
      </c>
      <c r="E18" s="10" t="str">
        <f>IFERROR(VLOOKUP($C18,'[2]2021-10-10NCCX3'!$D:$W,5,0),"")</f>
        <v/>
      </c>
      <c r="F18" s="10" t="str">
        <f>IFERROR(VLOOKUP($C18,'[2]2021-10-10NCCX3'!$D:$W,7,0),"")</f>
        <v/>
      </c>
      <c r="G18" s="10" t="str">
        <f>IFERROR(VLOOKUP($C18,'[2]2021-10-10NCCX3'!$D:$W,10,0),"")</f>
        <v/>
      </c>
      <c r="H18" s="10" t="str">
        <f>IFERROR(VLOOKUP($C18,'[2]2021-10-10NCCX3'!$D:$W,12,0),"")</f>
        <v/>
      </c>
      <c r="I18" s="10" t="str">
        <f>IFERROR(VLOOKUP($C18,'[2]2021-10-10NCCX3'!$D:$W,9,0),"")</f>
        <v/>
      </c>
      <c r="J18" s="10" t="str">
        <f>IFERROR(VLOOKUP($C18,'[2]2021-10-10NCCX3'!$D:$W,11,0),"")</f>
        <v/>
      </c>
      <c r="K18" s="10" t="str">
        <f>IFERROR(VLOOKUP($C18,'[2]2021-10-10NCCX3'!$D:$W,17,0),"")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Entry'!R19</f>
        <v xml:space="preserve"> </v>
      </c>
      <c r="C19" s="9" t="str">
        <f t="shared" si="0"/>
        <v xml:space="preserve"> Collegiate  Men B</v>
      </c>
      <c r="D19" s="10" t="str">
        <f>IFERROR(VLOOKUP($C19,'[2]2021-10-10NCCX3'!$D:$W,4,0),"")</f>
        <v/>
      </c>
      <c r="E19" s="10" t="str">
        <f>IFERROR(VLOOKUP($C19,'[2]2021-10-10NCCX3'!$D:$W,5,0),"")</f>
        <v/>
      </c>
      <c r="F19" s="10" t="str">
        <f>IFERROR(VLOOKUP($C19,'[2]2021-10-10NCCX3'!$D:$W,7,0),"")</f>
        <v/>
      </c>
      <c r="G19" s="10" t="str">
        <f>IFERROR(VLOOKUP($C19,'[2]2021-10-10NCCX3'!$D:$W,10,0),"")</f>
        <v/>
      </c>
      <c r="H19" s="10" t="str">
        <f>IFERROR(VLOOKUP($C19,'[2]2021-10-10NCCX3'!$D:$W,12,0),"")</f>
        <v/>
      </c>
      <c r="I19" s="10" t="str">
        <f>IFERROR(VLOOKUP($C19,'[2]2021-10-10NCCX3'!$D:$W,9,0),"")</f>
        <v/>
      </c>
      <c r="J19" s="10" t="str">
        <f>IFERROR(VLOOKUP($C19,'[2]2021-10-10NCCX3'!$D:$W,11,0),"")</f>
        <v/>
      </c>
      <c r="K19" s="10" t="str">
        <f>IFERROR(VLOOKUP($C19,'[2]2021-10-10NCCX3'!$D:$W,17,0),"")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Entry'!R20</f>
        <v xml:space="preserve"> </v>
      </c>
      <c r="C20" s="9" t="str">
        <f t="shared" si="0"/>
        <v xml:space="preserve"> Collegiate  Men B</v>
      </c>
      <c r="D20" s="10" t="str">
        <f>IFERROR(VLOOKUP($C20,'[2]2021-10-10NCCX3'!$D:$W,4,0),"")</f>
        <v/>
      </c>
      <c r="E20" s="10" t="str">
        <f>IFERROR(VLOOKUP($C20,'[2]2021-10-10NCCX3'!$D:$W,5,0),"")</f>
        <v/>
      </c>
      <c r="F20" s="10" t="str">
        <f>IFERROR(VLOOKUP($C20,'[2]2021-10-10NCCX3'!$D:$W,7,0),"")</f>
        <v/>
      </c>
      <c r="G20" s="10" t="str">
        <f>IFERROR(VLOOKUP($C20,'[2]2021-10-10NCCX3'!$D:$W,10,0),"")</f>
        <v/>
      </c>
      <c r="H20" s="10" t="str">
        <f>IFERROR(VLOOKUP($C20,'[2]2021-10-10NCCX3'!$D:$W,12,0),"")</f>
        <v/>
      </c>
      <c r="I20" s="10" t="str">
        <f>IFERROR(VLOOKUP($C20,'[2]2021-10-10NCCX3'!$D:$W,9,0),"")</f>
        <v/>
      </c>
      <c r="J20" s="10" t="str">
        <f>IFERROR(VLOOKUP($C20,'[2]2021-10-10NCCX3'!$D:$W,11,0),"")</f>
        <v/>
      </c>
      <c r="K20" s="10" t="str">
        <f>IFERROR(VLOOKUP($C20,'[2]2021-10-10NCCX3'!$D:$W,17,0),"")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Entry'!R21</f>
        <v xml:space="preserve"> </v>
      </c>
      <c r="C21" s="9" t="str">
        <f t="shared" si="0"/>
        <v xml:space="preserve"> Collegiate  Men B</v>
      </c>
      <c r="D21" s="10" t="str">
        <f>IFERROR(VLOOKUP($C21,'[2]2021-10-10NCCX3'!$D:$W,4,0),"")</f>
        <v/>
      </c>
      <c r="E21" s="10" t="str">
        <f>IFERROR(VLOOKUP($C21,'[2]2021-10-10NCCX3'!$D:$W,5,0),"")</f>
        <v/>
      </c>
      <c r="F21" s="10" t="str">
        <f>IFERROR(VLOOKUP($C21,'[2]2021-10-10NCCX3'!$D:$W,7,0),"")</f>
        <v/>
      </c>
      <c r="G21" s="10" t="str">
        <f>IFERROR(VLOOKUP($C21,'[2]2021-10-10NCCX3'!$D:$W,10,0),"")</f>
        <v/>
      </c>
      <c r="H21" s="10" t="str">
        <f>IFERROR(VLOOKUP($C21,'[2]2021-10-10NCCX3'!$D:$W,12,0),"")</f>
        <v/>
      </c>
      <c r="I21" s="10" t="str">
        <f>IFERROR(VLOOKUP($C21,'[2]2021-10-10NCCX3'!$D:$W,9,0),"")</f>
        <v/>
      </c>
      <c r="J21" s="10" t="str">
        <f>IFERROR(VLOOKUP($C21,'[2]2021-10-10NCCX3'!$D:$W,11,0),"")</f>
        <v/>
      </c>
      <c r="K21" s="10" t="str">
        <f>IFERROR(VLOOKUP($C21,'[2]2021-10-10NCCX3'!$D:$W,17,0),"")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Entry'!R22</f>
        <v xml:space="preserve"> </v>
      </c>
      <c r="C22" s="9" t="str">
        <f t="shared" si="0"/>
        <v xml:space="preserve"> Collegiate  Men B</v>
      </c>
      <c r="D22" s="10" t="str">
        <f>IFERROR(VLOOKUP($C22,'[2]2021-10-10NCCX3'!$D:$W,4,0),"")</f>
        <v/>
      </c>
      <c r="E22" s="10" t="str">
        <f>IFERROR(VLOOKUP($C22,'[2]2021-10-10NCCX3'!$D:$W,5,0),"")</f>
        <v/>
      </c>
      <c r="F22" s="10" t="str">
        <f>IFERROR(VLOOKUP($C22,'[2]2021-10-10NCCX3'!$D:$W,7,0),"")</f>
        <v/>
      </c>
      <c r="G22" s="10" t="str">
        <f>IFERROR(VLOOKUP($C22,'[2]2021-10-10NCCX3'!$D:$W,10,0),"")</f>
        <v/>
      </c>
      <c r="H22" s="10" t="str">
        <f>IFERROR(VLOOKUP($C22,'[2]2021-10-10NCCX3'!$D:$W,12,0),"")</f>
        <v/>
      </c>
      <c r="I22" s="10" t="str">
        <f>IFERROR(VLOOKUP($C22,'[2]2021-10-10NCCX3'!$D:$W,9,0),"")</f>
        <v/>
      </c>
      <c r="J22" s="10" t="str">
        <f>IFERROR(VLOOKUP($C22,'[2]2021-10-10NCCX3'!$D:$W,11,0),"")</f>
        <v/>
      </c>
      <c r="K22" s="10" t="str">
        <f>IFERROR(VLOOKUP($C22,'[2]2021-10-10NCCX3'!$D:$W,17,0),"")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Entry'!R23</f>
        <v xml:space="preserve"> </v>
      </c>
      <c r="C23" s="9" t="str">
        <f t="shared" si="0"/>
        <v xml:space="preserve"> Collegiate  Men B</v>
      </c>
      <c r="D23" s="10" t="str">
        <f>IFERROR(VLOOKUP($C23,'[2]2021-10-10NCCX3'!$D:$W,4,0),"")</f>
        <v/>
      </c>
      <c r="E23" s="10" t="str">
        <f>IFERROR(VLOOKUP($C23,'[2]2021-10-10NCCX3'!$D:$W,5,0),"")</f>
        <v/>
      </c>
      <c r="F23" s="10" t="str">
        <f>IFERROR(VLOOKUP($C23,'[2]2021-10-10NCCX3'!$D:$W,7,0),"")</f>
        <v/>
      </c>
      <c r="G23" s="10" t="str">
        <f>IFERROR(VLOOKUP($C23,'[2]2021-10-10NCCX3'!$D:$W,10,0),"")</f>
        <v/>
      </c>
      <c r="H23" s="10" t="str">
        <f>IFERROR(VLOOKUP($C23,'[2]2021-10-10NCCX3'!$D:$W,12,0),"")</f>
        <v/>
      </c>
      <c r="I23" s="10" t="str">
        <f>IFERROR(VLOOKUP($C23,'[2]2021-10-10NCCX3'!$D:$W,9,0),"")</f>
        <v/>
      </c>
      <c r="J23" s="10" t="str">
        <f>IFERROR(VLOOKUP($C23,'[2]2021-10-10NCCX3'!$D:$W,11,0),"")</f>
        <v/>
      </c>
      <c r="K23" s="10" t="str">
        <f>IFERROR(VLOOKUP($C23,'[2]2021-10-10NCCX3'!$D:$W,17,0),"")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Entry'!R24</f>
        <v xml:space="preserve"> </v>
      </c>
      <c r="C24" s="9" t="str">
        <f t="shared" si="0"/>
        <v xml:space="preserve"> Collegiate  Men B</v>
      </c>
      <c r="D24" s="10" t="str">
        <f>IFERROR(VLOOKUP($C24,'[2]2021-10-10NCCX3'!$D:$W,4,0),"")</f>
        <v/>
      </c>
      <c r="E24" s="10" t="str">
        <f>IFERROR(VLOOKUP($C24,'[2]2021-10-10NCCX3'!$D:$W,5,0),"")</f>
        <v/>
      </c>
      <c r="F24" s="10" t="str">
        <f>IFERROR(VLOOKUP($C24,'[2]2021-10-10NCCX3'!$D:$W,7,0),"")</f>
        <v/>
      </c>
      <c r="G24" s="10" t="str">
        <f>IFERROR(VLOOKUP($C24,'[2]2021-10-10NCCX3'!$D:$W,10,0),"")</f>
        <v/>
      </c>
      <c r="H24" s="10" t="str">
        <f>IFERROR(VLOOKUP($C24,'[2]2021-10-10NCCX3'!$D:$W,12,0),"")</f>
        <v/>
      </c>
      <c r="I24" s="10" t="str">
        <f>IFERROR(VLOOKUP($C24,'[2]2021-10-10NCCX3'!$D:$W,9,0),"")</f>
        <v/>
      </c>
      <c r="J24" s="10" t="str">
        <f>IFERROR(VLOOKUP($C24,'[2]2021-10-10NCCX3'!$D:$W,11,0),"")</f>
        <v/>
      </c>
      <c r="K24" s="10" t="str">
        <f>IFERROR(VLOOKUP($C24,'[2]2021-10-10NCCX3'!$D:$W,17,0),"")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Entry'!R25</f>
        <v xml:space="preserve"> </v>
      </c>
      <c r="C25" s="9" t="str">
        <f t="shared" si="0"/>
        <v xml:space="preserve"> Collegiate  Men B</v>
      </c>
      <c r="D25" s="10" t="str">
        <f>IFERROR(VLOOKUP($C25,'[2]2021-10-10NCCX3'!$D:$W,4,0),"")</f>
        <v/>
      </c>
      <c r="E25" s="10" t="str">
        <f>IFERROR(VLOOKUP($C25,'[2]2021-10-10NCCX3'!$D:$W,5,0),"")</f>
        <v/>
      </c>
      <c r="F25" s="10" t="str">
        <f>IFERROR(VLOOKUP($C25,'[2]2021-10-10NCCX3'!$D:$W,7,0),"")</f>
        <v/>
      </c>
      <c r="G25" s="10" t="str">
        <f>IFERROR(VLOOKUP($C25,'[2]2021-10-10NCCX3'!$D:$W,10,0),"")</f>
        <v/>
      </c>
      <c r="H25" s="10" t="str">
        <f>IFERROR(VLOOKUP($C25,'[2]2021-10-10NCCX3'!$D:$W,12,0),"")</f>
        <v/>
      </c>
      <c r="I25" s="10" t="str">
        <f>IFERROR(VLOOKUP($C25,'[2]2021-10-10NCCX3'!$D:$W,9,0),"")</f>
        <v/>
      </c>
      <c r="J25" s="10" t="str">
        <f>IFERROR(VLOOKUP($C25,'[2]2021-10-10NCCX3'!$D:$W,11,0),"")</f>
        <v/>
      </c>
      <c r="K25" s="10" t="str">
        <f>IFERROR(VLOOKUP($C25,'[2]2021-10-10NCCX3'!$D:$W,17,0),"")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Entry'!R26</f>
        <v xml:space="preserve"> </v>
      </c>
      <c r="C26" s="9" t="str">
        <f t="shared" si="0"/>
        <v xml:space="preserve"> Collegiate  Men B</v>
      </c>
      <c r="D26" s="10" t="str">
        <f>IFERROR(VLOOKUP($C26,'[2]2021-10-10NCCX3'!$D:$W,4,0),"")</f>
        <v/>
      </c>
      <c r="E26" s="10" t="str">
        <f>IFERROR(VLOOKUP($C26,'[2]2021-10-10NCCX3'!$D:$W,5,0),"")</f>
        <v/>
      </c>
      <c r="F26" s="10" t="str">
        <f>IFERROR(VLOOKUP($C26,'[2]2021-10-10NCCX3'!$D:$W,7,0),"")</f>
        <v/>
      </c>
      <c r="G26" s="10" t="str">
        <f>IFERROR(VLOOKUP($C26,'[2]2021-10-10NCCX3'!$D:$W,10,0),"")</f>
        <v/>
      </c>
      <c r="H26" s="10" t="str">
        <f>IFERROR(VLOOKUP($C26,'[2]2021-10-10NCCX3'!$D:$W,12,0),"")</f>
        <v/>
      </c>
      <c r="I26" s="10" t="str">
        <f>IFERROR(VLOOKUP($C26,'[2]2021-10-10NCCX3'!$D:$W,9,0),"")</f>
        <v/>
      </c>
      <c r="J26" s="10" t="str">
        <f>IFERROR(VLOOKUP($C26,'[2]2021-10-10NCCX3'!$D:$W,11,0),"")</f>
        <v/>
      </c>
      <c r="K26" s="10" t="str">
        <f>IFERROR(VLOOKUP($C26,'[2]2021-10-10NCCX3'!$D:$W,17,0),"")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Entry'!R27</f>
        <v xml:space="preserve"> </v>
      </c>
      <c r="C27" s="9" t="str">
        <f t="shared" si="0"/>
        <v xml:space="preserve"> Collegiate  Men B</v>
      </c>
      <c r="D27" s="10" t="str">
        <f>IFERROR(VLOOKUP($C27,'[2]2021-10-10NCCX3'!$D:$W,4,0),"")</f>
        <v/>
      </c>
      <c r="E27" s="10" t="str">
        <f>IFERROR(VLOOKUP($C27,'[2]2021-10-10NCCX3'!$D:$W,5,0),"")</f>
        <v/>
      </c>
      <c r="F27" s="10" t="str">
        <f>IFERROR(VLOOKUP($C27,'[2]2021-10-10NCCX3'!$D:$W,7,0),"")</f>
        <v/>
      </c>
      <c r="G27" s="10" t="str">
        <f>IFERROR(VLOOKUP($C27,'[2]2021-10-10NCCX3'!$D:$W,10,0),"")</f>
        <v/>
      </c>
      <c r="H27" s="10" t="str">
        <f>IFERROR(VLOOKUP($C27,'[2]2021-10-10NCCX3'!$D:$W,12,0),"")</f>
        <v/>
      </c>
      <c r="I27" s="10" t="str">
        <f>IFERROR(VLOOKUP($C27,'[2]2021-10-10NCCX3'!$D:$W,9,0),"")</f>
        <v/>
      </c>
      <c r="J27" s="10" t="str">
        <f>IFERROR(VLOOKUP($C27,'[2]2021-10-10NCCX3'!$D:$W,11,0),"")</f>
        <v/>
      </c>
      <c r="K27" s="10" t="str">
        <f>IFERROR(VLOOKUP($C27,'[2]2021-10-10NCCX3'!$D:$W,17,0),"")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Entry'!R28</f>
        <v xml:space="preserve"> </v>
      </c>
      <c r="C28" s="9" t="str">
        <f t="shared" si="0"/>
        <v xml:space="preserve"> Collegiate  Men B</v>
      </c>
      <c r="D28" s="10" t="str">
        <f>IFERROR(VLOOKUP($C28,'[2]2021-10-10NCCX3'!$D:$W,4,0),"")</f>
        <v/>
      </c>
      <c r="E28" s="10" t="str">
        <f>IFERROR(VLOOKUP($C28,'[2]2021-10-10NCCX3'!$D:$W,5,0),"")</f>
        <v/>
      </c>
      <c r="F28" s="10" t="str">
        <f>IFERROR(VLOOKUP($C28,'[2]2021-10-10NCCX3'!$D:$W,7,0),"")</f>
        <v/>
      </c>
      <c r="G28" s="10" t="str">
        <f>IFERROR(VLOOKUP($C28,'[2]2021-10-10NCCX3'!$D:$W,10,0),"")</f>
        <v/>
      </c>
      <c r="H28" s="10" t="str">
        <f>IFERROR(VLOOKUP($C28,'[2]2021-10-10NCCX3'!$D:$W,12,0),"")</f>
        <v/>
      </c>
      <c r="I28" s="10" t="str">
        <f>IFERROR(VLOOKUP($C28,'[2]2021-10-10NCCX3'!$D:$W,9,0),"")</f>
        <v/>
      </c>
      <c r="J28" s="10" t="str">
        <f>IFERROR(VLOOKUP($C28,'[2]2021-10-10NCCX3'!$D:$W,11,0),"")</f>
        <v/>
      </c>
      <c r="K28" s="10" t="str">
        <f>IFERROR(VLOOKUP($C28,'[2]2021-10-10NCCX3'!$D:$W,17,0),"")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Entry'!R29</f>
        <v xml:space="preserve"> </v>
      </c>
      <c r="C29" s="9" t="str">
        <f t="shared" si="0"/>
        <v xml:space="preserve"> Collegiate  Men B</v>
      </c>
      <c r="D29" s="10" t="str">
        <f>IFERROR(VLOOKUP($C29,'[2]2021-10-10NCCX3'!$D:$W,4,0),"")</f>
        <v/>
      </c>
      <c r="E29" s="10" t="str">
        <f>IFERROR(VLOOKUP($C29,'[2]2021-10-10NCCX3'!$D:$W,5,0),"")</f>
        <v/>
      </c>
      <c r="F29" s="10" t="str">
        <f>IFERROR(VLOOKUP($C29,'[2]2021-10-10NCCX3'!$D:$W,7,0),"")</f>
        <v/>
      </c>
      <c r="G29" s="10" t="str">
        <f>IFERROR(VLOOKUP($C29,'[2]2021-10-10NCCX3'!$D:$W,10,0),"")</f>
        <v/>
      </c>
      <c r="H29" s="10" t="str">
        <f>IFERROR(VLOOKUP($C29,'[2]2021-10-10NCCX3'!$D:$W,12,0),"")</f>
        <v/>
      </c>
      <c r="I29" s="10" t="str">
        <f>IFERROR(VLOOKUP($C29,'[2]2021-10-10NCCX3'!$D:$W,9,0),"")</f>
        <v/>
      </c>
      <c r="J29" s="10" t="str">
        <f>IFERROR(VLOOKUP($C29,'[2]2021-10-10NCCX3'!$D:$W,11,0),"")</f>
        <v/>
      </c>
      <c r="K29" s="10" t="str">
        <f>IFERROR(VLOOKUP($C29,'[2]2021-10-10NCCX3'!$D:$W,17,0),"")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Entry'!R30</f>
        <v xml:space="preserve"> </v>
      </c>
      <c r="C30" s="9" t="str">
        <f t="shared" si="0"/>
        <v xml:space="preserve"> Collegiate  Men B</v>
      </c>
      <c r="D30" s="10" t="str">
        <f>IFERROR(VLOOKUP($C30,'[2]2021-10-10NCCX3'!$D:$W,4,0),"")</f>
        <v/>
      </c>
      <c r="E30" s="10" t="str">
        <f>IFERROR(VLOOKUP($C30,'[2]2021-10-10NCCX3'!$D:$W,5,0),"")</f>
        <v/>
      </c>
      <c r="F30" s="10" t="str">
        <f>IFERROR(VLOOKUP($C30,'[2]2021-10-10NCCX3'!$D:$W,7,0),"")</f>
        <v/>
      </c>
      <c r="G30" s="10" t="str">
        <f>IFERROR(VLOOKUP($C30,'[2]2021-10-10NCCX3'!$D:$W,10,0),"")</f>
        <v/>
      </c>
      <c r="H30" s="10" t="str">
        <f>IFERROR(VLOOKUP($C30,'[2]2021-10-10NCCX3'!$D:$W,12,0),"")</f>
        <v/>
      </c>
      <c r="I30" s="10" t="str">
        <f>IFERROR(VLOOKUP($C30,'[2]2021-10-10NCCX3'!$D:$W,9,0),"")</f>
        <v/>
      </c>
      <c r="J30" s="10" t="str">
        <f>IFERROR(VLOOKUP($C30,'[2]2021-10-10NCCX3'!$D:$W,11,0),"")</f>
        <v/>
      </c>
      <c r="K30" s="10" t="str">
        <f>IFERROR(VLOOKUP($C30,'[2]2021-10-10NCCX3'!$D:$W,17,0),"")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Entry'!R31</f>
        <v xml:space="preserve"> </v>
      </c>
      <c r="C31" s="9" t="str">
        <f t="shared" si="0"/>
        <v xml:space="preserve"> Collegiate  Men B</v>
      </c>
      <c r="D31" s="10" t="str">
        <f>IFERROR(VLOOKUP($C31,'[2]2021-10-10NCCX3'!$D:$W,4,0),"")</f>
        <v/>
      </c>
      <c r="E31" s="10" t="str">
        <f>IFERROR(VLOOKUP($C31,'[2]2021-10-10NCCX3'!$D:$W,5,0),"")</f>
        <v/>
      </c>
      <c r="F31" s="10" t="str">
        <f>IFERROR(VLOOKUP($C31,'[2]2021-10-10NCCX3'!$D:$W,7,0),"")</f>
        <v/>
      </c>
      <c r="G31" s="10" t="str">
        <f>IFERROR(VLOOKUP($C31,'[2]2021-10-10NCCX3'!$D:$W,10,0),"")</f>
        <v/>
      </c>
      <c r="H31" s="10" t="str">
        <f>IFERROR(VLOOKUP($C31,'[2]2021-10-10NCCX3'!$D:$W,12,0),"")</f>
        <v/>
      </c>
      <c r="I31" s="10" t="str">
        <f>IFERROR(VLOOKUP($C31,'[2]2021-10-10NCCX3'!$D:$W,9,0),"")</f>
        <v/>
      </c>
      <c r="J31" s="10" t="str">
        <f>IFERROR(VLOOKUP($C31,'[2]2021-10-10NCCX3'!$D:$W,11,0),"")</f>
        <v/>
      </c>
      <c r="K31" s="10" t="str">
        <f>IFERROR(VLOOKUP($C31,'[2]2021-10-10NCCX3'!$D:$W,17,0),"")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Entry'!R32</f>
        <v xml:space="preserve"> </v>
      </c>
      <c r="C32" s="9" t="str">
        <f t="shared" si="0"/>
        <v xml:space="preserve"> Collegiate  Men B</v>
      </c>
      <c r="D32" s="10" t="str">
        <f>IFERROR(VLOOKUP($C32,'[2]2021-10-10NCCX3'!$D:$W,4,0),"")</f>
        <v/>
      </c>
      <c r="E32" s="10" t="str">
        <f>IFERROR(VLOOKUP($C32,'[2]2021-10-10NCCX3'!$D:$W,5,0),"")</f>
        <v/>
      </c>
      <c r="F32" s="10" t="str">
        <f>IFERROR(VLOOKUP($C32,'[2]2021-10-10NCCX3'!$D:$W,7,0),"")</f>
        <v/>
      </c>
      <c r="G32" s="10" t="str">
        <f>IFERROR(VLOOKUP($C32,'[2]2021-10-10NCCX3'!$D:$W,10,0),"")</f>
        <v/>
      </c>
      <c r="H32" s="10" t="str">
        <f>IFERROR(VLOOKUP($C32,'[2]2021-10-10NCCX3'!$D:$W,12,0),"")</f>
        <v/>
      </c>
      <c r="I32" s="10" t="str">
        <f>IFERROR(VLOOKUP($C32,'[2]2021-10-10NCCX3'!$D:$W,9,0),"")</f>
        <v/>
      </c>
      <c r="J32" s="10" t="str">
        <f>IFERROR(VLOOKUP($C32,'[2]2021-10-10NCCX3'!$D:$W,11,0),"")</f>
        <v/>
      </c>
      <c r="K32" s="10" t="str">
        <f>IFERROR(VLOOKUP($C32,'[2]2021-10-10NCCX3'!$D:$W,17,0),"")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Entry'!R33</f>
        <v xml:space="preserve"> </v>
      </c>
      <c r="C33" s="9" t="str">
        <f t="shared" si="0"/>
        <v xml:space="preserve"> Collegiate  Men B</v>
      </c>
      <c r="D33" s="10" t="str">
        <f>IFERROR(VLOOKUP($C33,'[2]2021-10-10NCCX3'!$D:$W,4,0),"")</f>
        <v/>
      </c>
      <c r="E33" s="10" t="str">
        <f>IFERROR(VLOOKUP($C33,'[2]2021-10-10NCCX3'!$D:$W,5,0),"")</f>
        <v/>
      </c>
      <c r="F33" s="10" t="str">
        <f>IFERROR(VLOOKUP($C33,'[2]2021-10-10NCCX3'!$D:$W,7,0),"")</f>
        <v/>
      </c>
      <c r="G33" s="10" t="str">
        <f>IFERROR(VLOOKUP($C33,'[2]2021-10-10NCCX3'!$D:$W,10,0),"")</f>
        <v/>
      </c>
      <c r="H33" s="10" t="str">
        <f>IFERROR(VLOOKUP($C33,'[2]2021-10-10NCCX3'!$D:$W,12,0),"")</f>
        <v/>
      </c>
      <c r="I33" s="10" t="str">
        <f>IFERROR(VLOOKUP($C33,'[2]2021-10-10NCCX3'!$D:$W,9,0),"")</f>
        <v/>
      </c>
      <c r="J33" s="10" t="str">
        <f>IFERROR(VLOOKUP($C33,'[2]2021-10-10NCCX3'!$D:$W,11,0),"")</f>
        <v/>
      </c>
      <c r="K33" s="10" t="str">
        <f>IFERROR(VLOOKUP($C33,'[2]2021-10-10NCCX3'!$D:$W,17,0),"")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Entry'!R34</f>
        <v xml:space="preserve"> </v>
      </c>
      <c r="C34" s="9" t="str">
        <f t="shared" si="0"/>
        <v xml:space="preserve"> Collegiate  Men B</v>
      </c>
      <c r="D34" s="10" t="str">
        <f>IFERROR(VLOOKUP($C34,'[2]2021-10-10NCCX3'!$D:$W,4,0),"")</f>
        <v/>
      </c>
      <c r="E34" s="10" t="str">
        <f>IFERROR(VLOOKUP($C34,'[2]2021-10-10NCCX3'!$D:$W,5,0),"")</f>
        <v/>
      </c>
      <c r="F34" s="10" t="str">
        <f>IFERROR(VLOOKUP($C34,'[2]2021-10-10NCCX3'!$D:$W,7,0),"")</f>
        <v/>
      </c>
      <c r="G34" s="10" t="str">
        <f>IFERROR(VLOOKUP($C34,'[2]2021-10-10NCCX3'!$D:$W,10,0),"")</f>
        <v/>
      </c>
      <c r="H34" s="10" t="str">
        <f>IFERROR(VLOOKUP($C34,'[2]2021-10-10NCCX3'!$D:$W,12,0),"")</f>
        <v/>
      </c>
      <c r="I34" s="10" t="str">
        <f>IFERROR(VLOOKUP($C34,'[2]2021-10-10NCCX3'!$D:$W,9,0),"")</f>
        <v/>
      </c>
      <c r="J34" s="10" t="str">
        <f>IFERROR(VLOOKUP($C34,'[2]2021-10-10NCCX3'!$D:$W,11,0),"")</f>
        <v/>
      </c>
      <c r="K34" s="10" t="str">
        <f>IFERROR(VLOOKUP($C34,'[2]2021-10-10NCCX3'!$D:$W,17,0),"")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Entry'!R35</f>
        <v xml:space="preserve"> </v>
      </c>
      <c r="C35" s="9" t="str">
        <f t="shared" si="0"/>
        <v xml:space="preserve"> Collegiate  Men B</v>
      </c>
      <c r="D35" s="10" t="str">
        <f>IFERROR(VLOOKUP($C35,'[2]2021-10-10NCCX3'!$D:$W,4,0),"")</f>
        <v/>
      </c>
      <c r="E35" s="10" t="str">
        <f>IFERROR(VLOOKUP($C35,'[2]2021-10-10NCCX3'!$D:$W,5,0),"")</f>
        <v/>
      </c>
      <c r="F35" s="10" t="str">
        <f>IFERROR(VLOOKUP($C35,'[2]2021-10-10NCCX3'!$D:$W,7,0),"")</f>
        <v/>
      </c>
      <c r="G35" s="10" t="str">
        <f>IFERROR(VLOOKUP($C35,'[2]2021-10-10NCCX3'!$D:$W,10,0),"")</f>
        <v/>
      </c>
      <c r="H35" s="10" t="str">
        <f>IFERROR(VLOOKUP($C35,'[2]2021-10-10NCCX3'!$D:$W,12,0),"")</f>
        <v/>
      </c>
      <c r="I35" s="10" t="str">
        <f>IFERROR(VLOOKUP($C35,'[2]2021-10-10NCCX3'!$D:$W,9,0),"")</f>
        <v/>
      </c>
      <c r="J35" s="10" t="str">
        <f>IFERROR(VLOOKUP($C35,'[2]2021-10-10NCCX3'!$D:$W,11,0),"")</f>
        <v/>
      </c>
      <c r="K35" s="10" t="str">
        <f>IFERROR(VLOOKUP($C35,'[2]2021-10-10NCCX3'!$D:$W,17,0),"")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Entry'!R36</f>
        <v xml:space="preserve"> </v>
      </c>
      <c r="C36" s="9" t="str">
        <f t="shared" si="0"/>
        <v xml:space="preserve"> Collegiate  Men B</v>
      </c>
      <c r="D36" s="10" t="str">
        <f>IFERROR(VLOOKUP($C36,'[2]2021-10-10NCCX3'!$D:$W,4,0),"")</f>
        <v/>
      </c>
      <c r="E36" s="10" t="str">
        <f>IFERROR(VLOOKUP($C36,'[2]2021-10-10NCCX3'!$D:$W,5,0),"")</f>
        <v/>
      </c>
      <c r="F36" s="10" t="str">
        <f>IFERROR(VLOOKUP($C36,'[2]2021-10-10NCCX3'!$D:$W,7,0),"")</f>
        <v/>
      </c>
      <c r="G36" s="10" t="str">
        <f>IFERROR(VLOOKUP($C36,'[2]2021-10-10NCCX3'!$D:$W,10,0),"")</f>
        <v/>
      </c>
      <c r="H36" s="10" t="str">
        <f>IFERROR(VLOOKUP($C36,'[2]2021-10-10NCCX3'!$D:$W,12,0),"")</f>
        <v/>
      </c>
      <c r="I36" s="10" t="str">
        <f>IFERROR(VLOOKUP($C36,'[2]2021-10-10NCCX3'!$D:$W,9,0),"")</f>
        <v/>
      </c>
      <c r="J36" s="10" t="str">
        <f>IFERROR(VLOOKUP($C36,'[2]2021-10-10NCCX3'!$D:$W,11,0),"")</f>
        <v/>
      </c>
      <c r="K36" s="10" t="str">
        <f>IFERROR(VLOOKUP($C36,'[2]2021-10-10NCCX3'!$D:$W,17,0),"")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Entry'!R37</f>
        <v xml:space="preserve"> </v>
      </c>
      <c r="C37" s="9" t="str">
        <f t="shared" si="0"/>
        <v xml:space="preserve"> Collegiate  Men B</v>
      </c>
      <c r="D37" s="10" t="str">
        <f>IFERROR(VLOOKUP($C37,'[2]2021-10-10NCCX3'!$D:$W,4,0),"")</f>
        <v/>
      </c>
      <c r="E37" s="10" t="str">
        <f>IFERROR(VLOOKUP($C37,'[2]2021-10-10NCCX3'!$D:$W,5,0),"")</f>
        <v/>
      </c>
      <c r="F37" s="10" t="str">
        <f>IFERROR(VLOOKUP($C37,'[2]2021-10-10NCCX3'!$D:$W,7,0),"")</f>
        <v/>
      </c>
      <c r="G37" s="10" t="str">
        <f>IFERROR(VLOOKUP($C37,'[2]2021-10-10NCCX3'!$D:$W,10,0),"")</f>
        <v/>
      </c>
      <c r="H37" s="10" t="str">
        <f>IFERROR(VLOOKUP($C37,'[2]2021-10-10NCCX3'!$D:$W,12,0),"")</f>
        <v/>
      </c>
      <c r="I37" s="10" t="str">
        <f>IFERROR(VLOOKUP($C37,'[2]2021-10-10NCCX3'!$D:$W,9,0),"")</f>
        <v/>
      </c>
      <c r="J37" s="10" t="str">
        <f>IFERROR(VLOOKUP($C37,'[2]2021-10-10NCCX3'!$D:$W,11,0),"")</f>
        <v/>
      </c>
      <c r="K37" s="10" t="str">
        <f>IFERROR(VLOOKUP($C37,'[2]2021-10-10NCCX3'!$D:$W,17,0),"")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Entry'!R38</f>
        <v xml:space="preserve"> </v>
      </c>
      <c r="C38" s="9" t="str">
        <f t="shared" si="0"/>
        <v xml:space="preserve"> Collegiate  Men B</v>
      </c>
      <c r="D38" s="10" t="str">
        <f>IFERROR(VLOOKUP($C38,'[2]2021-10-10NCCX3'!$D:$W,4,0),"")</f>
        <v/>
      </c>
      <c r="E38" s="10" t="str">
        <f>IFERROR(VLOOKUP($C38,'[2]2021-10-10NCCX3'!$D:$W,5,0),"")</f>
        <v/>
      </c>
      <c r="F38" s="10" t="str">
        <f>IFERROR(VLOOKUP($C38,'[2]2021-10-10NCCX3'!$D:$W,7,0),"")</f>
        <v/>
      </c>
      <c r="G38" s="10" t="str">
        <f>IFERROR(VLOOKUP($C38,'[2]2021-10-10NCCX3'!$D:$W,10,0),"")</f>
        <v/>
      </c>
      <c r="H38" s="10" t="str">
        <f>IFERROR(VLOOKUP($C38,'[2]2021-10-10NCCX3'!$D:$W,12,0),"")</f>
        <v/>
      </c>
      <c r="I38" s="10" t="str">
        <f>IFERROR(VLOOKUP($C38,'[2]2021-10-10NCCX3'!$D:$W,9,0),"")</f>
        <v/>
      </c>
      <c r="J38" s="10" t="str">
        <f>IFERROR(VLOOKUP($C38,'[2]2021-10-10NCCX3'!$D:$W,11,0),"")</f>
        <v/>
      </c>
      <c r="K38" s="10" t="str">
        <f>IFERROR(VLOOKUP($C38,'[2]2021-10-10NCCX3'!$D:$W,17,0),"")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Entry'!R39</f>
        <v xml:space="preserve"> </v>
      </c>
      <c r="C39" s="9" t="str">
        <f t="shared" si="0"/>
        <v xml:space="preserve"> Collegiate  Men B</v>
      </c>
      <c r="D39" s="10" t="str">
        <f>IFERROR(VLOOKUP($C39,'[2]2021-10-10NCCX3'!$D:$W,4,0),"")</f>
        <v/>
      </c>
      <c r="E39" s="10" t="str">
        <f>IFERROR(VLOOKUP($C39,'[2]2021-10-10NCCX3'!$D:$W,5,0),"")</f>
        <v/>
      </c>
      <c r="F39" s="10" t="str">
        <f>IFERROR(VLOOKUP($C39,'[2]2021-10-10NCCX3'!$D:$W,7,0),"")</f>
        <v/>
      </c>
      <c r="G39" s="10" t="str">
        <f>IFERROR(VLOOKUP($C39,'[2]2021-10-10NCCX3'!$D:$W,10,0),"")</f>
        <v/>
      </c>
      <c r="H39" s="10" t="str">
        <f>IFERROR(VLOOKUP($C39,'[2]2021-10-10NCCX3'!$D:$W,12,0),"")</f>
        <v/>
      </c>
      <c r="I39" s="10" t="str">
        <f>IFERROR(VLOOKUP($C39,'[2]2021-10-10NCCX3'!$D:$W,9,0),"")</f>
        <v/>
      </c>
      <c r="J39" s="10" t="str">
        <f>IFERROR(VLOOKUP($C39,'[2]2021-10-10NCCX3'!$D:$W,11,0),"")</f>
        <v/>
      </c>
      <c r="K39" s="10" t="str">
        <f>IFERROR(VLOOKUP($C39,'[2]2021-10-10NCCX3'!$D:$W,17,0),"")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Entry'!R40</f>
        <v xml:space="preserve"> </v>
      </c>
      <c r="C40" s="9" t="str">
        <f t="shared" si="0"/>
        <v xml:space="preserve"> Collegiate  Men B</v>
      </c>
      <c r="D40" s="10" t="str">
        <f>IFERROR(VLOOKUP($C40,'[2]2021-10-10NCCX3'!$D:$W,4,0),"")</f>
        <v/>
      </c>
      <c r="E40" s="10" t="str">
        <f>IFERROR(VLOOKUP($C40,'[2]2021-10-10NCCX3'!$D:$W,5,0),"")</f>
        <v/>
      </c>
      <c r="F40" s="10" t="str">
        <f>IFERROR(VLOOKUP($C40,'[2]2021-10-10NCCX3'!$D:$W,7,0),"")</f>
        <v/>
      </c>
      <c r="G40" s="10" t="str">
        <f>IFERROR(VLOOKUP($C40,'[2]2021-10-10NCCX3'!$D:$W,10,0),"")</f>
        <v/>
      </c>
      <c r="H40" s="10" t="str">
        <f>IFERROR(VLOOKUP($C40,'[2]2021-10-10NCCX3'!$D:$W,12,0),"")</f>
        <v/>
      </c>
      <c r="I40" s="10" t="str">
        <f>IFERROR(VLOOKUP($C40,'[2]2021-10-10NCCX3'!$D:$W,9,0),"")</f>
        <v/>
      </c>
      <c r="J40" s="10" t="str">
        <f>IFERROR(VLOOKUP($C40,'[2]2021-10-10NCCX3'!$D:$W,11,0),"")</f>
        <v/>
      </c>
      <c r="K40" s="10" t="str">
        <f>IFERROR(VLOOKUP($C40,'[2]2021-10-10NCCX3'!$D:$W,17,0),"")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Entry'!R41</f>
        <v xml:space="preserve"> </v>
      </c>
      <c r="C41" s="9" t="str">
        <f t="shared" si="0"/>
        <v xml:space="preserve"> Collegiate  Men B</v>
      </c>
      <c r="D41" s="10" t="str">
        <f>IFERROR(VLOOKUP($C41,'[2]2021-10-10NCCX3'!$D:$W,4,0),"")</f>
        <v/>
      </c>
      <c r="E41" s="10" t="str">
        <f>IFERROR(VLOOKUP($C41,'[2]2021-10-10NCCX3'!$D:$W,5,0),"")</f>
        <v/>
      </c>
      <c r="F41" s="10" t="str">
        <f>IFERROR(VLOOKUP($C41,'[2]2021-10-10NCCX3'!$D:$W,7,0),"")</f>
        <v/>
      </c>
      <c r="G41" s="10" t="str">
        <f>IFERROR(VLOOKUP($C41,'[2]2021-10-10NCCX3'!$D:$W,10,0),"")</f>
        <v/>
      </c>
      <c r="H41" s="10" t="str">
        <f>IFERROR(VLOOKUP($C41,'[2]2021-10-10NCCX3'!$D:$W,12,0),"")</f>
        <v/>
      </c>
      <c r="I41" s="10" t="str">
        <f>IFERROR(VLOOKUP($C41,'[2]2021-10-10NCCX3'!$D:$W,9,0),"")</f>
        <v/>
      </c>
      <c r="J41" s="10" t="str">
        <f>IFERROR(VLOOKUP($C41,'[2]2021-10-10NCCX3'!$D:$W,11,0),"")</f>
        <v/>
      </c>
      <c r="K41" s="10" t="str">
        <f>IFERROR(VLOOKUP($C41,'[2]2021-10-10NCCX3'!$D:$W,17,0),"")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Entry'!R42</f>
        <v xml:space="preserve"> </v>
      </c>
      <c r="C42" s="9" t="str">
        <f t="shared" si="0"/>
        <v xml:space="preserve"> Collegiate  Men B</v>
      </c>
      <c r="D42" s="10" t="str">
        <f>IFERROR(VLOOKUP($C42,'[2]2021-10-10NCCX3'!$D:$W,4,0),"")</f>
        <v/>
      </c>
      <c r="E42" s="10" t="str">
        <f>IFERROR(VLOOKUP($C42,'[2]2021-10-10NCCX3'!$D:$W,5,0),"")</f>
        <v/>
      </c>
      <c r="F42" s="10" t="str">
        <f>IFERROR(VLOOKUP($C42,'[2]2021-10-10NCCX3'!$D:$W,7,0),"")</f>
        <v/>
      </c>
      <c r="G42" s="10" t="str">
        <f>IFERROR(VLOOKUP($C42,'[2]2021-10-10NCCX3'!$D:$W,10,0),"")</f>
        <v/>
      </c>
      <c r="H42" s="10" t="str">
        <f>IFERROR(VLOOKUP($C42,'[2]2021-10-10NCCX3'!$D:$W,12,0),"")</f>
        <v/>
      </c>
      <c r="I42" s="10" t="str">
        <f>IFERROR(VLOOKUP($C42,'[2]2021-10-10NCCX3'!$D:$W,9,0),"")</f>
        <v/>
      </c>
      <c r="J42" s="10" t="str">
        <f>IFERROR(VLOOKUP($C42,'[2]2021-10-10NCCX3'!$D:$W,11,0),"")</f>
        <v/>
      </c>
      <c r="K42" s="10" t="str">
        <f>IFERROR(VLOOKUP($C42,'[2]2021-10-10NCCX3'!$D:$W,17,0),"")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Entry'!R43</f>
        <v xml:space="preserve"> </v>
      </c>
      <c r="C43" s="9" t="str">
        <f t="shared" si="0"/>
        <v xml:space="preserve"> Collegiate  Men B</v>
      </c>
      <c r="D43" s="10" t="str">
        <f>IFERROR(VLOOKUP($C43,'[2]2021-10-10NCCX3'!$D:$W,4,0),"")</f>
        <v/>
      </c>
      <c r="E43" s="10" t="str">
        <f>IFERROR(VLOOKUP($C43,'[2]2021-10-10NCCX3'!$D:$W,5,0),"")</f>
        <v/>
      </c>
      <c r="F43" s="10" t="str">
        <f>IFERROR(VLOOKUP($C43,'[2]2021-10-10NCCX3'!$D:$W,7,0),"")</f>
        <v/>
      </c>
      <c r="G43" s="10" t="str">
        <f>IFERROR(VLOOKUP($C43,'[2]2021-10-10NCCX3'!$D:$W,10,0),"")</f>
        <v/>
      </c>
      <c r="H43" s="10" t="str">
        <f>IFERROR(VLOOKUP($C43,'[2]2021-10-10NCCX3'!$D:$W,12,0),"")</f>
        <v/>
      </c>
      <c r="I43" s="10" t="str">
        <f>IFERROR(VLOOKUP($C43,'[2]2021-10-10NCCX3'!$D:$W,9,0),"")</f>
        <v/>
      </c>
      <c r="J43" s="10" t="str">
        <f>IFERROR(VLOOKUP($C43,'[2]2021-10-10NCCX3'!$D:$W,11,0),"")</f>
        <v/>
      </c>
      <c r="K43" s="10" t="str">
        <f>IFERROR(VLOOKUP($C43,'[2]2021-10-10NCCX3'!$D:$W,17,0),"")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Entry'!R44</f>
        <v xml:space="preserve"> </v>
      </c>
      <c r="C44" s="9" t="str">
        <f t="shared" si="0"/>
        <v xml:space="preserve"> Collegiate  Men B</v>
      </c>
      <c r="D44" s="10" t="str">
        <f>IFERROR(VLOOKUP($C44,'[2]2021-10-10NCCX3'!$D:$W,4,0),"")</f>
        <v/>
      </c>
      <c r="E44" s="10" t="str">
        <f>IFERROR(VLOOKUP($C44,'[2]2021-10-10NCCX3'!$D:$W,5,0),"")</f>
        <v/>
      </c>
      <c r="F44" s="10" t="str">
        <f>IFERROR(VLOOKUP($C44,'[2]2021-10-10NCCX3'!$D:$W,7,0),"")</f>
        <v/>
      </c>
      <c r="G44" s="10" t="str">
        <f>IFERROR(VLOOKUP($C44,'[2]2021-10-10NCCX3'!$D:$W,10,0),"")</f>
        <v/>
      </c>
      <c r="H44" s="10" t="str">
        <f>IFERROR(VLOOKUP($C44,'[2]2021-10-10NCCX3'!$D:$W,12,0),"")</f>
        <v/>
      </c>
      <c r="I44" s="10" t="str">
        <f>IFERROR(VLOOKUP($C44,'[2]2021-10-10NCCX3'!$D:$W,9,0),"")</f>
        <v/>
      </c>
      <c r="J44" s="10" t="str">
        <f>IFERROR(VLOOKUP($C44,'[2]2021-10-10NCCX3'!$D:$W,11,0),"")</f>
        <v/>
      </c>
      <c r="K44" s="10" t="str">
        <f>IFERROR(VLOOKUP($C44,'[2]2021-10-10NCCX3'!$D:$W,17,0),"")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Entry'!R45</f>
        <v xml:space="preserve"> </v>
      </c>
      <c r="C45" s="9" t="str">
        <f t="shared" si="0"/>
        <v xml:space="preserve"> Collegiate  Men B</v>
      </c>
      <c r="D45" s="10" t="str">
        <f>IFERROR(VLOOKUP($C45,'[2]2021-10-10NCCX3'!$D:$W,4,0),"")</f>
        <v/>
      </c>
      <c r="E45" s="10" t="str">
        <f>IFERROR(VLOOKUP($C45,'[2]2021-10-10NCCX3'!$D:$W,5,0),"")</f>
        <v/>
      </c>
      <c r="F45" s="10" t="str">
        <f>IFERROR(VLOOKUP($C45,'[2]2021-10-10NCCX3'!$D:$W,7,0),"")</f>
        <v/>
      </c>
      <c r="G45" s="10" t="str">
        <f>IFERROR(VLOOKUP($C45,'[2]2021-10-10NCCX3'!$D:$W,10,0),"")</f>
        <v/>
      </c>
      <c r="H45" s="10" t="str">
        <f>IFERROR(VLOOKUP($C45,'[2]2021-10-10NCCX3'!$D:$W,12,0),"")</f>
        <v/>
      </c>
      <c r="I45" s="10" t="str">
        <f>IFERROR(VLOOKUP($C45,'[2]2021-10-10NCCX3'!$D:$W,9,0),"")</f>
        <v/>
      </c>
      <c r="J45" s="10" t="str">
        <f>IFERROR(VLOOKUP($C45,'[2]2021-10-10NCCX3'!$D:$W,11,0),"")</f>
        <v/>
      </c>
      <c r="K45" s="10" t="str">
        <f>IFERROR(VLOOKUP($C45,'[2]2021-10-10NCCX3'!$D:$W,17,0),"")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Entry'!R46</f>
        <v xml:space="preserve"> </v>
      </c>
      <c r="C46" s="9" t="str">
        <f t="shared" si="0"/>
        <v xml:space="preserve"> Collegiate  Men B</v>
      </c>
      <c r="D46" s="10" t="str">
        <f>IFERROR(VLOOKUP($C46,'[2]2021-10-10NCCX3'!$D:$W,4,0),"")</f>
        <v/>
      </c>
      <c r="E46" s="10" t="str">
        <f>IFERROR(VLOOKUP($C46,'[2]2021-10-10NCCX3'!$D:$W,5,0),"")</f>
        <v/>
      </c>
      <c r="F46" s="10" t="str">
        <f>IFERROR(VLOOKUP($C46,'[2]2021-10-10NCCX3'!$D:$W,7,0),"")</f>
        <v/>
      </c>
      <c r="G46" s="10" t="str">
        <f>IFERROR(VLOOKUP($C46,'[2]2021-10-10NCCX3'!$D:$W,10,0),"")</f>
        <v/>
      </c>
      <c r="H46" s="10" t="str">
        <f>IFERROR(VLOOKUP($C46,'[2]2021-10-10NCCX3'!$D:$W,12,0),"")</f>
        <v/>
      </c>
      <c r="I46" s="10" t="str">
        <f>IFERROR(VLOOKUP($C46,'[2]2021-10-10NCCX3'!$D:$W,9,0),"")</f>
        <v/>
      </c>
      <c r="J46" s="10" t="str">
        <f>IFERROR(VLOOKUP($C46,'[2]2021-10-10NCCX3'!$D:$W,11,0),"")</f>
        <v/>
      </c>
      <c r="K46" s="10" t="str">
        <f>IFERROR(VLOOKUP($C46,'[2]2021-10-10NCCX3'!$D:$W,17,0),"")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Entry'!R47</f>
        <v xml:space="preserve"> </v>
      </c>
      <c r="C47" s="9" t="str">
        <f t="shared" si="0"/>
        <v xml:space="preserve"> Collegiate  Men B</v>
      </c>
      <c r="D47" s="10" t="str">
        <f>IFERROR(VLOOKUP($C47,'[2]2021-10-10NCCX3'!$D:$W,4,0),"")</f>
        <v/>
      </c>
      <c r="E47" s="10" t="str">
        <f>IFERROR(VLOOKUP($C47,'[2]2021-10-10NCCX3'!$D:$W,5,0),"")</f>
        <v/>
      </c>
      <c r="F47" s="10" t="str">
        <f>IFERROR(VLOOKUP($C47,'[2]2021-10-10NCCX3'!$D:$W,7,0),"")</f>
        <v/>
      </c>
      <c r="G47" s="10" t="str">
        <f>IFERROR(VLOOKUP($C47,'[2]2021-10-10NCCX3'!$D:$W,10,0),"")</f>
        <v/>
      </c>
      <c r="H47" s="10" t="str">
        <f>IFERROR(VLOOKUP($C47,'[2]2021-10-10NCCX3'!$D:$W,12,0),"")</f>
        <v/>
      </c>
      <c r="I47" s="10" t="str">
        <f>IFERROR(VLOOKUP($C47,'[2]2021-10-10NCCX3'!$D:$W,9,0),"")</f>
        <v/>
      </c>
      <c r="J47" s="10" t="str">
        <f>IFERROR(VLOOKUP($C47,'[2]2021-10-10NCCX3'!$D:$W,11,0),"")</f>
        <v/>
      </c>
      <c r="K47" s="10" t="str">
        <f>IFERROR(VLOOKUP($C47,'[2]2021-10-10NCCX3'!$D:$W,17,0),"")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Entry'!R48</f>
        <v xml:space="preserve"> </v>
      </c>
      <c r="C48" s="9" t="str">
        <f t="shared" si="0"/>
        <v xml:space="preserve"> Collegiate  Men B</v>
      </c>
      <c r="D48" s="10" t="str">
        <f>IFERROR(VLOOKUP($C48,'[2]2021-10-10NCCX3'!$D:$W,4,0),"")</f>
        <v/>
      </c>
      <c r="E48" s="10" t="str">
        <f>IFERROR(VLOOKUP($C48,'[2]2021-10-10NCCX3'!$D:$W,5,0),"")</f>
        <v/>
      </c>
      <c r="F48" s="10" t="str">
        <f>IFERROR(VLOOKUP($C48,'[2]2021-10-10NCCX3'!$D:$W,7,0),"")</f>
        <v/>
      </c>
      <c r="G48" s="10" t="str">
        <f>IFERROR(VLOOKUP($C48,'[2]2021-10-10NCCX3'!$D:$W,10,0),"")</f>
        <v/>
      </c>
      <c r="H48" s="10" t="str">
        <f>IFERROR(VLOOKUP($C48,'[2]2021-10-10NCCX3'!$D:$W,12,0),"")</f>
        <v/>
      </c>
      <c r="I48" s="10" t="str">
        <f>IFERROR(VLOOKUP($C48,'[2]2021-10-10NCCX3'!$D:$W,9,0),"")</f>
        <v/>
      </c>
      <c r="J48" s="10" t="str">
        <f>IFERROR(VLOOKUP($C48,'[2]2021-10-10NCCX3'!$D:$W,11,0),"")</f>
        <v/>
      </c>
      <c r="K48" s="10" t="str">
        <f>IFERROR(VLOOKUP($C48,'[2]2021-10-10NCCX3'!$D:$W,17,0),"")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Entry'!R49</f>
        <v xml:space="preserve"> </v>
      </c>
      <c r="C49" s="9" t="str">
        <f t="shared" si="0"/>
        <v xml:space="preserve"> Collegiate  Men B</v>
      </c>
      <c r="D49" s="10" t="str">
        <f>IFERROR(VLOOKUP($C49,'[2]2021-10-10NCCX3'!$D:$W,4,0),"")</f>
        <v/>
      </c>
      <c r="E49" s="10" t="str">
        <f>IFERROR(VLOOKUP($C49,'[2]2021-10-10NCCX3'!$D:$W,5,0),"")</f>
        <v/>
      </c>
      <c r="F49" s="10" t="str">
        <f>IFERROR(VLOOKUP($C49,'[2]2021-10-10NCCX3'!$D:$W,7,0),"")</f>
        <v/>
      </c>
      <c r="G49" s="10" t="str">
        <f>IFERROR(VLOOKUP($C49,'[2]2021-10-10NCCX3'!$D:$W,10,0),"")</f>
        <v/>
      </c>
      <c r="H49" s="10" t="str">
        <f>IFERROR(VLOOKUP($C49,'[2]2021-10-10NCCX3'!$D:$W,12,0),"")</f>
        <v/>
      </c>
      <c r="I49" s="10" t="str">
        <f>IFERROR(VLOOKUP($C49,'[2]2021-10-10NCCX3'!$D:$W,9,0),"")</f>
        <v/>
      </c>
      <c r="J49" s="10" t="str">
        <f>IFERROR(VLOOKUP($C49,'[2]2021-10-10NCCX3'!$D:$W,11,0),"")</f>
        <v/>
      </c>
      <c r="K49" s="10" t="str">
        <f>IFERROR(VLOOKUP($C49,'[2]2021-10-10NCCX3'!$D:$W,17,0),"")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Entry'!R50</f>
        <v xml:space="preserve"> </v>
      </c>
      <c r="C50" s="9" t="str">
        <f t="shared" si="0"/>
        <v xml:space="preserve"> Collegiate  Men B</v>
      </c>
      <c r="D50" s="10" t="str">
        <f>IFERROR(VLOOKUP($C50,'[2]2021-10-10NCCX3'!$D:$W,4,0),"")</f>
        <v/>
      </c>
      <c r="E50" s="10" t="str">
        <f>IFERROR(VLOOKUP($C50,'[2]2021-10-10NCCX3'!$D:$W,5,0),"")</f>
        <v/>
      </c>
      <c r="F50" s="10" t="str">
        <f>IFERROR(VLOOKUP($C50,'[2]2021-10-10NCCX3'!$D:$W,7,0),"")</f>
        <v/>
      </c>
      <c r="G50" s="10" t="str">
        <f>IFERROR(VLOOKUP($C50,'[2]2021-10-10NCCX3'!$D:$W,10,0),"")</f>
        <v/>
      </c>
      <c r="H50" s="10" t="str">
        <f>IFERROR(VLOOKUP($C50,'[2]2021-10-10NCCX3'!$D:$W,12,0),"")</f>
        <v/>
      </c>
      <c r="I50" s="10" t="str">
        <f>IFERROR(VLOOKUP($C50,'[2]2021-10-10NCCX3'!$D:$W,9,0),"")</f>
        <v/>
      </c>
      <c r="J50" s="10" t="str">
        <f>IFERROR(VLOOKUP($C50,'[2]2021-10-10NCCX3'!$D:$W,11,0),"")</f>
        <v/>
      </c>
      <c r="K50" s="10" t="str">
        <f>IFERROR(VLOOKUP($C50,'[2]2021-10-10NCCX3'!$D:$W,17,0),"")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Entry'!R51</f>
        <v xml:space="preserve"> </v>
      </c>
      <c r="C51" s="9" t="str">
        <f t="shared" si="0"/>
        <v xml:space="preserve"> Collegiate  Men B</v>
      </c>
      <c r="D51" s="10" t="str">
        <f>IFERROR(VLOOKUP($C51,'[2]2021-10-10NCCX3'!$D:$W,4,0),"")</f>
        <v/>
      </c>
      <c r="E51" s="10" t="str">
        <f>IFERROR(VLOOKUP($C51,'[2]2021-10-10NCCX3'!$D:$W,5,0),"")</f>
        <v/>
      </c>
      <c r="F51" s="10" t="str">
        <f>IFERROR(VLOOKUP($C51,'[2]2021-10-10NCCX3'!$D:$W,7,0),"")</f>
        <v/>
      </c>
      <c r="G51" s="10" t="str">
        <f>IFERROR(VLOOKUP($C51,'[2]2021-10-10NCCX3'!$D:$W,10,0),"")</f>
        <v/>
      </c>
      <c r="H51" s="10" t="str">
        <f>IFERROR(VLOOKUP($C51,'[2]2021-10-10NCCX3'!$D:$W,12,0),"")</f>
        <v/>
      </c>
      <c r="I51" s="10" t="str">
        <f>IFERROR(VLOOKUP($C51,'[2]2021-10-10NCCX3'!$D:$W,9,0),"")</f>
        <v/>
      </c>
      <c r="J51" s="10" t="str">
        <f>IFERROR(VLOOKUP($C51,'[2]2021-10-10NCCX3'!$D:$W,11,0),"")</f>
        <v/>
      </c>
      <c r="K51" s="10" t="str">
        <f>IFERROR(VLOOKUP($C51,'[2]2021-10-10NCCX3'!$D:$W,17,0),"")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Entry'!R52</f>
        <v xml:space="preserve"> </v>
      </c>
      <c r="C52" s="9" t="str">
        <f t="shared" si="0"/>
        <v xml:space="preserve"> Collegiate  Men B</v>
      </c>
      <c r="D52" s="10" t="str">
        <f>IFERROR(VLOOKUP($C52,'[2]2021-10-10NCCX3'!$D:$W,4,0),"")</f>
        <v/>
      </c>
      <c r="E52" s="10" t="str">
        <f>IFERROR(VLOOKUP($C52,'[2]2021-10-10NCCX3'!$D:$W,5,0),"")</f>
        <v/>
      </c>
      <c r="F52" s="10" t="str">
        <f>IFERROR(VLOOKUP($C52,'[2]2021-10-10NCCX3'!$D:$W,7,0),"")</f>
        <v/>
      </c>
      <c r="G52" s="10" t="str">
        <f>IFERROR(VLOOKUP($C52,'[2]2021-10-10NCCX3'!$D:$W,10,0),"")</f>
        <v/>
      </c>
      <c r="H52" s="10" t="str">
        <f>IFERROR(VLOOKUP($C52,'[2]2021-10-10NCCX3'!$D:$W,12,0),"")</f>
        <v/>
      </c>
      <c r="I52" s="10" t="str">
        <f>IFERROR(VLOOKUP($C52,'[2]2021-10-10NCCX3'!$D:$W,9,0),"")</f>
        <v/>
      </c>
      <c r="J52" s="10" t="str">
        <f>IFERROR(VLOOKUP($C52,'[2]2021-10-10NCCX3'!$D:$W,11,0),"")</f>
        <v/>
      </c>
      <c r="K52" s="10" t="str">
        <f>IFERROR(VLOOKUP($C52,'[2]2021-10-10NCCX3'!$D:$W,17,0),"")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Entry'!R53</f>
        <v xml:space="preserve"> </v>
      </c>
      <c r="C53" s="9" t="str">
        <f t="shared" si="0"/>
        <v xml:space="preserve"> Collegiate  Men B</v>
      </c>
      <c r="D53" s="10" t="str">
        <f>IFERROR(VLOOKUP($C53,'[2]2021-10-10NCCX3'!$D:$W,4,0),"")</f>
        <v/>
      </c>
      <c r="E53" s="10" t="str">
        <f>IFERROR(VLOOKUP($C53,'[2]2021-10-10NCCX3'!$D:$W,5,0),"")</f>
        <v/>
      </c>
      <c r="F53" s="10" t="str">
        <f>IFERROR(VLOOKUP($C53,'[2]2021-10-10NCCX3'!$D:$W,7,0),"")</f>
        <v/>
      </c>
      <c r="G53" s="10" t="str">
        <f>IFERROR(VLOOKUP($C53,'[2]2021-10-10NCCX3'!$D:$W,10,0),"")</f>
        <v/>
      </c>
      <c r="H53" s="10" t="str">
        <f>IFERROR(VLOOKUP($C53,'[2]2021-10-10NCCX3'!$D:$W,12,0),"")</f>
        <v/>
      </c>
      <c r="I53" s="10" t="str">
        <f>IFERROR(VLOOKUP($C53,'[2]2021-10-10NCCX3'!$D:$W,9,0),"")</f>
        <v/>
      </c>
      <c r="J53" s="10" t="str">
        <f>IFERROR(VLOOKUP($C53,'[2]2021-10-10NCCX3'!$D:$W,11,0),"")</f>
        <v/>
      </c>
      <c r="K53" s="10" t="str">
        <f>IFERROR(VLOOKUP($C53,'[2]2021-10-10NCCX3'!$D:$W,17,0),"")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Entry'!R54</f>
        <v xml:space="preserve"> </v>
      </c>
      <c r="C54" s="9" t="str">
        <f t="shared" si="0"/>
        <v xml:space="preserve"> Collegiate  Men B</v>
      </c>
      <c r="D54" s="10" t="str">
        <f>IFERROR(VLOOKUP($C54,'[2]2021-10-10NCCX3'!$D:$W,4,0),"")</f>
        <v/>
      </c>
      <c r="E54" s="10" t="str">
        <f>IFERROR(VLOOKUP($C54,'[2]2021-10-10NCCX3'!$D:$W,5,0),"")</f>
        <v/>
      </c>
      <c r="F54" s="10" t="str">
        <f>IFERROR(VLOOKUP($C54,'[2]2021-10-10NCCX3'!$D:$W,7,0),"")</f>
        <v/>
      </c>
      <c r="G54" s="10" t="str">
        <f>IFERROR(VLOOKUP($C54,'[2]2021-10-10NCCX3'!$D:$W,10,0),"")</f>
        <v/>
      </c>
      <c r="H54" s="10" t="str">
        <f>IFERROR(VLOOKUP($C54,'[2]2021-10-10NCCX3'!$D:$W,12,0),"")</f>
        <v/>
      </c>
      <c r="I54" s="10" t="str">
        <f>IFERROR(VLOOKUP($C54,'[2]2021-10-10NCCX3'!$D:$W,9,0),"")</f>
        <v/>
      </c>
      <c r="J54" s="10" t="str">
        <f>IFERROR(VLOOKUP($C54,'[2]2021-10-10NCCX3'!$D:$W,11,0),"")</f>
        <v/>
      </c>
      <c r="K54" s="10" t="str">
        <f>IFERROR(VLOOKUP($C54,'[2]2021-10-10NCCX3'!$D:$W,17,0),"")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Entry'!R55</f>
        <v xml:space="preserve"> </v>
      </c>
      <c r="C55" s="9" t="str">
        <f t="shared" si="0"/>
        <v xml:space="preserve"> Collegiate  Men B</v>
      </c>
      <c r="D55" s="10" t="str">
        <f>IFERROR(VLOOKUP($C55,'[2]2021-10-10NCCX3'!$D:$W,4,0),"")</f>
        <v/>
      </c>
      <c r="E55" s="10" t="str">
        <f>IFERROR(VLOOKUP($C55,'[2]2021-10-10NCCX3'!$D:$W,5,0),"")</f>
        <v/>
      </c>
      <c r="F55" s="10" t="str">
        <f>IFERROR(VLOOKUP($C55,'[2]2021-10-10NCCX3'!$D:$W,7,0),"")</f>
        <v/>
      </c>
      <c r="G55" s="10" t="str">
        <f>IFERROR(VLOOKUP($C55,'[2]2021-10-10NCCX3'!$D:$W,10,0),"")</f>
        <v/>
      </c>
      <c r="H55" s="10" t="str">
        <f>IFERROR(VLOOKUP($C55,'[2]2021-10-10NCCX3'!$D:$W,12,0),"")</f>
        <v/>
      </c>
      <c r="I55" s="10" t="str">
        <f>IFERROR(VLOOKUP($C55,'[2]2021-10-10NCCX3'!$D:$W,9,0),"")</f>
        <v/>
      </c>
      <c r="J55" s="10" t="str">
        <f>IFERROR(VLOOKUP($C55,'[2]2021-10-10NCCX3'!$D:$W,11,0),"")</f>
        <v/>
      </c>
      <c r="K55" s="10" t="str">
        <f>IFERROR(VLOOKUP($C55,'[2]2021-10-10NCCX3'!$D:$W,17,0),"")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Entry'!R56</f>
        <v xml:space="preserve"> </v>
      </c>
      <c r="C56" s="9" t="str">
        <f t="shared" si="0"/>
        <v xml:space="preserve"> Collegiate  Men B</v>
      </c>
      <c r="D56" s="10" t="str">
        <f>IFERROR(VLOOKUP($C56,'[2]2021-10-10NCCX3'!$D:$W,4,0),"")</f>
        <v/>
      </c>
      <c r="E56" s="10" t="str">
        <f>IFERROR(VLOOKUP($C56,'[2]2021-10-10NCCX3'!$D:$W,5,0),"")</f>
        <v/>
      </c>
      <c r="F56" s="10" t="str">
        <f>IFERROR(VLOOKUP($C56,'[2]2021-10-10NCCX3'!$D:$W,7,0),"")</f>
        <v/>
      </c>
      <c r="G56" s="10" t="str">
        <f>IFERROR(VLOOKUP($C56,'[2]2021-10-10NCCX3'!$D:$W,10,0),"")</f>
        <v/>
      </c>
      <c r="H56" s="10" t="str">
        <f>IFERROR(VLOOKUP($C56,'[2]2021-10-10NCCX3'!$D:$W,12,0),"")</f>
        <v/>
      </c>
      <c r="I56" s="10" t="str">
        <f>IFERROR(VLOOKUP($C56,'[2]2021-10-10NCCX3'!$D:$W,9,0),"")</f>
        <v/>
      </c>
      <c r="J56" s="10" t="str">
        <f>IFERROR(VLOOKUP($C56,'[2]2021-10-10NCCX3'!$D:$W,11,0),"")</f>
        <v/>
      </c>
      <c r="K56" s="10" t="str">
        <f>IFERROR(VLOOKUP($C56,'[2]2021-10-10NCCX3'!$D:$W,17,0),"")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Entry'!R57</f>
        <v xml:space="preserve"> </v>
      </c>
      <c r="C57" s="9" t="str">
        <f t="shared" si="0"/>
        <v xml:space="preserve"> Collegiate  Men B</v>
      </c>
      <c r="D57" s="10" t="str">
        <f>IFERROR(VLOOKUP($C57,'[2]2021-10-10NCCX3'!$D:$W,4,0),"")</f>
        <v/>
      </c>
      <c r="E57" s="10" t="str">
        <f>IFERROR(VLOOKUP($C57,'[2]2021-10-10NCCX3'!$D:$W,5,0),"")</f>
        <v/>
      </c>
      <c r="F57" s="10" t="str">
        <f>IFERROR(VLOOKUP($C57,'[2]2021-10-10NCCX3'!$D:$W,7,0),"")</f>
        <v/>
      </c>
      <c r="G57" s="10" t="str">
        <f>IFERROR(VLOOKUP($C57,'[2]2021-10-10NCCX3'!$D:$W,10,0),"")</f>
        <v/>
      </c>
      <c r="H57" s="10" t="str">
        <f>IFERROR(VLOOKUP($C57,'[2]2021-10-10NCCX3'!$D:$W,12,0),"")</f>
        <v/>
      </c>
      <c r="I57" s="10" t="str">
        <f>IFERROR(VLOOKUP($C57,'[2]2021-10-10NCCX3'!$D:$W,9,0),"")</f>
        <v/>
      </c>
      <c r="J57" s="10" t="str">
        <f>IFERROR(VLOOKUP($C57,'[2]2021-10-10NCCX3'!$D:$W,11,0),"")</f>
        <v/>
      </c>
      <c r="K57" s="10" t="str">
        <f>IFERROR(VLOOKUP($C57,'[2]2021-10-10NCCX3'!$D:$W,17,0),"")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Entry'!R58</f>
        <v xml:space="preserve"> </v>
      </c>
      <c r="C58" s="9" t="str">
        <f t="shared" si="0"/>
        <v xml:space="preserve"> Collegiate  Men B</v>
      </c>
      <c r="D58" s="10" t="str">
        <f>IFERROR(VLOOKUP($C58,'[2]2021-10-10NCCX3'!$D:$W,4,0),"")</f>
        <v/>
      </c>
      <c r="E58" s="10" t="str">
        <f>IFERROR(VLOOKUP($C58,'[2]2021-10-10NCCX3'!$D:$W,5,0),"")</f>
        <v/>
      </c>
      <c r="F58" s="10" t="str">
        <f>IFERROR(VLOOKUP($C58,'[2]2021-10-10NCCX3'!$D:$W,7,0),"")</f>
        <v/>
      </c>
      <c r="G58" s="10" t="str">
        <f>IFERROR(VLOOKUP($C58,'[2]2021-10-10NCCX3'!$D:$W,10,0),"")</f>
        <v/>
      </c>
      <c r="H58" s="10" t="str">
        <f>IFERROR(VLOOKUP($C58,'[2]2021-10-10NCCX3'!$D:$W,12,0),"")</f>
        <v/>
      </c>
      <c r="I58" s="10" t="str">
        <f>IFERROR(VLOOKUP($C58,'[2]2021-10-10NCCX3'!$D:$W,9,0),"")</f>
        <v/>
      </c>
      <c r="J58" s="10" t="str">
        <f>IFERROR(VLOOKUP($C58,'[2]2021-10-10NCCX3'!$D:$W,11,0),"")</f>
        <v/>
      </c>
      <c r="K58" s="10" t="str">
        <f>IFERROR(VLOOKUP($C58,'[2]2021-10-10NCCX3'!$D:$W,17,0),"")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Entry'!R59</f>
        <v xml:space="preserve"> </v>
      </c>
      <c r="C59" s="9" t="str">
        <f t="shared" si="0"/>
        <v xml:space="preserve"> Collegiate  Men B</v>
      </c>
      <c r="D59" s="10" t="str">
        <f>IFERROR(VLOOKUP($C59,'[2]2021-10-10NCCX3'!$D:$W,4,0),"")</f>
        <v/>
      </c>
      <c r="E59" s="10" t="str">
        <f>IFERROR(VLOOKUP($C59,'[2]2021-10-10NCCX3'!$D:$W,5,0),"")</f>
        <v/>
      </c>
      <c r="F59" s="10" t="str">
        <f>IFERROR(VLOOKUP($C59,'[2]2021-10-10NCCX3'!$D:$W,7,0),"")</f>
        <v/>
      </c>
      <c r="G59" s="10" t="str">
        <f>IFERROR(VLOOKUP($C59,'[2]2021-10-10NCCX3'!$D:$W,10,0),"")</f>
        <v/>
      </c>
      <c r="H59" s="10" t="str">
        <f>IFERROR(VLOOKUP($C59,'[2]2021-10-10NCCX3'!$D:$W,12,0),"")</f>
        <v/>
      </c>
      <c r="I59" s="10" t="str">
        <f>IFERROR(VLOOKUP($C59,'[2]2021-10-10NCCX3'!$D:$W,9,0),"")</f>
        <v/>
      </c>
      <c r="J59" s="10" t="str">
        <f>IFERROR(VLOOKUP($C59,'[2]2021-10-10NCCX3'!$D:$W,11,0),"")</f>
        <v/>
      </c>
      <c r="K59" s="10" t="str">
        <f>IFERROR(VLOOKUP($C59,'[2]2021-10-10NCCX3'!$D:$W,17,0),"")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Entry'!R60</f>
        <v xml:space="preserve"> </v>
      </c>
      <c r="C60" s="9" t="str">
        <f t="shared" si="0"/>
        <v xml:space="preserve"> Collegiate  Men B</v>
      </c>
      <c r="D60" s="10" t="str">
        <f>IFERROR(VLOOKUP($C60,'[2]2021-10-10NCCX3'!$D:$W,4,0),"")</f>
        <v/>
      </c>
      <c r="E60" s="10" t="str">
        <f>IFERROR(VLOOKUP($C60,'[2]2021-10-10NCCX3'!$D:$W,5,0),"")</f>
        <v/>
      </c>
      <c r="F60" s="10" t="str">
        <f>IFERROR(VLOOKUP($C60,'[2]2021-10-10NCCX3'!$D:$W,7,0),"")</f>
        <v/>
      </c>
      <c r="G60" s="10" t="str">
        <f>IFERROR(VLOOKUP($C60,'[2]2021-10-10NCCX3'!$D:$W,10,0),"")</f>
        <v/>
      </c>
      <c r="H60" s="10" t="str">
        <f>IFERROR(VLOOKUP($C60,'[2]2021-10-10NCCX3'!$D:$W,12,0),"")</f>
        <v/>
      </c>
      <c r="I60" s="10" t="str">
        <f>IFERROR(VLOOKUP($C60,'[2]2021-10-10NCCX3'!$D:$W,9,0),"")</f>
        <v/>
      </c>
      <c r="J60" s="10" t="str">
        <f>IFERROR(VLOOKUP($C60,'[2]2021-10-10NCCX3'!$D:$W,11,0),"")</f>
        <v/>
      </c>
      <c r="K60" s="10" t="str">
        <f>IFERROR(VLOOKUP($C60,'[2]2021-10-10NCCX3'!$D:$W,17,0),"")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Entry'!R61</f>
        <v xml:space="preserve"> </v>
      </c>
      <c r="C61" s="9" t="str">
        <f t="shared" si="0"/>
        <v xml:space="preserve"> Collegiate  Men B</v>
      </c>
      <c r="D61" s="10" t="str">
        <f>IFERROR(VLOOKUP($C61,'[2]2021-10-10NCCX3'!$D:$W,4,0),"")</f>
        <v/>
      </c>
      <c r="E61" s="10" t="str">
        <f>IFERROR(VLOOKUP($C61,'[2]2021-10-10NCCX3'!$D:$W,5,0),"")</f>
        <v/>
      </c>
      <c r="F61" s="10" t="str">
        <f>IFERROR(VLOOKUP($C61,'[2]2021-10-10NCCX3'!$D:$W,7,0),"")</f>
        <v/>
      </c>
      <c r="G61" s="10" t="str">
        <f>IFERROR(VLOOKUP($C61,'[2]2021-10-10NCCX3'!$D:$W,10,0),"")</f>
        <v/>
      </c>
      <c r="H61" s="10" t="str">
        <f>IFERROR(VLOOKUP($C61,'[2]2021-10-10NCCX3'!$D:$W,12,0),"")</f>
        <v/>
      </c>
      <c r="I61" s="10" t="str">
        <f>IFERROR(VLOOKUP($C61,'[2]2021-10-10NCCX3'!$D:$W,9,0),"")</f>
        <v/>
      </c>
      <c r="J61" s="10" t="str">
        <f>IFERROR(VLOOKUP($C61,'[2]2021-10-10NCCX3'!$D:$W,11,0),"")</f>
        <v/>
      </c>
      <c r="K61" s="10" t="str">
        <f>IFERROR(VLOOKUP($C61,'[2]2021-10-10NCCX3'!$D:$W,17,0),"")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Entry'!R62</f>
        <v xml:space="preserve"> </v>
      </c>
      <c r="C62" s="9" t="str">
        <f t="shared" si="0"/>
        <v xml:space="preserve"> Collegiate  Men B</v>
      </c>
      <c r="D62" s="10" t="str">
        <f>IFERROR(VLOOKUP($C62,'[2]2021-10-10NCCX3'!$D:$W,4,0),"")</f>
        <v/>
      </c>
      <c r="E62" s="10" t="str">
        <f>IFERROR(VLOOKUP($C62,'[2]2021-10-10NCCX3'!$D:$W,5,0),"")</f>
        <v/>
      </c>
      <c r="F62" s="10" t="str">
        <f>IFERROR(VLOOKUP($C62,'[2]2021-10-10NCCX3'!$D:$W,7,0),"")</f>
        <v/>
      </c>
      <c r="G62" s="10" t="str">
        <f>IFERROR(VLOOKUP($C62,'[2]2021-10-10NCCX3'!$D:$W,10,0),"")</f>
        <v/>
      </c>
      <c r="H62" s="10" t="str">
        <f>IFERROR(VLOOKUP($C62,'[2]2021-10-10NCCX3'!$D:$W,12,0),"")</f>
        <v/>
      </c>
      <c r="I62" s="10" t="str">
        <f>IFERROR(VLOOKUP($C62,'[2]2021-10-10NCCX3'!$D:$W,9,0),"")</f>
        <v/>
      </c>
      <c r="J62" s="10" t="str">
        <f>IFERROR(VLOOKUP($C62,'[2]2021-10-10NCCX3'!$D:$W,11,0),"")</f>
        <v/>
      </c>
      <c r="K62" s="10" t="str">
        <f>IFERROR(VLOOKUP($C62,'[2]2021-10-10NCCX3'!$D:$W,17,0),"")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Entry'!R63</f>
        <v xml:space="preserve"> </v>
      </c>
      <c r="C63" s="9" t="str">
        <f t="shared" si="0"/>
        <v xml:space="preserve"> Collegiate  Men B</v>
      </c>
      <c r="D63" s="10" t="str">
        <f>IFERROR(VLOOKUP($C63,'[2]2021-10-10NCCX3'!$D:$W,4,0),"")</f>
        <v/>
      </c>
      <c r="E63" s="10" t="str">
        <f>IFERROR(VLOOKUP($C63,'[2]2021-10-10NCCX3'!$D:$W,5,0),"")</f>
        <v/>
      </c>
      <c r="F63" s="10" t="str">
        <f>IFERROR(VLOOKUP($C63,'[2]2021-10-10NCCX3'!$D:$W,7,0),"")</f>
        <v/>
      </c>
      <c r="G63" s="10" t="str">
        <f>IFERROR(VLOOKUP($C63,'[2]2021-10-10NCCX3'!$D:$W,10,0),"")</f>
        <v/>
      </c>
      <c r="H63" s="10" t="str">
        <f>IFERROR(VLOOKUP($C63,'[2]2021-10-10NCCX3'!$D:$W,12,0),"")</f>
        <v/>
      </c>
      <c r="I63" s="10" t="str">
        <f>IFERROR(VLOOKUP($C63,'[2]2021-10-10NCCX3'!$D:$W,9,0),"")</f>
        <v/>
      </c>
      <c r="J63" s="10" t="str">
        <f>IFERROR(VLOOKUP($C63,'[2]2021-10-10NCCX3'!$D:$W,11,0),"")</f>
        <v/>
      </c>
      <c r="K63" s="10" t="str">
        <f>IFERROR(VLOOKUP($C63,'[2]2021-10-10NCCX3'!$D:$W,17,0),"")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Entry'!R64</f>
        <v xml:space="preserve"> </v>
      </c>
      <c r="C64" s="9" t="str">
        <f t="shared" si="0"/>
        <v xml:space="preserve"> Collegiate  Men B</v>
      </c>
      <c r="D64" s="10" t="str">
        <f>IFERROR(VLOOKUP($C64,'[2]2021-10-10NCCX3'!$D:$W,4,0),"")</f>
        <v/>
      </c>
      <c r="E64" s="10" t="str">
        <f>IFERROR(VLOOKUP($C64,'[2]2021-10-10NCCX3'!$D:$W,5,0),"")</f>
        <v/>
      </c>
      <c r="F64" s="10" t="str">
        <f>IFERROR(VLOOKUP($C64,'[2]2021-10-10NCCX3'!$D:$W,7,0),"")</f>
        <v/>
      </c>
      <c r="G64" s="10" t="str">
        <f>IFERROR(VLOOKUP($C64,'[2]2021-10-10NCCX3'!$D:$W,10,0),"")</f>
        <v/>
      </c>
      <c r="H64" s="10" t="str">
        <f>IFERROR(VLOOKUP($C64,'[2]2021-10-10NCCX3'!$D:$W,12,0),"")</f>
        <v/>
      </c>
      <c r="I64" s="10" t="str">
        <f>IFERROR(VLOOKUP($C64,'[2]2021-10-10NCCX3'!$D:$W,9,0),"")</f>
        <v/>
      </c>
      <c r="J64" s="10" t="str">
        <f>IFERROR(VLOOKUP($C64,'[2]2021-10-10NCCX3'!$D:$W,11,0),"")</f>
        <v/>
      </c>
      <c r="K64" s="10" t="str">
        <f>IFERROR(VLOOKUP($C64,'[2]2021-10-10NCCX3'!$D:$W,17,0),"")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Entry'!R65</f>
        <v xml:space="preserve"> </v>
      </c>
      <c r="C65" s="9" t="str">
        <f t="shared" si="0"/>
        <v xml:space="preserve"> Collegiate  Men B</v>
      </c>
      <c r="D65" s="10" t="str">
        <f>IFERROR(VLOOKUP($C65,'[2]2021-10-10NCCX3'!$D:$W,4,0),"")</f>
        <v/>
      </c>
      <c r="E65" s="10" t="str">
        <f>IFERROR(VLOOKUP($C65,'[2]2021-10-10NCCX3'!$D:$W,5,0),"")</f>
        <v/>
      </c>
      <c r="F65" s="10" t="str">
        <f>IFERROR(VLOOKUP($C65,'[2]2021-10-10NCCX3'!$D:$W,7,0),"")</f>
        <v/>
      </c>
      <c r="G65" s="10" t="str">
        <f>IFERROR(VLOOKUP($C65,'[2]2021-10-10NCCX3'!$D:$W,10,0),"")</f>
        <v/>
      </c>
      <c r="H65" s="10" t="str">
        <f>IFERROR(VLOOKUP($C65,'[2]2021-10-10NCCX3'!$D:$W,12,0),"")</f>
        <v/>
      </c>
      <c r="I65" s="10" t="str">
        <f>IFERROR(VLOOKUP($C65,'[2]2021-10-10NCCX3'!$D:$W,9,0),"")</f>
        <v/>
      </c>
      <c r="J65" s="10" t="str">
        <f>IFERROR(VLOOKUP($C65,'[2]2021-10-10NCCX3'!$D:$W,11,0),"")</f>
        <v/>
      </c>
      <c r="K65" s="10" t="str">
        <f>IFERROR(VLOOKUP($C65,'[2]2021-10-10NCCX3'!$D:$W,17,0),"")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Entry'!R66</f>
        <v xml:space="preserve"> </v>
      </c>
      <c r="C66" s="9" t="str">
        <f t="shared" si="0"/>
        <v xml:space="preserve"> Collegiate  Men B</v>
      </c>
      <c r="D66" s="10" t="str">
        <f>IFERROR(VLOOKUP($C66,'[2]2021-10-10NCCX3'!$D:$W,4,0),"")</f>
        <v/>
      </c>
      <c r="E66" s="10" t="str">
        <f>IFERROR(VLOOKUP($C66,'[2]2021-10-10NCCX3'!$D:$W,5,0),"")</f>
        <v/>
      </c>
      <c r="F66" s="10" t="str">
        <f>IFERROR(VLOOKUP($C66,'[2]2021-10-10NCCX3'!$D:$W,7,0),"")</f>
        <v/>
      </c>
      <c r="G66" s="10" t="str">
        <f>IFERROR(VLOOKUP($C66,'[2]2021-10-10NCCX3'!$D:$W,10,0),"")</f>
        <v/>
      </c>
      <c r="H66" s="10" t="str">
        <f>IFERROR(VLOOKUP($C66,'[2]2021-10-10NCCX3'!$D:$W,12,0),"")</f>
        <v/>
      </c>
      <c r="I66" s="10" t="str">
        <f>IFERROR(VLOOKUP($C66,'[2]2021-10-10NCCX3'!$D:$W,9,0),"")</f>
        <v/>
      </c>
      <c r="J66" s="10" t="str">
        <f>IFERROR(VLOOKUP($C66,'[2]2021-10-10NCCX3'!$D:$W,11,0),"")</f>
        <v/>
      </c>
      <c r="K66" s="10" t="str">
        <f>IFERROR(VLOOKUP($C66,'[2]2021-10-10NCCX3'!$D:$W,17,0),"")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Entry'!R67</f>
        <v xml:space="preserve"> </v>
      </c>
      <c r="C67" s="9" t="str">
        <f t="shared" ref="C67:C96" si="1">CONCATENATE($B67,"Collegiate  Men B")</f>
        <v xml:space="preserve"> Collegiate  Men B</v>
      </c>
      <c r="D67" s="10" t="str">
        <f>IFERROR(VLOOKUP($C67,'[2]2021-10-10NCCX3'!$D:$W,4,0),"")</f>
        <v/>
      </c>
      <c r="E67" s="10" t="str">
        <f>IFERROR(VLOOKUP($C67,'[2]2021-10-10NCCX3'!$D:$W,5,0),"")</f>
        <v/>
      </c>
      <c r="F67" s="10" t="str">
        <f>IFERROR(VLOOKUP($C67,'[2]2021-10-10NCCX3'!$D:$W,7,0),"")</f>
        <v/>
      </c>
      <c r="G67" s="10" t="str">
        <f>IFERROR(VLOOKUP($C67,'[2]2021-10-10NCCX3'!$D:$W,10,0),"")</f>
        <v/>
      </c>
      <c r="H67" s="10" t="str">
        <f>IFERROR(VLOOKUP($C67,'[2]2021-10-10NCCX3'!$D:$W,12,0),"")</f>
        <v/>
      </c>
      <c r="I67" s="10" t="str">
        <f>IFERROR(VLOOKUP($C67,'[2]2021-10-10NCCX3'!$D:$W,9,0),"")</f>
        <v/>
      </c>
      <c r="J67" s="10" t="str">
        <f>IFERROR(VLOOKUP($C67,'[2]2021-10-10NCCX3'!$D:$W,11,0),"")</f>
        <v/>
      </c>
      <c r="K67" s="10" t="str">
        <f>IFERROR(VLOOKUP($C67,'[2]2021-10-10NCCX3'!$D:$W,17,0),"")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Entry'!R68</f>
        <v xml:space="preserve"> </v>
      </c>
      <c r="C68" s="9" t="str">
        <f t="shared" si="1"/>
        <v xml:space="preserve"> Collegiate  Men B</v>
      </c>
      <c r="D68" s="10" t="str">
        <f>IFERROR(VLOOKUP($C68,'[2]2021-10-10NCCX3'!$D:$W,4,0),"")</f>
        <v/>
      </c>
      <c r="E68" s="10" t="str">
        <f>IFERROR(VLOOKUP($C68,'[2]2021-10-10NCCX3'!$D:$W,5,0),"")</f>
        <v/>
      </c>
      <c r="F68" s="10" t="str">
        <f>IFERROR(VLOOKUP($C68,'[2]2021-10-10NCCX3'!$D:$W,7,0),"")</f>
        <v/>
      </c>
      <c r="G68" s="10" t="str">
        <f>IFERROR(VLOOKUP($C68,'[2]2021-10-10NCCX3'!$D:$W,10,0),"")</f>
        <v/>
      </c>
      <c r="H68" s="10" t="str">
        <f>IFERROR(VLOOKUP($C68,'[2]2021-10-10NCCX3'!$D:$W,12,0),"")</f>
        <v/>
      </c>
      <c r="I68" s="10" t="str">
        <f>IFERROR(VLOOKUP($C68,'[2]2021-10-10NCCX3'!$D:$W,9,0),"")</f>
        <v/>
      </c>
      <c r="J68" s="10" t="str">
        <f>IFERROR(VLOOKUP($C68,'[2]2021-10-10NCCX3'!$D:$W,11,0),"")</f>
        <v/>
      </c>
      <c r="K68" s="10" t="str">
        <f>IFERROR(VLOOKUP($C68,'[2]2021-10-10NCCX3'!$D:$W,17,0),"")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Entry'!R69</f>
        <v xml:space="preserve"> </v>
      </c>
      <c r="C69" s="9" t="str">
        <f t="shared" si="1"/>
        <v xml:space="preserve"> Collegiate  Men B</v>
      </c>
      <c r="D69" s="10" t="str">
        <f>IFERROR(VLOOKUP($C69,'[2]2021-10-10NCCX3'!$D:$W,4,0),"")</f>
        <v/>
      </c>
      <c r="E69" s="10" t="str">
        <f>IFERROR(VLOOKUP($C69,'[2]2021-10-10NCCX3'!$D:$W,5,0),"")</f>
        <v/>
      </c>
      <c r="F69" s="10" t="str">
        <f>IFERROR(VLOOKUP($C69,'[2]2021-10-10NCCX3'!$D:$W,7,0),"")</f>
        <v/>
      </c>
      <c r="G69" s="10" t="str">
        <f>IFERROR(VLOOKUP($C69,'[2]2021-10-10NCCX3'!$D:$W,10,0),"")</f>
        <v/>
      </c>
      <c r="H69" s="10" t="str">
        <f>IFERROR(VLOOKUP($C69,'[2]2021-10-10NCCX3'!$D:$W,12,0),"")</f>
        <v/>
      </c>
      <c r="I69" s="10" t="str">
        <f>IFERROR(VLOOKUP($C69,'[2]2021-10-10NCCX3'!$D:$W,9,0),"")</f>
        <v/>
      </c>
      <c r="J69" s="10" t="str">
        <f>IFERROR(VLOOKUP($C69,'[2]2021-10-10NCCX3'!$D:$W,11,0),"")</f>
        <v/>
      </c>
      <c r="K69" s="10" t="str">
        <f>IFERROR(VLOOKUP($C69,'[2]2021-10-10NCCX3'!$D:$W,17,0),"")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Entry'!R70</f>
        <v xml:space="preserve"> </v>
      </c>
      <c r="C70" s="9" t="str">
        <f t="shared" si="1"/>
        <v xml:space="preserve"> Collegiate  Men B</v>
      </c>
      <c r="D70" s="10" t="str">
        <f>IFERROR(VLOOKUP($C70,'[2]2021-10-10NCCX3'!$D:$W,4,0),"")</f>
        <v/>
      </c>
      <c r="E70" s="10" t="str">
        <f>IFERROR(VLOOKUP($C70,'[2]2021-10-10NCCX3'!$D:$W,5,0),"")</f>
        <v/>
      </c>
      <c r="F70" s="10" t="str">
        <f>IFERROR(VLOOKUP($C70,'[2]2021-10-10NCCX3'!$D:$W,7,0),"")</f>
        <v/>
      </c>
      <c r="G70" s="10" t="str">
        <f>IFERROR(VLOOKUP($C70,'[2]2021-10-10NCCX3'!$D:$W,10,0),"")</f>
        <v/>
      </c>
      <c r="H70" s="10" t="str">
        <f>IFERROR(VLOOKUP($C70,'[2]2021-10-10NCCX3'!$D:$W,12,0),"")</f>
        <v/>
      </c>
      <c r="I70" s="10" t="str">
        <f>IFERROR(VLOOKUP($C70,'[2]2021-10-10NCCX3'!$D:$W,9,0),"")</f>
        <v/>
      </c>
      <c r="J70" s="10" t="str">
        <f>IFERROR(VLOOKUP($C70,'[2]2021-10-10NCCX3'!$D:$W,11,0),"")</f>
        <v/>
      </c>
      <c r="K70" s="10" t="str">
        <f>IFERROR(VLOOKUP($C70,'[2]2021-10-10NCCX3'!$D:$W,17,0),"")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Entry'!R71</f>
        <v xml:space="preserve"> </v>
      </c>
      <c r="C71" s="9" t="str">
        <f t="shared" si="1"/>
        <v xml:space="preserve"> Collegiate  Men B</v>
      </c>
      <c r="D71" s="10" t="str">
        <f>IFERROR(VLOOKUP($C71,'[2]2021-10-10NCCX3'!$D:$W,4,0),"")</f>
        <v/>
      </c>
      <c r="E71" s="10" t="str">
        <f>IFERROR(VLOOKUP($C71,'[2]2021-10-10NCCX3'!$D:$W,5,0),"")</f>
        <v/>
      </c>
      <c r="F71" s="10" t="str">
        <f>IFERROR(VLOOKUP($C71,'[2]2021-10-10NCCX3'!$D:$W,7,0),"")</f>
        <v/>
      </c>
      <c r="G71" s="10" t="str">
        <f>IFERROR(VLOOKUP($C71,'[2]2021-10-10NCCX3'!$D:$W,10,0),"")</f>
        <v/>
      </c>
      <c r="H71" s="10" t="str">
        <f>IFERROR(VLOOKUP($C71,'[2]2021-10-10NCCX3'!$D:$W,12,0),"")</f>
        <v/>
      </c>
      <c r="I71" s="10" t="str">
        <f>IFERROR(VLOOKUP($C71,'[2]2021-10-10NCCX3'!$D:$W,9,0),"")</f>
        <v/>
      </c>
      <c r="J71" s="10" t="str">
        <f>IFERROR(VLOOKUP($C71,'[2]2021-10-10NCCX3'!$D:$W,11,0),"")</f>
        <v/>
      </c>
      <c r="K71" s="10" t="str">
        <f>IFERROR(VLOOKUP($C71,'[2]2021-10-10NCCX3'!$D:$W,17,0),"")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Entry'!R72</f>
        <v xml:space="preserve"> </v>
      </c>
      <c r="C72" s="9" t="str">
        <f t="shared" si="1"/>
        <v xml:space="preserve"> Collegiate  Men B</v>
      </c>
      <c r="D72" s="10" t="str">
        <f>IFERROR(VLOOKUP($C72,'[2]2021-10-10NCCX3'!$D:$W,4,0),"")</f>
        <v/>
      </c>
      <c r="E72" s="10" t="str">
        <f>IFERROR(VLOOKUP($C72,'[2]2021-10-10NCCX3'!$D:$W,5,0),"")</f>
        <v/>
      </c>
      <c r="F72" s="10" t="str">
        <f>IFERROR(VLOOKUP($C72,'[2]2021-10-10NCCX3'!$D:$W,7,0),"")</f>
        <v/>
      </c>
      <c r="G72" s="10" t="str">
        <f>IFERROR(VLOOKUP($C72,'[2]2021-10-10NCCX3'!$D:$W,10,0),"")</f>
        <v/>
      </c>
      <c r="H72" s="10" t="str">
        <f>IFERROR(VLOOKUP($C72,'[2]2021-10-10NCCX3'!$D:$W,12,0),"")</f>
        <v/>
      </c>
      <c r="I72" s="10" t="str">
        <f>IFERROR(VLOOKUP($C72,'[2]2021-10-10NCCX3'!$D:$W,9,0),"")</f>
        <v/>
      </c>
      <c r="J72" s="10" t="str">
        <f>IFERROR(VLOOKUP($C72,'[2]2021-10-10NCCX3'!$D:$W,11,0),"")</f>
        <v/>
      </c>
      <c r="K72" s="10" t="str">
        <f>IFERROR(VLOOKUP($C72,'[2]2021-10-10NCCX3'!$D:$W,17,0),"")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Entry'!R73</f>
        <v xml:space="preserve"> </v>
      </c>
      <c r="C73" s="9" t="str">
        <f t="shared" si="1"/>
        <v xml:space="preserve"> Collegiate  Men B</v>
      </c>
      <c r="D73" s="10" t="str">
        <f>IFERROR(VLOOKUP($C73,'[2]2021-10-10NCCX3'!$D:$W,4,0),"")</f>
        <v/>
      </c>
      <c r="E73" s="10" t="str">
        <f>IFERROR(VLOOKUP($C73,'[2]2021-10-10NCCX3'!$D:$W,5,0),"")</f>
        <v/>
      </c>
      <c r="F73" s="10" t="str">
        <f>IFERROR(VLOOKUP($C73,'[2]2021-10-10NCCX3'!$D:$W,7,0),"")</f>
        <v/>
      </c>
      <c r="G73" s="10" t="str">
        <f>IFERROR(VLOOKUP($C73,'[2]2021-10-10NCCX3'!$D:$W,10,0),"")</f>
        <v/>
      </c>
      <c r="H73" s="10" t="str">
        <f>IFERROR(VLOOKUP($C73,'[2]2021-10-10NCCX3'!$D:$W,12,0),"")</f>
        <v/>
      </c>
      <c r="I73" s="10" t="str">
        <f>IFERROR(VLOOKUP($C73,'[2]2021-10-10NCCX3'!$D:$W,9,0),"")</f>
        <v/>
      </c>
      <c r="J73" s="10" t="str">
        <f>IFERROR(VLOOKUP($C73,'[2]2021-10-10NCCX3'!$D:$W,11,0),"")</f>
        <v/>
      </c>
      <c r="K73" s="10" t="str">
        <f>IFERROR(VLOOKUP($C73,'[2]2021-10-10NCCX3'!$D:$W,17,0),"")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Entry'!R74</f>
        <v xml:space="preserve"> </v>
      </c>
      <c r="C74" s="9" t="str">
        <f t="shared" si="1"/>
        <v xml:space="preserve"> Collegiate  Men B</v>
      </c>
      <c r="D74" s="10" t="str">
        <f>IFERROR(VLOOKUP($C74,'[2]2021-10-10NCCX3'!$D:$W,4,0),"")</f>
        <v/>
      </c>
      <c r="E74" s="10" t="str">
        <f>IFERROR(VLOOKUP($C74,'[2]2021-10-10NCCX3'!$D:$W,5,0),"")</f>
        <v/>
      </c>
      <c r="F74" s="10" t="str">
        <f>IFERROR(VLOOKUP($C74,'[2]2021-10-10NCCX3'!$D:$W,7,0),"")</f>
        <v/>
      </c>
      <c r="G74" s="10" t="str">
        <f>IFERROR(VLOOKUP($C74,'[2]2021-10-10NCCX3'!$D:$W,10,0),"")</f>
        <v/>
      </c>
      <c r="H74" s="10" t="str">
        <f>IFERROR(VLOOKUP($C74,'[2]2021-10-10NCCX3'!$D:$W,12,0),"")</f>
        <v/>
      </c>
      <c r="I74" s="10" t="str">
        <f>IFERROR(VLOOKUP($C74,'[2]2021-10-10NCCX3'!$D:$W,9,0),"")</f>
        <v/>
      </c>
      <c r="J74" s="10" t="str">
        <f>IFERROR(VLOOKUP($C74,'[2]2021-10-10NCCX3'!$D:$W,11,0),"")</f>
        <v/>
      </c>
      <c r="K74" s="10" t="str">
        <f>IFERROR(VLOOKUP($C74,'[2]2021-10-10NCCX3'!$D:$W,17,0),"")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Entry'!R75</f>
        <v xml:space="preserve"> </v>
      </c>
      <c r="C75" s="9" t="str">
        <f t="shared" si="1"/>
        <v xml:space="preserve"> Collegiate  Men B</v>
      </c>
      <c r="D75" s="10" t="str">
        <f>IFERROR(VLOOKUP($C75,'[2]2021-10-10NCCX3'!$D:$W,4,0),"")</f>
        <v/>
      </c>
      <c r="E75" s="10" t="str">
        <f>IFERROR(VLOOKUP($C75,'[2]2021-10-10NCCX3'!$D:$W,5,0),"")</f>
        <v/>
      </c>
      <c r="F75" s="10" t="str">
        <f>IFERROR(VLOOKUP($C75,'[2]2021-10-10NCCX3'!$D:$W,7,0),"")</f>
        <v/>
      </c>
      <c r="G75" s="10" t="str">
        <f>IFERROR(VLOOKUP($C75,'[2]2021-10-10NCCX3'!$D:$W,10,0),"")</f>
        <v/>
      </c>
      <c r="H75" s="10" t="str">
        <f>IFERROR(VLOOKUP($C75,'[2]2021-10-10NCCX3'!$D:$W,12,0),"")</f>
        <v/>
      </c>
      <c r="I75" s="10" t="str">
        <f>IFERROR(VLOOKUP($C75,'[2]2021-10-10NCCX3'!$D:$W,9,0),"")</f>
        <v/>
      </c>
      <c r="J75" s="10" t="str">
        <f>IFERROR(VLOOKUP($C75,'[2]2021-10-10NCCX3'!$D:$W,11,0),"")</f>
        <v/>
      </c>
      <c r="K75" s="10" t="str">
        <f>IFERROR(VLOOKUP($C75,'[2]2021-10-10NCCX3'!$D:$W,17,0),"")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Entry'!R76</f>
        <v xml:space="preserve"> </v>
      </c>
      <c r="C76" s="9" t="str">
        <f t="shared" si="1"/>
        <v xml:space="preserve"> Collegiate  Men B</v>
      </c>
      <c r="D76" s="10" t="str">
        <f>IFERROR(VLOOKUP($C76,'[2]2021-10-10NCCX3'!$D:$W,4,0),"")</f>
        <v/>
      </c>
      <c r="E76" s="10" t="str">
        <f>IFERROR(VLOOKUP($C76,'[2]2021-10-10NCCX3'!$D:$W,5,0),"")</f>
        <v/>
      </c>
      <c r="F76" s="10" t="str">
        <f>IFERROR(VLOOKUP($C76,'[2]2021-10-10NCCX3'!$D:$W,7,0),"")</f>
        <v/>
      </c>
      <c r="G76" s="10" t="str">
        <f>IFERROR(VLOOKUP($C76,'[2]2021-10-10NCCX3'!$D:$W,10,0),"")</f>
        <v/>
      </c>
      <c r="H76" s="10" t="str">
        <f>IFERROR(VLOOKUP($C76,'[2]2021-10-10NCCX3'!$D:$W,12,0),"")</f>
        <v/>
      </c>
      <c r="I76" s="10" t="str">
        <f>IFERROR(VLOOKUP($C76,'[2]2021-10-10NCCX3'!$D:$W,9,0),"")</f>
        <v/>
      </c>
      <c r="J76" s="10" t="str">
        <f>IFERROR(VLOOKUP($C76,'[2]2021-10-10NCCX3'!$D:$W,11,0),"")</f>
        <v/>
      </c>
      <c r="K76" s="10" t="str">
        <f>IFERROR(VLOOKUP($C76,'[2]2021-10-10NCCX3'!$D:$W,17,0),"")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Entry'!R77</f>
        <v xml:space="preserve"> </v>
      </c>
      <c r="C77" s="9" t="str">
        <f t="shared" si="1"/>
        <v xml:space="preserve"> Collegiate  Men B</v>
      </c>
      <c r="D77" s="10" t="str">
        <f>IFERROR(VLOOKUP($C77,'[2]2021-10-10NCCX3'!$D:$W,4,0),"")</f>
        <v/>
      </c>
      <c r="E77" s="10" t="str">
        <f>IFERROR(VLOOKUP($C77,'[2]2021-10-10NCCX3'!$D:$W,5,0),"")</f>
        <v/>
      </c>
      <c r="F77" s="10" t="str">
        <f>IFERROR(VLOOKUP($C77,'[2]2021-10-10NCCX3'!$D:$W,7,0),"")</f>
        <v/>
      </c>
      <c r="G77" s="10" t="str">
        <f>IFERROR(VLOOKUP($C77,'[2]2021-10-10NCCX3'!$D:$W,10,0),"")</f>
        <v/>
      </c>
      <c r="H77" s="10" t="str">
        <f>IFERROR(VLOOKUP($C77,'[2]2021-10-10NCCX3'!$D:$W,12,0),"")</f>
        <v/>
      </c>
      <c r="I77" s="10" t="str">
        <f>IFERROR(VLOOKUP($C77,'[2]2021-10-10NCCX3'!$D:$W,9,0),"")</f>
        <v/>
      </c>
      <c r="J77" s="10" t="str">
        <f>IFERROR(VLOOKUP($C77,'[2]2021-10-10NCCX3'!$D:$W,11,0),"")</f>
        <v/>
      </c>
      <c r="K77" s="10" t="str">
        <f>IFERROR(VLOOKUP($C77,'[2]2021-10-10NCCX3'!$D:$W,17,0),"")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Entry'!R78</f>
        <v xml:space="preserve"> </v>
      </c>
      <c r="C78" s="9" t="str">
        <f t="shared" si="1"/>
        <v xml:space="preserve"> Collegiate  Men B</v>
      </c>
      <c r="D78" s="10" t="str">
        <f>IFERROR(VLOOKUP($C78,'[2]2021-10-10NCCX3'!$D:$W,4,0),"")</f>
        <v/>
      </c>
      <c r="E78" s="10" t="str">
        <f>IFERROR(VLOOKUP($C78,'[2]2021-10-10NCCX3'!$D:$W,5,0),"")</f>
        <v/>
      </c>
      <c r="F78" s="10" t="str">
        <f>IFERROR(VLOOKUP($C78,'[2]2021-10-10NCCX3'!$D:$W,7,0),"")</f>
        <v/>
      </c>
      <c r="G78" s="10" t="str">
        <f>IFERROR(VLOOKUP($C78,'[2]2021-10-10NCCX3'!$D:$W,10,0),"")</f>
        <v/>
      </c>
      <c r="H78" s="10" t="str">
        <f>IFERROR(VLOOKUP($C78,'[2]2021-10-10NCCX3'!$D:$W,12,0),"")</f>
        <v/>
      </c>
      <c r="I78" s="10" t="str">
        <f>IFERROR(VLOOKUP($C78,'[2]2021-10-10NCCX3'!$D:$W,9,0),"")</f>
        <v/>
      </c>
      <c r="J78" s="10" t="str">
        <f>IFERROR(VLOOKUP($C78,'[2]2021-10-10NCCX3'!$D:$W,11,0),"")</f>
        <v/>
      </c>
      <c r="K78" s="10" t="str">
        <f>IFERROR(VLOOKUP($C78,'[2]2021-10-10NCCX3'!$D:$W,17,0),"")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Entry'!R79</f>
        <v xml:space="preserve"> </v>
      </c>
      <c r="C79" s="9" t="str">
        <f t="shared" si="1"/>
        <v xml:space="preserve"> Collegiate  Men B</v>
      </c>
      <c r="D79" s="10" t="str">
        <f>IFERROR(VLOOKUP($C79,'[2]2021-10-10NCCX3'!$D:$W,4,0),"")</f>
        <v/>
      </c>
      <c r="E79" s="10" t="str">
        <f>IFERROR(VLOOKUP($C79,'[2]2021-10-10NCCX3'!$D:$W,5,0),"")</f>
        <v/>
      </c>
      <c r="F79" s="10" t="str">
        <f>IFERROR(VLOOKUP($C79,'[2]2021-10-10NCCX3'!$D:$W,7,0),"")</f>
        <v/>
      </c>
      <c r="G79" s="10" t="str">
        <f>IFERROR(VLOOKUP($C79,'[2]2021-10-10NCCX3'!$D:$W,10,0),"")</f>
        <v/>
      </c>
      <c r="H79" s="10" t="str">
        <f>IFERROR(VLOOKUP($C79,'[2]2021-10-10NCCX3'!$D:$W,12,0),"")</f>
        <v/>
      </c>
      <c r="I79" s="10" t="str">
        <f>IFERROR(VLOOKUP($C79,'[2]2021-10-10NCCX3'!$D:$W,9,0),"")</f>
        <v/>
      </c>
      <c r="J79" s="10" t="str">
        <f>IFERROR(VLOOKUP($C79,'[2]2021-10-10NCCX3'!$D:$W,11,0),"")</f>
        <v/>
      </c>
      <c r="K79" s="10" t="str">
        <f>IFERROR(VLOOKUP($C79,'[2]2021-10-10NCCX3'!$D:$W,17,0),"")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Entry'!R80</f>
        <v xml:space="preserve"> </v>
      </c>
      <c r="C80" s="9" t="str">
        <f t="shared" si="1"/>
        <v xml:space="preserve"> Collegiate  Men B</v>
      </c>
      <c r="D80" s="10" t="str">
        <f>IFERROR(VLOOKUP($C80,'[2]2021-10-10NCCX3'!$D:$W,4,0),"")</f>
        <v/>
      </c>
      <c r="E80" s="10" t="str">
        <f>IFERROR(VLOOKUP($C80,'[2]2021-10-10NCCX3'!$D:$W,5,0),"")</f>
        <v/>
      </c>
      <c r="F80" s="10" t="str">
        <f>IFERROR(VLOOKUP($C80,'[2]2021-10-10NCCX3'!$D:$W,7,0),"")</f>
        <v/>
      </c>
      <c r="G80" s="10" t="str">
        <f>IFERROR(VLOOKUP($C80,'[2]2021-10-10NCCX3'!$D:$W,10,0),"")</f>
        <v/>
      </c>
      <c r="H80" s="10" t="str">
        <f>IFERROR(VLOOKUP($C80,'[2]2021-10-10NCCX3'!$D:$W,12,0),"")</f>
        <v/>
      </c>
      <c r="I80" s="10" t="str">
        <f>IFERROR(VLOOKUP($C80,'[2]2021-10-10NCCX3'!$D:$W,9,0),"")</f>
        <v/>
      </c>
      <c r="J80" s="10" t="str">
        <f>IFERROR(VLOOKUP($C80,'[2]2021-10-10NCCX3'!$D:$W,11,0),"")</f>
        <v/>
      </c>
      <c r="K80" s="10" t="str">
        <f>IFERROR(VLOOKUP($C80,'[2]2021-10-10NCCX3'!$D:$W,17,0),"")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Entry'!R81</f>
        <v xml:space="preserve"> </v>
      </c>
      <c r="C81" s="9" t="str">
        <f t="shared" si="1"/>
        <v xml:space="preserve"> Collegiate  Men B</v>
      </c>
      <c r="D81" s="10" t="str">
        <f>IFERROR(VLOOKUP($C81,'[2]2021-10-10NCCX3'!$D:$W,4,0),"")</f>
        <v/>
      </c>
      <c r="E81" s="10" t="str">
        <f>IFERROR(VLOOKUP($C81,'[2]2021-10-10NCCX3'!$D:$W,5,0),"")</f>
        <v/>
      </c>
      <c r="F81" s="10" t="str">
        <f>IFERROR(VLOOKUP($C81,'[2]2021-10-10NCCX3'!$D:$W,7,0),"")</f>
        <v/>
      </c>
      <c r="G81" s="10" t="str">
        <f>IFERROR(VLOOKUP($C81,'[2]2021-10-10NCCX3'!$D:$W,10,0),"")</f>
        <v/>
      </c>
      <c r="H81" s="10" t="str">
        <f>IFERROR(VLOOKUP($C81,'[2]2021-10-10NCCX3'!$D:$W,12,0),"")</f>
        <v/>
      </c>
      <c r="I81" s="10" t="str">
        <f>IFERROR(VLOOKUP($C81,'[2]2021-10-10NCCX3'!$D:$W,9,0),"")</f>
        <v/>
      </c>
      <c r="J81" s="10" t="str">
        <f>IFERROR(VLOOKUP($C81,'[2]2021-10-10NCCX3'!$D:$W,11,0),"")</f>
        <v/>
      </c>
      <c r="K81" s="10" t="str">
        <f>IFERROR(VLOOKUP($C81,'[2]2021-10-10NCCX3'!$D:$W,17,0),"")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Entry'!R82</f>
        <v xml:space="preserve"> </v>
      </c>
      <c r="C82" s="9" t="str">
        <f t="shared" si="1"/>
        <v xml:space="preserve"> Collegiate  Men B</v>
      </c>
      <c r="D82" s="10" t="str">
        <f>IFERROR(VLOOKUP($C82,'[2]2021-10-10NCCX3'!$D:$W,4,0),"")</f>
        <v/>
      </c>
      <c r="E82" s="10" t="str">
        <f>IFERROR(VLOOKUP($C82,'[2]2021-10-10NCCX3'!$D:$W,5,0),"")</f>
        <v/>
      </c>
      <c r="F82" s="10" t="str">
        <f>IFERROR(VLOOKUP($C82,'[2]2021-10-10NCCX3'!$D:$W,7,0),"")</f>
        <v/>
      </c>
      <c r="G82" s="10" t="str">
        <f>IFERROR(VLOOKUP($C82,'[2]2021-10-10NCCX3'!$D:$W,10,0),"")</f>
        <v/>
      </c>
      <c r="H82" s="10" t="str">
        <f>IFERROR(VLOOKUP($C82,'[2]2021-10-10NCCX3'!$D:$W,12,0),"")</f>
        <v/>
      </c>
      <c r="I82" s="10" t="str">
        <f>IFERROR(VLOOKUP($C82,'[2]2021-10-10NCCX3'!$D:$W,9,0),"")</f>
        <v/>
      </c>
      <c r="J82" s="10" t="str">
        <f>IFERROR(VLOOKUP($C82,'[2]2021-10-10NCCX3'!$D:$W,11,0),"")</f>
        <v/>
      </c>
      <c r="K82" s="10" t="str">
        <f>IFERROR(VLOOKUP($C82,'[2]2021-10-10NCCX3'!$D:$W,17,0),"")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Entry'!R83</f>
        <v xml:space="preserve"> </v>
      </c>
      <c r="C83" s="9" t="str">
        <f t="shared" si="1"/>
        <v xml:space="preserve"> Collegiate  Men B</v>
      </c>
      <c r="D83" s="10" t="str">
        <f>IFERROR(VLOOKUP($C83,'[2]2021-10-10NCCX3'!$D:$W,4,0),"")</f>
        <v/>
      </c>
      <c r="E83" s="10" t="str">
        <f>IFERROR(VLOOKUP($C83,'[2]2021-10-10NCCX3'!$D:$W,5,0),"")</f>
        <v/>
      </c>
      <c r="F83" s="10" t="str">
        <f>IFERROR(VLOOKUP($C83,'[2]2021-10-10NCCX3'!$D:$W,7,0),"")</f>
        <v/>
      </c>
      <c r="G83" s="10" t="str">
        <f>IFERROR(VLOOKUP($C83,'[2]2021-10-10NCCX3'!$D:$W,10,0),"")</f>
        <v/>
      </c>
      <c r="H83" s="10" t="str">
        <f>IFERROR(VLOOKUP($C83,'[2]2021-10-10NCCX3'!$D:$W,12,0),"")</f>
        <v/>
      </c>
      <c r="I83" s="10" t="str">
        <f>IFERROR(VLOOKUP($C83,'[2]2021-10-10NCCX3'!$D:$W,9,0),"")</f>
        <v/>
      </c>
      <c r="J83" s="10" t="str">
        <f>IFERROR(VLOOKUP($C83,'[2]2021-10-10NCCX3'!$D:$W,11,0),"")</f>
        <v/>
      </c>
      <c r="K83" s="10" t="str">
        <f>IFERROR(VLOOKUP($C83,'[2]2021-10-10NCCX3'!$D:$W,17,0),"")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Entry'!R84</f>
        <v xml:space="preserve"> </v>
      </c>
      <c r="C84" s="9" t="str">
        <f t="shared" si="1"/>
        <v xml:space="preserve"> Collegiate  Men B</v>
      </c>
      <c r="D84" s="10" t="str">
        <f>IFERROR(VLOOKUP($C84,'[2]2021-10-10NCCX3'!$D:$W,4,0),"")</f>
        <v/>
      </c>
      <c r="E84" s="10" t="str">
        <f>IFERROR(VLOOKUP($C84,'[2]2021-10-10NCCX3'!$D:$W,5,0),"")</f>
        <v/>
      </c>
      <c r="F84" s="10" t="str">
        <f>IFERROR(VLOOKUP($C84,'[2]2021-10-10NCCX3'!$D:$W,7,0),"")</f>
        <v/>
      </c>
      <c r="G84" s="10" t="str">
        <f>IFERROR(VLOOKUP($C84,'[2]2021-10-10NCCX3'!$D:$W,10,0),"")</f>
        <v/>
      </c>
      <c r="H84" s="10" t="str">
        <f>IFERROR(VLOOKUP($C84,'[2]2021-10-10NCCX3'!$D:$W,12,0),"")</f>
        <v/>
      </c>
      <c r="I84" s="10" t="str">
        <f>IFERROR(VLOOKUP($C84,'[2]2021-10-10NCCX3'!$D:$W,9,0),"")</f>
        <v/>
      </c>
      <c r="J84" s="10" t="str">
        <f>IFERROR(VLOOKUP($C84,'[2]2021-10-10NCCX3'!$D:$W,11,0),"")</f>
        <v/>
      </c>
      <c r="K84" s="10" t="str">
        <f>IFERROR(VLOOKUP($C84,'[2]2021-10-10NCCX3'!$D:$W,17,0),"")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Entry'!R85</f>
        <v xml:space="preserve"> </v>
      </c>
      <c r="C85" s="9" t="str">
        <f t="shared" si="1"/>
        <v xml:space="preserve"> Collegiate  Men B</v>
      </c>
      <c r="D85" s="10" t="str">
        <f>IFERROR(VLOOKUP($C85,'[2]2021-10-10NCCX3'!$D:$W,4,0),"")</f>
        <v/>
      </c>
      <c r="E85" s="10" t="str">
        <f>IFERROR(VLOOKUP($C85,'[2]2021-10-10NCCX3'!$D:$W,5,0),"")</f>
        <v/>
      </c>
      <c r="F85" s="10" t="str">
        <f>IFERROR(VLOOKUP($C85,'[2]2021-10-10NCCX3'!$D:$W,7,0),"")</f>
        <v/>
      </c>
      <c r="G85" s="10" t="str">
        <f>IFERROR(VLOOKUP($C85,'[2]2021-10-10NCCX3'!$D:$W,10,0),"")</f>
        <v/>
      </c>
      <c r="H85" s="10" t="str">
        <f>IFERROR(VLOOKUP($C85,'[2]2021-10-10NCCX3'!$D:$W,12,0),"")</f>
        <v/>
      </c>
      <c r="I85" s="10" t="str">
        <f>IFERROR(VLOOKUP($C85,'[2]2021-10-10NCCX3'!$D:$W,9,0),"")</f>
        <v/>
      </c>
      <c r="J85" s="10" t="str">
        <f>IFERROR(VLOOKUP($C85,'[2]2021-10-10NCCX3'!$D:$W,11,0),"")</f>
        <v/>
      </c>
      <c r="K85" s="10" t="str">
        <f>IFERROR(VLOOKUP($C85,'[2]2021-10-10NCCX3'!$D:$W,17,0),"")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Entry'!R86</f>
        <v xml:space="preserve"> </v>
      </c>
      <c r="C86" s="9" t="str">
        <f t="shared" si="1"/>
        <v xml:space="preserve"> Collegiate  Men B</v>
      </c>
      <c r="D86" s="10" t="str">
        <f>IFERROR(VLOOKUP($C86,'[2]2021-10-10NCCX3'!$D:$W,4,0),"")</f>
        <v/>
      </c>
      <c r="E86" s="10" t="str">
        <f>IFERROR(VLOOKUP($C86,'[2]2021-10-10NCCX3'!$D:$W,5,0),"")</f>
        <v/>
      </c>
      <c r="F86" s="10" t="str">
        <f>IFERROR(VLOOKUP($C86,'[2]2021-10-10NCCX3'!$D:$W,7,0),"")</f>
        <v/>
      </c>
      <c r="G86" s="10" t="str">
        <f>IFERROR(VLOOKUP($C86,'[2]2021-10-10NCCX3'!$D:$W,10,0),"")</f>
        <v/>
      </c>
      <c r="H86" s="10" t="str">
        <f>IFERROR(VLOOKUP($C86,'[2]2021-10-10NCCX3'!$D:$W,12,0),"")</f>
        <v/>
      </c>
      <c r="I86" s="10" t="str">
        <f>IFERROR(VLOOKUP($C86,'[2]2021-10-10NCCX3'!$D:$W,9,0),"")</f>
        <v/>
      </c>
      <c r="J86" s="10" t="str">
        <f>IFERROR(VLOOKUP($C86,'[2]2021-10-10NCCX3'!$D:$W,11,0),"")</f>
        <v/>
      </c>
      <c r="K86" s="10" t="str">
        <f>IFERROR(VLOOKUP($C86,'[2]2021-10-10NCCX3'!$D:$W,17,0),"")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Entry'!R87</f>
        <v xml:space="preserve"> </v>
      </c>
      <c r="C87" s="9" t="str">
        <f t="shared" si="1"/>
        <v xml:space="preserve"> Collegiate  Men B</v>
      </c>
      <c r="D87" s="10" t="str">
        <f>IFERROR(VLOOKUP($C87,'[2]2021-10-10NCCX3'!$D:$W,4,0),"")</f>
        <v/>
      </c>
      <c r="E87" s="10" t="str">
        <f>IFERROR(VLOOKUP($C87,'[2]2021-10-10NCCX3'!$D:$W,5,0),"")</f>
        <v/>
      </c>
      <c r="F87" s="10" t="str">
        <f>IFERROR(VLOOKUP($C87,'[2]2021-10-10NCCX3'!$D:$W,7,0),"")</f>
        <v/>
      </c>
      <c r="G87" s="10" t="str">
        <f>IFERROR(VLOOKUP($C87,'[2]2021-10-10NCCX3'!$D:$W,10,0),"")</f>
        <v/>
      </c>
      <c r="H87" s="10" t="str">
        <f>IFERROR(VLOOKUP($C87,'[2]2021-10-10NCCX3'!$D:$W,12,0),"")</f>
        <v/>
      </c>
      <c r="I87" s="10" t="str">
        <f>IFERROR(VLOOKUP($C87,'[2]2021-10-10NCCX3'!$D:$W,9,0),"")</f>
        <v/>
      </c>
      <c r="J87" s="10" t="str">
        <f>IFERROR(VLOOKUP($C87,'[2]2021-10-10NCCX3'!$D:$W,11,0),"")</f>
        <v/>
      </c>
      <c r="K87" s="10" t="str">
        <f>IFERROR(VLOOKUP($C87,'[2]2021-10-10NCCX3'!$D:$W,17,0),"")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Entry'!R88</f>
        <v xml:space="preserve"> </v>
      </c>
      <c r="C88" s="9" t="str">
        <f t="shared" si="1"/>
        <v xml:space="preserve"> Collegiate  Men B</v>
      </c>
      <c r="D88" s="10" t="str">
        <f>IFERROR(VLOOKUP($C88,'[2]2021-10-10NCCX3'!$D:$W,4,0),"")</f>
        <v/>
      </c>
      <c r="E88" s="10" t="str">
        <f>IFERROR(VLOOKUP($C88,'[2]2021-10-10NCCX3'!$D:$W,5,0),"")</f>
        <v/>
      </c>
      <c r="F88" s="10" t="str">
        <f>IFERROR(VLOOKUP($C88,'[2]2021-10-10NCCX3'!$D:$W,7,0),"")</f>
        <v/>
      </c>
      <c r="G88" s="10" t="str">
        <f>IFERROR(VLOOKUP($C88,'[2]2021-10-10NCCX3'!$D:$W,10,0),"")</f>
        <v/>
      </c>
      <c r="H88" s="10" t="str">
        <f>IFERROR(VLOOKUP($C88,'[2]2021-10-10NCCX3'!$D:$W,12,0),"")</f>
        <v/>
      </c>
      <c r="I88" s="10" t="str">
        <f>IFERROR(VLOOKUP($C88,'[2]2021-10-10NCCX3'!$D:$W,9,0),"")</f>
        <v/>
      </c>
      <c r="J88" s="10" t="str">
        <f>IFERROR(VLOOKUP($C88,'[2]2021-10-10NCCX3'!$D:$W,11,0),"")</f>
        <v/>
      </c>
      <c r="K88" s="10" t="str">
        <f>IFERROR(VLOOKUP($C88,'[2]2021-10-10NCCX3'!$D:$W,17,0),"")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Entry'!R89</f>
        <v xml:space="preserve"> </v>
      </c>
      <c r="C89" s="9" t="str">
        <f t="shared" si="1"/>
        <v xml:space="preserve"> Collegiate  Men B</v>
      </c>
      <c r="D89" s="10" t="str">
        <f>IFERROR(VLOOKUP($C89,'[2]2021-10-10NCCX3'!$D:$W,4,0),"")</f>
        <v/>
      </c>
      <c r="E89" s="10" t="str">
        <f>IFERROR(VLOOKUP($C89,'[2]2021-10-10NCCX3'!$D:$W,5,0),"")</f>
        <v/>
      </c>
      <c r="F89" s="10" t="str">
        <f>IFERROR(VLOOKUP($C89,'[2]2021-10-10NCCX3'!$D:$W,7,0),"")</f>
        <v/>
      </c>
      <c r="G89" s="10" t="str">
        <f>IFERROR(VLOOKUP($C89,'[2]2021-10-10NCCX3'!$D:$W,10,0),"")</f>
        <v/>
      </c>
      <c r="H89" s="10" t="str">
        <f>IFERROR(VLOOKUP($C89,'[2]2021-10-10NCCX3'!$D:$W,12,0),"")</f>
        <v/>
      </c>
      <c r="I89" s="10" t="str">
        <f>IFERROR(VLOOKUP($C89,'[2]2021-10-10NCCX3'!$D:$W,9,0),"")</f>
        <v/>
      </c>
      <c r="J89" s="10" t="str">
        <f>IFERROR(VLOOKUP($C89,'[2]2021-10-10NCCX3'!$D:$W,11,0),"")</f>
        <v/>
      </c>
      <c r="K89" s="10" t="str">
        <f>IFERROR(VLOOKUP($C89,'[2]2021-10-10NCCX3'!$D:$W,17,0),"")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Entry'!R90</f>
        <v xml:space="preserve"> </v>
      </c>
      <c r="C90" s="9" t="str">
        <f t="shared" si="1"/>
        <v xml:space="preserve"> Collegiate  Men B</v>
      </c>
      <c r="D90" s="10" t="str">
        <f>IFERROR(VLOOKUP($C90,'[2]2021-10-10NCCX3'!$D:$W,4,0),"")</f>
        <v/>
      </c>
      <c r="E90" s="10" t="str">
        <f>IFERROR(VLOOKUP($C90,'[2]2021-10-10NCCX3'!$D:$W,5,0),"")</f>
        <v/>
      </c>
      <c r="F90" s="10" t="str">
        <f>IFERROR(VLOOKUP($C90,'[2]2021-10-10NCCX3'!$D:$W,7,0),"")</f>
        <v/>
      </c>
      <c r="G90" s="10" t="str">
        <f>IFERROR(VLOOKUP($C90,'[2]2021-10-10NCCX3'!$D:$W,10,0),"")</f>
        <v/>
      </c>
      <c r="H90" s="10" t="str">
        <f>IFERROR(VLOOKUP($C90,'[2]2021-10-10NCCX3'!$D:$W,12,0),"")</f>
        <v/>
      </c>
      <c r="I90" s="10" t="str">
        <f>IFERROR(VLOOKUP($C90,'[2]2021-10-10NCCX3'!$D:$W,9,0),"")</f>
        <v/>
      </c>
      <c r="J90" s="10" t="str">
        <f>IFERROR(VLOOKUP($C90,'[2]2021-10-10NCCX3'!$D:$W,11,0),"")</f>
        <v/>
      </c>
      <c r="K90" s="10" t="str">
        <f>IFERROR(VLOOKUP($C90,'[2]2021-10-10NCCX3'!$D:$W,17,0),"")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Entry'!R91</f>
        <v xml:space="preserve"> </v>
      </c>
      <c r="C91" s="9" t="str">
        <f t="shared" si="1"/>
        <v xml:space="preserve"> Collegiate  Men B</v>
      </c>
      <c r="D91" s="10" t="str">
        <f>IFERROR(VLOOKUP($C91,'[2]2021-10-10NCCX3'!$D:$W,4,0),"")</f>
        <v/>
      </c>
      <c r="E91" s="10" t="str">
        <f>IFERROR(VLOOKUP($C91,'[2]2021-10-10NCCX3'!$D:$W,5,0),"")</f>
        <v/>
      </c>
      <c r="F91" s="10" t="str">
        <f>IFERROR(VLOOKUP($C91,'[2]2021-10-10NCCX3'!$D:$W,7,0),"")</f>
        <v/>
      </c>
      <c r="G91" s="10" t="str">
        <f>IFERROR(VLOOKUP($C91,'[2]2021-10-10NCCX3'!$D:$W,10,0),"")</f>
        <v/>
      </c>
      <c r="H91" s="10" t="str">
        <f>IFERROR(VLOOKUP($C91,'[2]2021-10-10NCCX3'!$D:$W,12,0),"")</f>
        <v/>
      </c>
      <c r="I91" s="10" t="str">
        <f>IFERROR(VLOOKUP($C91,'[2]2021-10-10NCCX3'!$D:$W,9,0),"")</f>
        <v/>
      </c>
      <c r="J91" s="10" t="str">
        <f>IFERROR(VLOOKUP($C91,'[2]2021-10-10NCCX3'!$D:$W,11,0),"")</f>
        <v/>
      </c>
      <c r="K91" s="10" t="str">
        <f>IFERROR(VLOOKUP($C91,'[2]2021-10-10NCCX3'!$D:$W,17,0),"")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Entry'!R92</f>
        <v xml:space="preserve"> </v>
      </c>
      <c r="C92" s="9" t="str">
        <f t="shared" si="1"/>
        <v xml:space="preserve"> Collegiate  Men B</v>
      </c>
      <c r="D92" s="10" t="str">
        <f>IFERROR(VLOOKUP($C92,'[2]2021-10-10NCCX3'!$D:$W,4,0),"")</f>
        <v/>
      </c>
      <c r="E92" s="10" t="str">
        <f>IFERROR(VLOOKUP($C92,'[2]2021-10-10NCCX3'!$D:$W,5,0),"")</f>
        <v/>
      </c>
      <c r="F92" s="10" t="str">
        <f>IFERROR(VLOOKUP($C92,'[2]2021-10-10NCCX3'!$D:$W,7,0),"")</f>
        <v/>
      </c>
      <c r="G92" s="10" t="str">
        <f>IFERROR(VLOOKUP($C92,'[2]2021-10-10NCCX3'!$D:$W,10,0),"")</f>
        <v/>
      </c>
      <c r="H92" s="10" t="str">
        <f>IFERROR(VLOOKUP($C92,'[2]2021-10-10NCCX3'!$D:$W,12,0),"")</f>
        <v/>
      </c>
      <c r="I92" s="10" t="str">
        <f>IFERROR(VLOOKUP($C92,'[2]2021-10-10NCCX3'!$D:$W,9,0),"")</f>
        <v/>
      </c>
      <c r="J92" s="10" t="str">
        <f>IFERROR(VLOOKUP($C92,'[2]2021-10-10NCCX3'!$D:$W,11,0),"")</f>
        <v/>
      </c>
      <c r="K92" s="10" t="str">
        <f>IFERROR(VLOOKUP($C92,'[2]2021-10-10NCCX3'!$D:$W,17,0),"")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Entry'!R93</f>
        <v xml:space="preserve"> </v>
      </c>
      <c r="C93" s="9" t="str">
        <f t="shared" si="1"/>
        <v xml:space="preserve"> Collegiate  Men B</v>
      </c>
      <c r="D93" s="10" t="str">
        <f>IFERROR(VLOOKUP($C93,'[2]2021-10-10NCCX3'!$D:$W,4,0),"")</f>
        <v/>
      </c>
      <c r="E93" s="10" t="str">
        <f>IFERROR(VLOOKUP($C93,'[2]2021-10-10NCCX3'!$D:$W,5,0),"")</f>
        <v/>
      </c>
      <c r="F93" s="10" t="str">
        <f>IFERROR(VLOOKUP($C93,'[2]2021-10-10NCCX3'!$D:$W,7,0),"")</f>
        <v/>
      </c>
      <c r="G93" s="10" t="str">
        <f>IFERROR(VLOOKUP($C93,'[2]2021-10-10NCCX3'!$D:$W,10,0),"")</f>
        <v/>
      </c>
      <c r="H93" s="10" t="str">
        <f>IFERROR(VLOOKUP($C93,'[2]2021-10-10NCCX3'!$D:$W,12,0),"")</f>
        <v/>
      </c>
      <c r="I93" s="10" t="str">
        <f>IFERROR(VLOOKUP($C93,'[2]2021-10-10NCCX3'!$D:$W,9,0),"")</f>
        <v/>
      </c>
      <c r="J93" s="10" t="str">
        <f>IFERROR(VLOOKUP($C93,'[2]2021-10-10NCCX3'!$D:$W,11,0),"")</f>
        <v/>
      </c>
      <c r="K93" s="10" t="str">
        <f>IFERROR(VLOOKUP($C93,'[2]2021-10-10NCCX3'!$D:$W,17,0),"")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Entry'!R94</f>
        <v xml:space="preserve"> </v>
      </c>
      <c r="C94" s="9" t="str">
        <f t="shared" si="1"/>
        <v xml:space="preserve"> Collegiate  Men B</v>
      </c>
      <c r="D94" s="10" t="str">
        <f>IFERROR(VLOOKUP($C94,'[2]2021-10-10NCCX3'!$D:$W,4,0),"")</f>
        <v/>
      </c>
      <c r="E94" s="10" t="str">
        <f>IFERROR(VLOOKUP($C94,'[2]2021-10-10NCCX3'!$D:$W,5,0),"")</f>
        <v/>
      </c>
      <c r="F94" s="10" t="str">
        <f>IFERROR(VLOOKUP($C94,'[2]2021-10-10NCCX3'!$D:$W,7,0),"")</f>
        <v/>
      </c>
      <c r="G94" s="10" t="str">
        <f>IFERROR(VLOOKUP($C94,'[2]2021-10-10NCCX3'!$D:$W,10,0),"")</f>
        <v/>
      </c>
      <c r="H94" s="10" t="str">
        <f>IFERROR(VLOOKUP($C94,'[2]2021-10-10NCCX3'!$D:$W,12,0),"")</f>
        <v/>
      </c>
      <c r="I94" s="10" t="str">
        <f>IFERROR(VLOOKUP($C94,'[2]2021-10-10NCCX3'!$D:$W,9,0),"")</f>
        <v/>
      </c>
      <c r="J94" s="10" t="str">
        <f>IFERROR(VLOOKUP($C94,'[2]2021-10-10NCCX3'!$D:$W,11,0),"")</f>
        <v/>
      </c>
      <c r="K94" s="10" t="str">
        <f>IFERROR(VLOOKUP($C94,'[2]2021-10-10NCCX3'!$D:$W,17,0),"")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Entry'!R95</f>
        <v xml:space="preserve"> </v>
      </c>
      <c r="C95" s="9" t="str">
        <f t="shared" si="1"/>
        <v xml:space="preserve"> Collegiate  Men B</v>
      </c>
      <c r="D95" s="10" t="str">
        <f>IFERROR(VLOOKUP($C95,'[2]2021-10-10NCCX3'!$D:$W,4,0),"")</f>
        <v/>
      </c>
      <c r="E95" s="10" t="str">
        <f>IFERROR(VLOOKUP($C95,'[2]2021-10-10NCCX3'!$D:$W,5,0),"")</f>
        <v/>
      </c>
      <c r="F95" s="10" t="str">
        <f>IFERROR(VLOOKUP($C95,'[2]2021-10-10NCCX3'!$D:$W,7,0),"")</f>
        <v/>
      </c>
      <c r="G95" s="10" t="str">
        <f>IFERROR(VLOOKUP($C95,'[2]2021-10-10NCCX3'!$D:$W,10,0),"")</f>
        <v/>
      </c>
      <c r="H95" s="10" t="str">
        <f>IFERROR(VLOOKUP($C95,'[2]2021-10-10NCCX3'!$D:$W,12,0),"")</f>
        <v/>
      </c>
      <c r="I95" s="10" t="str">
        <f>IFERROR(VLOOKUP($C95,'[2]2021-10-10NCCX3'!$D:$W,9,0),"")</f>
        <v/>
      </c>
      <c r="J95" s="10" t="str">
        <f>IFERROR(VLOOKUP($C95,'[2]2021-10-10NCCX3'!$D:$W,11,0),"")</f>
        <v/>
      </c>
      <c r="K95" s="10" t="str">
        <f>IFERROR(VLOOKUP($C95,'[2]2021-10-10NCCX3'!$D:$W,17,0),"")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Entry'!R96</f>
        <v xml:space="preserve"> </v>
      </c>
      <c r="C96" s="9" t="str">
        <f t="shared" si="1"/>
        <v xml:space="preserve"> Collegiate  Men B</v>
      </c>
      <c r="D96" s="10" t="str">
        <f>IFERROR(VLOOKUP($C96,'[2]2021-10-10NCCX3'!$D:$W,4,0),"")</f>
        <v/>
      </c>
      <c r="E96" s="10" t="str">
        <f>IFERROR(VLOOKUP($C96,'[2]2021-10-10NCCX3'!$D:$W,5,0),"")</f>
        <v/>
      </c>
      <c r="F96" s="10" t="str">
        <f>IFERROR(VLOOKUP($C96,'[2]2021-10-10NCCX3'!$D:$W,7,0),"")</f>
        <v/>
      </c>
      <c r="G96" s="10" t="str">
        <f>IFERROR(VLOOKUP($C96,'[2]2021-10-10NCCX3'!$D:$W,10,0),"")</f>
        <v/>
      </c>
      <c r="H96" s="10" t="str">
        <f>IFERROR(VLOOKUP($C96,'[2]2021-10-10NCCX3'!$D:$W,12,0),"")</f>
        <v/>
      </c>
      <c r="I96" s="10" t="str">
        <f>IFERROR(VLOOKUP($C96,'[2]2021-10-10NCCX3'!$D:$W,9,0),"")</f>
        <v/>
      </c>
      <c r="J96" s="10" t="str">
        <f>IFERROR(VLOOKUP($C96,'[2]2021-10-10NCCX3'!$D:$W,11,0),"")</f>
        <v/>
      </c>
      <c r="K96" s="10" t="str">
        <f>IFERROR(VLOOKUP($C96,'[2]2021-10-10NCCX3'!$D:$W,17,0),"")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05DE-0540-48F8-8C0D-6562DF90B5C6}">
  <sheetPr>
    <pageSetUpPr fitToPage="1"/>
  </sheetPr>
  <dimension ref="A1:K96"/>
  <sheetViews>
    <sheetView workbookViewId="0"/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Entry'!S2</f>
        <v>102</v>
      </c>
      <c r="C2" s="9" t="str">
        <f>CONCATENATE($B2,"UCI  Junior Men 17-18")</f>
        <v>102UCI  Junior Men 17-18</v>
      </c>
      <c r="D2" s="10" t="str">
        <f>IFERROR(VLOOKUP($C2,'[1]2021-11-20NCCX10'!$D:$Z,4,0),"")</f>
        <v>Marcis</v>
      </c>
      <c r="E2" s="10" t="str">
        <f>IFERROR(VLOOKUP($C2,'[1]2021-11-20NCCX10'!$D:$Z,5,0),"")</f>
        <v>Shelton</v>
      </c>
      <c r="F2" s="10" t="str">
        <f>IFERROR(VLOOKUP($C2,'[1]2021-11-20NCCX10'!$D:$Z,7,0),"")</f>
        <v>M</v>
      </c>
      <c r="G2" s="10">
        <f>IFERROR(VLOOKUP($C2,'[1]2021-11-20NCCX10'!$D:$Z,10,0),"")</f>
        <v>18</v>
      </c>
      <c r="H2" s="11">
        <f>IFERROR(VLOOKUP($C2,'[1]2021-11-20NCCX10'!$D:$Z,12,0),"")</f>
        <v>44561</v>
      </c>
      <c r="I2" s="10" t="str">
        <f>IFERROR(VLOOKUP($C2,'[1]2021-11-20NCCX10'!$D:$Z,9,0),"")</f>
        <v>CA</v>
      </c>
      <c r="J2" s="10" t="str">
        <f>IFERROR(VLOOKUP($C2,'[1]2021-11-20NCCX10'!$D:$Z,11,0),"")</f>
        <v>USA Cycling Olympic Development Academy</v>
      </c>
      <c r="K2" s="10">
        <f>IFERROR(VLOOKUP($C2,'[1]2021-11-20NCCX10'!$D:$Z,17,0),"")</f>
        <v>519669</v>
      </c>
    </row>
    <row r="3" spans="1:11" x14ac:dyDescent="0.2">
      <c r="A3" s="9">
        <f>IF(B3&lt;&gt;" ",'Results Data Entry'!A3," ")</f>
        <v>2</v>
      </c>
      <c r="B3" s="9">
        <f>'Results Data Entry'!S3</f>
        <v>104</v>
      </c>
      <c r="C3" s="9" t="str">
        <f t="shared" ref="C3:C66" si="0">CONCATENATE($B3,"UCI  Junior Men 17-18")</f>
        <v>104UCI  Junior Men 17-18</v>
      </c>
      <c r="D3" s="10" t="str">
        <f>IFERROR(VLOOKUP($C3,'[1]2021-11-20NCCX10'!$D:$Z,4,0),"")</f>
        <v>Dan</v>
      </c>
      <c r="E3" s="10" t="str">
        <f>IFERROR(VLOOKUP($C3,'[1]2021-11-20NCCX10'!$D:$Z,5,0),"")</f>
        <v>English</v>
      </c>
      <c r="F3" s="10" t="str">
        <f>IFERROR(VLOOKUP($C3,'[1]2021-11-20NCCX10'!$D:$Z,7,0),"")</f>
        <v>M</v>
      </c>
      <c r="G3" s="10">
        <f>IFERROR(VLOOKUP($C3,'[1]2021-11-20NCCX10'!$D:$Z,10,0),"")</f>
        <v>17</v>
      </c>
      <c r="H3" s="11">
        <f>IFERROR(VLOOKUP($C3,'[1]2021-11-20NCCX10'!$D:$Z,12,0),"")</f>
        <v>44755</v>
      </c>
      <c r="I3" s="10" t="str">
        <f>IFERROR(VLOOKUP($C3,'[1]2021-11-20NCCX10'!$D:$Z,9,0),"")</f>
        <v>CA</v>
      </c>
      <c r="J3" s="10" t="str">
        <f>IFERROR(VLOOKUP($C3,'[1]2021-11-20NCCX10'!$D:$Z,11,0),"")</f>
        <v>Voler/Easton/HRS/Rock Lobster p/b Joseph Kochlacs Wood Products</v>
      </c>
      <c r="K3" s="10">
        <f>IFERROR(VLOOKUP($C3,'[1]2021-11-20NCCX10'!$D:$Z,17,0),"")</f>
        <v>516519</v>
      </c>
    </row>
    <row r="4" spans="1:11" x14ac:dyDescent="0.2">
      <c r="A4" s="9">
        <f>IF(B4&lt;&gt;" ",'Results Data Entry'!A4," ")</f>
        <v>3</v>
      </c>
      <c r="B4" s="9">
        <f>'Results Data Entry'!S4</f>
        <v>100</v>
      </c>
      <c r="C4" s="9" t="str">
        <f t="shared" si="0"/>
        <v>100UCI  Junior Men 17-18</v>
      </c>
      <c r="D4" s="10" t="str">
        <f>IFERROR(VLOOKUP($C4,'[1]2021-11-20NCCX10'!$D:$Z,4,0),"")</f>
        <v>Ian</v>
      </c>
      <c r="E4" s="10" t="str">
        <f>IFERROR(VLOOKUP($C4,'[1]2021-11-20NCCX10'!$D:$Z,5,0),"")</f>
        <v>Ackert</v>
      </c>
      <c r="F4" s="10" t="str">
        <f>IFERROR(VLOOKUP($C4,'[1]2021-11-20NCCX10'!$D:$Z,7,0),"")</f>
        <v>M</v>
      </c>
      <c r="G4" s="10">
        <f>IFERROR(VLOOKUP($C4,'[1]2021-11-20NCCX10'!$D:$Z,10,0),"")</f>
        <v>17</v>
      </c>
      <c r="H4" s="11" t="str">
        <f>IFERROR(VLOOKUP($C4,'[1]2021-11-20NCCX10'!$D:$Z,12,0),"")</f>
        <v>Intl</v>
      </c>
      <c r="I4" s="10" t="str">
        <f>IFERROR(VLOOKUP($C4,'[1]2021-11-20NCCX10'!$D:$Z,9,0),"")</f>
        <v>ON</v>
      </c>
      <c r="J4" s="10" t="str">
        <f>IFERROR(VLOOKUP($C4,'[1]2021-11-20NCCX10'!$D:$Z,11,0),"")</f>
        <v>Hardwood Next Wave</v>
      </c>
      <c r="K4" s="10">
        <f>IFERROR(VLOOKUP($C4,'[1]2021-11-20NCCX10'!$D:$Z,17,0),"")</f>
        <v>566538</v>
      </c>
    </row>
    <row r="5" spans="1:11" x14ac:dyDescent="0.2">
      <c r="A5" s="9">
        <f>IF(B5&lt;&gt;" ",'Results Data Entry'!A5," ")</f>
        <v>4</v>
      </c>
      <c r="B5" s="9">
        <f>'Results Data Entry'!S5</f>
        <v>103</v>
      </c>
      <c r="C5" s="9" t="str">
        <f t="shared" si="0"/>
        <v>103UCI  Junior Men 17-18</v>
      </c>
      <c r="D5" s="10" t="str">
        <f>IFERROR(VLOOKUP($C5,'[1]2021-11-20NCCX10'!$D:$Z,4,0),"")</f>
        <v>Carden</v>
      </c>
      <c r="E5" s="10" t="str">
        <f>IFERROR(VLOOKUP($C5,'[1]2021-11-20NCCX10'!$D:$Z,5,0),"")</f>
        <v>King</v>
      </c>
      <c r="F5" s="10" t="str">
        <f>IFERROR(VLOOKUP($C5,'[1]2021-11-20NCCX10'!$D:$Z,7,0),"")</f>
        <v>M</v>
      </c>
      <c r="G5" s="10">
        <f>IFERROR(VLOOKUP($C5,'[1]2021-11-20NCCX10'!$D:$Z,10,0),"")</f>
        <v>17</v>
      </c>
      <c r="H5" s="11">
        <f>IFERROR(VLOOKUP($C5,'[1]2021-11-20NCCX10'!$D:$Z,12,0),"")</f>
        <v>44561</v>
      </c>
      <c r="I5" s="10" t="str">
        <f>IFERROR(VLOOKUP($C5,'[1]2021-11-20NCCX10'!$D:$Z,9,0),"")</f>
        <v>CO</v>
      </c>
      <c r="J5" s="10" t="str">
        <f>IFERROR(VLOOKUP($C5,'[1]2021-11-20NCCX10'!$D:$Z,11,0),"")</f>
        <v>USA Cycling Olympic Development Academy</v>
      </c>
      <c r="K5" s="10">
        <f>IFERROR(VLOOKUP($C5,'[1]2021-11-20NCCX10'!$D:$Z,17,0),"")</f>
        <v>418483</v>
      </c>
    </row>
    <row r="6" spans="1:11" x14ac:dyDescent="0.2">
      <c r="A6" s="9">
        <f>IF(B6&lt;&gt;" ",'Results Data Entry'!A6," ")</f>
        <v>5</v>
      </c>
      <c r="B6" s="9">
        <f>'Results Data Entry'!S6</f>
        <v>110</v>
      </c>
      <c r="C6" s="9" t="str">
        <f t="shared" si="0"/>
        <v>110UCI  Junior Men 17-18</v>
      </c>
      <c r="D6" s="10" t="s">
        <v>49</v>
      </c>
      <c r="E6" s="10" t="s">
        <v>50</v>
      </c>
      <c r="F6" s="10" t="s">
        <v>41</v>
      </c>
      <c r="G6" s="10" t="str">
        <f>IFERROR(VLOOKUP($C6,'[1]2021-11-20NCCX10'!$D:$Z,10,0),"")</f>
        <v/>
      </c>
      <c r="H6" s="11" t="str">
        <f>IFERROR(VLOOKUP($C6,'[1]2021-11-20NCCX10'!$D:$Z,12,0),"")</f>
        <v/>
      </c>
      <c r="I6" s="10" t="str">
        <f>IFERROR(VLOOKUP($C6,'[1]2021-11-20NCCX10'!$D:$Z,9,0),"")</f>
        <v/>
      </c>
      <c r="J6" s="10" t="str">
        <f>IFERROR(VLOOKUP($C6,'[1]2021-11-20NCCX10'!$D:$Z,11,0),"")</f>
        <v/>
      </c>
      <c r="K6" s="10" t="str">
        <f>IFERROR(VLOOKUP($C6,'[1]2021-11-20NCCX10'!$D:$Z,17,0),"")</f>
        <v/>
      </c>
    </row>
    <row r="7" spans="1:11" x14ac:dyDescent="0.2">
      <c r="A7" s="9">
        <f>IF(B7&lt;&gt;" ",'Results Data Entry'!A7," ")</f>
        <v>6</v>
      </c>
      <c r="B7" s="9">
        <f>'Results Data Entry'!S7</f>
        <v>107</v>
      </c>
      <c r="C7" s="9" t="str">
        <f t="shared" si="0"/>
        <v>107UCI  Junior Men 17-18</v>
      </c>
      <c r="D7" s="10" t="str">
        <f>IFERROR(VLOOKUP($C7,'[1]2021-11-20NCCX10'!$D:$Z,4,0),"")</f>
        <v>Calvin</v>
      </c>
      <c r="E7" s="10" t="str">
        <f>IFERROR(VLOOKUP($C7,'[1]2021-11-20NCCX10'!$D:$Z,5,0),"")</f>
        <v>Hinkle</v>
      </c>
      <c r="F7" s="10" t="str">
        <f>IFERROR(VLOOKUP($C7,'[1]2021-11-20NCCX10'!$D:$Z,7,0),"")</f>
        <v>M</v>
      </c>
      <c r="G7" s="10">
        <f>IFERROR(VLOOKUP($C7,'[1]2021-11-20NCCX10'!$D:$Z,10,0),"")</f>
        <v>18</v>
      </c>
      <c r="H7" s="11">
        <f>IFERROR(VLOOKUP($C7,'[1]2021-11-20NCCX10'!$D:$Z,12,0),"")</f>
        <v>44561</v>
      </c>
      <c r="I7" s="10" t="str">
        <f>IFERROR(VLOOKUP($C7,'[1]2021-11-20NCCX10'!$D:$Z,9,0),"")</f>
        <v>NC</v>
      </c>
      <c r="J7" s="10" t="str">
        <f>IFERROR(VLOOKUP($C7,'[1]2021-11-20NCCX10'!$D:$Z,11,0),"")</f>
        <v>Hammercross</v>
      </c>
      <c r="K7" s="10">
        <f>IFERROR(VLOOKUP($C7,'[1]2021-11-20NCCX10'!$D:$Z,17,0),"")</f>
        <v>541219</v>
      </c>
    </row>
    <row r="8" spans="1:11" x14ac:dyDescent="0.2">
      <c r="A8" s="9">
        <f>IF(B8&lt;&gt;" ",'Results Data Entry'!A8," ")</f>
        <v>7</v>
      </c>
      <c r="B8" s="9">
        <f>'Results Data Entry'!S8</f>
        <v>106</v>
      </c>
      <c r="C8" s="9" t="str">
        <f t="shared" si="0"/>
        <v>106UCI  Junior Men 17-18</v>
      </c>
      <c r="D8" s="10" t="str">
        <f>IFERROR(VLOOKUP($C8,'[1]2021-11-20NCCX10'!$D:$Z,4,0),"")</f>
        <v>Gus</v>
      </c>
      <c r="E8" s="10" t="str">
        <f>IFERROR(VLOOKUP($C8,'[1]2021-11-20NCCX10'!$D:$Z,5,0),"")</f>
        <v>Walker</v>
      </c>
      <c r="F8" s="10" t="str">
        <f>IFERROR(VLOOKUP($C8,'[1]2021-11-20NCCX10'!$D:$Z,7,0),"")</f>
        <v>M</v>
      </c>
      <c r="G8" s="10">
        <f>IFERROR(VLOOKUP($C8,'[1]2021-11-20NCCX10'!$D:$Z,10,0),"")</f>
        <v>18</v>
      </c>
      <c r="H8" s="11">
        <f>IFERROR(VLOOKUP($C8,'[1]2021-11-20NCCX10'!$D:$Z,12,0),"")</f>
        <v>44561</v>
      </c>
      <c r="I8" s="10" t="str">
        <f>IFERROR(VLOOKUP($C8,'[1]2021-11-20NCCX10'!$D:$Z,9,0),"")</f>
        <v>NC</v>
      </c>
      <c r="J8" s="10" t="str">
        <f>IFERROR(VLOOKUP($C8,'[1]2021-11-20NCCX10'!$D:$Z,11,0),"")</f>
        <v>Industry Nine Cycling Team</v>
      </c>
      <c r="K8" s="10">
        <f>IFERROR(VLOOKUP($C8,'[1]2021-11-20NCCX10'!$D:$Z,17,0),"")</f>
        <v>566069</v>
      </c>
    </row>
    <row r="9" spans="1:11" x14ac:dyDescent="0.2">
      <c r="A9" s="9">
        <f>IF(B9&lt;&gt;" ",'Results Data Entry'!A9," ")</f>
        <v>8</v>
      </c>
      <c r="B9" s="9">
        <f>'Results Data Entry'!S9</f>
        <v>112</v>
      </c>
      <c r="C9" s="9" t="str">
        <f t="shared" si="0"/>
        <v>112UCI  Junior Men 17-18</v>
      </c>
      <c r="D9" s="10" t="str">
        <f>IFERROR(VLOOKUP($C9,'[1]2021-11-20NCCX10'!$D:$Z,4,0),"")</f>
        <v>William</v>
      </c>
      <c r="E9" s="10" t="str">
        <f>IFERROR(VLOOKUP($C9,'[1]2021-11-20NCCX10'!$D:$Z,5,0),"")</f>
        <v>Myers</v>
      </c>
      <c r="F9" s="10" t="str">
        <f>IFERROR(VLOOKUP($C9,'[1]2021-11-20NCCX10'!$D:$Z,7,0),"")</f>
        <v>M</v>
      </c>
      <c r="G9" s="10">
        <f>IFERROR(VLOOKUP($C9,'[1]2021-11-20NCCX10'!$D:$Z,10,0),"")</f>
        <v>18</v>
      </c>
      <c r="H9" s="11">
        <f>IFERROR(VLOOKUP($C9,'[1]2021-11-20NCCX10'!$D:$Z,12,0),"")</f>
        <v>44666</v>
      </c>
      <c r="I9" s="10" t="str">
        <f>IFERROR(VLOOKUP($C9,'[1]2021-11-20NCCX10'!$D:$Z,9,0),"")</f>
        <v>NC</v>
      </c>
      <c r="J9" s="10" t="str">
        <f>IFERROR(VLOOKUP($C9,'[1]2021-11-20NCCX10'!$D:$Z,11,0),"")</f>
        <v>First Flight Devo</v>
      </c>
      <c r="K9" s="10">
        <f>IFERROR(VLOOKUP($C9,'[1]2021-11-20NCCX10'!$D:$Z,17,0),"")</f>
        <v>541073</v>
      </c>
    </row>
    <row r="10" spans="1:11" x14ac:dyDescent="0.2">
      <c r="A10" s="9">
        <f>IF(B10&lt;&gt;" ",'Results Data Entry'!A10," ")</f>
        <v>9</v>
      </c>
      <c r="B10" s="9">
        <f>'Results Data Entry'!S10</f>
        <v>111</v>
      </c>
      <c r="C10" s="9" t="str">
        <f t="shared" si="0"/>
        <v>111UCI  Junior Men 17-18</v>
      </c>
      <c r="D10" s="10" t="str">
        <f>IFERROR(VLOOKUP($C10,'[1]2021-11-20NCCX10'!$D:$Z,4,0),"")</f>
        <v>Carmine</v>
      </c>
      <c r="E10" s="10" t="str">
        <f>IFERROR(VLOOKUP($C10,'[1]2021-11-20NCCX10'!$D:$Z,5,0),"")</f>
        <v>Miller</v>
      </c>
      <c r="F10" s="10" t="str">
        <f>IFERROR(VLOOKUP($C10,'[1]2021-11-20NCCX10'!$D:$Z,7,0),"")</f>
        <v>M</v>
      </c>
      <c r="G10" s="10">
        <f>IFERROR(VLOOKUP($C10,'[1]2021-11-20NCCX10'!$D:$Z,10,0),"")</f>
        <v>17</v>
      </c>
      <c r="H10" s="11">
        <f>IFERROR(VLOOKUP($C10,'[1]2021-11-20NCCX10'!$D:$Z,12,0),"")</f>
        <v>44561</v>
      </c>
      <c r="I10" s="10" t="str">
        <f>IFERROR(VLOOKUP($C10,'[1]2021-11-20NCCX10'!$D:$Z,9,0),"")</f>
        <v>AL</v>
      </c>
      <c r="J10" s="10" t="str">
        <f>IFERROR(VLOOKUP($C10,'[1]2021-11-20NCCX10'!$D:$Z,11,0),"")</f>
        <v>A-team devo</v>
      </c>
      <c r="K10" s="10">
        <f>IFERROR(VLOOKUP($C10,'[1]2021-11-20NCCX10'!$D:$Z,17,0),"")</f>
        <v>487447</v>
      </c>
    </row>
    <row r="11" spans="1:11" x14ac:dyDescent="0.2">
      <c r="A11" s="9">
        <f>IF(B11&lt;&gt;" ",'Results Data Entry'!A11," ")</f>
        <v>10</v>
      </c>
      <c r="B11" s="9">
        <f>'Results Data Entry'!S11</f>
        <v>109</v>
      </c>
      <c r="C11" s="9" t="str">
        <f t="shared" si="0"/>
        <v>109UCI  Junior Men 17-18</v>
      </c>
      <c r="D11" s="10" t="str">
        <f>IFERROR(VLOOKUP($C11,'[1]2021-11-20NCCX10'!$D:$Z,4,0),"")</f>
        <v>Jensen</v>
      </c>
      <c r="E11" s="10" t="str">
        <f>IFERROR(VLOOKUP($C11,'[1]2021-11-20NCCX10'!$D:$Z,5,0),"")</f>
        <v>Cervati</v>
      </c>
      <c r="F11" s="10" t="str">
        <f>IFERROR(VLOOKUP($C11,'[1]2021-11-20NCCX10'!$D:$Z,7,0),"")</f>
        <v>M</v>
      </c>
      <c r="G11" s="10">
        <f>IFERROR(VLOOKUP($C11,'[1]2021-11-20NCCX10'!$D:$Z,10,0),"")</f>
        <v>17</v>
      </c>
      <c r="H11" s="11">
        <f>IFERROR(VLOOKUP($C11,'[1]2021-11-20NCCX10'!$D:$Z,12,0),"")</f>
        <v>44548</v>
      </c>
      <c r="I11" s="10" t="str">
        <f>IFERROR(VLOOKUP($C11,'[1]2021-11-20NCCX10'!$D:$Z,9,0),"")</f>
        <v>NC</v>
      </c>
      <c r="J11" s="10" t="str">
        <f>IFERROR(VLOOKUP($C11,'[1]2021-11-20NCCX10'!$D:$Z,11,0),"")</f>
        <v>NCTC</v>
      </c>
      <c r="K11" s="10">
        <f>IFERROR(VLOOKUP($C11,'[1]2021-11-20NCCX10'!$D:$Z,17,0),"")</f>
        <v>587875</v>
      </c>
    </row>
    <row r="12" spans="1:11" x14ac:dyDescent="0.2">
      <c r="A12" s="9">
        <f>IF(B12&lt;&gt;" ",'Results Data Entry'!A12," ")</f>
        <v>11</v>
      </c>
      <c r="B12" s="9">
        <f>'Results Data Entry'!S12</f>
        <v>108</v>
      </c>
      <c r="C12" s="9" t="str">
        <f t="shared" si="0"/>
        <v>108UCI  Junior Men 17-18</v>
      </c>
      <c r="D12" s="10" t="str">
        <f>IFERROR(VLOOKUP($C12,'[1]2021-11-20NCCX10'!$D:$Z,4,0),"")</f>
        <v>Trevor</v>
      </c>
      <c r="E12" s="10" t="str">
        <f>IFERROR(VLOOKUP($C12,'[1]2021-11-20NCCX10'!$D:$Z,5,0),"")</f>
        <v>Childs</v>
      </c>
      <c r="F12" s="10" t="str">
        <f>IFERROR(VLOOKUP($C12,'[1]2021-11-20NCCX10'!$D:$Z,7,0),"")</f>
        <v>M</v>
      </c>
      <c r="G12" s="10">
        <f>IFERROR(VLOOKUP($C12,'[1]2021-11-20NCCX10'!$D:$Z,10,0),"")</f>
        <v>18</v>
      </c>
      <c r="H12" s="11">
        <f>IFERROR(VLOOKUP($C12,'[1]2021-11-20NCCX10'!$D:$Z,12,0),"")</f>
        <v>44684</v>
      </c>
      <c r="I12" s="10" t="str">
        <f>IFERROR(VLOOKUP($C12,'[1]2021-11-20NCCX10'!$D:$Z,9,0),"")</f>
        <v>NC</v>
      </c>
      <c r="J12" s="10" t="str">
        <f>IFERROR(VLOOKUP($C12,'[1]2021-11-20NCCX10'!$D:$Z,11,0),"")</f>
        <v>Velocious Sport</v>
      </c>
      <c r="K12" s="10">
        <f>IFERROR(VLOOKUP($C12,'[1]2021-11-20NCCX10'!$D:$Z,17,0),"")</f>
        <v>560249</v>
      </c>
    </row>
    <row r="13" spans="1:11" x14ac:dyDescent="0.2">
      <c r="A13" s="9" t="s">
        <v>37</v>
      </c>
      <c r="B13" s="9">
        <f>'Results Data Entry'!S13</f>
        <v>101</v>
      </c>
      <c r="C13" s="9" t="str">
        <f t="shared" si="0"/>
        <v>101UCI  Junior Men 17-18</v>
      </c>
      <c r="D13" s="10" t="str">
        <f>IFERROR(VLOOKUP($C13,'[1]2021-11-20NCCX10'!$D:$Z,4,0),"")</f>
        <v>Gus</v>
      </c>
      <c r="E13" s="10" t="str">
        <f>IFERROR(VLOOKUP($C13,'[1]2021-11-20NCCX10'!$D:$Z,5,0),"")</f>
        <v>Bratetic</v>
      </c>
      <c r="F13" s="10" t="str">
        <f>IFERROR(VLOOKUP($C13,'[1]2021-11-20NCCX10'!$D:$Z,7,0),"")</f>
        <v>M</v>
      </c>
      <c r="G13" s="10">
        <f>IFERROR(VLOOKUP($C13,'[1]2021-11-20NCCX10'!$D:$Z,10,0),"")</f>
        <v>17</v>
      </c>
      <c r="H13" s="11">
        <f>IFERROR(VLOOKUP($C13,'[1]2021-11-20NCCX10'!$D:$Z,12,0),"")</f>
        <v>44561</v>
      </c>
      <c r="I13" s="10" t="str">
        <f>IFERROR(VLOOKUP($C13,'[1]2021-11-20NCCX10'!$D:$Z,9,0),"")</f>
        <v>KY</v>
      </c>
      <c r="J13" s="10" t="str">
        <f>IFERROR(VLOOKUP($C13,'[1]2021-11-20NCCX10'!$D:$Z,11,0),"")</f>
        <v>Be Real Sports</v>
      </c>
      <c r="K13" s="10">
        <f>IFERROR(VLOOKUP($C13,'[1]2021-11-20NCCX10'!$D:$Z,17,0),"")</f>
        <v>501521</v>
      </c>
    </row>
    <row r="14" spans="1:11" x14ac:dyDescent="0.2">
      <c r="A14" s="9" t="s">
        <v>37</v>
      </c>
      <c r="B14" s="9">
        <f>'Results Data Entry'!S14</f>
        <v>105</v>
      </c>
      <c r="C14" s="9" t="str">
        <f t="shared" si="0"/>
        <v>105UCI  Junior Men 17-18</v>
      </c>
      <c r="D14" s="10" t="str">
        <f>IFERROR(VLOOKUP($C14,'[1]2021-11-20NCCX10'!$D:$Z,4,0),"")</f>
        <v>Ian</v>
      </c>
      <c r="E14" s="10" t="str">
        <f>IFERROR(VLOOKUP($C14,'[1]2021-11-20NCCX10'!$D:$Z,5,0),"")</f>
        <v>Brown</v>
      </c>
      <c r="F14" s="10" t="str">
        <f>IFERROR(VLOOKUP($C14,'[1]2021-11-20NCCX10'!$D:$Z,7,0),"")</f>
        <v>M</v>
      </c>
      <c r="G14" s="10">
        <f>IFERROR(VLOOKUP($C14,'[1]2021-11-20NCCX10'!$D:$Z,10,0),"")</f>
        <v>17</v>
      </c>
      <c r="H14" s="11">
        <f>IFERROR(VLOOKUP($C14,'[1]2021-11-20NCCX10'!$D:$Z,12,0),"")</f>
        <v>44561</v>
      </c>
      <c r="I14" s="10" t="str">
        <f>IFERROR(VLOOKUP($C14,'[1]2021-11-20NCCX10'!$D:$Z,9,0),"")</f>
        <v>OR</v>
      </c>
      <c r="J14" s="10" t="str">
        <f>IFERROR(VLOOKUP($C14,'[1]2021-11-20NCCX10'!$D:$Z,11,0),"")</f>
        <v>USA Cycling Olympic Development Academy</v>
      </c>
      <c r="K14" s="10">
        <f>IFERROR(VLOOKUP($C14,'[1]2021-11-20NCCX10'!$D:$Z,17,0),"")</f>
        <v>541118</v>
      </c>
    </row>
    <row r="15" spans="1:11" x14ac:dyDescent="0.2">
      <c r="A15" s="9" t="s">
        <v>37</v>
      </c>
      <c r="B15" s="9">
        <f>'Results Data Entry'!S15</f>
        <v>113</v>
      </c>
      <c r="C15" s="9" t="str">
        <f t="shared" si="0"/>
        <v>113UCI  Junior Men 17-18</v>
      </c>
      <c r="D15" s="10" t="str">
        <f>IFERROR(VLOOKUP($C15,'[1]2021-11-20NCCX10'!$D:$Z,4,0),"")</f>
        <v>Joe</v>
      </c>
      <c r="E15" s="10" t="str">
        <f>IFERROR(VLOOKUP($C15,'[1]2021-11-20NCCX10'!$D:$Z,5,0),"")</f>
        <v>Otto</v>
      </c>
      <c r="F15" s="10" t="str">
        <f>IFERROR(VLOOKUP($C15,'[1]2021-11-20NCCX10'!$D:$Z,7,0),"")</f>
        <v>M</v>
      </c>
      <c r="G15" s="10">
        <f>IFERROR(VLOOKUP($C15,'[1]2021-11-20NCCX10'!$D:$Z,10,0),"")</f>
        <v>17</v>
      </c>
      <c r="H15" s="11">
        <f>IFERROR(VLOOKUP($C15,'[1]2021-11-20NCCX10'!$D:$Z,12,0),"")</f>
        <v>44548</v>
      </c>
      <c r="I15" s="10" t="str">
        <f>IFERROR(VLOOKUP($C15,'[1]2021-11-20NCCX10'!$D:$Z,9,0),"")</f>
        <v>NC</v>
      </c>
      <c r="J15" s="10" t="str">
        <f>IFERROR(VLOOKUP($C15,'[1]2021-11-20NCCX10'!$D:$Z,11,0),"")</f>
        <v>HammerCross</v>
      </c>
      <c r="K15" s="10">
        <f>IFERROR(VLOOKUP($C15,'[1]2021-11-20NCCX10'!$D:$Z,17,0),"")</f>
        <v>517693</v>
      </c>
    </row>
    <row r="16" spans="1:11" hidden="1" x14ac:dyDescent="0.2">
      <c r="A16" s="9" t="str">
        <f>IF(B16&lt;&gt;" ",'Results Data Entry'!A16," ")</f>
        <v xml:space="preserve"> </v>
      </c>
      <c r="B16" s="9" t="str">
        <f>'Results Data Entry'!S16</f>
        <v xml:space="preserve"> </v>
      </c>
      <c r="C16" s="9" t="str">
        <f t="shared" si="0"/>
        <v xml:space="preserve"> UCI  Junior Men 17-18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Entry'!S17</f>
        <v xml:space="preserve"> </v>
      </c>
      <c r="C17" s="9" t="str">
        <f t="shared" si="0"/>
        <v xml:space="preserve"> UCI  Junior Men 17-18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Entry'!S18</f>
        <v xml:space="preserve"> </v>
      </c>
      <c r="C18" s="9" t="str">
        <f t="shared" si="0"/>
        <v xml:space="preserve"> UCI  Junior Men 17-18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Entry'!S19</f>
        <v xml:space="preserve"> </v>
      </c>
      <c r="C19" s="9" t="str">
        <f t="shared" si="0"/>
        <v xml:space="preserve"> UCI  Junior Men 17-18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Entry'!S20</f>
        <v xml:space="preserve"> </v>
      </c>
      <c r="C20" s="9" t="str">
        <f t="shared" si="0"/>
        <v xml:space="preserve"> UCI  Junior Men 17-18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Entry'!S21</f>
        <v xml:space="preserve"> </v>
      </c>
      <c r="C21" s="9" t="str">
        <f t="shared" si="0"/>
        <v xml:space="preserve"> UCI  Junior Men 17-18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Entry'!S22</f>
        <v xml:space="preserve"> </v>
      </c>
      <c r="C22" s="9" t="str">
        <f t="shared" si="0"/>
        <v xml:space="preserve"> UCI  Junior Men 17-18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Entry'!S23</f>
        <v xml:space="preserve"> </v>
      </c>
      <c r="C23" s="9" t="str">
        <f t="shared" si="0"/>
        <v xml:space="preserve"> UCI  Junior Men 17-18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Entry'!S24</f>
        <v xml:space="preserve"> </v>
      </c>
      <c r="C24" s="9" t="str">
        <f t="shared" si="0"/>
        <v xml:space="preserve"> UCI  Junior Men 17-18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Entry'!S25</f>
        <v xml:space="preserve"> </v>
      </c>
      <c r="C25" s="9" t="str">
        <f t="shared" si="0"/>
        <v xml:space="preserve"> UCI  Junior Men 17-18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Entry'!S26</f>
        <v xml:space="preserve"> </v>
      </c>
      <c r="C26" s="9" t="str">
        <f t="shared" si="0"/>
        <v xml:space="preserve"> UCI  Junior Men 17-18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Entry'!S27</f>
        <v xml:space="preserve"> </v>
      </c>
      <c r="C27" s="9" t="str">
        <f t="shared" si="0"/>
        <v xml:space="preserve"> UCI  Junior Men 17-18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Entry'!S28</f>
        <v xml:space="preserve"> </v>
      </c>
      <c r="C28" s="9" t="str">
        <f t="shared" si="0"/>
        <v xml:space="preserve"> UCI  Junior Men 17-18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Entry'!S29</f>
        <v xml:space="preserve"> </v>
      </c>
      <c r="C29" s="9" t="str">
        <f t="shared" si="0"/>
        <v xml:space="preserve"> UCI  Junior Men 17-18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Entry'!S30</f>
        <v xml:space="preserve"> </v>
      </c>
      <c r="C30" s="9" t="str">
        <f t="shared" si="0"/>
        <v xml:space="preserve"> UCI  Junior Men 17-18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Entry'!S31</f>
        <v xml:space="preserve"> </v>
      </c>
      <c r="C31" s="9" t="str">
        <f t="shared" si="0"/>
        <v xml:space="preserve"> UCI  Junior Men 17-18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Entry'!S32</f>
        <v xml:space="preserve"> </v>
      </c>
      <c r="C32" s="9" t="str">
        <f t="shared" si="0"/>
        <v xml:space="preserve"> UCI  Junior Men 17-18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Entry'!S33</f>
        <v xml:space="preserve"> </v>
      </c>
      <c r="C33" s="9" t="str">
        <f t="shared" si="0"/>
        <v xml:space="preserve"> UCI  Junior Men 17-18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Entry'!S34</f>
        <v xml:space="preserve"> </v>
      </c>
      <c r="C34" s="9" t="str">
        <f t="shared" si="0"/>
        <v xml:space="preserve"> UCI  Junior Men 17-18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Entry'!S35</f>
        <v xml:space="preserve"> </v>
      </c>
      <c r="C35" s="9" t="str">
        <f t="shared" si="0"/>
        <v xml:space="preserve"> UCI  Junior Men 17-18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Entry'!S36</f>
        <v xml:space="preserve"> </v>
      </c>
      <c r="C36" s="9" t="str">
        <f t="shared" si="0"/>
        <v xml:space="preserve"> UCI  Junior Men 17-18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Entry'!S37</f>
        <v xml:space="preserve"> </v>
      </c>
      <c r="C37" s="9" t="str">
        <f t="shared" si="0"/>
        <v xml:space="preserve"> UCI  Junior Men 17-18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Entry'!S38</f>
        <v xml:space="preserve"> </v>
      </c>
      <c r="C38" s="9" t="str">
        <f t="shared" si="0"/>
        <v xml:space="preserve"> UCI  Junior Men 17-18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Entry'!S39</f>
        <v xml:space="preserve"> </v>
      </c>
      <c r="C39" s="9" t="str">
        <f t="shared" si="0"/>
        <v xml:space="preserve"> UCI  Junior Men 17-18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Entry'!S40</f>
        <v xml:space="preserve"> </v>
      </c>
      <c r="C40" s="9" t="str">
        <f t="shared" si="0"/>
        <v xml:space="preserve"> UCI  Junior Men 17-18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Entry'!S41</f>
        <v xml:space="preserve"> </v>
      </c>
      <c r="C41" s="9" t="str">
        <f t="shared" si="0"/>
        <v xml:space="preserve"> UCI  Junior Men 17-18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Entry'!S42</f>
        <v xml:space="preserve"> </v>
      </c>
      <c r="C42" s="9" t="str">
        <f t="shared" si="0"/>
        <v xml:space="preserve"> UCI  Junior Men 17-18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Entry'!S43</f>
        <v xml:space="preserve"> </v>
      </c>
      <c r="C43" s="9" t="str">
        <f t="shared" si="0"/>
        <v xml:space="preserve"> UCI  Junior Men 17-18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Entry'!S44</f>
        <v xml:space="preserve"> </v>
      </c>
      <c r="C44" s="9" t="str">
        <f t="shared" si="0"/>
        <v xml:space="preserve"> UCI  Junior Men 17-18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Entry'!S45</f>
        <v xml:space="preserve"> </v>
      </c>
      <c r="C45" s="9" t="str">
        <f t="shared" si="0"/>
        <v xml:space="preserve"> UCI  Junior Men 17-18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Entry'!S46</f>
        <v xml:space="preserve"> </v>
      </c>
      <c r="C46" s="9" t="str">
        <f t="shared" si="0"/>
        <v xml:space="preserve"> UCI  Junior Men 17-18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Entry'!S47</f>
        <v xml:space="preserve"> </v>
      </c>
      <c r="C47" s="9" t="str">
        <f t="shared" si="0"/>
        <v xml:space="preserve"> UCI  Junior Men 17-18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Entry'!S48</f>
        <v xml:space="preserve"> </v>
      </c>
      <c r="C48" s="9" t="str">
        <f t="shared" si="0"/>
        <v xml:space="preserve"> UCI  Junior Men 17-18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Entry'!S49</f>
        <v xml:space="preserve"> </v>
      </c>
      <c r="C49" s="9" t="str">
        <f t="shared" si="0"/>
        <v xml:space="preserve"> UCI  Junior Men 17-18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Entry'!S50</f>
        <v xml:space="preserve"> </v>
      </c>
      <c r="C50" s="9" t="str">
        <f t="shared" si="0"/>
        <v xml:space="preserve"> UCI  Junior Men 17-18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Entry'!S51</f>
        <v xml:space="preserve"> </v>
      </c>
      <c r="C51" s="9" t="str">
        <f t="shared" si="0"/>
        <v xml:space="preserve"> UCI  Junior Men 17-18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Entry'!S52</f>
        <v xml:space="preserve"> </v>
      </c>
      <c r="C52" s="9" t="str">
        <f t="shared" si="0"/>
        <v xml:space="preserve"> UCI  Junior Men 17-18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Entry'!S53</f>
        <v xml:space="preserve"> </v>
      </c>
      <c r="C53" s="9" t="str">
        <f t="shared" si="0"/>
        <v xml:space="preserve"> UCI  Junior Men 17-18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Entry'!S54</f>
        <v xml:space="preserve"> </v>
      </c>
      <c r="C54" s="9" t="str">
        <f t="shared" si="0"/>
        <v xml:space="preserve"> UCI  Junior Men 17-18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Entry'!S55</f>
        <v xml:space="preserve"> </v>
      </c>
      <c r="C55" s="9" t="str">
        <f t="shared" si="0"/>
        <v xml:space="preserve"> UCI  Junior Men 17-18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Entry'!S56</f>
        <v xml:space="preserve"> </v>
      </c>
      <c r="C56" s="9" t="str">
        <f t="shared" si="0"/>
        <v xml:space="preserve"> UCI  Junior Men 17-18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Entry'!S57</f>
        <v xml:space="preserve"> </v>
      </c>
      <c r="C57" s="9" t="str">
        <f t="shared" si="0"/>
        <v xml:space="preserve"> UCI  Junior Men 17-18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Entry'!S58</f>
        <v xml:space="preserve"> </v>
      </c>
      <c r="C58" s="9" t="str">
        <f t="shared" si="0"/>
        <v xml:space="preserve"> UCI  Junior Men 17-18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Entry'!S59</f>
        <v xml:space="preserve"> </v>
      </c>
      <c r="C59" s="9" t="str">
        <f t="shared" si="0"/>
        <v xml:space="preserve"> UCI  Junior Men 17-18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Entry'!S60</f>
        <v xml:space="preserve"> </v>
      </c>
      <c r="C60" s="9" t="str">
        <f t="shared" si="0"/>
        <v xml:space="preserve"> UCI  Junior Men 17-18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Entry'!S61</f>
        <v xml:space="preserve"> </v>
      </c>
      <c r="C61" s="9" t="str">
        <f t="shared" si="0"/>
        <v xml:space="preserve"> UCI  Junior Men 17-18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Entry'!S62</f>
        <v xml:space="preserve"> </v>
      </c>
      <c r="C62" s="9" t="str">
        <f t="shared" si="0"/>
        <v xml:space="preserve"> UCI  Junior Men 17-18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Entry'!S63</f>
        <v xml:space="preserve"> </v>
      </c>
      <c r="C63" s="9" t="str">
        <f t="shared" si="0"/>
        <v xml:space="preserve"> UCI  Junior Men 17-18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Entry'!S64</f>
        <v xml:space="preserve"> </v>
      </c>
      <c r="C64" s="9" t="str">
        <f t="shared" si="0"/>
        <v xml:space="preserve"> UCI  Junior Men 17-18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Entry'!S65</f>
        <v xml:space="preserve"> </v>
      </c>
      <c r="C65" s="9" t="str">
        <f t="shared" si="0"/>
        <v xml:space="preserve"> UCI  Junior Men 17-18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Entry'!S66</f>
        <v xml:space="preserve"> </v>
      </c>
      <c r="C66" s="9" t="str">
        <f t="shared" si="0"/>
        <v xml:space="preserve"> UCI  Junior Men 17-18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Entry'!S67</f>
        <v xml:space="preserve"> </v>
      </c>
      <c r="C67" s="9" t="str">
        <f t="shared" ref="C67:C96" si="1">CONCATENATE($B67,"UCI  Junior Men 17-18")</f>
        <v xml:space="preserve"> UCI  Junior Men 17-18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Entry'!S68</f>
        <v xml:space="preserve"> </v>
      </c>
      <c r="C68" s="9" t="str">
        <f t="shared" si="1"/>
        <v xml:space="preserve"> UCI  Junior Men 17-18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Entry'!S69</f>
        <v xml:space="preserve"> </v>
      </c>
      <c r="C69" s="9" t="str">
        <f t="shared" si="1"/>
        <v xml:space="preserve"> UCI  Junior Men 17-18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Entry'!S70</f>
        <v xml:space="preserve"> </v>
      </c>
      <c r="C70" s="9" t="str">
        <f t="shared" si="1"/>
        <v xml:space="preserve"> UCI  Junior Men 17-18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Entry'!S71</f>
        <v xml:space="preserve"> </v>
      </c>
      <c r="C71" s="9" t="str">
        <f t="shared" si="1"/>
        <v xml:space="preserve"> UCI  Junior Men 17-18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Entry'!S72</f>
        <v xml:space="preserve"> </v>
      </c>
      <c r="C72" s="9" t="str">
        <f t="shared" si="1"/>
        <v xml:space="preserve"> UCI  Junior Men 17-18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Entry'!S73</f>
        <v xml:space="preserve"> </v>
      </c>
      <c r="C73" s="9" t="str">
        <f t="shared" si="1"/>
        <v xml:space="preserve"> UCI  Junior Men 17-18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Entry'!S74</f>
        <v xml:space="preserve"> </v>
      </c>
      <c r="C74" s="9" t="str">
        <f t="shared" si="1"/>
        <v xml:space="preserve"> UCI  Junior Men 17-18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Entry'!S75</f>
        <v xml:space="preserve"> </v>
      </c>
      <c r="C75" s="9" t="str">
        <f t="shared" si="1"/>
        <v xml:space="preserve"> UCI  Junior Men 17-18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Entry'!S76</f>
        <v xml:space="preserve"> </v>
      </c>
      <c r="C76" s="9" t="str">
        <f t="shared" si="1"/>
        <v xml:space="preserve"> UCI  Junior Men 17-18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Entry'!S77</f>
        <v xml:space="preserve"> </v>
      </c>
      <c r="C77" s="9" t="str">
        <f t="shared" si="1"/>
        <v xml:space="preserve"> UCI  Junior Men 17-18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Entry'!S78</f>
        <v xml:space="preserve"> </v>
      </c>
      <c r="C78" s="9" t="str">
        <f t="shared" si="1"/>
        <v xml:space="preserve"> UCI  Junior Men 17-18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Entry'!S79</f>
        <v xml:space="preserve"> </v>
      </c>
      <c r="C79" s="9" t="str">
        <f t="shared" si="1"/>
        <v xml:space="preserve"> UCI  Junior Men 17-18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Entry'!S80</f>
        <v xml:space="preserve"> </v>
      </c>
      <c r="C80" s="9" t="str">
        <f t="shared" si="1"/>
        <v xml:space="preserve"> UCI  Junior Men 17-18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Entry'!S81</f>
        <v xml:space="preserve"> </v>
      </c>
      <c r="C81" s="9" t="str">
        <f t="shared" si="1"/>
        <v xml:space="preserve"> UCI  Junior Men 17-18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Entry'!S82</f>
        <v xml:space="preserve"> </v>
      </c>
      <c r="C82" s="9" t="str">
        <f t="shared" si="1"/>
        <v xml:space="preserve"> UCI  Junior Men 17-18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Entry'!S83</f>
        <v xml:space="preserve"> </v>
      </c>
      <c r="C83" s="9" t="str">
        <f t="shared" si="1"/>
        <v xml:space="preserve"> UCI  Junior Men 17-18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Entry'!S84</f>
        <v xml:space="preserve"> </v>
      </c>
      <c r="C84" s="9" t="str">
        <f t="shared" si="1"/>
        <v xml:space="preserve"> UCI  Junior Men 17-18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Entry'!S85</f>
        <v xml:space="preserve"> </v>
      </c>
      <c r="C85" s="9" t="str">
        <f t="shared" si="1"/>
        <v xml:space="preserve"> UCI  Junior Men 17-18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Entry'!S86</f>
        <v xml:space="preserve"> </v>
      </c>
      <c r="C86" s="9" t="str">
        <f t="shared" si="1"/>
        <v xml:space="preserve"> UCI  Junior Men 17-18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Entry'!S87</f>
        <v xml:space="preserve"> </v>
      </c>
      <c r="C87" s="9" t="str">
        <f t="shared" si="1"/>
        <v xml:space="preserve"> UCI  Junior Men 17-18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Entry'!S88</f>
        <v xml:space="preserve"> </v>
      </c>
      <c r="C88" s="9" t="str">
        <f t="shared" si="1"/>
        <v xml:space="preserve"> UCI  Junior Men 17-18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Entry'!S89</f>
        <v xml:space="preserve"> </v>
      </c>
      <c r="C89" s="9" t="str">
        <f t="shared" si="1"/>
        <v xml:space="preserve"> UCI  Junior Men 17-18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Entry'!S90</f>
        <v xml:space="preserve"> </v>
      </c>
      <c r="C90" s="9" t="str">
        <f t="shared" si="1"/>
        <v xml:space="preserve"> UCI  Junior Men 17-18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Entry'!S91</f>
        <v xml:space="preserve"> </v>
      </c>
      <c r="C91" s="9" t="str">
        <f t="shared" si="1"/>
        <v xml:space="preserve"> UCI  Junior Men 17-18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Entry'!S92</f>
        <v xml:space="preserve"> </v>
      </c>
      <c r="C92" s="9" t="str">
        <f t="shared" si="1"/>
        <v xml:space="preserve"> UCI  Junior Men 17-18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Entry'!S93</f>
        <v xml:space="preserve"> </v>
      </c>
      <c r="C93" s="9" t="str">
        <f t="shared" si="1"/>
        <v xml:space="preserve"> UCI  Junior Men 17-18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Entry'!S94</f>
        <v xml:space="preserve"> </v>
      </c>
      <c r="C94" s="9" t="str">
        <f t="shared" si="1"/>
        <v xml:space="preserve"> UCI  Junior Men 17-18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Entry'!S95</f>
        <v xml:space="preserve"> </v>
      </c>
      <c r="C95" s="9" t="str">
        <f t="shared" si="1"/>
        <v xml:space="preserve"> UCI  Junior Men 17-18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Entry'!S96</f>
        <v xml:space="preserve"> </v>
      </c>
      <c r="C96" s="9" t="str">
        <f t="shared" si="1"/>
        <v xml:space="preserve"> UCI  Junior Men 17-18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E4ECD-CA4F-4FBA-98EA-5988248A9DC8}">
  <sheetPr>
    <pageSetUpPr fitToPage="1"/>
  </sheetPr>
  <dimension ref="A1:K96"/>
  <sheetViews>
    <sheetView workbookViewId="0">
      <selection sqref="A1:J6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Entry'!T2</f>
        <v>128</v>
      </c>
      <c r="C2" s="9" t="str">
        <f>CONCATENATE($B2,"UCI Junior Women 17-18")</f>
        <v>128UCI Junior Women 17-18</v>
      </c>
      <c r="D2" s="10" t="str">
        <f>IFERROR(VLOOKUP($C2,'[1]2021-11-20NCCX10'!$D:$Z,4,0),"")</f>
        <v>Ava</v>
      </c>
      <c r="E2" s="10" t="str">
        <f>IFERROR(VLOOKUP($C2,'[1]2021-11-20NCCX10'!$D:$Z,5,0),"")</f>
        <v>Holmgren</v>
      </c>
      <c r="F2" s="10" t="str">
        <f>IFERROR(VLOOKUP($C2,'[1]2021-11-20NCCX10'!$D:$Z,7,0),"")</f>
        <v>F</v>
      </c>
      <c r="G2" s="10">
        <f>IFERROR(VLOOKUP($C2,'[1]2021-11-20NCCX10'!$D:$Z,10,0),"")</f>
        <v>17</v>
      </c>
      <c r="H2" s="11" t="str">
        <f>IFERROR(VLOOKUP($C2,'[1]2021-11-20NCCX10'!$D:$Z,12,0),"")</f>
        <v>Intl</v>
      </c>
      <c r="I2" s="10" t="str">
        <f>IFERROR(VLOOKUP($C2,'[1]2021-11-20NCCX10'!$D:$Z,9,0),"")</f>
        <v>ON</v>
      </c>
      <c r="J2" s="10" t="str">
        <f>IFERROR(VLOOKUP($C2,'[1]2021-11-20NCCX10'!$D:$Z,11,0),"")</f>
        <v>Hardwood Next Wave Cycling Team</v>
      </c>
      <c r="K2" s="10">
        <f>IFERROR(VLOOKUP($C2,'[1]2021-11-20NCCX10'!$D:$Z,17,0),"")</f>
        <v>566594</v>
      </c>
    </row>
    <row r="3" spans="1:11" x14ac:dyDescent="0.2">
      <c r="A3" s="9">
        <f>IF(B3&lt;&gt;" ",'Results Data Entry'!A3," ")</f>
        <v>2</v>
      </c>
      <c r="B3" s="9">
        <f>'Results Data Entry'!T3</f>
        <v>129</v>
      </c>
      <c r="C3" s="9" t="str">
        <f t="shared" ref="C3:C66" si="0">CONCATENATE($B3,"UCI Junior Women 17-18")</f>
        <v>129UCI Junior Women 17-18</v>
      </c>
      <c r="D3" s="10" t="str">
        <f>IFERROR(VLOOKUP($C3,'[1]2021-11-20NCCX10'!$D:$Z,4,0),"")</f>
        <v>Isabella</v>
      </c>
      <c r="E3" s="10" t="str">
        <f>IFERROR(VLOOKUP($C3,'[1]2021-11-20NCCX10'!$D:$Z,5,0),"")</f>
        <v>Holmgren</v>
      </c>
      <c r="F3" s="10" t="str">
        <f>IFERROR(VLOOKUP($C3,'[1]2021-11-20NCCX10'!$D:$Z,7,0),"")</f>
        <v>F</v>
      </c>
      <c r="G3" s="10">
        <f>IFERROR(VLOOKUP($C3,'[1]2021-11-20NCCX10'!$D:$Z,10,0),"")</f>
        <v>17</v>
      </c>
      <c r="H3" s="11" t="str">
        <f>IFERROR(VLOOKUP($C3,'[1]2021-11-20NCCX10'!$D:$Z,12,0),"")</f>
        <v>Intl</v>
      </c>
      <c r="I3" s="10" t="str">
        <f>IFERROR(VLOOKUP($C3,'[1]2021-11-20NCCX10'!$D:$Z,9,0),"")</f>
        <v>ON</v>
      </c>
      <c r="J3" s="10" t="str">
        <f>IFERROR(VLOOKUP($C3,'[1]2021-11-20NCCX10'!$D:$Z,11,0),"")</f>
        <v>Hardwood Next Wave Cycling Team</v>
      </c>
      <c r="K3" s="10" t="str">
        <f>IFERROR(VLOOKUP($C3,'[1]2021-11-20NCCX10'!$D:$Z,17,0),"")</f>
        <v>Intl-HolmgrenIsabella</v>
      </c>
    </row>
    <row r="4" spans="1:11" x14ac:dyDescent="0.2">
      <c r="A4" s="9">
        <f>IF(B4&lt;&gt;" ",'Results Data Entry'!A4," ")</f>
        <v>3</v>
      </c>
      <c r="B4" s="9">
        <f>'Results Data Entry'!T4</f>
        <v>126</v>
      </c>
      <c r="C4" s="9" t="str">
        <f t="shared" si="0"/>
        <v>126UCI Junior Women 17-18</v>
      </c>
      <c r="D4" s="10" t="str">
        <f>IFERROR(VLOOKUP($C4,'[1]2021-11-20NCCX10'!$D:$Z,4,0),"")</f>
        <v>Lydia</v>
      </c>
      <c r="E4" s="10" t="str">
        <f>IFERROR(VLOOKUP($C4,'[1]2021-11-20NCCX10'!$D:$Z,5,0),"")</f>
        <v>Elbert</v>
      </c>
      <c r="F4" s="10" t="str">
        <f>IFERROR(VLOOKUP($C4,'[1]2021-11-20NCCX10'!$D:$Z,7,0),"")</f>
        <v>F</v>
      </c>
      <c r="G4" s="10">
        <f>IFERROR(VLOOKUP($C4,'[1]2021-11-20NCCX10'!$D:$Z,10,0),"")</f>
        <v>17</v>
      </c>
      <c r="H4" s="11">
        <f>IFERROR(VLOOKUP($C4,'[1]2021-11-20NCCX10'!$D:$Z,12,0),"")</f>
        <v>44561</v>
      </c>
      <c r="I4" s="10" t="str">
        <f>IFERROR(VLOOKUP($C4,'[1]2021-11-20NCCX10'!$D:$Z,9,0),"")</f>
        <v>IL</v>
      </c>
      <c r="J4" s="10" t="str">
        <f>IFERROR(VLOOKUP($C4,'[1]2021-11-20NCCX10'!$D:$Z,11,0),"")</f>
        <v>The Pony Shop</v>
      </c>
      <c r="K4" s="10">
        <f>IFERROR(VLOOKUP($C4,'[1]2021-11-20NCCX10'!$D:$Z,17,0),"")</f>
        <v>516539</v>
      </c>
    </row>
    <row r="5" spans="1:11" x14ac:dyDescent="0.2">
      <c r="A5" s="9">
        <f>IF(B5&lt;&gt;" ",'Results Data Entry'!A5," ")</f>
        <v>4</v>
      </c>
      <c r="B5" s="9">
        <f>'Results Data Entry'!T5</f>
        <v>125</v>
      </c>
      <c r="C5" s="9" t="str">
        <f t="shared" si="0"/>
        <v>125UCI Junior Women 17-18</v>
      </c>
      <c r="D5" s="10" t="str">
        <f>IFERROR(VLOOKUP($C5,'[1]2021-11-20NCCX10'!$D:$Z,4,0),"")</f>
        <v>Ella</v>
      </c>
      <c r="E5" s="10" t="str">
        <f>IFERROR(VLOOKUP($C5,'[1]2021-11-20NCCX10'!$D:$Z,5,0),"")</f>
        <v>Brenneman</v>
      </c>
      <c r="F5" s="10" t="str">
        <f>IFERROR(VLOOKUP($C5,'[1]2021-11-20NCCX10'!$D:$Z,7,0),"")</f>
        <v>F</v>
      </c>
      <c r="G5" s="10">
        <f>IFERROR(VLOOKUP($C5,'[1]2021-11-20NCCX10'!$D:$Z,10,0),"")</f>
        <v>17</v>
      </c>
      <c r="H5" s="11">
        <f>IFERROR(VLOOKUP($C5,'[1]2021-11-20NCCX10'!$D:$Z,12,0),"")</f>
        <v>44593</v>
      </c>
      <c r="I5" s="10" t="str">
        <f>IFERROR(VLOOKUP($C5,'[1]2021-11-20NCCX10'!$D:$Z,9,0),"")</f>
        <v>PA</v>
      </c>
      <c r="J5" s="10" t="str">
        <f>IFERROR(VLOOKUP($C5,'[1]2021-11-20NCCX10'!$D:$Z,11,0),"")</f>
        <v>CXHAIRS DEVO : TREK BIKES</v>
      </c>
      <c r="K5" s="10">
        <f>IFERROR(VLOOKUP($C5,'[1]2021-11-20NCCX10'!$D:$Z,17,0),"")</f>
        <v>454654</v>
      </c>
    </row>
    <row r="6" spans="1:11" x14ac:dyDescent="0.2">
      <c r="A6" s="9">
        <f>IF(B6&lt;&gt;" ",'Results Data Entry'!A6," ")</f>
        <v>5</v>
      </c>
      <c r="B6" s="9">
        <f>'Results Data Entry'!T6</f>
        <v>127</v>
      </c>
      <c r="C6" s="9" t="str">
        <f t="shared" si="0"/>
        <v>127UCI Junior Women 17-18</v>
      </c>
      <c r="D6" s="10" t="str">
        <f>IFERROR(VLOOKUP($C6,'[1]2021-11-20NCCX10'!$D:$Z,4,0),"")</f>
        <v>Alison</v>
      </c>
      <c r="E6" s="10" t="str">
        <f>IFERROR(VLOOKUP($C6,'[1]2021-11-20NCCX10'!$D:$Z,5,0),"")</f>
        <v>McKeithan</v>
      </c>
      <c r="F6" s="10" t="str">
        <f>IFERROR(VLOOKUP($C6,'[1]2021-11-20NCCX10'!$D:$Z,7,0),"")</f>
        <v>F</v>
      </c>
      <c r="G6" s="10">
        <f>IFERROR(VLOOKUP($C6,'[1]2021-11-20NCCX10'!$D:$Z,10,0),"")</f>
        <v>17</v>
      </c>
      <c r="H6" s="11">
        <f>IFERROR(VLOOKUP($C6,'[1]2021-11-20NCCX10'!$D:$Z,12,0),"")</f>
        <v>44561</v>
      </c>
      <c r="I6" s="10" t="str">
        <f>IFERROR(VLOOKUP($C6,'[1]2021-11-20NCCX10'!$D:$Z,9,0),"")</f>
        <v>NC</v>
      </c>
      <c r="J6" s="10" t="str">
        <f>IFERROR(VLOOKUP($C6,'[1]2021-11-20NCCX10'!$D:$Z,11,0),"")</f>
        <v>Blue Ridge Cross</v>
      </c>
      <c r="K6" s="10">
        <f>IFERROR(VLOOKUP($C6,'[1]2021-11-20NCCX10'!$D:$Z,17,0),"")</f>
        <v>393598</v>
      </c>
    </row>
    <row r="7" spans="1:11" hidden="1" x14ac:dyDescent="0.2">
      <c r="A7" s="9" t="str">
        <f>IF(B7&lt;&gt;" ",'Results Data Entry'!A7," ")</f>
        <v xml:space="preserve"> </v>
      </c>
      <c r="B7" s="9" t="str">
        <f>'Results Data Entry'!T7</f>
        <v xml:space="preserve"> </v>
      </c>
      <c r="C7" s="9" t="str">
        <f t="shared" si="0"/>
        <v xml:space="preserve"> UCI Junior Women 17-18</v>
      </c>
      <c r="D7" s="10" t="str">
        <f>IFERROR(VLOOKUP($C7,'[1]2021-11-20NCCX10'!$D:$Z,4,0),"")</f>
        <v/>
      </c>
      <c r="E7" s="10" t="str">
        <f>IFERROR(VLOOKUP($C7,'[1]2021-11-20NCCX10'!$D:$Z,5,0),"")</f>
        <v/>
      </c>
      <c r="F7" s="10" t="str">
        <f>IFERROR(VLOOKUP($C7,'[1]2021-11-20NCCX10'!$D:$Z,7,0),"")</f>
        <v/>
      </c>
      <c r="G7" s="10" t="str">
        <f>IFERROR(VLOOKUP($C7,'[1]2021-11-20NCCX10'!$D:$Z,10,0),"")</f>
        <v/>
      </c>
      <c r="H7" s="11" t="str">
        <f>IFERROR(VLOOKUP($C7,'[1]2021-11-20NCCX10'!$D:$Z,12,0),"")</f>
        <v/>
      </c>
      <c r="I7" s="10" t="str">
        <f>IFERROR(VLOOKUP($C7,'[1]2021-11-20NCCX10'!$D:$Z,9,0),"")</f>
        <v/>
      </c>
      <c r="J7" s="10" t="str">
        <f>IFERROR(VLOOKUP($C7,'[1]2021-11-20NCCX10'!$D:$Z,11,0),"")</f>
        <v/>
      </c>
      <c r="K7" s="10" t="str">
        <f>IFERROR(VLOOKUP($C7,'[1]2021-11-20NCCX10'!$D:$Z,17,0),"")</f>
        <v/>
      </c>
    </row>
    <row r="8" spans="1:11" hidden="1" x14ac:dyDescent="0.2">
      <c r="A8" s="9" t="str">
        <f>IF(B8&lt;&gt;" ",'Results Data Entry'!A8," ")</f>
        <v xml:space="preserve"> </v>
      </c>
      <c r="B8" s="9" t="str">
        <f>'Results Data Entry'!T8</f>
        <v xml:space="preserve"> </v>
      </c>
      <c r="C8" s="9" t="str">
        <f t="shared" si="0"/>
        <v xml:space="preserve"> UCI Junior Women 17-18</v>
      </c>
      <c r="D8" s="10" t="str">
        <f>IFERROR(VLOOKUP($C8,'[1]2021-11-20NCCX10'!$D:$Z,4,0),"")</f>
        <v/>
      </c>
      <c r="E8" s="10" t="str">
        <f>IFERROR(VLOOKUP($C8,'[1]2021-11-20NCCX10'!$D:$Z,5,0),"")</f>
        <v/>
      </c>
      <c r="F8" s="10" t="str">
        <f>IFERROR(VLOOKUP($C8,'[1]2021-11-20NCCX10'!$D:$Z,7,0),"")</f>
        <v/>
      </c>
      <c r="G8" s="10" t="str">
        <f>IFERROR(VLOOKUP($C8,'[1]2021-11-20NCCX10'!$D:$Z,10,0),"")</f>
        <v/>
      </c>
      <c r="H8" s="11" t="str">
        <f>IFERROR(VLOOKUP($C8,'[1]2021-11-20NCCX10'!$D:$Z,12,0),"")</f>
        <v/>
      </c>
      <c r="I8" s="10" t="str">
        <f>IFERROR(VLOOKUP($C8,'[1]2021-11-20NCCX10'!$D:$Z,9,0),"")</f>
        <v/>
      </c>
      <c r="J8" s="10" t="str">
        <f>IFERROR(VLOOKUP($C8,'[1]2021-11-20NCCX10'!$D:$Z,11,0),"")</f>
        <v/>
      </c>
      <c r="K8" s="10" t="str">
        <f>IFERROR(VLOOKUP($C8,'[1]2021-11-20NCCX10'!$D:$Z,17,0),"")</f>
        <v/>
      </c>
    </row>
    <row r="9" spans="1:11" hidden="1" x14ac:dyDescent="0.2">
      <c r="A9" s="9" t="str">
        <f>IF(B9&lt;&gt;" ",'Results Data Entry'!A9," ")</f>
        <v xml:space="preserve"> </v>
      </c>
      <c r="B9" s="9" t="str">
        <f>'Results Data Entry'!T9</f>
        <v xml:space="preserve"> </v>
      </c>
      <c r="C9" s="9" t="str">
        <f t="shared" si="0"/>
        <v xml:space="preserve"> UCI Junior Women 17-18</v>
      </c>
      <c r="D9" s="10" t="str">
        <f>IFERROR(VLOOKUP($C9,'[1]2021-11-20NCCX10'!$D:$Z,4,0),"")</f>
        <v/>
      </c>
      <c r="E9" s="10" t="str">
        <f>IFERROR(VLOOKUP($C9,'[1]2021-11-20NCCX10'!$D:$Z,5,0),"")</f>
        <v/>
      </c>
      <c r="F9" s="10" t="str">
        <f>IFERROR(VLOOKUP($C9,'[1]2021-11-20NCCX10'!$D:$Z,7,0),"")</f>
        <v/>
      </c>
      <c r="G9" s="10" t="str">
        <f>IFERROR(VLOOKUP($C9,'[1]2021-11-20NCCX10'!$D:$Z,10,0),"")</f>
        <v/>
      </c>
      <c r="H9" s="11" t="str">
        <f>IFERROR(VLOOKUP($C9,'[1]2021-11-20NCCX10'!$D:$Z,12,0),"")</f>
        <v/>
      </c>
      <c r="I9" s="10" t="str">
        <f>IFERROR(VLOOKUP($C9,'[1]2021-11-20NCCX10'!$D:$Z,9,0),"")</f>
        <v/>
      </c>
      <c r="J9" s="10" t="str">
        <f>IFERROR(VLOOKUP($C9,'[1]2021-11-20NCCX10'!$D:$Z,11,0),"")</f>
        <v/>
      </c>
      <c r="K9" s="10" t="str">
        <f>IFERROR(VLOOKUP($C9,'[1]2021-11-20NCCX10'!$D:$Z,17,0),"")</f>
        <v/>
      </c>
    </row>
    <row r="10" spans="1:11" hidden="1" x14ac:dyDescent="0.2">
      <c r="A10" s="9" t="str">
        <f>IF(B10&lt;&gt;" ",'Results Data Entry'!A10," ")</f>
        <v xml:space="preserve"> </v>
      </c>
      <c r="B10" s="9" t="str">
        <f>'Results Data Entry'!T10</f>
        <v xml:space="preserve"> </v>
      </c>
      <c r="C10" s="9" t="str">
        <f t="shared" si="0"/>
        <v xml:space="preserve"> UCI Junior Women 17-18</v>
      </c>
      <c r="D10" s="10" t="str">
        <f>IFERROR(VLOOKUP($C10,'[1]2021-11-20NCCX10'!$D:$Z,4,0),"")</f>
        <v/>
      </c>
      <c r="E10" s="10" t="str">
        <f>IFERROR(VLOOKUP($C10,'[1]2021-11-20NCCX10'!$D:$Z,5,0),"")</f>
        <v/>
      </c>
      <c r="F10" s="10" t="str">
        <f>IFERROR(VLOOKUP($C10,'[1]2021-11-20NCCX10'!$D:$Z,7,0),"")</f>
        <v/>
      </c>
      <c r="G10" s="10" t="str">
        <f>IFERROR(VLOOKUP($C10,'[1]2021-11-20NCCX10'!$D:$Z,10,0),"")</f>
        <v/>
      </c>
      <c r="H10" s="11" t="str">
        <f>IFERROR(VLOOKUP($C10,'[1]2021-11-20NCCX10'!$D:$Z,12,0),"")</f>
        <v/>
      </c>
      <c r="I10" s="10" t="str">
        <f>IFERROR(VLOOKUP($C10,'[1]2021-11-20NCCX10'!$D:$Z,9,0),"")</f>
        <v/>
      </c>
      <c r="J10" s="10" t="str">
        <f>IFERROR(VLOOKUP($C10,'[1]2021-11-20NCCX10'!$D:$Z,11,0),"")</f>
        <v/>
      </c>
      <c r="K10" s="10" t="str">
        <f>IFERROR(VLOOKUP($C10,'[1]2021-11-20NCCX10'!$D:$Z,17,0),"")</f>
        <v/>
      </c>
    </row>
    <row r="11" spans="1:11" hidden="1" x14ac:dyDescent="0.2">
      <c r="A11" s="9" t="str">
        <f>IF(B11&lt;&gt;" ",'Results Data Entry'!A11," ")</f>
        <v xml:space="preserve"> </v>
      </c>
      <c r="B11" s="9" t="str">
        <f>'Results Data Entry'!T11</f>
        <v xml:space="preserve"> </v>
      </c>
      <c r="C11" s="9" t="str">
        <f t="shared" si="0"/>
        <v xml:space="preserve"> UCI Junior Women 17-18</v>
      </c>
      <c r="D11" s="10" t="str">
        <f>IFERROR(VLOOKUP($C11,'[1]2021-11-20NCCX10'!$D:$Z,4,0),"")</f>
        <v/>
      </c>
      <c r="E11" s="10" t="str">
        <f>IFERROR(VLOOKUP($C11,'[1]2021-11-20NCCX10'!$D:$Z,5,0),"")</f>
        <v/>
      </c>
      <c r="F11" s="10" t="str">
        <f>IFERROR(VLOOKUP($C11,'[1]2021-11-20NCCX10'!$D:$Z,7,0),"")</f>
        <v/>
      </c>
      <c r="G11" s="10" t="str">
        <f>IFERROR(VLOOKUP($C11,'[1]2021-11-20NCCX10'!$D:$Z,10,0),"")</f>
        <v/>
      </c>
      <c r="H11" s="11" t="str">
        <f>IFERROR(VLOOKUP($C11,'[1]2021-11-20NCCX10'!$D:$Z,12,0),"")</f>
        <v/>
      </c>
      <c r="I11" s="10" t="str">
        <f>IFERROR(VLOOKUP($C11,'[1]2021-11-20NCCX10'!$D:$Z,9,0),"")</f>
        <v/>
      </c>
      <c r="J11" s="10" t="str">
        <f>IFERROR(VLOOKUP($C11,'[1]2021-11-20NCCX10'!$D:$Z,11,0),"")</f>
        <v/>
      </c>
      <c r="K11" s="10" t="str">
        <f>IFERROR(VLOOKUP($C11,'[1]2021-11-20NCCX10'!$D:$Z,17,0),"")</f>
        <v/>
      </c>
    </row>
    <row r="12" spans="1:11" hidden="1" x14ac:dyDescent="0.2">
      <c r="A12" s="9" t="str">
        <f>IF(B12&lt;&gt;" ",'Results Data Entry'!A12," ")</f>
        <v xml:space="preserve"> </v>
      </c>
      <c r="B12" s="9" t="str">
        <f>'Results Data Entry'!T12</f>
        <v xml:space="preserve"> </v>
      </c>
      <c r="C12" s="9" t="str">
        <f t="shared" si="0"/>
        <v xml:space="preserve"> UCI Junior Women 17-18</v>
      </c>
      <c r="D12" s="10" t="str">
        <f>IFERROR(VLOOKUP($C12,'[1]2021-11-20NCCX10'!$D:$Z,4,0),"")</f>
        <v/>
      </c>
      <c r="E12" s="10" t="str">
        <f>IFERROR(VLOOKUP($C12,'[1]2021-11-20NCCX10'!$D:$Z,5,0),"")</f>
        <v/>
      </c>
      <c r="F12" s="10" t="str">
        <f>IFERROR(VLOOKUP($C12,'[1]2021-11-20NCCX10'!$D:$Z,7,0),"")</f>
        <v/>
      </c>
      <c r="G12" s="10" t="str">
        <f>IFERROR(VLOOKUP($C12,'[1]2021-11-20NCCX10'!$D:$Z,10,0),"")</f>
        <v/>
      </c>
      <c r="H12" s="11" t="str">
        <f>IFERROR(VLOOKUP($C12,'[1]2021-11-20NCCX10'!$D:$Z,12,0),"")</f>
        <v/>
      </c>
      <c r="I12" s="10" t="str">
        <f>IFERROR(VLOOKUP($C12,'[1]2021-11-20NCCX10'!$D:$Z,9,0),"")</f>
        <v/>
      </c>
      <c r="J12" s="10" t="str">
        <f>IFERROR(VLOOKUP($C12,'[1]2021-11-20NCCX10'!$D:$Z,11,0),"")</f>
        <v/>
      </c>
      <c r="K12" s="10" t="str">
        <f>IFERROR(VLOOKUP($C12,'[1]2021-11-20NCCX10'!$D:$Z,17,0),"")</f>
        <v/>
      </c>
    </row>
    <row r="13" spans="1:11" hidden="1" x14ac:dyDescent="0.2">
      <c r="A13" s="9" t="str">
        <f>IF(B13&lt;&gt;" ",'Results Data Entry'!A13," ")</f>
        <v xml:space="preserve"> </v>
      </c>
      <c r="B13" s="9" t="str">
        <f>'Results Data Entry'!T13</f>
        <v xml:space="preserve"> </v>
      </c>
      <c r="C13" s="9" t="str">
        <f t="shared" si="0"/>
        <v xml:space="preserve"> UCI Junior Women 17-18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hidden="1" x14ac:dyDescent="0.2">
      <c r="A14" s="9" t="str">
        <f>IF(B14&lt;&gt;" ",'Results Data Entry'!A14," ")</f>
        <v xml:space="preserve"> </v>
      </c>
      <c r="B14" s="9" t="str">
        <f>'Results Data Entry'!T14</f>
        <v xml:space="preserve"> </v>
      </c>
      <c r="C14" s="9" t="str">
        <f t="shared" si="0"/>
        <v xml:space="preserve"> UCI Junior Women 17-18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hidden="1" x14ac:dyDescent="0.2">
      <c r="A15" s="9" t="str">
        <f>IF(B15&lt;&gt;" ",'Results Data Entry'!A15," ")</f>
        <v xml:space="preserve"> </v>
      </c>
      <c r="B15" s="9" t="str">
        <f>'Results Data Entry'!T15</f>
        <v xml:space="preserve"> </v>
      </c>
      <c r="C15" s="9" t="str">
        <f t="shared" si="0"/>
        <v xml:space="preserve"> UCI Junior Women 17-18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hidden="1" x14ac:dyDescent="0.2">
      <c r="A16" s="9" t="str">
        <f>IF(B16&lt;&gt;" ",'Results Data Entry'!A16," ")</f>
        <v xml:space="preserve"> </v>
      </c>
      <c r="B16" s="9" t="str">
        <f>'Results Data Entry'!T16</f>
        <v xml:space="preserve"> </v>
      </c>
      <c r="C16" s="9" t="str">
        <f t="shared" si="0"/>
        <v xml:space="preserve"> UCI Junior Women 17-18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Entry'!T17</f>
        <v xml:space="preserve"> </v>
      </c>
      <c r="C17" s="9" t="str">
        <f t="shared" si="0"/>
        <v xml:space="preserve"> UCI Junior Women 17-18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Entry'!T18</f>
        <v xml:space="preserve"> </v>
      </c>
      <c r="C18" s="9" t="str">
        <f t="shared" si="0"/>
        <v xml:space="preserve"> UCI Junior Women 17-18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Entry'!T19</f>
        <v xml:space="preserve"> </v>
      </c>
      <c r="C19" s="9" t="str">
        <f t="shared" si="0"/>
        <v xml:space="preserve"> UCI Junior Women 17-18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Entry'!T20</f>
        <v xml:space="preserve"> </v>
      </c>
      <c r="C20" s="9" t="str">
        <f t="shared" si="0"/>
        <v xml:space="preserve"> UCI Junior Women 17-18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Entry'!T21</f>
        <v xml:space="preserve"> </v>
      </c>
      <c r="C21" s="9" t="str">
        <f t="shared" si="0"/>
        <v xml:space="preserve"> UCI Junior Women 17-18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Entry'!T22</f>
        <v xml:space="preserve"> </v>
      </c>
      <c r="C22" s="9" t="str">
        <f t="shared" si="0"/>
        <v xml:space="preserve"> UCI Junior Women 17-18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Entry'!T23</f>
        <v xml:space="preserve"> </v>
      </c>
      <c r="C23" s="9" t="str">
        <f t="shared" si="0"/>
        <v xml:space="preserve"> UCI Junior Women 17-18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Entry'!T24</f>
        <v xml:space="preserve"> </v>
      </c>
      <c r="C24" s="9" t="str">
        <f t="shared" si="0"/>
        <v xml:space="preserve"> UCI Junior Women 17-18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Entry'!T25</f>
        <v xml:space="preserve"> </v>
      </c>
      <c r="C25" s="9" t="str">
        <f t="shared" si="0"/>
        <v xml:space="preserve"> UCI Junior Women 17-18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Entry'!T26</f>
        <v xml:space="preserve"> </v>
      </c>
      <c r="C26" s="9" t="str">
        <f t="shared" si="0"/>
        <v xml:space="preserve"> UCI Junior Women 17-18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Entry'!T27</f>
        <v xml:space="preserve"> </v>
      </c>
      <c r="C27" s="9" t="str">
        <f t="shared" si="0"/>
        <v xml:space="preserve"> UCI Junior Women 17-18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Entry'!T28</f>
        <v xml:space="preserve"> </v>
      </c>
      <c r="C28" s="9" t="str">
        <f t="shared" si="0"/>
        <v xml:space="preserve"> UCI Junior Women 17-18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Entry'!T29</f>
        <v xml:space="preserve"> </v>
      </c>
      <c r="C29" s="9" t="str">
        <f t="shared" si="0"/>
        <v xml:space="preserve"> UCI Junior Women 17-18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Entry'!T30</f>
        <v xml:space="preserve"> </v>
      </c>
      <c r="C30" s="9" t="str">
        <f t="shared" si="0"/>
        <v xml:space="preserve"> UCI Junior Women 17-18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Entry'!T31</f>
        <v xml:space="preserve"> </v>
      </c>
      <c r="C31" s="9" t="str">
        <f t="shared" si="0"/>
        <v xml:space="preserve"> UCI Junior Women 17-18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Entry'!T32</f>
        <v xml:space="preserve"> </v>
      </c>
      <c r="C32" s="9" t="str">
        <f t="shared" si="0"/>
        <v xml:space="preserve"> UCI Junior Women 17-18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Entry'!T33</f>
        <v xml:space="preserve"> </v>
      </c>
      <c r="C33" s="9" t="str">
        <f t="shared" si="0"/>
        <v xml:space="preserve"> UCI Junior Women 17-18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Entry'!T34</f>
        <v xml:space="preserve"> </v>
      </c>
      <c r="C34" s="9" t="str">
        <f t="shared" si="0"/>
        <v xml:space="preserve"> UCI Junior Women 17-18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Entry'!T35</f>
        <v xml:space="preserve"> </v>
      </c>
      <c r="C35" s="9" t="str">
        <f t="shared" si="0"/>
        <v xml:space="preserve"> UCI Junior Women 17-18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Entry'!T36</f>
        <v xml:space="preserve"> </v>
      </c>
      <c r="C36" s="9" t="str">
        <f t="shared" si="0"/>
        <v xml:space="preserve"> UCI Junior Women 17-18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Entry'!T37</f>
        <v xml:space="preserve"> </v>
      </c>
      <c r="C37" s="9" t="str">
        <f t="shared" si="0"/>
        <v xml:space="preserve"> UCI Junior Women 17-18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Entry'!T38</f>
        <v xml:space="preserve"> </v>
      </c>
      <c r="C38" s="9" t="str">
        <f t="shared" si="0"/>
        <v xml:space="preserve"> UCI Junior Women 17-18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Entry'!T39</f>
        <v xml:space="preserve"> </v>
      </c>
      <c r="C39" s="9" t="str">
        <f t="shared" si="0"/>
        <v xml:space="preserve"> UCI Junior Women 17-18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Entry'!T40</f>
        <v xml:space="preserve"> </v>
      </c>
      <c r="C40" s="9" t="str">
        <f t="shared" si="0"/>
        <v xml:space="preserve"> UCI Junior Women 17-18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Entry'!T41</f>
        <v xml:space="preserve"> </v>
      </c>
      <c r="C41" s="9" t="str">
        <f t="shared" si="0"/>
        <v xml:space="preserve"> UCI Junior Women 17-18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Entry'!T42</f>
        <v xml:space="preserve"> </v>
      </c>
      <c r="C42" s="9" t="str">
        <f t="shared" si="0"/>
        <v xml:space="preserve"> UCI Junior Women 17-18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Entry'!T43</f>
        <v xml:space="preserve"> </v>
      </c>
      <c r="C43" s="9" t="str">
        <f t="shared" si="0"/>
        <v xml:space="preserve"> UCI Junior Women 17-18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Entry'!T44</f>
        <v xml:space="preserve"> </v>
      </c>
      <c r="C44" s="9" t="str">
        <f t="shared" si="0"/>
        <v xml:space="preserve"> UCI Junior Women 17-18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Entry'!T45</f>
        <v xml:space="preserve"> </v>
      </c>
      <c r="C45" s="9" t="str">
        <f t="shared" si="0"/>
        <v xml:space="preserve"> UCI Junior Women 17-18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Entry'!T46</f>
        <v xml:space="preserve"> </v>
      </c>
      <c r="C46" s="9" t="str">
        <f t="shared" si="0"/>
        <v xml:space="preserve"> UCI Junior Women 17-18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Entry'!T47</f>
        <v xml:space="preserve"> </v>
      </c>
      <c r="C47" s="9" t="str">
        <f t="shared" si="0"/>
        <v xml:space="preserve"> UCI Junior Women 17-18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Entry'!T48</f>
        <v xml:space="preserve"> </v>
      </c>
      <c r="C48" s="9" t="str">
        <f t="shared" si="0"/>
        <v xml:space="preserve"> UCI Junior Women 17-18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Entry'!T49</f>
        <v xml:space="preserve"> </v>
      </c>
      <c r="C49" s="9" t="str">
        <f t="shared" si="0"/>
        <v xml:space="preserve"> UCI Junior Women 17-18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Entry'!T50</f>
        <v xml:space="preserve"> </v>
      </c>
      <c r="C50" s="9" t="str">
        <f t="shared" si="0"/>
        <v xml:space="preserve"> UCI Junior Women 17-18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Entry'!T51</f>
        <v xml:space="preserve"> </v>
      </c>
      <c r="C51" s="9" t="str">
        <f t="shared" si="0"/>
        <v xml:space="preserve"> UCI Junior Women 17-18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Entry'!T52</f>
        <v xml:space="preserve"> </v>
      </c>
      <c r="C52" s="9" t="str">
        <f t="shared" si="0"/>
        <v xml:space="preserve"> UCI Junior Women 17-18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Entry'!T53</f>
        <v xml:space="preserve"> </v>
      </c>
      <c r="C53" s="9" t="str">
        <f t="shared" si="0"/>
        <v xml:space="preserve"> UCI Junior Women 17-18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Entry'!T54</f>
        <v xml:space="preserve"> </v>
      </c>
      <c r="C54" s="9" t="str">
        <f t="shared" si="0"/>
        <v xml:space="preserve"> UCI Junior Women 17-18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Entry'!T55</f>
        <v xml:space="preserve"> </v>
      </c>
      <c r="C55" s="9" t="str">
        <f t="shared" si="0"/>
        <v xml:space="preserve"> UCI Junior Women 17-18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Entry'!T56</f>
        <v xml:space="preserve"> </v>
      </c>
      <c r="C56" s="9" t="str">
        <f t="shared" si="0"/>
        <v xml:space="preserve"> UCI Junior Women 17-18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Entry'!T57</f>
        <v xml:space="preserve"> </v>
      </c>
      <c r="C57" s="9" t="str">
        <f t="shared" si="0"/>
        <v xml:space="preserve"> UCI Junior Women 17-18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Entry'!T58</f>
        <v xml:space="preserve"> </v>
      </c>
      <c r="C58" s="9" t="str">
        <f t="shared" si="0"/>
        <v xml:space="preserve"> UCI Junior Women 17-18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Entry'!T59</f>
        <v xml:space="preserve"> </v>
      </c>
      <c r="C59" s="9" t="str">
        <f t="shared" si="0"/>
        <v xml:space="preserve"> UCI Junior Women 17-18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Entry'!T60</f>
        <v xml:space="preserve"> </v>
      </c>
      <c r="C60" s="9" t="str">
        <f t="shared" si="0"/>
        <v xml:space="preserve"> UCI Junior Women 17-18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Entry'!T61</f>
        <v xml:space="preserve"> </v>
      </c>
      <c r="C61" s="9" t="str">
        <f t="shared" si="0"/>
        <v xml:space="preserve"> UCI Junior Women 17-18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Entry'!T62</f>
        <v xml:space="preserve"> </v>
      </c>
      <c r="C62" s="9" t="str">
        <f t="shared" si="0"/>
        <v xml:space="preserve"> UCI Junior Women 17-18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Entry'!T63</f>
        <v xml:space="preserve"> </v>
      </c>
      <c r="C63" s="9" t="str">
        <f t="shared" si="0"/>
        <v xml:space="preserve"> UCI Junior Women 17-18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Entry'!T64</f>
        <v xml:space="preserve"> </v>
      </c>
      <c r="C64" s="9" t="str">
        <f t="shared" si="0"/>
        <v xml:space="preserve"> UCI Junior Women 17-18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Entry'!T65</f>
        <v xml:space="preserve"> </v>
      </c>
      <c r="C65" s="9" t="str">
        <f t="shared" si="0"/>
        <v xml:space="preserve"> UCI Junior Women 17-18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Entry'!T66</f>
        <v xml:space="preserve"> </v>
      </c>
      <c r="C66" s="9" t="str">
        <f t="shared" si="0"/>
        <v xml:space="preserve"> UCI Junior Women 17-18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Entry'!T67</f>
        <v xml:space="preserve"> </v>
      </c>
      <c r="C67" s="9" t="str">
        <f t="shared" ref="C67:C96" si="1">CONCATENATE($B67,"UCI Junior Women 17-18")</f>
        <v xml:space="preserve"> UCI Junior Women 17-18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Entry'!T68</f>
        <v xml:space="preserve"> </v>
      </c>
      <c r="C68" s="9" t="str">
        <f t="shared" si="1"/>
        <v xml:space="preserve"> UCI Junior Women 17-18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Entry'!T69</f>
        <v xml:space="preserve"> </v>
      </c>
      <c r="C69" s="9" t="str">
        <f t="shared" si="1"/>
        <v xml:space="preserve"> UCI Junior Women 17-18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Entry'!T70</f>
        <v xml:space="preserve"> </v>
      </c>
      <c r="C70" s="9" t="str">
        <f t="shared" si="1"/>
        <v xml:space="preserve"> UCI Junior Women 17-18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Entry'!T71</f>
        <v xml:space="preserve"> </v>
      </c>
      <c r="C71" s="9" t="str">
        <f t="shared" si="1"/>
        <v xml:space="preserve"> UCI Junior Women 17-18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Entry'!T72</f>
        <v xml:space="preserve"> </v>
      </c>
      <c r="C72" s="9" t="str">
        <f t="shared" si="1"/>
        <v xml:space="preserve"> UCI Junior Women 17-18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Entry'!T73</f>
        <v xml:space="preserve"> </v>
      </c>
      <c r="C73" s="9" t="str">
        <f t="shared" si="1"/>
        <v xml:space="preserve"> UCI Junior Women 17-18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Entry'!T74</f>
        <v xml:space="preserve"> </v>
      </c>
      <c r="C74" s="9" t="str">
        <f t="shared" si="1"/>
        <v xml:space="preserve"> UCI Junior Women 17-18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Entry'!T75</f>
        <v xml:space="preserve"> </v>
      </c>
      <c r="C75" s="9" t="str">
        <f t="shared" si="1"/>
        <v xml:space="preserve"> UCI Junior Women 17-18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Entry'!T76</f>
        <v xml:space="preserve"> </v>
      </c>
      <c r="C76" s="9" t="str">
        <f t="shared" si="1"/>
        <v xml:space="preserve"> UCI Junior Women 17-18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Entry'!T77</f>
        <v xml:space="preserve"> </v>
      </c>
      <c r="C77" s="9" t="str">
        <f t="shared" si="1"/>
        <v xml:space="preserve"> UCI Junior Women 17-18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Entry'!T78</f>
        <v xml:space="preserve"> </v>
      </c>
      <c r="C78" s="9" t="str">
        <f t="shared" si="1"/>
        <v xml:space="preserve"> UCI Junior Women 17-18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Entry'!T79</f>
        <v xml:space="preserve"> </v>
      </c>
      <c r="C79" s="9" t="str">
        <f t="shared" si="1"/>
        <v xml:space="preserve"> UCI Junior Women 17-18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Entry'!T80</f>
        <v xml:space="preserve"> </v>
      </c>
      <c r="C80" s="9" t="str">
        <f t="shared" si="1"/>
        <v xml:space="preserve"> UCI Junior Women 17-18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Entry'!T81</f>
        <v xml:space="preserve"> </v>
      </c>
      <c r="C81" s="9" t="str">
        <f t="shared" si="1"/>
        <v xml:space="preserve"> UCI Junior Women 17-18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Entry'!T82</f>
        <v xml:space="preserve"> </v>
      </c>
      <c r="C82" s="9" t="str">
        <f t="shared" si="1"/>
        <v xml:space="preserve"> UCI Junior Women 17-18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Entry'!T83</f>
        <v xml:space="preserve"> </v>
      </c>
      <c r="C83" s="9" t="str">
        <f t="shared" si="1"/>
        <v xml:space="preserve"> UCI Junior Women 17-18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Entry'!T84</f>
        <v xml:space="preserve"> </v>
      </c>
      <c r="C84" s="9" t="str">
        <f t="shared" si="1"/>
        <v xml:space="preserve"> UCI Junior Women 17-18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Entry'!T85</f>
        <v xml:space="preserve"> </v>
      </c>
      <c r="C85" s="9" t="str">
        <f t="shared" si="1"/>
        <v xml:space="preserve"> UCI Junior Women 17-18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Entry'!T86</f>
        <v xml:space="preserve"> </v>
      </c>
      <c r="C86" s="9" t="str">
        <f t="shared" si="1"/>
        <v xml:space="preserve"> UCI Junior Women 17-18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Entry'!T87</f>
        <v xml:space="preserve"> </v>
      </c>
      <c r="C87" s="9" t="str">
        <f t="shared" si="1"/>
        <v xml:space="preserve"> UCI Junior Women 17-18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Entry'!T88</f>
        <v xml:space="preserve"> </v>
      </c>
      <c r="C88" s="9" t="str">
        <f t="shared" si="1"/>
        <v xml:space="preserve"> UCI Junior Women 17-18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Entry'!T89</f>
        <v xml:space="preserve"> </v>
      </c>
      <c r="C89" s="9" t="str">
        <f t="shared" si="1"/>
        <v xml:space="preserve"> UCI Junior Women 17-18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Entry'!T90</f>
        <v xml:space="preserve"> </v>
      </c>
      <c r="C90" s="9" t="str">
        <f t="shared" si="1"/>
        <v xml:space="preserve"> UCI Junior Women 17-18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Entry'!T91</f>
        <v xml:space="preserve"> </v>
      </c>
      <c r="C91" s="9" t="str">
        <f t="shared" si="1"/>
        <v xml:space="preserve"> UCI Junior Women 17-18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Entry'!T92</f>
        <v xml:space="preserve"> </v>
      </c>
      <c r="C92" s="9" t="str">
        <f t="shared" si="1"/>
        <v xml:space="preserve"> UCI Junior Women 17-18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Entry'!T93</f>
        <v xml:space="preserve"> </v>
      </c>
      <c r="C93" s="9" t="str">
        <f t="shared" si="1"/>
        <v xml:space="preserve"> UCI Junior Women 17-18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Entry'!T94</f>
        <v xml:space="preserve"> </v>
      </c>
      <c r="C94" s="9" t="str">
        <f t="shared" si="1"/>
        <v xml:space="preserve"> UCI Junior Women 17-18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Entry'!T95</f>
        <v xml:space="preserve"> </v>
      </c>
      <c r="C95" s="9" t="str">
        <f t="shared" si="1"/>
        <v xml:space="preserve"> UCI Junior Women 17-18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Entry'!T96</f>
        <v xml:space="preserve"> </v>
      </c>
      <c r="C96" s="9" t="str">
        <f t="shared" si="1"/>
        <v xml:space="preserve"> UCI Junior Women 17-18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scale="94"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6"/>
  <sheetViews>
    <sheetView workbookViewId="0">
      <selection activeCell="A11" sqref="A11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customWidth="1"/>
    <col min="9" max="9" width="5.7109375" style="8" bestFit="1" customWidth="1"/>
    <col min="10" max="10" width="33.5703125" style="7" customWidth="1"/>
    <col min="11" max="11" width="9.140625" style="7" customWidth="1"/>
    <col min="12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Entry'!C2</f>
        <v>554</v>
      </c>
      <c r="C2" s="9" t="str">
        <f>CONCATENATE($B2,"Masters Men 40+ CX 4,5")</f>
        <v>554Masters Men 40+ CX 4,5</v>
      </c>
      <c r="D2" s="10" t="str">
        <f>IFERROR(VLOOKUP($C2,'[1]2021-11-20NCCX10'!$D:$Z,4,0),"")</f>
        <v>Scott</v>
      </c>
      <c r="E2" s="10" t="str">
        <f>IFERROR(VLOOKUP($C2,'[1]2021-11-20NCCX10'!$D:$Z,5,0),"")</f>
        <v>Evans</v>
      </c>
      <c r="F2" s="10" t="str">
        <f>IFERROR(VLOOKUP($C2,'[1]2021-11-20NCCX10'!$D:$Z,7,0),"")</f>
        <v>M</v>
      </c>
      <c r="G2" s="10">
        <f>IFERROR(VLOOKUP($C2,'[1]2021-11-20NCCX10'!$D:$Z,10,0),"")</f>
        <v>43</v>
      </c>
      <c r="H2" s="11">
        <f>IFERROR(VLOOKUP($C2,'[1]2021-11-20NCCX10'!$D:$Z,12,0),"")</f>
        <v>44620</v>
      </c>
      <c r="I2" s="10" t="str">
        <f>IFERROR(VLOOKUP($C2,'[1]2021-11-20NCCX10'!$D:$Z,9,0),"")</f>
        <v>VA</v>
      </c>
      <c r="J2" s="10" t="str">
        <f>IFERROR(VLOOKUP($C2,'[1]2021-11-20NCCX10'!$D:$Z,11,0),"")</f>
        <v>Kenmore Envelope Co.</v>
      </c>
      <c r="K2" s="10">
        <f>IFERROR(VLOOKUP($C2,'[1]2021-11-20NCCX10'!$D:$Z,17,0),"")</f>
        <v>454368</v>
      </c>
    </row>
    <row r="3" spans="1:11" x14ac:dyDescent="0.2">
      <c r="A3" s="9">
        <f>IF(B3&lt;&gt;" ",'Results Data Entry'!A3," ")</f>
        <v>2</v>
      </c>
      <c r="B3" s="9">
        <f>'Results Data Entry'!C3</f>
        <v>553</v>
      </c>
      <c r="C3" s="9" t="str">
        <f t="shared" ref="C3:C66" si="0">CONCATENATE($B3,"Masters Men 40+ CX 4,5")</f>
        <v>553Masters Men 40+ CX 4,5</v>
      </c>
      <c r="D3" s="10" t="str">
        <f>IFERROR(VLOOKUP($C3,'[1]2021-11-20NCCX10'!$D:$Z,4,0),"")</f>
        <v>Carsten</v>
      </c>
      <c r="E3" s="10" t="str">
        <f>IFERROR(VLOOKUP($C3,'[1]2021-11-20NCCX10'!$D:$Z,5,0),"")</f>
        <v>Erkel</v>
      </c>
      <c r="F3" s="10" t="str">
        <f>IFERROR(VLOOKUP($C3,'[1]2021-11-20NCCX10'!$D:$Z,7,0),"")</f>
        <v>M</v>
      </c>
      <c r="G3" s="10">
        <f>IFERROR(VLOOKUP($C3,'[1]2021-11-20NCCX10'!$D:$Z,10,0),"")</f>
        <v>49</v>
      </c>
      <c r="H3" s="11" t="str">
        <f>IFERROR(VLOOKUP($C3,'[1]2021-11-20NCCX10'!$D:$Z,12,0),"")</f>
        <v>One Day</v>
      </c>
      <c r="I3" s="10" t="str">
        <f>IFERROR(VLOOKUP($C3,'[1]2021-11-20NCCX10'!$D:$Z,9,0),"")</f>
        <v>NC</v>
      </c>
      <c r="J3" s="10" t="str">
        <f>IFERROR(VLOOKUP($C3,'[1]2021-11-20NCCX10'!$D:$Z,11,0),"")</f>
        <v>DIRT - Dads Inside Riding Trainers</v>
      </c>
      <c r="K3" s="10" t="str">
        <f>IFERROR(VLOOKUP($C3,'[1]2021-11-20NCCX10'!$D:$Z,17,0),"")</f>
        <v>ODErkelCarsten</v>
      </c>
    </row>
    <row r="4" spans="1:11" x14ac:dyDescent="0.2">
      <c r="A4" s="9">
        <f>IF(B4&lt;&gt;" ",'Results Data Entry'!A4," ")</f>
        <v>3</v>
      </c>
      <c r="B4" s="9">
        <f>'Results Data Entry'!C4</f>
        <v>557</v>
      </c>
      <c r="C4" s="9" t="str">
        <f t="shared" si="0"/>
        <v>557Masters Men 40+ CX 4,5</v>
      </c>
      <c r="D4" s="10" t="str">
        <f>IFERROR(VLOOKUP($C4,'[1]2021-11-20NCCX10'!$D:$Z,4,0),"")</f>
        <v>Luke</v>
      </c>
      <c r="E4" s="10" t="str">
        <f>IFERROR(VLOOKUP($C4,'[1]2021-11-20NCCX10'!$D:$Z,5,0),"")</f>
        <v>McMurtrey</v>
      </c>
      <c r="F4" s="10" t="str">
        <f>IFERROR(VLOOKUP($C4,'[1]2021-11-20NCCX10'!$D:$Z,7,0),"")</f>
        <v>M</v>
      </c>
      <c r="G4" s="10">
        <f>IFERROR(VLOOKUP($C4,'[1]2021-11-20NCCX10'!$D:$Z,10,0),"")</f>
        <v>43</v>
      </c>
      <c r="H4" s="11" t="str">
        <f>IFERROR(VLOOKUP($C4,'[1]2021-11-20NCCX10'!$D:$Z,12,0),"")</f>
        <v>One Day</v>
      </c>
      <c r="I4" s="10" t="str">
        <f>IFERROR(VLOOKUP($C4,'[1]2021-11-20NCCX10'!$D:$Z,9,0),"")</f>
        <v>NJ</v>
      </c>
      <c r="J4" s="10" t="str">
        <f>IFERROR(VLOOKUP($C4,'[1]2021-11-20NCCX10'!$D:$Z,11,0),"")</f>
        <v xml:space="preserve"> </v>
      </c>
      <c r="K4" s="10" t="str">
        <f>IFERROR(VLOOKUP($C4,'[1]2021-11-20NCCX10'!$D:$Z,17,0),"")</f>
        <v>ODMcMurtreyLuke</v>
      </c>
    </row>
    <row r="5" spans="1:11" x14ac:dyDescent="0.2">
      <c r="A5" s="9">
        <f>IF(B5&lt;&gt;" ",'Results Data Entry'!A5," ")</f>
        <v>4</v>
      </c>
      <c r="B5" s="9">
        <f>'Results Data Entry'!C5</f>
        <v>551</v>
      </c>
      <c r="C5" s="9" t="str">
        <f t="shared" si="0"/>
        <v>551Masters Men 40+ CX 4,5</v>
      </c>
      <c r="D5" s="10" t="str">
        <f>IFERROR(VLOOKUP($C5,'[1]2021-11-20NCCX10'!$D:$Z,4,0),"")</f>
        <v>Neal</v>
      </c>
      <c r="E5" s="10" t="str">
        <f>IFERROR(VLOOKUP($C5,'[1]2021-11-20NCCX10'!$D:$Z,5,0),"")</f>
        <v>Caren</v>
      </c>
      <c r="F5" s="10" t="str">
        <f>IFERROR(VLOOKUP($C5,'[1]2021-11-20NCCX10'!$D:$Z,7,0),"")</f>
        <v>M</v>
      </c>
      <c r="G5" s="10">
        <f>IFERROR(VLOOKUP($C5,'[1]2021-11-20NCCX10'!$D:$Z,10,0),"")</f>
        <v>49</v>
      </c>
      <c r="H5" s="11">
        <f>IFERROR(VLOOKUP($C5,'[1]2021-11-20NCCX10'!$D:$Z,12,0),"")</f>
        <v>44807</v>
      </c>
      <c r="I5" s="10" t="str">
        <f>IFERROR(VLOOKUP($C5,'[1]2021-11-20NCCX10'!$D:$Z,9,0),"")</f>
        <v>NC</v>
      </c>
      <c r="J5" s="10" t="str">
        <f>IFERROR(VLOOKUP($C5,'[1]2021-11-20NCCX10'!$D:$Z,11,0),"")</f>
        <v>NCTC</v>
      </c>
      <c r="K5" s="10">
        <f>IFERROR(VLOOKUP($C5,'[1]2021-11-20NCCX10'!$D:$Z,17,0),"")</f>
        <v>595399</v>
      </c>
    </row>
    <row r="6" spans="1:11" x14ac:dyDescent="0.2">
      <c r="A6" s="9">
        <f>IF(B6&lt;&gt;" ",'Results Data Entry'!A6," ")</f>
        <v>5</v>
      </c>
      <c r="B6" s="9">
        <f>'Results Data Entry'!C6</f>
        <v>559</v>
      </c>
      <c r="C6" s="9" t="str">
        <f t="shared" si="0"/>
        <v>559Masters Men 40+ CX 4,5</v>
      </c>
      <c r="D6" s="10" t="str">
        <f>IFERROR(VLOOKUP($C6,'[1]2021-11-20NCCX10'!$D:$Z,4,0),"")</f>
        <v>John</v>
      </c>
      <c r="E6" s="10" t="str">
        <f>IFERROR(VLOOKUP($C6,'[1]2021-11-20NCCX10'!$D:$Z,5,0),"")</f>
        <v>Smith</v>
      </c>
      <c r="F6" s="10" t="str">
        <f>IFERROR(VLOOKUP($C6,'[1]2021-11-20NCCX10'!$D:$Z,7,0),"")</f>
        <v>M</v>
      </c>
      <c r="G6" s="10">
        <f>IFERROR(VLOOKUP($C6,'[1]2021-11-20NCCX10'!$D:$Z,10,0),"")</f>
        <v>50</v>
      </c>
      <c r="H6" s="11">
        <f>IFERROR(VLOOKUP($C6,'[1]2021-11-20NCCX10'!$D:$Z,12,0),"")</f>
        <v>44547</v>
      </c>
      <c r="I6" s="10" t="str">
        <f>IFERROR(VLOOKUP($C6,'[1]2021-11-20NCCX10'!$D:$Z,9,0),"")</f>
        <v>NC</v>
      </c>
      <c r="J6" s="10" t="str">
        <f>IFERROR(VLOOKUP($C6,'[1]2021-11-20NCCX10'!$D:$Z,11,0),"")</f>
        <v>CTS</v>
      </c>
      <c r="K6" s="10">
        <f>IFERROR(VLOOKUP($C6,'[1]2021-11-20NCCX10'!$D:$Z,17,0),"")</f>
        <v>174404</v>
      </c>
    </row>
    <row r="7" spans="1:11" x14ac:dyDescent="0.2">
      <c r="A7" s="9">
        <f>IF(B7&lt;&gt;" ",'Results Data Entry'!A7," ")</f>
        <v>6</v>
      </c>
      <c r="B7" s="9">
        <f>'Results Data Entry'!C7</f>
        <v>552</v>
      </c>
      <c r="C7" s="9" t="str">
        <f t="shared" si="0"/>
        <v>552Masters Men 40+ CX 4,5</v>
      </c>
      <c r="D7" s="10" t="str">
        <f>IFERROR(VLOOKUP($C7,'[1]2021-11-20NCCX10'!$D:$Z,4,0),"")</f>
        <v>Nathan</v>
      </c>
      <c r="E7" s="10" t="str">
        <f>IFERROR(VLOOKUP($C7,'[1]2021-11-20NCCX10'!$D:$Z,5,0),"")</f>
        <v>Cuka</v>
      </c>
      <c r="F7" s="10" t="str">
        <f>IFERROR(VLOOKUP($C7,'[1]2021-11-20NCCX10'!$D:$Z,7,0),"")</f>
        <v>M</v>
      </c>
      <c r="G7" s="10">
        <f>IFERROR(VLOOKUP($C7,'[1]2021-11-20NCCX10'!$D:$Z,10,0),"")</f>
        <v>48</v>
      </c>
      <c r="H7" s="11">
        <f>IFERROR(VLOOKUP($C7,'[1]2021-11-20NCCX10'!$D:$Z,12,0),"")</f>
        <v>44683</v>
      </c>
      <c r="I7" s="10" t="str">
        <f>IFERROR(VLOOKUP($C7,'[1]2021-11-20NCCX10'!$D:$Z,9,0),"")</f>
        <v>NC</v>
      </c>
      <c r="J7" s="10" t="str">
        <f>IFERROR(VLOOKUP($C7,'[1]2021-11-20NCCX10'!$D:$Z,11,0),"")</f>
        <v>Sherwood Forest Cycling Club</v>
      </c>
      <c r="K7" s="10">
        <f>IFERROR(VLOOKUP($C7,'[1]2021-11-20NCCX10'!$D:$Z,17,0),"")</f>
        <v>235039</v>
      </c>
    </row>
    <row r="8" spans="1:11" x14ac:dyDescent="0.2">
      <c r="A8" s="9">
        <f>IF(B8&lt;&gt;" ",'Results Data Entry'!A8," ")</f>
        <v>7</v>
      </c>
      <c r="B8" s="9">
        <f>'Results Data Entry'!C8</f>
        <v>555</v>
      </c>
      <c r="C8" s="9" t="str">
        <f t="shared" si="0"/>
        <v>555Masters Men 40+ CX 4,5</v>
      </c>
      <c r="D8" s="10" t="str">
        <f>IFERROR(VLOOKUP($C8,'[1]2021-11-20NCCX10'!$D:$Z,4,0),"")</f>
        <v>Chris</v>
      </c>
      <c r="E8" s="10" t="str">
        <f>IFERROR(VLOOKUP($C8,'[1]2021-11-20NCCX10'!$D:$Z,5,0),"")</f>
        <v>Gladora</v>
      </c>
      <c r="F8" s="10" t="str">
        <f>IFERROR(VLOOKUP($C8,'[1]2021-11-20NCCX10'!$D:$Z,7,0),"")</f>
        <v>M</v>
      </c>
      <c r="G8" s="10">
        <f>IFERROR(VLOOKUP($C8,'[1]2021-11-20NCCX10'!$D:$Z,10,0),"")</f>
        <v>41</v>
      </c>
      <c r="H8" s="11">
        <f>IFERROR(VLOOKUP($C8,'[1]2021-11-20NCCX10'!$D:$Z,12,0),"")</f>
        <v>44548</v>
      </c>
      <c r="I8" s="10" t="str">
        <f>IFERROR(VLOOKUP($C8,'[1]2021-11-20NCCX10'!$D:$Z,9,0),"")</f>
        <v>NC</v>
      </c>
      <c r="J8" s="10" t="str">
        <f>IFERROR(VLOOKUP($C8,'[1]2021-11-20NCCX10'!$D:$Z,11,0),"")</f>
        <v>HopFly Cyclocross</v>
      </c>
      <c r="K8" s="10">
        <f>IFERROR(VLOOKUP($C8,'[1]2021-11-20NCCX10'!$D:$Z,17,0),"")</f>
        <v>351044</v>
      </c>
    </row>
    <row r="9" spans="1:11" x14ac:dyDescent="0.2">
      <c r="A9" s="9">
        <f>IF(B9&lt;&gt;" ",'Results Data Entry'!A9," ")</f>
        <v>8</v>
      </c>
      <c r="B9" s="9">
        <f>'Results Data Entry'!C9</f>
        <v>556</v>
      </c>
      <c r="C9" s="9" t="str">
        <f t="shared" si="0"/>
        <v>556Masters Men 40+ CX 4,5</v>
      </c>
      <c r="D9" s="10" t="str">
        <f>IFERROR(VLOOKUP($C9,'[1]2021-11-20NCCX10'!$D:$Z,4,0),"")</f>
        <v>Eric</v>
      </c>
      <c r="E9" s="10" t="str">
        <f>IFERROR(VLOOKUP($C9,'[1]2021-11-20NCCX10'!$D:$Z,5,0),"")</f>
        <v>Hunter</v>
      </c>
      <c r="F9" s="10" t="str">
        <f>IFERROR(VLOOKUP($C9,'[1]2021-11-20NCCX10'!$D:$Z,7,0),"")</f>
        <v>M</v>
      </c>
      <c r="G9" s="10">
        <f>IFERROR(VLOOKUP($C9,'[1]2021-11-20NCCX10'!$D:$Z,10,0),"")</f>
        <v>48</v>
      </c>
      <c r="H9" s="11">
        <f>IFERROR(VLOOKUP($C9,'[1]2021-11-20NCCX10'!$D:$Z,12,0),"")</f>
        <v>44797</v>
      </c>
      <c r="I9" s="10" t="str">
        <f>IFERROR(VLOOKUP($C9,'[1]2021-11-20NCCX10'!$D:$Z,9,0),"")</f>
        <v>NC</v>
      </c>
      <c r="J9" s="10" t="str">
        <f>IFERROR(VLOOKUP($C9,'[1]2021-11-20NCCX10'!$D:$Z,11,0),"")</f>
        <v xml:space="preserve"> </v>
      </c>
      <c r="K9" s="10">
        <f>IFERROR(VLOOKUP($C9,'[1]2021-11-20NCCX10'!$D:$Z,17,0),"")</f>
        <v>330832</v>
      </c>
    </row>
    <row r="10" spans="1:11" x14ac:dyDescent="0.2">
      <c r="A10" s="9">
        <f>IF(B10&lt;&gt;" ",'Results Data Entry'!A10," ")</f>
        <v>9</v>
      </c>
      <c r="B10" s="9">
        <f>'Results Data Entry'!C10</f>
        <v>560</v>
      </c>
      <c r="C10" s="9" t="str">
        <f t="shared" si="0"/>
        <v>560Masters Men 40+ CX 4,5</v>
      </c>
      <c r="D10" s="10" t="str">
        <f>IFERROR(VLOOKUP($C10,'[1]2021-11-20NCCX10'!$D:$Z,4,0),"")</f>
        <v>Joshua</v>
      </c>
      <c r="E10" s="10" t="str">
        <f>IFERROR(VLOOKUP($C10,'[1]2021-11-20NCCX10'!$D:$Z,5,0),"")</f>
        <v>VanCleef</v>
      </c>
      <c r="F10" s="10" t="str">
        <f>IFERROR(VLOOKUP($C10,'[1]2021-11-20NCCX10'!$D:$Z,7,0),"")</f>
        <v>M</v>
      </c>
      <c r="G10" s="10">
        <f>IFERROR(VLOOKUP($C10,'[1]2021-11-20NCCX10'!$D:$Z,10,0),"")</f>
        <v>41</v>
      </c>
      <c r="H10" s="11">
        <f>IFERROR(VLOOKUP($C10,'[1]2021-11-20NCCX10'!$D:$Z,12,0),"")</f>
        <v>44642</v>
      </c>
      <c r="I10" s="10" t="str">
        <f>IFERROR(VLOOKUP($C10,'[1]2021-11-20NCCX10'!$D:$Z,9,0),"")</f>
        <v>NC</v>
      </c>
      <c r="J10" s="10" t="str">
        <f>IFERROR(VLOOKUP($C10,'[1]2021-11-20NCCX10'!$D:$Z,11,0),"")</f>
        <v>12th State Cycling Team p/b Trophy Brewing</v>
      </c>
      <c r="K10" s="10">
        <f>IFERROR(VLOOKUP($C10,'[1]2021-11-20NCCX10'!$D:$Z,17,0),"")</f>
        <v>74120</v>
      </c>
    </row>
    <row r="11" spans="1:11" x14ac:dyDescent="0.2">
      <c r="A11" s="9">
        <v>10</v>
      </c>
      <c r="B11" s="9">
        <f>'Results Data Entry'!C11</f>
        <v>561</v>
      </c>
      <c r="C11" s="9" t="str">
        <f t="shared" si="0"/>
        <v>561Masters Men 40+ CX 4,5</v>
      </c>
      <c r="D11" s="10" t="str">
        <f>IFERROR(VLOOKUP($C11,'[1]2021-11-20NCCX10'!$D:$Z,4,0),"")</f>
        <v>Bart</v>
      </c>
      <c r="E11" s="10" t="str">
        <f>IFERROR(VLOOKUP($C11,'[1]2021-11-20NCCX10'!$D:$Z,5,0),"")</f>
        <v>Cant</v>
      </c>
      <c r="F11" s="10" t="str">
        <f>IFERROR(VLOOKUP($C11,'[1]2021-11-20NCCX10'!$D:$Z,7,0),"")</f>
        <v>M</v>
      </c>
      <c r="G11" s="10">
        <f>IFERROR(VLOOKUP($C11,'[1]2021-11-20NCCX10'!$D:$Z,10,0),"")</f>
        <v>48</v>
      </c>
      <c r="H11" s="11" t="str">
        <f>IFERROR(VLOOKUP($C11,'[1]2021-11-20NCCX10'!$D:$Z,12,0),"")</f>
        <v>One Day</v>
      </c>
      <c r="I11" s="10" t="str">
        <f>IFERROR(VLOOKUP($C11,'[1]2021-11-20NCCX10'!$D:$Z,9,0),"")</f>
        <v>NC</v>
      </c>
      <c r="J11" s="10" t="str">
        <f>IFERROR(VLOOKUP($C11,'[1]2021-11-20NCCX10'!$D:$Z,11,0),"")</f>
        <v>The Flandriens</v>
      </c>
      <c r="K11" s="10" t="str">
        <f>IFERROR(VLOOKUP($C11,'[1]2021-11-20NCCX10'!$D:$Z,17,0),"")</f>
        <v>ODCantBart</v>
      </c>
    </row>
    <row r="12" spans="1:11" x14ac:dyDescent="0.2">
      <c r="A12" s="9" t="s">
        <v>37</v>
      </c>
      <c r="B12" s="9">
        <f>'Results Data Entry'!C12</f>
        <v>550</v>
      </c>
      <c r="C12" s="9" t="str">
        <f t="shared" si="0"/>
        <v>550Masters Men 40+ CX 4,5</v>
      </c>
      <c r="D12" s="10" t="str">
        <f>IFERROR(VLOOKUP($C12,'[1]2021-11-20NCCX10'!$D:$Z,4,0),"")</f>
        <v>Zachary</v>
      </c>
      <c r="E12" s="10" t="str">
        <f>IFERROR(VLOOKUP($C12,'[1]2021-11-20NCCX10'!$D:$Z,5,0),"")</f>
        <v>Ballinger</v>
      </c>
      <c r="F12" s="10" t="str">
        <f>IFERROR(VLOOKUP($C12,'[1]2021-11-20NCCX10'!$D:$Z,7,0),"")</f>
        <v>M</v>
      </c>
      <c r="G12" s="10">
        <f>IFERROR(VLOOKUP($C12,'[1]2021-11-20NCCX10'!$D:$Z,10,0),"")</f>
        <v>40</v>
      </c>
      <c r="H12" s="11">
        <f>IFERROR(VLOOKUP($C12,'[1]2021-11-20NCCX10'!$D:$Z,12,0),"")</f>
        <v>44572</v>
      </c>
      <c r="I12" s="10" t="str">
        <f>IFERROR(VLOOKUP($C12,'[1]2021-11-20NCCX10'!$D:$Z,9,0),"")</f>
        <v>OH</v>
      </c>
      <c r="J12" s="10" t="str">
        <f>IFERROR(VLOOKUP($C12,'[1]2021-11-20NCCX10'!$D:$Z,11,0),"")</f>
        <v>Ballinger Home Services</v>
      </c>
      <c r="K12" s="10">
        <f>IFERROR(VLOOKUP($C12,'[1]2021-11-20NCCX10'!$D:$Z,17,0),"")</f>
        <v>545253</v>
      </c>
    </row>
    <row r="13" spans="1:11" x14ac:dyDescent="0.2">
      <c r="A13" s="9" t="s">
        <v>37</v>
      </c>
      <c r="B13" s="9">
        <f>'Results Data Entry'!C13</f>
        <v>558</v>
      </c>
      <c r="C13" s="9" t="str">
        <f t="shared" si="0"/>
        <v>558Masters Men 40+ CX 4,5</v>
      </c>
      <c r="D13" s="10" t="str">
        <f>IFERROR(VLOOKUP($C13,'[1]2021-11-20NCCX10'!$D:$Z,4,0),"")</f>
        <v>Chris</v>
      </c>
      <c r="E13" s="10" t="str">
        <f>IFERROR(VLOOKUP($C13,'[1]2021-11-20NCCX10'!$D:$Z,5,0),"")</f>
        <v>Shields</v>
      </c>
      <c r="F13" s="10" t="str">
        <f>IFERROR(VLOOKUP($C13,'[1]2021-11-20NCCX10'!$D:$Z,7,0),"")</f>
        <v>M</v>
      </c>
      <c r="G13" s="10">
        <f>IFERROR(VLOOKUP($C13,'[1]2021-11-20NCCX10'!$D:$Z,10,0),"")</f>
        <v>50</v>
      </c>
      <c r="H13" s="11">
        <f>IFERROR(VLOOKUP($C13,'[1]2021-11-20NCCX10'!$D:$Z,12,0),"")</f>
        <v>44548</v>
      </c>
      <c r="I13" s="10" t="str">
        <f>IFERROR(VLOOKUP($C13,'[1]2021-11-20NCCX10'!$D:$Z,9,0),"")</f>
        <v>NC</v>
      </c>
      <c r="J13" s="10" t="str">
        <f>IFERROR(VLOOKUP($C13,'[1]2021-11-20NCCX10'!$D:$Z,11,0),"")</f>
        <v>Constellation Cycling</v>
      </c>
      <c r="K13" s="10">
        <f>IFERROR(VLOOKUP($C13,'[1]2021-11-20NCCX10'!$D:$Z,17,0),"")</f>
        <v>455429</v>
      </c>
    </row>
    <row r="14" spans="1:11" hidden="1" x14ac:dyDescent="0.2">
      <c r="A14" s="9">
        <f>IF(B14&lt;&gt;" ",'Results Data Entry'!A14," ")</f>
        <v>13</v>
      </c>
      <c r="B14" s="9">
        <f>'Results Data Entry'!C14</f>
        <v>0</v>
      </c>
      <c r="C14" s="9" t="str">
        <f t="shared" si="0"/>
        <v>0Masters Men 40+ CX 4,5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hidden="1" x14ac:dyDescent="0.2">
      <c r="A15" s="9" t="str">
        <f>IF(B15&lt;&gt;" ",'Results Data Entry'!A15," ")</f>
        <v xml:space="preserve"> </v>
      </c>
      <c r="B15" s="9" t="str">
        <f>'Results Data Entry'!C15</f>
        <v xml:space="preserve"> </v>
      </c>
      <c r="C15" s="9" t="str">
        <f t="shared" si="0"/>
        <v xml:space="preserve"> Masters Men 40+ CX 4,5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hidden="1" x14ac:dyDescent="0.2">
      <c r="A16" s="9"/>
      <c r="B16" s="9" t="str">
        <f>'Results Data Entry'!C16</f>
        <v xml:space="preserve"> </v>
      </c>
      <c r="C16" s="9" t="str">
        <f t="shared" si="0"/>
        <v xml:space="preserve"> Masters Men 40+ CX 4,5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Entry'!C17</f>
        <v xml:space="preserve"> </v>
      </c>
      <c r="C17" s="9" t="str">
        <f t="shared" si="0"/>
        <v xml:space="preserve"> Masters Men 40+ CX 4,5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Entry'!C18</f>
        <v xml:space="preserve"> </v>
      </c>
      <c r="C18" s="9" t="str">
        <f t="shared" si="0"/>
        <v xml:space="preserve"> Masters Men 40+ CX 4,5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Entry'!C19</f>
        <v xml:space="preserve"> </v>
      </c>
      <c r="C19" s="9" t="str">
        <f t="shared" si="0"/>
        <v xml:space="preserve"> Masters Men 40+ CX 4,5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Entry'!C20</f>
        <v xml:space="preserve"> </v>
      </c>
      <c r="C20" s="9" t="str">
        <f t="shared" si="0"/>
        <v xml:space="preserve"> Masters Men 40+ CX 4,5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Entry'!C21</f>
        <v xml:space="preserve"> </v>
      </c>
      <c r="C21" s="9" t="str">
        <f t="shared" si="0"/>
        <v xml:space="preserve"> Masters Men 40+ CX 4,5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Entry'!C22</f>
        <v xml:space="preserve"> </v>
      </c>
      <c r="C22" s="9" t="str">
        <f t="shared" si="0"/>
        <v xml:space="preserve"> Masters Men 40+ CX 4,5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Entry'!C23</f>
        <v xml:space="preserve"> </v>
      </c>
      <c r="C23" s="9" t="str">
        <f t="shared" si="0"/>
        <v xml:space="preserve"> Masters Men 40+ CX 4,5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Entry'!C24</f>
        <v xml:space="preserve"> </v>
      </c>
      <c r="C24" s="9" t="str">
        <f t="shared" si="0"/>
        <v xml:space="preserve"> Masters Men 40+ CX 4,5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Entry'!C25</f>
        <v xml:space="preserve"> </v>
      </c>
      <c r="C25" s="9" t="str">
        <f t="shared" si="0"/>
        <v xml:space="preserve"> Masters Men 40+ CX 4,5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Entry'!C26</f>
        <v xml:space="preserve"> </v>
      </c>
      <c r="C26" s="9" t="str">
        <f t="shared" si="0"/>
        <v xml:space="preserve"> Masters Men 40+ CX 4,5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Entry'!C27</f>
        <v xml:space="preserve"> </v>
      </c>
      <c r="C27" s="9" t="str">
        <f t="shared" si="0"/>
        <v xml:space="preserve"> Masters Men 40+ CX 4,5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Entry'!C28</f>
        <v xml:space="preserve"> </v>
      </c>
      <c r="C28" s="9" t="str">
        <f t="shared" si="0"/>
        <v xml:space="preserve"> Masters Men 40+ CX 4,5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Entry'!C29</f>
        <v xml:space="preserve"> </v>
      </c>
      <c r="C29" s="9" t="str">
        <f t="shared" si="0"/>
        <v xml:space="preserve"> Masters Men 40+ CX 4,5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Entry'!C30</f>
        <v xml:space="preserve"> </v>
      </c>
      <c r="C30" s="9" t="str">
        <f t="shared" si="0"/>
        <v xml:space="preserve"> Masters Men 40+ CX 4,5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Entry'!C31</f>
        <v xml:space="preserve"> </v>
      </c>
      <c r="C31" s="9" t="str">
        <f t="shared" si="0"/>
        <v xml:space="preserve"> Masters Men 40+ CX 4,5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Entry'!C32</f>
        <v xml:space="preserve"> </v>
      </c>
      <c r="C32" s="9" t="str">
        <f t="shared" si="0"/>
        <v xml:space="preserve"> Masters Men 40+ CX 4,5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Entry'!C33</f>
        <v xml:space="preserve"> </v>
      </c>
      <c r="C33" s="9" t="str">
        <f t="shared" si="0"/>
        <v xml:space="preserve"> Masters Men 40+ CX 4,5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Entry'!C34</f>
        <v xml:space="preserve"> </v>
      </c>
      <c r="C34" s="9" t="str">
        <f t="shared" si="0"/>
        <v xml:space="preserve"> Masters Men 40+ CX 4,5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Entry'!C35</f>
        <v xml:space="preserve"> </v>
      </c>
      <c r="C35" s="9" t="str">
        <f t="shared" si="0"/>
        <v xml:space="preserve"> Masters Men 40+ CX 4,5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Entry'!C36</f>
        <v xml:space="preserve"> </v>
      </c>
      <c r="C36" s="9" t="str">
        <f t="shared" si="0"/>
        <v xml:space="preserve"> Masters Men 40+ CX 4,5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Entry'!C37</f>
        <v xml:space="preserve"> </v>
      </c>
      <c r="C37" s="9" t="str">
        <f t="shared" si="0"/>
        <v xml:space="preserve"> Masters Men 40+ CX 4,5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Entry'!C38</f>
        <v xml:space="preserve"> </v>
      </c>
      <c r="C38" s="9" t="str">
        <f t="shared" si="0"/>
        <v xml:space="preserve"> Masters Men 40+ CX 4,5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Entry'!C39</f>
        <v xml:space="preserve"> </v>
      </c>
      <c r="C39" s="9" t="str">
        <f t="shared" si="0"/>
        <v xml:space="preserve"> Masters Men 40+ CX 4,5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Entry'!C40</f>
        <v xml:space="preserve"> </v>
      </c>
      <c r="C40" s="9" t="str">
        <f t="shared" si="0"/>
        <v xml:space="preserve"> Masters Men 40+ CX 4,5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Entry'!C41</f>
        <v xml:space="preserve"> </v>
      </c>
      <c r="C41" s="9" t="str">
        <f t="shared" si="0"/>
        <v xml:space="preserve"> Masters Men 40+ CX 4,5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Entry'!C42</f>
        <v xml:space="preserve"> </v>
      </c>
      <c r="C42" s="9" t="str">
        <f t="shared" si="0"/>
        <v xml:space="preserve"> Masters Men 40+ CX 4,5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Entry'!C43</f>
        <v xml:space="preserve"> </v>
      </c>
      <c r="C43" s="9" t="str">
        <f t="shared" si="0"/>
        <v xml:space="preserve"> Masters Men 40+ CX 4,5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Entry'!C44</f>
        <v xml:space="preserve"> </v>
      </c>
      <c r="C44" s="9" t="str">
        <f t="shared" si="0"/>
        <v xml:space="preserve"> Masters Men 40+ CX 4,5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Entry'!C45</f>
        <v xml:space="preserve"> </v>
      </c>
      <c r="C45" s="9" t="str">
        <f t="shared" si="0"/>
        <v xml:space="preserve"> Masters Men 40+ CX 4,5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Entry'!C46</f>
        <v xml:space="preserve"> </v>
      </c>
      <c r="C46" s="9" t="str">
        <f t="shared" si="0"/>
        <v xml:space="preserve"> Masters Men 40+ CX 4,5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Entry'!C47</f>
        <v xml:space="preserve"> </v>
      </c>
      <c r="C47" s="9" t="str">
        <f t="shared" si="0"/>
        <v xml:space="preserve"> Masters Men 40+ CX 4,5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Entry'!C48</f>
        <v xml:space="preserve"> </v>
      </c>
      <c r="C48" s="9" t="str">
        <f t="shared" si="0"/>
        <v xml:space="preserve"> Masters Men 40+ CX 4,5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Entry'!C49</f>
        <v xml:space="preserve"> </v>
      </c>
      <c r="C49" s="9" t="str">
        <f t="shared" si="0"/>
        <v xml:space="preserve"> Masters Men 40+ CX 4,5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Entry'!C50</f>
        <v xml:space="preserve"> </v>
      </c>
      <c r="C50" s="9" t="str">
        <f t="shared" si="0"/>
        <v xml:space="preserve"> Masters Men 40+ CX 4,5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Entry'!C51</f>
        <v xml:space="preserve"> </v>
      </c>
      <c r="C51" s="9" t="str">
        <f t="shared" si="0"/>
        <v xml:space="preserve"> Masters Men 40+ CX 4,5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Entry'!C52</f>
        <v xml:space="preserve"> </v>
      </c>
      <c r="C52" s="9" t="str">
        <f t="shared" si="0"/>
        <v xml:space="preserve"> Masters Men 40+ CX 4,5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Entry'!C53</f>
        <v xml:space="preserve"> </v>
      </c>
      <c r="C53" s="9" t="str">
        <f t="shared" si="0"/>
        <v xml:space="preserve"> Masters Men 40+ CX 4,5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Entry'!C54</f>
        <v xml:space="preserve"> </v>
      </c>
      <c r="C54" s="9" t="str">
        <f t="shared" si="0"/>
        <v xml:space="preserve"> Masters Men 40+ CX 4,5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Entry'!C55</f>
        <v xml:space="preserve"> </v>
      </c>
      <c r="C55" s="9" t="str">
        <f t="shared" si="0"/>
        <v xml:space="preserve"> Masters Men 40+ CX 4,5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Entry'!C56</f>
        <v xml:space="preserve"> </v>
      </c>
      <c r="C56" s="9" t="str">
        <f t="shared" si="0"/>
        <v xml:space="preserve"> Masters Men 40+ CX 4,5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Entry'!C57</f>
        <v xml:space="preserve"> </v>
      </c>
      <c r="C57" s="9" t="str">
        <f t="shared" si="0"/>
        <v xml:space="preserve"> Masters Men 40+ CX 4,5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Entry'!C58</f>
        <v xml:space="preserve"> </v>
      </c>
      <c r="C58" s="9" t="str">
        <f t="shared" si="0"/>
        <v xml:space="preserve"> Masters Men 40+ CX 4,5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Entry'!C59</f>
        <v xml:space="preserve"> </v>
      </c>
      <c r="C59" s="9" t="str">
        <f t="shared" si="0"/>
        <v xml:space="preserve"> Masters Men 40+ CX 4,5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Entry'!C60</f>
        <v xml:space="preserve"> </v>
      </c>
      <c r="C60" s="9" t="str">
        <f t="shared" si="0"/>
        <v xml:space="preserve"> Masters Men 40+ CX 4,5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Entry'!C61</f>
        <v xml:space="preserve"> </v>
      </c>
      <c r="C61" s="9" t="str">
        <f t="shared" si="0"/>
        <v xml:space="preserve"> Masters Men 40+ CX 4,5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Entry'!C62</f>
        <v xml:space="preserve"> </v>
      </c>
      <c r="C62" s="9" t="str">
        <f t="shared" si="0"/>
        <v xml:space="preserve"> Masters Men 40+ CX 4,5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Entry'!C63</f>
        <v xml:space="preserve"> </v>
      </c>
      <c r="C63" s="9" t="str">
        <f t="shared" si="0"/>
        <v xml:space="preserve"> Masters Men 40+ CX 4,5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Entry'!C64</f>
        <v xml:space="preserve"> </v>
      </c>
      <c r="C64" s="9" t="str">
        <f t="shared" si="0"/>
        <v xml:space="preserve"> Masters Men 40+ CX 4,5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Entry'!C65</f>
        <v xml:space="preserve"> </v>
      </c>
      <c r="C65" s="9" t="str">
        <f t="shared" si="0"/>
        <v xml:space="preserve"> Masters Men 40+ CX 4,5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Entry'!C66</f>
        <v xml:space="preserve"> </v>
      </c>
      <c r="C66" s="9" t="str">
        <f t="shared" si="0"/>
        <v xml:space="preserve"> Masters Men 40+ CX 4,5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Entry'!C67</f>
        <v xml:space="preserve"> </v>
      </c>
      <c r="C67" s="9" t="str">
        <f t="shared" ref="C67:C96" si="1">CONCATENATE($B67,"Masters Men 40+ CX 4,5")</f>
        <v xml:space="preserve"> Masters Men 40+ CX 4,5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Entry'!C68</f>
        <v xml:space="preserve"> </v>
      </c>
      <c r="C68" s="9" t="str">
        <f t="shared" si="1"/>
        <v xml:space="preserve"> Masters Men 40+ CX 4,5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Entry'!C69</f>
        <v xml:space="preserve"> </v>
      </c>
      <c r="C69" s="9" t="str">
        <f t="shared" si="1"/>
        <v xml:space="preserve"> Masters Men 40+ CX 4,5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Entry'!C70</f>
        <v xml:space="preserve"> </v>
      </c>
      <c r="C70" s="9" t="str">
        <f t="shared" si="1"/>
        <v xml:space="preserve"> Masters Men 40+ CX 4,5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Entry'!C71</f>
        <v xml:space="preserve"> </v>
      </c>
      <c r="C71" s="9" t="str">
        <f t="shared" si="1"/>
        <v xml:space="preserve"> Masters Men 40+ CX 4,5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Entry'!C72</f>
        <v xml:space="preserve"> </v>
      </c>
      <c r="C72" s="9" t="str">
        <f t="shared" si="1"/>
        <v xml:space="preserve"> Masters Men 40+ CX 4,5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Entry'!C73</f>
        <v xml:space="preserve"> </v>
      </c>
      <c r="C73" s="9" t="str">
        <f t="shared" si="1"/>
        <v xml:space="preserve"> Masters Men 40+ CX 4,5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Entry'!C74</f>
        <v xml:space="preserve"> </v>
      </c>
      <c r="C74" s="9" t="str">
        <f t="shared" si="1"/>
        <v xml:space="preserve"> Masters Men 40+ CX 4,5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Entry'!C75</f>
        <v xml:space="preserve"> </v>
      </c>
      <c r="C75" s="9" t="str">
        <f t="shared" si="1"/>
        <v xml:space="preserve"> Masters Men 40+ CX 4,5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Entry'!C76</f>
        <v xml:space="preserve"> </v>
      </c>
      <c r="C76" s="9" t="str">
        <f t="shared" si="1"/>
        <v xml:space="preserve"> Masters Men 40+ CX 4,5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Entry'!C77</f>
        <v xml:space="preserve"> </v>
      </c>
      <c r="C77" s="9" t="str">
        <f t="shared" si="1"/>
        <v xml:space="preserve"> Masters Men 40+ CX 4,5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Entry'!C78</f>
        <v xml:space="preserve"> </v>
      </c>
      <c r="C78" s="9" t="str">
        <f t="shared" si="1"/>
        <v xml:space="preserve"> Masters Men 40+ CX 4,5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Entry'!C79</f>
        <v xml:space="preserve"> </v>
      </c>
      <c r="C79" s="9" t="str">
        <f t="shared" si="1"/>
        <v xml:space="preserve"> Masters Men 40+ CX 4,5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Entry'!C80</f>
        <v xml:space="preserve"> </v>
      </c>
      <c r="C80" s="9" t="str">
        <f t="shared" si="1"/>
        <v xml:space="preserve"> Masters Men 40+ CX 4,5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Entry'!C81</f>
        <v xml:space="preserve"> </v>
      </c>
      <c r="C81" s="9" t="str">
        <f t="shared" si="1"/>
        <v xml:space="preserve"> Masters Men 40+ CX 4,5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Entry'!C82</f>
        <v xml:space="preserve"> </v>
      </c>
      <c r="C82" s="9" t="str">
        <f t="shared" si="1"/>
        <v xml:space="preserve"> Masters Men 40+ CX 4,5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Entry'!C83</f>
        <v xml:space="preserve"> </v>
      </c>
      <c r="C83" s="9" t="str">
        <f t="shared" si="1"/>
        <v xml:space="preserve"> Masters Men 40+ CX 4,5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Entry'!C84</f>
        <v xml:space="preserve"> </v>
      </c>
      <c r="C84" s="9" t="str">
        <f t="shared" si="1"/>
        <v xml:space="preserve"> Masters Men 40+ CX 4,5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Entry'!C85</f>
        <v xml:space="preserve"> </v>
      </c>
      <c r="C85" s="9" t="str">
        <f t="shared" si="1"/>
        <v xml:space="preserve"> Masters Men 40+ CX 4,5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Entry'!C86</f>
        <v xml:space="preserve"> </v>
      </c>
      <c r="C86" s="9" t="str">
        <f t="shared" si="1"/>
        <v xml:space="preserve"> Masters Men 40+ CX 4,5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Entry'!C87</f>
        <v xml:space="preserve"> </v>
      </c>
      <c r="C87" s="9" t="str">
        <f t="shared" si="1"/>
        <v xml:space="preserve"> Masters Men 40+ CX 4,5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Entry'!C88</f>
        <v xml:space="preserve"> </v>
      </c>
      <c r="C88" s="9" t="str">
        <f t="shared" si="1"/>
        <v xml:space="preserve"> Masters Men 40+ CX 4,5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Entry'!C89</f>
        <v xml:space="preserve"> </v>
      </c>
      <c r="C89" s="9" t="str">
        <f t="shared" si="1"/>
        <v xml:space="preserve"> Masters Men 40+ CX 4,5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Entry'!C90</f>
        <v xml:space="preserve"> </v>
      </c>
      <c r="C90" s="9" t="str">
        <f t="shared" si="1"/>
        <v xml:space="preserve"> Masters Men 40+ CX 4,5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Entry'!C91</f>
        <v xml:space="preserve"> </v>
      </c>
      <c r="C91" s="9" t="str">
        <f t="shared" si="1"/>
        <v xml:space="preserve"> Masters Men 40+ CX 4,5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Entry'!C92</f>
        <v xml:space="preserve"> </v>
      </c>
      <c r="C92" s="9" t="str">
        <f t="shared" si="1"/>
        <v xml:space="preserve"> Masters Men 40+ CX 4,5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Entry'!C93</f>
        <v xml:space="preserve"> </v>
      </c>
      <c r="C93" s="9" t="str">
        <f t="shared" si="1"/>
        <v xml:space="preserve"> Masters Men 40+ CX 4,5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Entry'!C94</f>
        <v xml:space="preserve"> </v>
      </c>
      <c r="C94" s="9" t="str">
        <f t="shared" si="1"/>
        <v xml:space="preserve"> Masters Men 40+ CX 4,5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Entry'!C95</f>
        <v xml:space="preserve"> </v>
      </c>
      <c r="C95" s="9" t="str">
        <f t="shared" si="1"/>
        <v xml:space="preserve"> Masters Men 40+ CX 4,5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Entry'!C96</f>
        <v xml:space="preserve"> </v>
      </c>
      <c r="C96" s="9" t="str">
        <f t="shared" si="1"/>
        <v xml:space="preserve"> Masters Men 40+ CX 4,5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scale="85"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C668B-D3EB-4795-A73B-7E355AEE306C}">
  <sheetPr>
    <pageSetUpPr fitToPage="1"/>
  </sheetPr>
  <dimension ref="A1:K96"/>
  <sheetViews>
    <sheetView workbookViewId="0">
      <selection sqref="A1:J30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Entry'!U2</f>
        <v>328</v>
      </c>
      <c r="C2" s="9" t="str">
        <f t="shared" ref="C2:C66" si="0">CONCATENATE($B2,"Single Speed")</f>
        <v>328Single Speed</v>
      </c>
      <c r="D2" s="10" t="s">
        <v>39</v>
      </c>
      <c r="E2" s="10" t="s">
        <v>40</v>
      </c>
      <c r="F2" s="10" t="s">
        <v>41</v>
      </c>
      <c r="G2" s="10">
        <v>46</v>
      </c>
      <c r="H2" s="11" t="str">
        <f>IFERROR(VLOOKUP($C2,'[1]2021-11-20NCCX10'!$D:$Z,12,0),"")</f>
        <v/>
      </c>
      <c r="I2" s="10" t="s">
        <v>42</v>
      </c>
      <c r="J2" s="10" t="s">
        <v>43</v>
      </c>
      <c r="K2" s="10">
        <v>206349</v>
      </c>
    </row>
    <row r="3" spans="1:11" x14ac:dyDescent="0.2">
      <c r="A3" s="9">
        <f>IF(B3&lt;&gt;" ",'Results Data Entry'!A3," ")</f>
        <v>2</v>
      </c>
      <c r="B3" s="9">
        <f>'Results Data Entry'!U3</f>
        <v>307</v>
      </c>
      <c r="C3" s="9" t="str">
        <f t="shared" si="0"/>
        <v>307Single Speed</v>
      </c>
      <c r="D3" s="10" t="str">
        <f>IFERROR(VLOOKUP($C3,'[1]2021-11-20NCCX10'!$D:$Z,4,0),"")</f>
        <v>Jonathan</v>
      </c>
      <c r="E3" s="10" t="str">
        <f>IFERROR(VLOOKUP($C3,'[1]2021-11-20NCCX10'!$D:$Z,5,0),"")</f>
        <v>Hamblen</v>
      </c>
      <c r="F3" s="10" t="str">
        <f>IFERROR(VLOOKUP($C3,'[1]2021-11-20NCCX10'!$D:$Z,7,0),"")</f>
        <v>M</v>
      </c>
      <c r="G3" s="10">
        <f>IFERROR(VLOOKUP($C3,'[1]2021-11-20NCCX10'!$D:$Z,10,0),"")</f>
        <v>47</v>
      </c>
      <c r="H3" s="11">
        <f>IFERROR(VLOOKUP($C3,'[1]2021-11-20NCCX10'!$D:$Z,12,0),"")</f>
        <v>44630</v>
      </c>
      <c r="I3" s="10" t="str">
        <f>IFERROR(VLOOKUP($C3,'[1]2021-11-20NCCX10'!$D:$Z,9,0),"")</f>
        <v>NC</v>
      </c>
      <c r="J3" s="10" t="str">
        <f>IFERROR(VLOOKUP($C3,'[1]2021-11-20NCCX10'!$D:$Z,11,0),"")</f>
        <v>Project Echelon Racing</v>
      </c>
      <c r="K3" s="10">
        <f>IFERROR(VLOOKUP($C3,'[1]2021-11-20NCCX10'!$D:$Z,17,0),"")</f>
        <v>14782</v>
      </c>
    </row>
    <row r="4" spans="1:11" x14ac:dyDescent="0.2">
      <c r="A4" s="9">
        <f>IF(B4&lt;&gt;" ",'Results Data Entry'!A4," ")</f>
        <v>3</v>
      </c>
      <c r="B4" s="9">
        <f>'Results Data Entry'!U4</f>
        <v>305</v>
      </c>
      <c r="C4" s="9" t="str">
        <f t="shared" si="0"/>
        <v>305Single Speed</v>
      </c>
      <c r="D4" s="10" t="str">
        <f>IFERROR(VLOOKUP($C4,'[1]2021-11-20NCCX10'!$D:$Z,4,0),"")</f>
        <v>Grant</v>
      </c>
      <c r="E4" s="10" t="str">
        <f>IFERROR(VLOOKUP($C4,'[1]2021-11-20NCCX10'!$D:$Z,5,0),"")</f>
        <v>Fanning</v>
      </c>
      <c r="F4" s="10" t="str">
        <f>IFERROR(VLOOKUP($C4,'[1]2021-11-20NCCX10'!$D:$Z,7,0),"")</f>
        <v>M</v>
      </c>
      <c r="G4" s="10">
        <f>IFERROR(VLOOKUP($C4,'[1]2021-11-20NCCX10'!$D:$Z,10,0),"")</f>
        <v>37</v>
      </c>
      <c r="H4" s="11">
        <f>IFERROR(VLOOKUP($C4,'[1]2021-11-20NCCX10'!$D:$Z,12,0),"")</f>
        <v>44755</v>
      </c>
      <c r="I4" s="10" t="str">
        <f>IFERROR(VLOOKUP($C4,'[1]2021-11-20NCCX10'!$D:$Z,9,0),"")</f>
        <v>VA</v>
      </c>
      <c r="J4" s="10" t="str">
        <f>IFERROR(VLOOKUP($C4,'[1]2021-11-20NCCX10'!$D:$Z,11,0),"")</f>
        <v>Crosshairs Cycling</v>
      </c>
      <c r="K4" s="10">
        <f>IFERROR(VLOOKUP($C4,'[1]2021-11-20NCCX10'!$D:$Z,17,0),"")</f>
        <v>317992</v>
      </c>
    </row>
    <row r="5" spans="1:11" x14ac:dyDescent="0.2">
      <c r="A5" s="9">
        <f>IF(B5&lt;&gt;" ",'Results Data Entry'!A5," ")</f>
        <v>4</v>
      </c>
      <c r="B5" s="9">
        <f>'Results Data Entry'!U5</f>
        <v>318</v>
      </c>
      <c r="C5" s="9" t="str">
        <f t="shared" si="0"/>
        <v>318Single Speed</v>
      </c>
      <c r="D5" s="10" t="str">
        <f>IFERROR(VLOOKUP($C5,'[1]2021-11-20NCCX10'!$D:$Z,4,0),"")</f>
        <v>Matthew</v>
      </c>
      <c r="E5" s="10" t="str">
        <f>IFERROR(VLOOKUP($C5,'[1]2021-11-20NCCX10'!$D:$Z,5,0),"")</f>
        <v>Reeves</v>
      </c>
      <c r="F5" s="10" t="str">
        <f>IFERROR(VLOOKUP($C5,'[1]2021-11-20NCCX10'!$D:$Z,7,0),"")</f>
        <v>M</v>
      </c>
      <c r="G5" s="10">
        <f>IFERROR(VLOOKUP($C5,'[1]2021-11-20NCCX10'!$D:$Z,10,0),"")</f>
        <v>36</v>
      </c>
      <c r="H5" s="11">
        <f>IFERROR(VLOOKUP($C5,'[1]2021-11-20NCCX10'!$D:$Z,12,0),"")</f>
        <v>44652</v>
      </c>
      <c r="I5" s="10" t="str">
        <f>IFERROR(VLOOKUP($C5,'[1]2021-11-20NCCX10'!$D:$Z,9,0),"")</f>
        <v>GA</v>
      </c>
      <c r="J5" s="10" t="str">
        <f>IFERROR(VLOOKUP($C5,'[1]2021-11-20NCCX10'!$D:$Z,11,0),"")</f>
        <v xml:space="preserve"> </v>
      </c>
      <c r="K5" s="10">
        <f>IFERROR(VLOOKUP($C5,'[1]2021-11-20NCCX10'!$D:$Z,17,0),"")</f>
        <v>392099</v>
      </c>
    </row>
    <row r="6" spans="1:11" x14ac:dyDescent="0.2">
      <c r="A6" s="9">
        <f>IF(B6&lt;&gt;" ",'Results Data Entry'!A6," ")</f>
        <v>5</v>
      </c>
      <c r="B6" s="9">
        <f>'Results Data Entry'!U6</f>
        <v>324</v>
      </c>
      <c r="C6" s="9" t="str">
        <f t="shared" si="0"/>
        <v>324Single Speed</v>
      </c>
      <c r="D6" s="10" t="str">
        <f>IFERROR(VLOOKUP($C6,'[1]2021-11-20NCCX10'!$D:$Z,4,0),"")</f>
        <v>Eli</v>
      </c>
      <c r="E6" s="10" t="str">
        <f>IFERROR(VLOOKUP($C6,'[1]2021-11-20NCCX10'!$D:$Z,5,0),"")</f>
        <v>Woodard</v>
      </c>
      <c r="F6" s="10" t="str">
        <f>IFERROR(VLOOKUP($C6,'[1]2021-11-20NCCX10'!$D:$Z,7,0),"")</f>
        <v>M</v>
      </c>
      <c r="G6" s="10">
        <f>IFERROR(VLOOKUP($C6,'[1]2021-11-20NCCX10'!$D:$Z,10,0),"")</f>
        <v>22</v>
      </c>
      <c r="H6" s="11">
        <f>IFERROR(VLOOKUP($C6,'[1]2021-11-20NCCX10'!$D:$Z,12,0),"")</f>
        <v>44572</v>
      </c>
      <c r="I6" s="10" t="str">
        <f>IFERROR(VLOOKUP($C6,'[1]2021-11-20NCCX10'!$D:$Z,9,0),"")</f>
        <v>NC</v>
      </c>
      <c r="J6" s="10" t="str">
        <f>IFERROR(VLOOKUP($C6,'[1]2021-11-20NCCX10'!$D:$Z,11,0),"")</f>
        <v>North Carolina State University</v>
      </c>
      <c r="K6" s="10">
        <f>IFERROR(VLOOKUP($C6,'[1]2021-11-20NCCX10'!$D:$Z,17,0),"")</f>
        <v>329312</v>
      </c>
    </row>
    <row r="7" spans="1:11" x14ac:dyDescent="0.2">
      <c r="A7" s="9">
        <f>IF(B7&lt;&gt;" ",'Results Data Entry'!A7," ")</f>
        <v>6</v>
      </c>
      <c r="B7" s="9">
        <f>'Results Data Entry'!U7</f>
        <v>301</v>
      </c>
      <c r="C7" s="9" t="str">
        <f t="shared" si="0"/>
        <v>301Single Speed</v>
      </c>
      <c r="D7" s="10" t="str">
        <f>IFERROR(VLOOKUP($C7,'[1]2021-11-20NCCX10'!$D:$Z,4,0),"")</f>
        <v>Nicholas</v>
      </c>
      <c r="E7" s="10" t="str">
        <f>IFERROR(VLOOKUP($C7,'[1]2021-11-20NCCX10'!$D:$Z,5,0),"")</f>
        <v>Barlow</v>
      </c>
      <c r="F7" s="10" t="str">
        <f>IFERROR(VLOOKUP($C7,'[1]2021-11-20NCCX10'!$D:$Z,7,0),"")</f>
        <v>M</v>
      </c>
      <c r="G7" s="10">
        <f>IFERROR(VLOOKUP($C7,'[1]2021-11-20NCCX10'!$D:$Z,10,0),"")</f>
        <v>34</v>
      </c>
      <c r="H7" s="11">
        <f>IFERROR(VLOOKUP($C7,'[1]2021-11-20NCCX10'!$D:$Z,12,0),"")</f>
        <v>44835</v>
      </c>
      <c r="I7" s="10" t="str">
        <f>IFERROR(VLOOKUP($C7,'[1]2021-11-20NCCX10'!$D:$Z,9,0),"")</f>
        <v>NC</v>
      </c>
      <c r="J7" s="10" t="str">
        <f>IFERROR(VLOOKUP($C7,'[1]2021-11-20NCCX10'!$D:$Z,11,0),"")</f>
        <v>Free Fetty Wap</v>
      </c>
      <c r="K7" s="10">
        <f>IFERROR(VLOOKUP($C7,'[1]2021-11-20NCCX10'!$D:$Z,17,0),"")</f>
        <v>448500</v>
      </c>
    </row>
    <row r="8" spans="1:11" x14ac:dyDescent="0.2">
      <c r="A8" s="9">
        <f>IF(B8&lt;&gt;" ",'Results Data Entry'!A8," ")</f>
        <v>7</v>
      </c>
      <c r="B8" s="9">
        <f>'Results Data Entry'!U8</f>
        <v>306</v>
      </c>
      <c r="C8" s="9" t="str">
        <f t="shared" si="0"/>
        <v>306Single Speed</v>
      </c>
      <c r="D8" s="10" t="str">
        <f>IFERROR(VLOOKUP($C8,'[1]2021-11-20NCCX10'!$D:$Z,4,0),"")</f>
        <v>Blaine</v>
      </c>
      <c r="E8" s="10" t="str">
        <f>IFERROR(VLOOKUP($C8,'[1]2021-11-20NCCX10'!$D:$Z,5,0),"")</f>
        <v>Felton</v>
      </c>
      <c r="F8" s="10" t="str">
        <f>IFERROR(VLOOKUP($C8,'[1]2021-11-20NCCX10'!$D:$Z,7,0),"")</f>
        <v>M</v>
      </c>
      <c r="G8" s="10">
        <f>IFERROR(VLOOKUP($C8,'[1]2021-11-20NCCX10'!$D:$Z,10,0),"")</f>
        <v>39</v>
      </c>
      <c r="H8" s="11">
        <f>IFERROR(VLOOKUP($C8,'[1]2021-11-20NCCX10'!$D:$Z,12,0),"")</f>
        <v>44548</v>
      </c>
      <c r="I8" s="10" t="str">
        <f>IFERROR(VLOOKUP($C8,'[1]2021-11-20NCCX10'!$D:$Z,9,0),"")</f>
        <v>WA</v>
      </c>
      <c r="J8" s="10" t="str">
        <f>IFERROR(VLOOKUP($C8,'[1]2021-11-20NCCX10'!$D:$Z,11,0),"")</f>
        <v>Alki Velo Club</v>
      </c>
      <c r="K8" s="10">
        <f>IFERROR(VLOOKUP($C8,'[1]2021-11-20NCCX10'!$D:$Z,17,0),"")</f>
        <v>443071</v>
      </c>
    </row>
    <row r="9" spans="1:11" x14ac:dyDescent="0.2">
      <c r="A9" s="9">
        <f>IF(B9&lt;&gt;" ",'Results Data Entry'!A9," ")</f>
        <v>8</v>
      </c>
      <c r="B9" s="9">
        <f>'Results Data Entry'!U9</f>
        <v>322</v>
      </c>
      <c r="C9" s="9" t="str">
        <f t="shared" si="0"/>
        <v>322Single Speed</v>
      </c>
      <c r="D9" s="10" t="str">
        <f>IFERROR(VLOOKUP($C9,'[1]2021-11-20NCCX10'!$D:$Z,4,0),"")</f>
        <v>Parker</v>
      </c>
      <c r="E9" s="10" t="str">
        <f>IFERROR(VLOOKUP($C9,'[1]2021-11-20NCCX10'!$D:$Z,5,0),"")</f>
        <v>Tinsley</v>
      </c>
      <c r="F9" s="10" t="str">
        <f>IFERROR(VLOOKUP($C9,'[1]2021-11-20NCCX10'!$D:$Z,7,0),"")</f>
        <v>M</v>
      </c>
      <c r="G9" s="10">
        <f>IFERROR(VLOOKUP($C9,'[1]2021-11-20NCCX10'!$D:$Z,10,0),"")</f>
        <v>32</v>
      </c>
      <c r="H9" s="11">
        <f>IFERROR(VLOOKUP($C9,'[1]2021-11-20NCCX10'!$D:$Z,12,0),"")</f>
        <v>44548</v>
      </c>
      <c r="I9" s="10" t="str">
        <f>IFERROR(VLOOKUP($C9,'[1]2021-11-20NCCX10'!$D:$Z,9,0),"")</f>
        <v>NC</v>
      </c>
      <c r="J9" s="10" t="str">
        <f>IFERROR(VLOOKUP($C9,'[1]2021-11-20NCCX10'!$D:$Z,11,0),"")</f>
        <v>HopFly Cyclocross</v>
      </c>
      <c r="K9" s="10">
        <f>IFERROR(VLOOKUP($C9,'[1]2021-11-20NCCX10'!$D:$Z,17,0),"")</f>
        <v>412805</v>
      </c>
    </row>
    <row r="10" spans="1:11" x14ac:dyDescent="0.2">
      <c r="A10" s="9">
        <f>IF(B10&lt;&gt;" ",'Results Data Entry'!A10," ")</f>
        <v>9</v>
      </c>
      <c r="B10" s="9">
        <f>'Results Data Entry'!U10</f>
        <v>311</v>
      </c>
      <c r="C10" s="9" t="str">
        <f t="shared" si="0"/>
        <v>311Single Speed</v>
      </c>
      <c r="D10" s="10" t="str">
        <f>IFERROR(VLOOKUP($C10,'[1]2021-11-20NCCX10'!$D:$Z,4,0),"")</f>
        <v>Myles</v>
      </c>
      <c r="E10" s="10" t="str">
        <f>IFERROR(VLOOKUP($C10,'[1]2021-11-20NCCX10'!$D:$Z,5,0),"")</f>
        <v>Lietzke</v>
      </c>
      <c r="F10" s="10" t="str">
        <f>IFERROR(VLOOKUP($C10,'[1]2021-11-20NCCX10'!$D:$Z,7,0),"")</f>
        <v>M</v>
      </c>
      <c r="G10" s="10">
        <f>IFERROR(VLOOKUP($C10,'[1]2021-11-20NCCX10'!$D:$Z,10,0),"")</f>
        <v>36</v>
      </c>
      <c r="H10" s="11" t="str">
        <f>IFERROR(VLOOKUP($C10,'[1]2021-11-20NCCX10'!$D:$Z,12,0),"")</f>
        <v>One Day</v>
      </c>
      <c r="I10" s="10" t="str">
        <f>IFERROR(VLOOKUP($C10,'[1]2021-11-20NCCX10'!$D:$Z,9,0),"")</f>
        <v>SC</v>
      </c>
      <c r="J10" s="10" t="str">
        <f>IFERROR(VLOOKUP($C10,'[1]2021-11-20NCCX10'!$D:$Z,11,0),"")</f>
        <v>Ride Bikes</v>
      </c>
      <c r="K10" s="10" t="str">
        <f>IFERROR(VLOOKUP($C10,'[1]2021-11-20NCCX10'!$D:$Z,17,0),"")</f>
        <v>ODLietzkeMyles</v>
      </c>
    </row>
    <row r="11" spans="1:11" x14ac:dyDescent="0.2">
      <c r="A11" s="9">
        <f>IF(B11&lt;&gt;" ",'Results Data Entry'!A11," ")</f>
        <v>10</v>
      </c>
      <c r="B11" s="9">
        <f>'Results Data Entry'!U11</f>
        <v>300</v>
      </c>
      <c r="C11" s="9" t="str">
        <f t="shared" si="0"/>
        <v>300Single Speed</v>
      </c>
      <c r="D11" s="10" t="str">
        <f>IFERROR(VLOOKUP($C11,'[1]2021-11-20NCCX10'!$D:$Z,4,0),"")</f>
        <v>Christopher</v>
      </c>
      <c r="E11" s="10" t="str">
        <f>IFERROR(VLOOKUP($C11,'[1]2021-11-20NCCX10'!$D:$Z,5,0),"")</f>
        <v>Arndt</v>
      </c>
      <c r="F11" s="10" t="str">
        <f>IFERROR(VLOOKUP($C11,'[1]2021-11-20NCCX10'!$D:$Z,7,0),"")</f>
        <v>M</v>
      </c>
      <c r="G11" s="10">
        <f>IFERROR(VLOOKUP($C11,'[1]2021-11-20NCCX10'!$D:$Z,10,0),"")</f>
        <v>39</v>
      </c>
      <c r="H11" s="11">
        <f>IFERROR(VLOOKUP($C11,'[1]2021-11-20NCCX10'!$D:$Z,12,0),"")</f>
        <v>44548</v>
      </c>
      <c r="I11" s="10" t="str">
        <f>IFERROR(VLOOKUP($C11,'[1]2021-11-20NCCX10'!$D:$Z,9,0),"")</f>
        <v>OH</v>
      </c>
      <c r="J11" s="10" t="str">
        <f>IFERROR(VLOOKUP($C11,'[1]2021-11-20NCCX10'!$D:$Z,11,0),"")</f>
        <v>Smanie Saddles</v>
      </c>
      <c r="K11" s="10">
        <f>IFERROR(VLOOKUP($C11,'[1]2021-11-20NCCX10'!$D:$Z,17,0),"")</f>
        <v>365072</v>
      </c>
    </row>
    <row r="12" spans="1:11" x14ac:dyDescent="0.2">
      <c r="A12" s="9">
        <f>IF(B12&lt;&gt;" ",'Results Data Entry'!A12," ")</f>
        <v>11</v>
      </c>
      <c r="B12" s="9">
        <f>'Results Data Entry'!U12</f>
        <v>326</v>
      </c>
      <c r="C12" s="9" t="str">
        <f t="shared" si="0"/>
        <v>326Single Speed</v>
      </c>
      <c r="D12" s="10" t="str">
        <f>IFERROR(VLOOKUP($C12,'[1]2021-11-20NCCX10'!$D:$Z,4,0),"")</f>
        <v>Chase</v>
      </c>
      <c r="E12" s="10" t="str">
        <f>IFERROR(VLOOKUP($C12,'[1]2021-11-20NCCX10'!$D:$Z,5,0),"")</f>
        <v>Prezioso</v>
      </c>
      <c r="F12" s="10" t="str">
        <f>IFERROR(VLOOKUP($C12,'[1]2021-11-20NCCX10'!$D:$Z,7,0),"")</f>
        <v>M</v>
      </c>
      <c r="G12" s="10">
        <f>IFERROR(VLOOKUP($C12,'[1]2021-11-20NCCX10'!$D:$Z,10,0),"")</f>
        <v>40</v>
      </c>
      <c r="H12" s="11">
        <f>IFERROR(VLOOKUP($C12,'[1]2021-11-20NCCX10'!$D:$Z,12,0),"")</f>
        <v>0</v>
      </c>
      <c r="I12" s="10" t="str">
        <f>IFERROR(VLOOKUP($C12,'[1]2021-11-20NCCX10'!$D:$Z,9,0),"")</f>
        <v>NC</v>
      </c>
      <c r="J12" s="10" t="str">
        <f>IFERROR(VLOOKUP($C12,'[1]2021-11-20NCCX10'!$D:$Z,11,0),"")</f>
        <v>Legion Brewing</v>
      </c>
      <c r="K12" s="10">
        <f>IFERROR(VLOOKUP($C12,'[1]2021-11-20NCCX10'!$D:$Z,17,0),"")</f>
        <v>124727</v>
      </c>
    </row>
    <row r="13" spans="1:11" x14ac:dyDescent="0.2">
      <c r="A13" s="9">
        <f>IF(B13&lt;&gt;" ",'Results Data Entry'!A13," ")</f>
        <v>12</v>
      </c>
      <c r="B13" s="9">
        <f>'Results Data Entry'!U13</f>
        <v>317</v>
      </c>
      <c r="C13" s="9" t="str">
        <f t="shared" si="0"/>
        <v>317Single Speed</v>
      </c>
      <c r="D13" s="10" t="str">
        <f>IFERROR(VLOOKUP($C13,'[1]2021-11-20NCCX10'!$D:$Z,4,0),"")</f>
        <v>Edward</v>
      </c>
      <c r="E13" s="10" t="str">
        <f>IFERROR(VLOOKUP($C13,'[1]2021-11-20NCCX10'!$D:$Z,5,0),"")</f>
        <v>Porter</v>
      </c>
      <c r="F13" s="10" t="str">
        <f>IFERROR(VLOOKUP($C13,'[1]2021-11-20NCCX10'!$D:$Z,7,0),"")</f>
        <v>M</v>
      </c>
      <c r="G13" s="10">
        <f>IFERROR(VLOOKUP($C13,'[1]2021-11-20NCCX10'!$D:$Z,10,0),"")</f>
        <v>38</v>
      </c>
      <c r="H13" s="11">
        <f>IFERROR(VLOOKUP($C13,'[1]2021-11-20NCCX10'!$D:$Z,12,0),"")</f>
        <v>44805</v>
      </c>
      <c r="I13" s="10" t="str">
        <f>IFERROR(VLOOKUP($C13,'[1]2021-11-20NCCX10'!$D:$Z,9,0),"")</f>
        <v>NC</v>
      </c>
      <c r="J13" s="10" t="str">
        <f>IFERROR(VLOOKUP($C13,'[1]2021-11-20NCCX10'!$D:$Z,11,0),"")</f>
        <v>Oak City Cycling Project Race Team</v>
      </c>
      <c r="K13" s="10">
        <f>IFERROR(VLOOKUP($C13,'[1]2021-11-20NCCX10'!$D:$Z,17,0),"")</f>
        <v>552354</v>
      </c>
    </row>
    <row r="14" spans="1:11" x14ac:dyDescent="0.2">
      <c r="A14" s="9">
        <f>IF(B14&lt;&gt;" ",'Results Data Entry'!A14," ")</f>
        <v>13</v>
      </c>
      <c r="B14" s="9">
        <f>'Results Data Entry'!U14</f>
        <v>320</v>
      </c>
      <c r="C14" s="9" t="str">
        <f t="shared" si="0"/>
        <v>320Single Speed</v>
      </c>
      <c r="D14" s="10" t="str">
        <f>IFERROR(VLOOKUP($C14,'[1]2021-11-20NCCX10'!$D:$Z,4,0),"")</f>
        <v>Will</v>
      </c>
      <c r="E14" s="10" t="str">
        <f>IFERROR(VLOOKUP($C14,'[1]2021-11-20NCCX10'!$D:$Z,5,0),"")</f>
        <v>Summer</v>
      </c>
      <c r="F14" s="10" t="str">
        <f>IFERROR(VLOOKUP($C14,'[1]2021-11-20NCCX10'!$D:$Z,7,0),"")</f>
        <v>M</v>
      </c>
      <c r="G14" s="10">
        <f>IFERROR(VLOOKUP($C14,'[1]2021-11-20NCCX10'!$D:$Z,10,0),"")</f>
        <v>44</v>
      </c>
      <c r="H14" s="11">
        <f>IFERROR(VLOOKUP($C14,'[1]2021-11-20NCCX10'!$D:$Z,12,0),"")</f>
        <v>44548</v>
      </c>
      <c r="I14" s="10" t="str">
        <f>IFERROR(VLOOKUP($C14,'[1]2021-11-20NCCX10'!$D:$Z,9,0),"")</f>
        <v>NC</v>
      </c>
      <c r="J14" s="10" t="str">
        <f>IFERROR(VLOOKUP($C14,'[1]2021-11-20NCCX10'!$D:$Z,11,0),"")</f>
        <v>Oak City Cycling Project Race Team</v>
      </c>
      <c r="K14" s="10">
        <f>IFERROR(VLOOKUP($C14,'[1]2021-11-20NCCX10'!$D:$Z,17,0),"")</f>
        <v>568421</v>
      </c>
    </row>
    <row r="15" spans="1:11" x14ac:dyDescent="0.2">
      <c r="A15" s="9">
        <f>IF(B15&lt;&gt;" ",'Results Data Entry'!A15," ")</f>
        <v>14</v>
      </c>
      <c r="B15" s="9">
        <f>'Results Data Entry'!U15</f>
        <v>314</v>
      </c>
      <c r="C15" s="9" t="str">
        <f t="shared" si="0"/>
        <v>314Single Speed</v>
      </c>
      <c r="D15" s="10" t="str">
        <f>IFERROR(VLOOKUP($C15,'[1]2021-11-20NCCX10'!$D:$Z,4,0),"")</f>
        <v>Joseph</v>
      </c>
      <c r="E15" s="10" t="str">
        <f>IFERROR(VLOOKUP($C15,'[1]2021-11-20NCCX10'!$D:$Z,5,0),"")</f>
        <v>Newman</v>
      </c>
      <c r="F15" s="10" t="str">
        <f>IFERROR(VLOOKUP($C15,'[1]2021-11-20NCCX10'!$D:$Z,7,0),"")</f>
        <v>M</v>
      </c>
      <c r="G15" s="10">
        <f>IFERROR(VLOOKUP($C15,'[1]2021-11-20NCCX10'!$D:$Z,10,0),"")</f>
        <v>38</v>
      </c>
      <c r="H15" s="11" t="str">
        <f>IFERROR(VLOOKUP($C15,'[1]2021-11-20NCCX10'!$D:$Z,12,0),"")</f>
        <v>One Day</v>
      </c>
      <c r="I15" s="10" t="str">
        <f>IFERROR(VLOOKUP($C15,'[1]2021-11-20NCCX10'!$D:$Z,9,0),"")</f>
        <v>SC</v>
      </c>
      <c r="J15" s="10" t="str">
        <f>IFERROR(VLOOKUP($C15,'[1]2021-11-20NCCX10'!$D:$Z,11,0),"")</f>
        <v>Lowcountry Racing</v>
      </c>
      <c r="K15" s="10" t="str">
        <f>IFERROR(VLOOKUP($C15,'[1]2021-11-20NCCX10'!$D:$Z,17,0),"")</f>
        <v>ODNewmanJoseph</v>
      </c>
    </row>
    <row r="16" spans="1:11" x14ac:dyDescent="0.2">
      <c r="A16" s="9">
        <f>IF(B16&lt;&gt;" ",'Results Data Entry'!A16," ")</f>
        <v>15</v>
      </c>
      <c r="B16" s="9">
        <f>'Results Data Entry'!U16</f>
        <v>309</v>
      </c>
      <c r="C16" s="9" t="str">
        <f t="shared" si="0"/>
        <v>309Single Speed</v>
      </c>
      <c r="D16" s="10" t="str">
        <f>IFERROR(VLOOKUP($C16,'[1]2021-11-20NCCX10'!$D:$Z,4,0),"")</f>
        <v>Stephen</v>
      </c>
      <c r="E16" s="10" t="str">
        <f>IFERROR(VLOOKUP($C16,'[1]2021-11-20NCCX10'!$D:$Z,5,0),"")</f>
        <v>Huddle</v>
      </c>
      <c r="F16" s="10" t="str">
        <f>IFERROR(VLOOKUP($C16,'[1]2021-11-20NCCX10'!$D:$Z,7,0),"")</f>
        <v>M</v>
      </c>
      <c r="G16" s="10">
        <f>IFERROR(VLOOKUP($C16,'[1]2021-11-20NCCX10'!$D:$Z,10,0),"")</f>
        <v>38</v>
      </c>
      <c r="H16" s="11">
        <f>IFERROR(VLOOKUP($C16,'[1]2021-11-20NCCX10'!$D:$Z,12,0),"")</f>
        <v>44547</v>
      </c>
      <c r="I16" s="10" t="str">
        <f>IFERROR(VLOOKUP($C16,'[1]2021-11-20NCCX10'!$D:$Z,9,0),"")</f>
        <v>NC</v>
      </c>
      <c r="J16" s="10" t="str">
        <f>IFERROR(VLOOKUP($C16,'[1]2021-11-20NCCX10'!$D:$Z,11,0),"")</f>
        <v>Hopfly Cyclocross</v>
      </c>
      <c r="K16" s="10">
        <f>IFERROR(VLOOKUP($C16,'[1]2021-11-20NCCX10'!$D:$Z,17,0),"")</f>
        <v>214602</v>
      </c>
    </row>
    <row r="17" spans="1:11" x14ac:dyDescent="0.2">
      <c r="A17" s="9">
        <f>IF(B17&lt;&gt;" ",'Results Data Entry'!A17," ")</f>
        <v>16</v>
      </c>
      <c r="B17" s="9">
        <f>'Results Data Entry'!U17</f>
        <v>323</v>
      </c>
      <c r="C17" s="9" t="str">
        <f t="shared" si="0"/>
        <v>323Single Speed</v>
      </c>
      <c r="D17" s="10" t="str">
        <f>IFERROR(VLOOKUP($C17,'[1]2021-11-20NCCX10'!$D:$Z,4,0),"")</f>
        <v>Bill</v>
      </c>
      <c r="E17" s="10" t="str">
        <f>IFERROR(VLOOKUP($C17,'[1]2021-11-20NCCX10'!$D:$Z,5,0),"")</f>
        <v>Wenner</v>
      </c>
      <c r="F17" s="10" t="str">
        <f>IFERROR(VLOOKUP($C17,'[1]2021-11-20NCCX10'!$D:$Z,7,0),"")</f>
        <v>M</v>
      </c>
      <c r="G17" s="10">
        <f>IFERROR(VLOOKUP($C17,'[1]2021-11-20NCCX10'!$D:$Z,10,0),"")</f>
        <v>57</v>
      </c>
      <c r="H17" s="11">
        <f>IFERROR(VLOOKUP($C17,'[1]2021-11-20NCCX10'!$D:$Z,12,0),"")</f>
        <v>44568</v>
      </c>
      <c r="I17" s="10" t="str">
        <f>IFERROR(VLOOKUP($C17,'[1]2021-11-20NCCX10'!$D:$Z,9,0),"")</f>
        <v>NC</v>
      </c>
      <c r="J17" s="10" t="str">
        <f>IFERROR(VLOOKUP($C17,'[1]2021-11-20NCCX10'!$D:$Z,11,0),"")</f>
        <v>Old North Cycling Team</v>
      </c>
      <c r="K17" s="10">
        <f>IFERROR(VLOOKUP($C17,'[1]2021-11-20NCCX10'!$D:$Z,17,0),"")</f>
        <v>564541</v>
      </c>
    </row>
    <row r="18" spans="1:11" x14ac:dyDescent="0.2">
      <c r="A18" s="9">
        <f>IF(B18&lt;&gt;" ",'Results Data Entry'!A18," ")</f>
        <v>17</v>
      </c>
      <c r="B18" s="9">
        <f>'Results Data Entry'!U18</f>
        <v>303</v>
      </c>
      <c r="C18" s="9" t="str">
        <f t="shared" si="0"/>
        <v>303Single Speed</v>
      </c>
      <c r="D18" s="10" t="str">
        <f>IFERROR(VLOOKUP($C18,'[1]2021-11-20NCCX10'!$D:$Z,4,0),"")</f>
        <v>Mark</v>
      </c>
      <c r="E18" s="10" t="str">
        <f>IFERROR(VLOOKUP($C18,'[1]2021-11-20NCCX10'!$D:$Z,5,0),"")</f>
        <v>Deutsch</v>
      </c>
      <c r="F18" s="10" t="str">
        <f>IFERROR(VLOOKUP($C18,'[1]2021-11-20NCCX10'!$D:$Z,7,0),"")</f>
        <v>M</v>
      </c>
      <c r="G18" s="10">
        <f>IFERROR(VLOOKUP($C18,'[1]2021-11-20NCCX10'!$D:$Z,10,0),"")</f>
        <v>34</v>
      </c>
      <c r="H18" s="11">
        <f>IFERROR(VLOOKUP($C18,'[1]2021-11-20NCCX10'!$D:$Z,12,0),"")</f>
        <v>44558</v>
      </c>
      <c r="I18" s="10" t="str">
        <f>IFERROR(VLOOKUP($C18,'[1]2021-11-20NCCX10'!$D:$Z,9,0),"")</f>
        <v>NC</v>
      </c>
      <c r="J18" s="10" t="str">
        <f>IFERROR(VLOOKUP($C18,'[1]2021-11-20NCCX10'!$D:$Z,11,0),"")</f>
        <v>Oak City Cycling Project Race Team</v>
      </c>
      <c r="K18" s="10">
        <f>IFERROR(VLOOKUP($C18,'[1]2021-11-20NCCX10'!$D:$Z,17,0),"")</f>
        <v>509634</v>
      </c>
    </row>
    <row r="19" spans="1:11" x14ac:dyDescent="0.2">
      <c r="A19" s="9">
        <f>IF(B19&lt;&gt;" ",'Results Data Entry'!A19," ")</f>
        <v>18</v>
      </c>
      <c r="B19" s="9">
        <f>'Results Data Entry'!U19</f>
        <v>316</v>
      </c>
      <c r="C19" s="9" t="str">
        <f t="shared" si="0"/>
        <v>316Single Speed</v>
      </c>
      <c r="D19" s="10" t="str">
        <f>IFERROR(VLOOKUP($C19,'[1]2021-11-20NCCX10'!$D:$Z,4,0),"")</f>
        <v>Alex</v>
      </c>
      <c r="E19" s="10" t="str">
        <f>IFERROR(VLOOKUP($C19,'[1]2021-11-20NCCX10'!$D:$Z,5,0),"")</f>
        <v>Petkus</v>
      </c>
      <c r="F19" s="10" t="str">
        <f>IFERROR(VLOOKUP($C19,'[1]2021-11-20NCCX10'!$D:$Z,7,0),"")</f>
        <v>M</v>
      </c>
      <c r="G19" s="10">
        <f>IFERROR(VLOOKUP($C19,'[1]2021-11-20NCCX10'!$D:$Z,10,0),"")</f>
        <v>35</v>
      </c>
      <c r="H19" s="11">
        <f>IFERROR(VLOOKUP($C19,'[1]2021-11-20NCCX10'!$D:$Z,12,0),"")</f>
        <v>44547</v>
      </c>
      <c r="I19" s="10" t="str">
        <f>IFERROR(VLOOKUP($C19,'[1]2021-11-20NCCX10'!$D:$Z,9,0),"")</f>
        <v>SC</v>
      </c>
      <c r="J19" s="10" t="str">
        <f>IFERROR(VLOOKUP($C19,'[1]2021-11-20NCCX10'!$D:$Z,11,0),"")</f>
        <v>Low Country Racing</v>
      </c>
      <c r="K19" s="10">
        <f>IFERROR(VLOOKUP($C19,'[1]2021-11-20NCCX10'!$D:$Z,17,0),"")</f>
        <v>205804</v>
      </c>
    </row>
    <row r="20" spans="1:11" x14ac:dyDescent="0.2">
      <c r="A20" s="9">
        <f>IF(B20&lt;&gt;" ",'Results Data Entry'!A20," ")</f>
        <v>19</v>
      </c>
      <c r="B20" s="9">
        <f>'Results Data Entry'!U20</f>
        <v>312</v>
      </c>
      <c r="C20" s="9" t="str">
        <f t="shared" si="0"/>
        <v>312Single Speed</v>
      </c>
      <c r="D20" s="10" t="str">
        <f>IFERROR(VLOOKUP($C20,'[1]2021-11-20NCCX10'!$D:$Z,4,0),"")</f>
        <v>Kyle</v>
      </c>
      <c r="E20" s="10" t="str">
        <f>IFERROR(VLOOKUP($C20,'[1]2021-11-20NCCX10'!$D:$Z,5,0),"")</f>
        <v>McNamee</v>
      </c>
      <c r="F20" s="10" t="str">
        <f>IFERROR(VLOOKUP($C20,'[1]2021-11-20NCCX10'!$D:$Z,7,0),"")</f>
        <v>M</v>
      </c>
      <c r="G20" s="10">
        <f>IFERROR(VLOOKUP($C20,'[1]2021-11-20NCCX10'!$D:$Z,10,0),"")</f>
        <v>39</v>
      </c>
      <c r="H20" s="11" t="str">
        <f>IFERROR(VLOOKUP($C20,'[1]2021-11-20NCCX10'!$D:$Z,12,0),"")</f>
        <v>One Day</v>
      </c>
      <c r="I20" s="10" t="str">
        <f>IFERROR(VLOOKUP($C20,'[1]2021-11-20NCCX10'!$D:$Z,9,0),"")</f>
        <v>NC</v>
      </c>
      <c r="J20" s="10" t="str">
        <f>IFERROR(VLOOKUP($C20,'[1]2021-11-20NCCX10'!$D:$Z,11,0),"")</f>
        <v xml:space="preserve"> </v>
      </c>
      <c r="K20" s="10" t="str">
        <f>IFERROR(VLOOKUP($C20,'[1]2021-11-20NCCX10'!$D:$Z,17,0),"")</f>
        <v>ODMcNameeKyle</v>
      </c>
    </row>
    <row r="21" spans="1:11" x14ac:dyDescent="0.2">
      <c r="A21" s="9">
        <f>IF(B21&lt;&gt;" ",'Results Data Entry'!A21," ")</f>
        <v>20</v>
      </c>
      <c r="B21" s="9">
        <f>'Results Data Entry'!U21</f>
        <v>315</v>
      </c>
      <c r="C21" s="9" t="str">
        <f t="shared" si="0"/>
        <v>315Single Speed</v>
      </c>
      <c r="D21" s="10" t="str">
        <f>IFERROR(VLOOKUP($C21,'[1]2021-11-20NCCX10'!$D:$Z,4,0),"")</f>
        <v>Austin</v>
      </c>
      <c r="E21" s="10" t="str">
        <f>IFERROR(VLOOKUP($C21,'[1]2021-11-20NCCX10'!$D:$Z,5,0),"")</f>
        <v>Parks</v>
      </c>
      <c r="F21" s="10" t="str">
        <f>IFERROR(VLOOKUP($C21,'[1]2021-11-20NCCX10'!$D:$Z,7,0),"")</f>
        <v>M</v>
      </c>
      <c r="G21" s="10">
        <f>IFERROR(VLOOKUP($C21,'[1]2021-11-20NCCX10'!$D:$Z,10,0),"")</f>
        <v>25</v>
      </c>
      <c r="H21" s="11" t="str">
        <f>IFERROR(VLOOKUP($C21,'[1]2021-11-20NCCX10'!$D:$Z,12,0),"")</f>
        <v>One Day</v>
      </c>
      <c r="I21" s="10" t="str">
        <f>IFERROR(VLOOKUP($C21,'[1]2021-11-20NCCX10'!$D:$Z,9,0),"")</f>
        <v>NC</v>
      </c>
      <c r="J21" s="10" t="str">
        <f>IFERROR(VLOOKUP($C21,'[1]2021-11-20NCCX10'!$D:$Z,11,0),"")</f>
        <v>Downtown Asheville Racing Club (DARC)</v>
      </c>
      <c r="K21" s="10" t="str">
        <f>IFERROR(VLOOKUP($C21,'[1]2021-11-20NCCX10'!$D:$Z,17,0),"")</f>
        <v>ODParksAustin</v>
      </c>
    </row>
    <row r="22" spans="1:11" x14ac:dyDescent="0.2">
      <c r="A22" s="9">
        <f>IF(B22&lt;&gt;" ",'Results Data Entry'!A22," ")</f>
        <v>21</v>
      </c>
      <c r="B22" s="9">
        <f>'Results Data Entry'!U22</f>
        <v>325</v>
      </c>
      <c r="C22" s="9" t="str">
        <f t="shared" si="0"/>
        <v>325Single Speed</v>
      </c>
      <c r="D22" s="10" t="str">
        <f>IFERROR(VLOOKUP($C22,'[1]2021-11-20NCCX10'!$D:$Z,4,0),"")</f>
        <v>Luke</v>
      </c>
      <c r="E22" s="10" t="str">
        <f>IFERROR(VLOOKUP($C22,'[1]2021-11-20NCCX10'!$D:$Z,5,0),"")</f>
        <v>Woodard</v>
      </c>
      <c r="F22" s="10" t="str">
        <f>IFERROR(VLOOKUP($C22,'[1]2021-11-20NCCX10'!$D:$Z,7,0),"")</f>
        <v>M</v>
      </c>
      <c r="G22" s="10">
        <f>IFERROR(VLOOKUP($C22,'[1]2021-11-20NCCX10'!$D:$Z,10,0),"")</f>
        <v>29</v>
      </c>
      <c r="H22" s="11">
        <f>IFERROR(VLOOKUP($C22,'[1]2021-11-20NCCX10'!$D:$Z,12,0),"")</f>
        <v>44637</v>
      </c>
      <c r="I22" s="10" t="str">
        <f>IFERROR(VLOOKUP($C22,'[1]2021-11-20NCCX10'!$D:$Z,9,0),"")</f>
        <v>NC</v>
      </c>
      <c r="J22" s="10" t="str">
        <f>IFERROR(VLOOKUP($C22,'[1]2021-11-20NCCX10'!$D:$Z,11,0),"")</f>
        <v xml:space="preserve"> </v>
      </c>
      <c r="K22" s="10">
        <f>IFERROR(VLOOKUP($C22,'[1]2021-11-20NCCX10'!$D:$Z,17,0),"")</f>
        <v>328148</v>
      </c>
    </row>
    <row r="23" spans="1:11" x14ac:dyDescent="0.2">
      <c r="A23" s="9">
        <f>IF(B23&lt;&gt;" ",'Results Data Entry'!A23," ")</f>
        <v>22</v>
      </c>
      <c r="B23" s="9">
        <f>'Results Data Entry'!U23</f>
        <v>313</v>
      </c>
      <c r="C23" s="9" t="str">
        <f t="shared" si="0"/>
        <v>313Single Speed</v>
      </c>
      <c r="D23" s="10" t="str">
        <f>IFERROR(VLOOKUP($C23,'[1]2021-11-20NCCX10'!$D:$Z,4,0),"")</f>
        <v>Nathan</v>
      </c>
      <c r="E23" s="10" t="str">
        <f>IFERROR(VLOOKUP($C23,'[1]2021-11-20NCCX10'!$D:$Z,5,0),"")</f>
        <v>Mullins</v>
      </c>
      <c r="F23" s="10" t="str">
        <f>IFERROR(VLOOKUP($C23,'[1]2021-11-20NCCX10'!$D:$Z,7,0),"")</f>
        <v>M</v>
      </c>
      <c r="G23" s="10">
        <f>IFERROR(VLOOKUP($C23,'[1]2021-11-20NCCX10'!$D:$Z,10,0),"")</f>
        <v>36</v>
      </c>
      <c r="H23" s="11">
        <f>IFERROR(VLOOKUP($C23,'[1]2021-11-20NCCX10'!$D:$Z,12,0),"")</f>
        <v>44548</v>
      </c>
      <c r="I23" s="10" t="str">
        <f>IFERROR(VLOOKUP($C23,'[1]2021-11-20NCCX10'!$D:$Z,9,0),"")</f>
        <v>NC</v>
      </c>
      <c r="J23" s="10" t="str">
        <f>IFERROR(VLOOKUP($C23,'[1]2021-11-20NCCX10'!$D:$Z,11,0),"")</f>
        <v>Team Spoke Cycles p/b Eatmon Law Firm</v>
      </c>
      <c r="K23" s="10">
        <f>IFERROR(VLOOKUP($C23,'[1]2021-11-20NCCX10'!$D:$Z,17,0),"")</f>
        <v>432424</v>
      </c>
    </row>
    <row r="24" spans="1:11" x14ac:dyDescent="0.2">
      <c r="A24" s="9">
        <f>IF(B24&lt;&gt;" ",'Results Data Entry'!A24," ")</f>
        <v>23</v>
      </c>
      <c r="B24" s="9">
        <f>'Results Data Entry'!U24</f>
        <v>302</v>
      </c>
      <c r="C24" s="9" t="str">
        <f t="shared" si="0"/>
        <v>302Single Speed</v>
      </c>
      <c r="D24" s="10" t="str">
        <f>IFERROR(VLOOKUP($C24,'[1]2021-11-20NCCX10'!$D:$Z,4,0),"")</f>
        <v>Justin</v>
      </c>
      <c r="E24" s="10" t="str">
        <f>IFERROR(VLOOKUP($C24,'[1]2021-11-20NCCX10'!$D:$Z,5,0),"")</f>
        <v>Bristol</v>
      </c>
      <c r="F24" s="10" t="str">
        <f>IFERROR(VLOOKUP($C24,'[1]2021-11-20NCCX10'!$D:$Z,7,0),"")</f>
        <v>M</v>
      </c>
      <c r="G24" s="10">
        <f>IFERROR(VLOOKUP($C24,'[1]2021-11-20NCCX10'!$D:$Z,10,0),"")</f>
        <v>34</v>
      </c>
      <c r="H24" s="11">
        <f>IFERROR(VLOOKUP($C24,'[1]2021-11-20NCCX10'!$D:$Z,12,0),"")</f>
        <v>44666</v>
      </c>
      <c r="I24" s="10" t="str">
        <f>IFERROR(VLOOKUP($C24,'[1]2021-11-20NCCX10'!$D:$Z,9,0),"")</f>
        <v>GA</v>
      </c>
      <c r="J24" s="10" t="str">
        <f>IFERROR(VLOOKUP($C24,'[1]2021-11-20NCCX10'!$D:$Z,11,0),"")</f>
        <v>Lex Racing p/b Chatham Parkway Toyota</v>
      </c>
      <c r="K24" s="10">
        <f>IFERROR(VLOOKUP($C24,'[1]2021-11-20NCCX10'!$D:$Z,17,0),"")</f>
        <v>296567</v>
      </c>
    </row>
    <row r="25" spans="1:11" x14ac:dyDescent="0.2">
      <c r="A25" s="9">
        <f>IF(B25&lt;&gt;" ",'Results Data Entry'!A25," ")</f>
        <v>24</v>
      </c>
      <c r="B25" s="9">
        <f>'Results Data Entry'!U25</f>
        <v>321</v>
      </c>
      <c r="C25" s="9" t="str">
        <f t="shared" si="0"/>
        <v>321Single Speed</v>
      </c>
      <c r="D25" s="10" t="str">
        <f>IFERROR(VLOOKUP($C25,'[1]2021-11-20NCCX10'!$D:$Z,4,0),"")</f>
        <v>Ann</v>
      </c>
      <c r="E25" s="10" t="str">
        <f>IFERROR(VLOOKUP($C25,'[1]2021-11-20NCCX10'!$D:$Z,5,0),"")</f>
        <v>Sumner</v>
      </c>
      <c r="F25" s="10" t="str">
        <f>IFERROR(VLOOKUP($C25,'[1]2021-11-20NCCX10'!$D:$Z,7,0),"")</f>
        <v>F</v>
      </c>
      <c r="G25" s="10">
        <f>IFERROR(VLOOKUP($C25,'[1]2021-11-20NCCX10'!$D:$Z,10,0),"")</f>
        <v>50</v>
      </c>
      <c r="H25" s="11">
        <f>IFERROR(VLOOKUP($C25,'[1]2021-11-20NCCX10'!$D:$Z,12,0),"")</f>
        <v>44574</v>
      </c>
      <c r="I25" s="10" t="str">
        <f>IFERROR(VLOOKUP($C25,'[1]2021-11-20NCCX10'!$D:$Z,9,0),"")</f>
        <v>NC</v>
      </c>
      <c r="J25" s="10" t="str">
        <f>IFERROR(VLOOKUP($C25,'[1]2021-11-20NCCX10'!$D:$Z,11,0),"")</f>
        <v>RRT4G</v>
      </c>
      <c r="K25" s="10">
        <f>IFERROR(VLOOKUP($C25,'[1]2021-11-20NCCX10'!$D:$Z,17,0),"")</f>
        <v>287835</v>
      </c>
    </row>
    <row r="26" spans="1:11" x14ac:dyDescent="0.2">
      <c r="A26" s="9">
        <f>IF(B26&lt;&gt;" ",'Results Data Entry'!A26," ")</f>
        <v>25</v>
      </c>
      <c r="B26" s="9">
        <f>'Results Data Entry'!U26</f>
        <v>304</v>
      </c>
      <c r="C26" s="9" t="str">
        <f t="shared" si="0"/>
        <v>304Single Speed</v>
      </c>
      <c r="D26" s="10" t="str">
        <f>IFERROR(VLOOKUP($C26,'[1]2021-11-20NCCX10'!$D:$Z,4,0),"")</f>
        <v>Elizabeth</v>
      </c>
      <c r="E26" s="10" t="str">
        <f>IFERROR(VLOOKUP($C26,'[1]2021-11-20NCCX10'!$D:$Z,5,0),"")</f>
        <v>Dinatale</v>
      </c>
      <c r="F26" s="10" t="str">
        <f>IFERROR(VLOOKUP($C26,'[1]2021-11-20NCCX10'!$D:$Z,7,0),"")</f>
        <v>F</v>
      </c>
      <c r="G26" s="10">
        <f>IFERROR(VLOOKUP($C26,'[1]2021-11-20NCCX10'!$D:$Z,10,0),"")</f>
        <v>37</v>
      </c>
      <c r="H26" s="11">
        <f>IFERROR(VLOOKUP($C26,'[1]2021-11-20NCCX10'!$D:$Z,12,0),"")</f>
        <v>44680</v>
      </c>
      <c r="I26" s="10" t="str">
        <f>IFERROR(VLOOKUP($C26,'[1]2021-11-20NCCX10'!$D:$Z,9,0),"")</f>
        <v>NC</v>
      </c>
      <c r="J26" s="10" t="str">
        <f>IFERROR(VLOOKUP($C26,'[1]2021-11-20NCCX10'!$D:$Z,11,0),"")</f>
        <v>Old North Cycling Team</v>
      </c>
      <c r="K26" s="10">
        <f>IFERROR(VLOOKUP($C26,'[1]2021-11-20NCCX10'!$D:$Z,17,0),"")</f>
        <v>547792</v>
      </c>
    </row>
    <row r="27" spans="1:11" x14ac:dyDescent="0.2">
      <c r="A27" s="9" t="s">
        <v>38</v>
      </c>
      <c r="B27" s="9">
        <f>'Results Data Entry'!U27</f>
        <v>319</v>
      </c>
      <c r="C27" s="9" t="str">
        <f t="shared" si="0"/>
        <v>319Single Speed</v>
      </c>
      <c r="D27" s="10" t="str">
        <f>IFERROR(VLOOKUP($C27,'[1]2021-11-20NCCX10'!$D:$Z,4,0),"")</f>
        <v>John</v>
      </c>
      <c r="E27" s="10" t="str">
        <f>IFERROR(VLOOKUP($C27,'[1]2021-11-20NCCX10'!$D:$Z,5,0),"")</f>
        <v>Smith</v>
      </c>
      <c r="F27" s="10" t="str">
        <f>IFERROR(VLOOKUP($C27,'[1]2021-11-20NCCX10'!$D:$Z,7,0),"")</f>
        <v>M</v>
      </c>
      <c r="G27" s="10">
        <f>IFERROR(VLOOKUP($C27,'[1]2021-11-20NCCX10'!$D:$Z,10,0),"")</f>
        <v>50</v>
      </c>
      <c r="H27" s="11">
        <f>IFERROR(VLOOKUP($C27,'[1]2021-11-20NCCX10'!$D:$Z,12,0),"")</f>
        <v>44547</v>
      </c>
      <c r="I27" s="10" t="str">
        <f>IFERROR(VLOOKUP($C27,'[1]2021-11-20NCCX10'!$D:$Z,9,0),"")</f>
        <v>NC</v>
      </c>
      <c r="J27" s="10" t="str">
        <f>IFERROR(VLOOKUP($C27,'[1]2021-11-20NCCX10'!$D:$Z,11,0),"")</f>
        <v>CTS</v>
      </c>
      <c r="K27" s="10">
        <f>IFERROR(VLOOKUP($C27,'[1]2021-11-20NCCX10'!$D:$Z,17,0),"")</f>
        <v>174404</v>
      </c>
    </row>
    <row r="28" spans="1:11" x14ac:dyDescent="0.2">
      <c r="A28" s="9" t="s">
        <v>38</v>
      </c>
      <c r="B28" s="9">
        <f>'Results Data Entry'!U28</f>
        <v>308</v>
      </c>
      <c r="C28" s="9" t="str">
        <f t="shared" si="0"/>
        <v>308Single Speed</v>
      </c>
      <c r="D28" s="10" t="str">
        <f>IFERROR(VLOOKUP($C28,'[1]2021-11-20NCCX10'!$D:$Z,4,0),"")</f>
        <v>Ben</v>
      </c>
      <c r="E28" s="10" t="str">
        <f>IFERROR(VLOOKUP($C28,'[1]2021-11-20NCCX10'!$D:$Z,5,0),"")</f>
        <v>Hill</v>
      </c>
      <c r="F28" s="10" t="str">
        <f>IFERROR(VLOOKUP($C28,'[1]2021-11-20NCCX10'!$D:$Z,7,0),"")</f>
        <v>M</v>
      </c>
      <c r="G28" s="10">
        <f>IFERROR(VLOOKUP($C28,'[1]2021-11-20NCCX10'!$D:$Z,10,0),"")</f>
        <v>45</v>
      </c>
      <c r="H28" s="11">
        <f>IFERROR(VLOOKUP($C28,'[1]2021-11-20NCCX10'!$D:$Z,12,0),"")</f>
        <v>44547</v>
      </c>
      <c r="I28" s="10" t="str">
        <f>IFERROR(VLOOKUP($C28,'[1]2021-11-20NCCX10'!$D:$Z,9,0),"")</f>
        <v>NC</v>
      </c>
      <c r="J28" s="10" t="str">
        <f>IFERROR(VLOOKUP($C28,'[1]2021-11-20NCCX10'!$D:$Z,11,0),"")</f>
        <v>Carmichael Training Systems</v>
      </c>
      <c r="K28" s="10">
        <f>IFERROR(VLOOKUP($C28,'[1]2021-11-20NCCX10'!$D:$Z,17,0),"")</f>
        <v>99885</v>
      </c>
    </row>
    <row r="29" spans="1:11" x14ac:dyDescent="0.2">
      <c r="A29" s="9" t="s">
        <v>38</v>
      </c>
      <c r="B29" s="9">
        <f>'Results Data Entry'!U29</f>
        <v>310</v>
      </c>
      <c r="C29" s="9" t="str">
        <f t="shared" si="0"/>
        <v>310Single Speed</v>
      </c>
      <c r="D29" s="10" t="str">
        <f>IFERROR(VLOOKUP($C29,'[1]2021-11-20NCCX10'!$D:$Z,4,0),"")</f>
        <v>Bochet</v>
      </c>
      <c r="E29" s="10" t="str">
        <f>IFERROR(VLOOKUP($C29,'[1]2021-11-20NCCX10'!$D:$Z,5,0),"")</f>
        <v>Leland</v>
      </c>
      <c r="F29" s="10" t="str">
        <f>IFERROR(VLOOKUP($C29,'[1]2021-11-20NCCX10'!$D:$Z,7,0),"")</f>
        <v>M</v>
      </c>
      <c r="G29" s="10">
        <f>IFERROR(VLOOKUP($C29,'[1]2021-11-20NCCX10'!$D:$Z,10,0),"")</f>
        <v>39</v>
      </c>
      <c r="H29" s="11" t="str">
        <f>IFERROR(VLOOKUP($C29,'[1]2021-11-20NCCX10'!$D:$Z,12,0),"")</f>
        <v>One Day</v>
      </c>
      <c r="I29" s="10" t="str">
        <f>IFERROR(VLOOKUP($C29,'[1]2021-11-20NCCX10'!$D:$Z,9,0),"")</f>
        <v>SC</v>
      </c>
      <c r="J29" s="10" t="str">
        <f>IFERROR(VLOOKUP($C29,'[1]2021-11-20NCCX10'!$D:$Z,11,0),"")</f>
        <v>Lowcountry Racing</v>
      </c>
      <c r="K29" s="10" t="str">
        <f>IFERROR(VLOOKUP($C29,'[1]2021-11-20NCCX10'!$D:$Z,17,0),"")</f>
        <v>ODLeleandBochet</v>
      </c>
    </row>
    <row r="30" spans="1:11" x14ac:dyDescent="0.2">
      <c r="A30" s="9" t="s">
        <v>38</v>
      </c>
      <c r="B30" s="9">
        <f>'Results Data Entry'!U30</f>
        <v>327</v>
      </c>
      <c r="C30" s="9" t="str">
        <f t="shared" si="0"/>
        <v>327Single Speed</v>
      </c>
      <c r="D30" s="10" t="str">
        <f>IFERROR(VLOOKUP($C30,'[1]2021-11-20NCCX10'!$D:$Z,4,0),"")</f>
        <v>Jack</v>
      </c>
      <c r="E30" s="10" t="str">
        <f>IFERROR(VLOOKUP($C30,'[1]2021-11-20NCCX10'!$D:$Z,5,0),"")</f>
        <v>Kosma</v>
      </c>
      <c r="F30" s="10" t="str">
        <f>IFERROR(VLOOKUP($C30,'[1]2021-11-20NCCX10'!$D:$Z,7,0),"")</f>
        <v>M</v>
      </c>
      <c r="G30" s="10">
        <f>IFERROR(VLOOKUP($C30,'[1]2021-11-20NCCX10'!$D:$Z,10,0),"")</f>
        <v>28</v>
      </c>
      <c r="H30" s="11" t="str">
        <f>IFERROR(VLOOKUP($C30,'[1]2021-11-20NCCX10'!$D:$Z,12,0),"")</f>
        <v>One Day</v>
      </c>
      <c r="I30" s="10" t="str">
        <f>IFERROR(VLOOKUP($C30,'[1]2021-11-20NCCX10'!$D:$Z,9,0),"")</f>
        <v>NC</v>
      </c>
      <c r="J30" s="10" t="str">
        <f>IFERROR(VLOOKUP($C30,'[1]2021-11-20NCCX10'!$D:$Z,11,0),"")</f>
        <v>BVRNR Bikes</v>
      </c>
      <c r="K30" s="10" t="str">
        <f>IFERROR(VLOOKUP($C30,'[1]2021-11-20NCCX10'!$D:$Z,17,0),"")</f>
        <v>ODKosmaJack</v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Entry'!U31</f>
        <v xml:space="preserve"> </v>
      </c>
      <c r="C31" s="9" t="str">
        <f t="shared" si="0"/>
        <v xml:space="preserve"> Single Speed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Entry'!U32</f>
        <v xml:space="preserve"> </v>
      </c>
      <c r="C32" s="9" t="str">
        <f t="shared" si="0"/>
        <v xml:space="preserve"> Single Speed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Entry'!U33</f>
        <v xml:space="preserve"> </v>
      </c>
      <c r="C33" s="9" t="str">
        <f t="shared" si="0"/>
        <v xml:space="preserve"> Single Speed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Entry'!U34</f>
        <v xml:space="preserve"> </v>
      </c>
      <c r="C34" s="9" t="str">
        <f t="shared" si="0"/>
        <v xml:space="preserve"> Single Speed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Entry'!U35</f>
        <v xml:space="preserve"> </v>
      </c>
      <c r="C35" s="9" t="str">
        <f t="shared" si="0"/>
        <v xml:space="preserve"> Single Speed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Entry'!U36</f>
        <v xml:space="preserve"> </v>
      </c>
      <c r="C36" s="9" t="str">
        <f t="shared" si="0"/>
        <v xml:space="preserve"> Single Speed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Entry'!U37</f>
        <v xml:space="preserve"> </v>
      </c>
      <c r="C37" s="9" t="str">
        <f t="shared" si="0"/>
        <v xml:space="preserve"> Single Speed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Entry'!U38</f>
        <v xml:space="preserve"> </v>
      </c>
      <c r="C38" s="9" t="str">
        <f t="shared" si="0"/>
        <v xml:space="preserve"> Single Speed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Entry'!U39</f>
        <v xml:space="preserve"> </v>
      </c>
      <c r="C39" s="9" t="str">
        <f t="shared" si="0"/>
        <v xml:space="preserve"> Single Speed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Entry'!U40</f>
        <v xml:space="preserve"> </v>
      </c>
      <c r="C40" s="9" t="str">
        <f t="shared" si="0"/>
        <v xml:space="preserve"> Single Speed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Entry'!U41</f>
        <v xml:space="preserve"> </v>
      </c>
      <c r="C41" s="9" t="str">
        <f t="shared" si="0"/>
        <v xml:space="preserve"> Single Speed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Entry'!U42</f>
        <v xml:space="preserve"> </v>
      </c>
      <c r="C42" s="9" t="str">
        <f t="shared" si="0"/>
        <v xml:space="preserve"> Single Speed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Entry'!U43</f>
        <v xml:space="preserve"> </v>
      </c>
      <c r="C43" s="9" t="str">
        <f t="shared" si="0"/>
        <v xml:space="preserve"> Single Speed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Entry'!U44</f>
        <v xml:space="preserve"> </v>
      </c>
      <c r="C44" s="9" t="str">
        <f t="shared" si="0"/>
        <v xml:space="preserve"> Single Speed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Entry'!U45</f>
        <v xml:space="preserve"> </v>
      </c>
      <c r="C45" s="9" t="str">
        <f t="shared" si="0"/>
        <v xml:space="preserve"> Single Speed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Entry'!U46</f>
        <v xml:space="preserve"> </v>
      </c>
      <c r="C46" s="9" t="str">
        <f t="shared" si="0"/>
        <v xml:space="preserve"> Single Speed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Entry'!U47</f>
        <v xml:space="preserve"> </v>
      </c>
      <c r="C47" s="9" t="str">
        <f t="shared" si="0"/>
        <v xml:space="preserve"> Single Speed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Entry'!U48</f>
        <v xml:space="preserve"> </v>
      </c>
      <c r="C48" s="9" t="str">
        <f t="shared" si="0"/>
        <v xml:space="preserve"> Single Speed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Entry'!U49</f>
        <v xml:space="preserve"> </v>
      </c>
      <c r="C49" s="9" t="str">
        <f t="shared" si="0"/>
        <v xml:space="preserve"> Single Speed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Entry'!U50</f>
        <v xml:space="preserve"> </v>
      </c>
      <c r="C50" s="9" t="str">
        <f t="shared" si="0"/>
        <v xml:space="preserve"> Single Speed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Entry'!U51</f>
        <v xml:space="preserve"> </v>
      </c>
      <c r="C51" s="9" t="str">
        <f t="shared" si="0"/>
        <v xml:space="preserve"> Single Speed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Entry'!U52</f>
        <v xml:space="preserve"> </v>
      </c>
      <c r="C52" s="9" t="str">
        <f t="shared" si="0"/>
        <v xml:space="preserve"> Single Speed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Entry'!U53</f>
        <v xml:space="preserve"> </v>
      </c>
      <c r="C53" s="9" t="str">
        <f t="shared" si="0"/>
        <v xml:space="preserve"> Single Speed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Entry'!U54</f>
        <v xml:space="preserve"> </v>
      </c>
      <c r="C54" s="9" t="str">
        <f t="shared" si="0"/>
        <v xml:space="preserve"> Single Speed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Entry'!U55</f>
        <v xml:space="preserve"> </v>
      </c>
      <c r="C55" s="9" t="str">
        <f t="shared" si="0"/>
        <v xml:space="preserve"> Single Speed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Entry'!U56</f>
        <v xml:space="preserve"> </v>
      </c>
      <c r="C56" s="9" t="str">
        <f t="shared" si="0"/>
        <v xml:space="preserve"> Single Speed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Entry'!U57</f>
        <v xml:space="preserve"> </v>
      </c>
      <c r="C57" s="9" t="str">
        <f t="shared" si="0"/>
        <v xml:space="preserve"> Single Speed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Entry'!U58</f>
        <v xml:space="preserve"> </v>
      </c>
      <c r="C58" s="9" t="str">
        <f t="shared" si="0"/>
        <v xml:space="preserve"> Single Speed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Entry'!U59</f>
        <v xml:space="preserve"> </v>
      </c>
      <c r="C59" s="9" t="str">
        <f t="shared" si="0"/>
        <v xml:space="preserve"> Single Speed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Entry'!U60</f>
        <v xml:space="preserve"> </v>
      </c>
      <c r="C60" s="9" t="str">
        <f t="shared" si="0"/>
        <v xml:space="preserve"> Single Speed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Entry'!U61</f>
        <v xml:space="preserve"> </v>
      </c>
      <c r="C61" s="9" t="str">
        <f t="shared" si="0"/>
        <v xml:space="preserve"> Single Speed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Entry'!U62</f>
        <v xml:space="preserve"> </v>
      </c>
      <c r="C62" s="9" t="str">
        <f t="shared" si="0"/>
        <v xml:space="preserve"> Single Speed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Entry'!U63</f>
        <v xml:space="preserve"> </v>
      </c>
      <c r="C63" s="9" t="str">
        <f t="shared" si="0"/>
        <v xml:space="preserve"> Single Speed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Entry'!U64</f>
        <v xml:space="preserve"> </v>
      </c>
      <c r="C64" s="9" t="str">
        <f t="shared" si="0"/>
        <v xml:space="preserve"> Single Speed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Entry'!U65</f>
        <v xml:space="preserve"> </v>
      </c>
      <c r="C65" s="9" t="str">
        <f t="shared" si="0"/>
        <v xml:space="preserve"> Single Speed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Entry'!U66</f>
        <v xml:space="preserve"> </v>
      </c>
      <c r="C66" s="9" t="str">
        <f t="shared" si="0"/>
        <v xml:space="preserve"> Single Speed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Entry'!U67</f>
        <v xml:space="preserve"> </v>
      </c>
      <c r="C67" s="9" t="str">
        <f t="shared" ref="C67:C96" si="1">CONCATENATE($B67,"Single Speed")</f>
        <v xml:space="preserve"> Single Speed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Entry'!U68</f>
        <v xml:space="preserve"> </v>
      </c>
      <c r="C68" s="9" t="str">
        <f t="shared" si="1"/>
        <v xml:space="preserve"> Single Speed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Entry'!U69</f>
        <v xml:space="preserve"> </v>
      </c>
      <c r="C69" s="9" t="str">
        <f t="shared" si="1"/>
        <v xml:space="preserve"> Single Speed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Entry'!U70</f>
        <v xml:space="preserve"> </v>
      </c>
      <c r="C70" s="9" t="str">
        <f t="shared" si="1"/>
        <v xml:space="preserve"> Single Speed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Entry'!U71</f>
        <v xml:space="preserve"> </v>
      </c>
      <c r="C71" s="9" t="str">
        <f t="shared" si="1"/>
        <v xml:space="preserve"> Single Speed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Entry'!U72</f>
        <v xml:space="preserve"> </v>
      </c>
      <c r="C72" s="9" t="str">
        <f t="shared" si="1"/>
        <v xml:space="preserve"> Single Speed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Entry'!U73</f>
        <v xml:space="preserve"> </v>
      </c>
      <c r="C73" s="9" t="str">
        <f t="shared" si="1"/>
        <v xml:space="preserve"> Single Speed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Entry'!U74</f>
        <v xml:space="preserve"> </v>
      </c>
      <c r="C74" s="9" t="str">
        <f t="shared" si="1"/>
        <v xml:space="preserve"> Single Speed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Entry'!U75</f>
        <v xml:space="preserve"> </v>
      </c>
      <c r="C75" s="9" t="str">
        <f t="shared" si="1"/>
        <v xml:space="preserve"> Single Speed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Entry'!U76</f>
        <v xml:space="preserve"> </v>
      </c>
      <c r="C76" s="9" t="str">
        <f t="shared" si="1"/>
        <v xml:space="preserve"> Single Speed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Entry'!U77</f>
        <v xml:space="preserve"> </v>
      </c>
      <c r="C77" s="9" t="str">
        <f t="shared" si="1"/>
        <v xml:space="preserve"> Single Speed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Entry'!U78</f>
        <v xml:space="preserve"> </v>
      </c>
      <c r="C78" s="9" t="str">
        <f t="shared" si="1"/>
        <v xml:space="preserve"> Single Speed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Entry'!U79</f>
        <v xml:space="preserve"> </v>
      </c>
      <c r="C79" s="9" t="str">
        <f t="shared" si="1"/>
        <v xml:space="preserve"> Single Speed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Entry'!U80</f>
        <v xml:space="preserve"> </v>
      </c>
      <c r="C80" s="9" t="str">
        <f t="shared" si="1"/>
        <v xml:space="preserve"> Single Speed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Entry'!U81</f>
        <v xml:space="preserve"> </v>
      </c>
      <c r="C81" s="9" t="str">
        <f t="shared" si="1"/>
        <v xml:space="preserve"> Single Speed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Entry'!U82</f>
        <v xml:space="preserve"> </v>
      </c>
      <c r="C82" s="9" t="str">
        <f t="shared" si="1"/>
        <v xml:space="preserve"> Single Speed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Entry'!U83</f>
        <v xml:space="preserve"> </v>
      </c>
      <c r="C83" s="9" t="str">
        <f t="shared" si="1"/>
        <v xml:space="preserve"> Single Speed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Entry'!U84</f>
        <v xml:space="preserve"> </v>
      </c>
      <c r="C84" s="9" t="str">
        <f t="shared" si="1"/>
        <v xml:space="preserve"> Single Speed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Entry'!U85</f>
        <v xml:space="preserve"> </v>
      </c>
      <c r="C85" s="9" t="str">
        <f t="shared" si="1"/>
        <v xml:space="preserve"> Single Speed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Entry'!U86</f>
        <v xml:space="preserve"> </v>
      </c>
      <c r="C86" s="9" t="str">
        <f t="shared" si="1"/>
        <v xml:space="preserve"> Single Speed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Entry'!U87</f>
        <v xml:space="preserve"> </v>
      </c>
      <c r="C87" s="9" t="str">
        <f t="shared" si="1"/>
        <v xml:space="preserve"> Single Speed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Entry'!U88</f>
        <v xml:space="preserve"> </v>
      </c>
      <c r="C88" s="9" t="str">
        <f t="shared" si="1"/>
        <v xml:space="preserve"> Single Speed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Entry'!U89</f>
        <v xml:space="preserve"> </v>
      </c>
      <c r="C89" s="9" t="str">
        <f t="shared" si="1"/>
        <v xml:space="preserve"> Single Speed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Entry'!U90</f>
        <v xml:space="preserve"> </v>
      </c>
      <c r="C90" s="9" t="str">
        <f t="shared" si="1"/>
        <v xml:space="preserve"> Single Speed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Entry'!U91</f>
        <v xml:space="preserve"> </v>
      </c>
      <c r="C91" s="9" t="str">
        <f t="shared" si="1"/>
        <v xml:space="preserve"> Single Speed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Entry'!U92</f>
        <v xml:space="preserve"> </v>
      </c>
      <c r="C92" s="9" t="str">
        <f t="shared" si="1"/>
        <v xml:space="preserve"> Single Speed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Entry'!U93</f>
        <v xml:space="preserve"> </v>
      </c>
      <c r="C93" s="9" t="str">
        <f t="shared" si="1"/>
        <v xml:space="preserve"> Single Speed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Entry'!U94</f>
        <v xml:space="preserve"> </v>
      </c>
      <c r="C94" s="9" t="str">
        <f t="shared" si="1"/>
        <v xml:space="preserve"> Single Speed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Entry'!U95</f>
        <v xml:space="preserve"> </v>
      </c>
      <c r="C95" s="9" t="str">
        <f t="shared" si="1"/>
        <v xml:space="preserve"> Single Speed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Entry'!U96</f>
        <v xml:space="preserve"> </v>
      </c>
      <c r="C96" s="9" t="str">
        <f t="shared" si="1"/>
        <v xml:space="preserve"> Single Speed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scale="94"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CC8C-AB87-461E-A824-A0A94C523AFC}">
  <sheetPr>
    <pageSetUpPr fitToPage="1"/>
  </sheetPr>
  <dimension ref="A1:K96"/>
  <sheetViews>
    <sheetView workbookViewId="0">
      <selection sqref="A1:J24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 t="str">
        <f>IF(B2&lt;&gt;" ",'Results Data Entry'!A2," ")</f>
        <v xml:space="preserve"> </v>
      </c>
      <c r="B2" s="9" t="str">
        <f>'Results Data Entry'!V2</f>
        <v xml:space="preserve"> </v>
      </c>
      <c r="C2" s="9" t="str">
        <f>CONCATENATE($B2,"Masters Men 40+ CX 1,2,3")</f>
        <v xml:space="preserve"> Masters Men 40+ CX 1,2,3</v>
      </c>
      <c r="D2" s="10" t="str">
        <f>IFERROR(VLOOKUP($C2,'[1]2021-11-20NCCX10'!$D:$Z,4,0),"")</f>
        <v/>
      </c>
      <c r="E2" s="10" t="str">
        <f>IFERROR(VLOOKUP($C2,'[1]2021-11-20NCCX10'!$D:$Z,5,0),"")</f>
        <v/>
      </c>
      <c r="F2" s="10" t="str">
        <f>IFERROR(VLOOKUP($C2,'[1]2021-11-20NCCX10'!$D:$Z,7,0),"")</f>
        <v/>
      </c>
      <c r="G2" s="10" t="str">
        <f>IFERROR(VLOOKUP($C2,'[1]2021-11-20NCCX10'!$D:$Z,10,0),"")</f>
        <v/>
      </c>
      <c r="H2" s="11" t="str">
        <f>IFERROR(VLOOKUP($C2,'[1]2021-11-20NCCX10'!$D:$Z,12,0),"")</f>
        <v/>
      </c>
      <c r="I2" s="10" t="str">
        <f>IFERROR(VLOOKUP($C2,'[1]2021-11-20NCCX10'!$D:$Z,9,0),"")</f>
        <v/>
      </c>
      <c r="J2" s="10" t="str">
        <f>IFERROR(VLOOKUP($C2,'[1]2021-11-20NCCX10'!$D:$Z,11,0),"")</f>
        <v/>
      </c>
      <c r="K2" s="10" t="str">
        <f>IFERROR(VLOOKUP($C2,'[1]2021-11-20NCCX10'!$D:$Z,17,0),"")</f>
        <v/>
      </c>
    </row>
    <row r="3" spans="1:11" x14ac:dyDescent="0.2">
      <c r="A3" s="9" t="str">
        <f>IF(B3&lt;&gt;" ",'Results Data Entry'!A3," ")</f>
        <v xml:space="preserve"> </v>
      </c>
      <c r="B3" s="9" t="str">
        <f>'Results Data Entry'!V3</f>
        <v xml:space="preserve"> </v>
      </c>
      <c r="C3" s="9" t="str">
        <f t="shared" ref="C3:C66" si="0">CONCATENATE($B3,"Masters Men 40+ CX 1,2,3")</f>
        <v xml:space="preserve"> Masters Men 40+ CX 1,2,3</v>
      </c>
      <c r="D3" s="10" t="str">
        <f>IFERROR(VLOOKUP($C3,'[1]2021-11-20NCCX10'!$D:$Z,4,0),"")</f>
        <v/>
      </c>
      <c r="E3" s="10" t="str">
        <f>IFERROR(VLOOKUP($C3,'[1]2021-11-20NCCX10'!$D:$Z,5,0),"")</f>
        <v/>
      </c>
      <c r="F3" s="10" t="str">
        <f>IFERROR(VLOOKUP($C3,'[1]2021-11-20NCCX10'!$D:$Z,7,0),"")</f>
        <v/>
      </c>
      <c r="G3" s="10" t="str">
        <f>IFERROR(VLOOKUP($C3,'[1]2021-11-20NCCX10'!$D:$Z,10,0),"")</f>
        <v/>
      </c>
      <c r="H3" s="11" t="str">
        <f>IFERROR(VLOOKUP($C3,'[1]2021-11-20NCCX10'!$D:$Z,12,0),"")</f>
        <v/>
      </c>
      <c r="I3" s="10" t="str">
        <f>IFERROR(VLOOKUP($C3,'[1]2021-11-20NCCX10'!$D:$Z,9,0),"")</f>
        <v/>
      </c>
      <c r="J3" s="10" t="str">
        <f>IFERROR(VLOOKUP($C3,'[1]2021-11-20NCCX10'!$D:$Z,11,0),"")</f>
        <v/>
      </c>
      <c r="K3" s="10" t="str">
        <f>IFERROR(VLOOKUP($C3,'[1]2021-11-20NCCX10'!$D:$Z,17,0),"")</f>
        <v/>
      </c>
    </row>
    <row r="4" spans="1:11" x14ac:dyDescent="0.2">
      <c r="A4" s="9" t="str">
        <f>IF(B4&lt;&gt;" ",'Results Data Entry'!A4," ")</f>
        <v xml:space="preserve"> </v>
      </c>
      <c r="B4" s="9" t="str">
        <f>'Results Data Entry'!V4</f>
        <v xml:space="preserve"> </v>
      </c>
      <c r="C4" s="9" t="str">
        <f t="shared" si="0"/>
        <v xml:space="preserve"> Masters Men 40+ CX 1,2,3</v>
      </c>
      <c r="D4" s="10" t="str">
        <f>IFERROR(VLOOKUP($C4,'[1]2021-11-20NCCX10'!$D:$Z,4,0),"")</f>
        <v/>
      </c>
      <c r="E4" s="10" t="str">
        <f>IFERROR(VLOOKUP($C4,'[1]2021-11-20NCCX10'!$D:$Z,5,0),"")</f>
        <v/>
      </c>
      <c r="F4" s="10" t="str">
        <f>IFERROR(VLOOKUP($C4,'[1]2021-11-20NCCX10'!$D:$Z,7,0),"")</f>
        <v/>
      </c>
      <c r="G4" s="10" t="str">
        <f>IFERROR(VLOOKUP($C4,'[1]2021-11-20NCCX10'!$D:$Z,10,0),"")</f>
        <v/>
      </c>
      <c r="H4" s="11" t="str">
        <f>IFERROR(VLOOKUP($C4,'[1]2021-11-20NCCX10'!$D:$Z,12,0),"")</f>
        <v/>
      </c>
      <c r="I4" s="10" t="str">
        <f>IFERROR(VLOOKUP($C4,'[1]2021-11-20NCCX10'!$D:$Z,9,0),"")</f>
        <v/>
      </c>
      <c r="J4" s="10" t="str">
        <f>IFERROR(VLOOKUP($C4,'[1]2021-11-20NCCX10'!$D:$Z,11,0),"")</f>
        <v/>
      </c>
      <c r="K4" s="10" t="str">
        <f>IFERROR(VLOOKUP($C4,'[1]2021-11-20NCCX10'!$D:$Z,17,0),"")</f>
        <v/>
      </c>
    </row>
    <row r="5" spans="1:11" x14ac:dyDescent="0.2">
      <c r="A5" s="9" t="str">
        <f>IF(B5&lt;&gt;" ",'Results Data Entry'!A5," ")</f>
        <v xml:space="preserve"> </v>
      </c>
      <c r="B5" s="9" t="str">
        <f>'Results Data Entry'!V5</f>
        <v xml:space="preserve"> </v>
      </c>
      <c r="C5" s="9" t="str">
        <f t="shared" si="0"/>
        <v xml:space="preserve"> Masters Men 40+ CX 1,2,3</v>
      </c>
      <c r="D5" s="10" t="str">
        <f>IFERROR(VLOOKUP($C5,'[1]2021-11-20NCCX10'!$D:$Z,4,0),"")</f>
        <v/>
      </c>
      <c r="E5" s="10" t="str">
        <f>IFERROR(VLOOKUP($C5,'[1]2021-11-20NCCX10'!$D:$Z,5,0),"")</f>
        <v/>
      </c>
      <c r="F5" s="10" t="str">
        <f>IFERROR(VLOOKUP($C5,'[1]2021-11-20NCCX10'!$D:$Z,7,0),"")</f>
        <v/>
      </c>
      <c r="G5" s="10" t="str">
        <f>IFERROR(VLOOKUP($C5,'[1]2021-11-20NCCX10'!$D:$Z,10,0),"")</f>
        <v/>
      </c>
      <c r="H5" s="11" t="str">
        <f>IFERROR(VLOOKUP($C5,'[1]2021-11-20NCCX10'!$D:$Z,12,0),"")</f>
        <v/>
      </c>
      <c r="I5" s="10" t="str">
        <f>IFERROR(VLOOKUP($C5,'[1]2021-11-20NCCX10'!$D:$Z,9,0),"")</f>
        <v/>
      </c>
      <c r="J5" s="10" t="str">
        <f>IFERROR(VLOOKUP($C5,'[1]2021-11-20NCCX10'!$D:$Z,11,0),"")</f>
        <v/>
      </c>
      <c r="K5" s="10" t="str">
        <f>IFERROR(VLOOKUP($C5,'[1]2021-11-20NCCX10'!$D:$Z,17,0),"")</f>
        <v/>
      </c>
    </row>
    <row r="6" spans="1:11" x14ac:dyDescent="0.2">
      <c r="A6" s="9" t="str">
        <f>IF(B6&lt;&gt;" ",'Results Data Entry'!A6," ")</f>
        <v xml:space="preserve"> </v>
      </c>
      <c r="B6" s="9" t="str">
        <f>'Results Data Entry'!V6</f>
        <v xml:space="preserve"> </v>
      </c>
      <c r="C6" s="9" t="str">
        <f t="shared" si="0"/>
        <v xml:space="preserve"> Masters Men 40+ CX 1,2,3</v>
      </c>
      <c r="D6" s="10" t="str">
        <f>IFERROR(VLOOKUP($C6,'[1]2021-11-20NCCX10'!$D:$Z,4,0),"")</f>
        <v/>
      </c>
      <c r="E6" s="10" t="str">
        <f>IFERROR(VLOOKUP($C6,'[1]2021-11-20NCCX10'!$D:$Z,5,0),"")</f>
        <v/>
      </c>
      <c r="F6" s="10" t="str">
        <f>IFERROR(VLOOKUP($C6,'[1]2021-11-20NCCX10'!$D:$Z,7,0),"")</f>
        <v/>
      </c>
      <c r="G6" s="10" t="str">
        <f>IFERROR(VLOOKUP($C6,'[1]2021-11-20NCCX10'!$D:$Z,10,0),"")</f>
        <v/>
      </c>
      <c r="H6" s="11" t="str">
        <f>IFERROR(VLOOKUP($C6,'[1]2021-11-20NCCX10'!$D:$Z,12,0),"")</f>
        <v/>
      </c>
      <c r="I6" s="10" t="str">
        <f>IFERROR(VLOOKUP($C6,'[1]2021-11-20NCCX10'!$D:$Z,9,0),"")</f>
        <v/>
      </c>
      <c r="J6" s="10" t="str">
        <f>IFERROR(VLOOKUP($C6,'[1]2021-11-20NCCX10'!$D:$Z,11,0),"")</f>
        <v/>
      </c>
      <c r="K6" s="10" t="str">
        <f>IFERROR(VLOOKUP($C6,'[1]2021-11-20NCCX10'!$D:$Z,17,0),"")</f>
        <v/>
      </c>
    </row>
    <row r="7" spans="1:11" x14ac:dyDescent="0.2">
      <c r="A7" s="9" t="str">
        <f>IF(B7&lt;&gt;" ",'Results Data Entry'!A7," ")</f>
        <v xml:space="preserve"> </v>
      </c>
      <c r="B7" s="9" t="str">
        <f>'Results Data Entry'!V7</f>
        <v xml:space="preserve"> </v>
      </c>
      <c r="C7" s="9" t="str">
        <f t="shared" si="0"/>
        <v xml:space="preserve"> Masters Men 40+ CX 1,2,3</v>
      </c>
      <c r="D7" s="10" t="str">
        <f>IFERROR(VLOOKUP($C7,'[1]2021-11-20NCCX10'!$D:$Z,4,0),"")</f>
        <v/>
      </c>
      <c r="E7" s="10" t="str">
        <f>IFERROR(VLOOKUP($C7,'[1]2021-11-20NCCX10'!$D:$Z,5,0),"")</f>
        <v/>
      </c>
      <c r="F7" s="10" t="str">
        <f>IFERROR(VLOOKUP($C7,'[1]2021-11-20NCCX10'!$D:$Z,7,0),"")</f>
        <v/>
      </c>
      <c r="G7" s="10" t="str">
        <f>IFERROR(VLOOKUP($C7,'[1]2021-11-20NCCX10'!$D:$Z,10,0),"")</f>
        <v/>
      </c>
      <c r="H7" s="11" t="str">
        <f>IFERROR(VLOOKUP($C7,'[1]2021-11-20NCCX10'!$D:$Z,12,0),"")</f>
        <v/>
      </c>
      <c r="I7" s="10" t="str">
        <f>IFERROR(VLOOKUP($C7,'[1]2021-11-20NCCX10'!$D:$Z,9,0),"")</f>
        <v/>
      </c>
      <c r="J7" s="10" t="str">
        <f>IFERROR(VLOOKUP($C7,'[1]2021-11-20NCCX10'!$D:$Z,11,0),"")</f>
        <v/>
      </c>
      <c r="K7" s="10" t="str">
        <f>IFERROR(VLOOKUP($C7,'[1]2021-11-20NCCX10'!$D:$Z,17,0),"")</f>
        <v/>
      </c>
    </row>
    <row r="8" spans="1:11" x14ac:dyDescent="0.2">
      <c r="A8" s="9" t="str">
        <f>IF(B8&lt;&gt;" ",'Results Data Entry'!A8," ")</f>
        <v xml:space="preserve"> </v>
      </c>
      <c r="B8" s="9" t="str">
        <f>'Results Data Entry'!V8</f>
        <v xml:space="preserve"> </v>
      </c>
      <c r="C8" s="9" t="str">
        <f t="shared" si="0"/>
        <v xml:space="preserve"> Masters Men 40+ CX 1,2,3</v>
      </c>
      <c r="D8" s="10" t="str">
        <f>IFERROR(VLOOKUP($C8,'[1]2021-11-20NCCX10'!$D:$Z,4,0),"")</f>
        <v/>
      </c>
      <c r="E8" s="10" t="str">
        <f>IFERROR(VLOOKUP($C8,'[1]2021-11-20NCCX10'!$D:$Z,5,0),"")</f>
        <v/>
      </c>
      <c r="F8" s="10" t="str">
        <f>IFERROR(VLOOKUP($C8,'[1]2021-11-20NCCX10'!$D:$Z,7,0),"")</f>
        <v/>
      </c>
      <c r="G8" s="10" t="str">
        <f>IFERROR(VLOOKUP($C8,'[1]2021-11-20NCCX10'!$D:$Z,10,0),"")</f>
        <v/>
      </c>
      <c r="H8" s="11" t="str">
        <f>IFERROR(VLOOKUP($C8,'[1]2021-11-20NCCX10'!$D:$Z,12,0),"")</f>
        <v/>
      </c>
      <c r="I8" s="10" t="str">
        <f>IFERROR(VLOOKUP($C8,'[1]2021-11-20NCCX10'!$D:$Z,9,0),"")</f>
        <v/>
      </c>
      <c r="J8" s="10" t="str">
        <f>IFERROR(VLOOKUP($C8,'[1]2021-11-20NCCX10'!$D:$Z,11,0),"")</f>
        <v/>
      </c>
      <c r="K8" s="10" t="str">
        <f>IFERROR(VLOOKUP($C8,'[1]2021-11-20NCCX10'!$D:$Z,17,0),"")</f>
        <v/>
      </c>
    </row>
    <row r="9" spans="1:11" x14ac:dyDescent="0.2">
      <c r="A9" s="9" t="str">
        <f>IF(B9&lt;&gt;" ",'Results Data Entry'!A9," ")</f>
        <v xml:space="preserve"> </v>
      </c>
      <c r="B9" s="9" t="str">
        <f>'Results Data Entry'!V9</f>
        <v xml:space="preserve"> </v>
      </c>
      <c r="C9" s="9" t="str">
        <f t="shared" si="0"/>
        <v xml:space="preserve"> Masters Men 40+ CX 1,2,3</v>
      </c>
      <c r="D9" s="10" t="str">
        <f>IFERROR(VLOOKUP($C9,'[1]2021-11-20NCCX10'!$D:$Z,4,0),"")</f>
        <v/>
      </c>
      <c r="E9" s="10" t="str">
        <f>IFERROR(VLOOKUP($C9,'[1]2021-11-20NCCX10'!$D:$Z,5,0),"")</f>
        <v/>
      </c>
      <c r="F9" s="10" t="str">
        <f>IFERROR(VLOOKUP($C9,'[1]2021-11-20NCCX10'!$D:$Z,7,0),"")</f>
        <v/>
      </c>
      <c r="G9" s="10" t="str">
        <f>IFERROR(VLOOKUP($C9,'[1]2021-11-20NCCX10'!$D:$Z,10,0),"")</f>
        <v/>
      </c>
      <c r="H9" s="11" t="str">
        <f>IFERROR(VLOOKUP($C9,'[1]2021-11-20NCCX10'!$D:$Z,12,0),"")</f>
        <v/>
      </c>
      <c r="I9" s="10" t="str">
        <f>IFERROR(VLOOKUP($C9,'[1]2021-11-20NCCX10'!$D:$Z,9,0),"")</f>
        <v/>
      </c>
      <c r="J9" s="10" t="str">
        <f>IFERROR(VLOOKUP($C9,'[1]2021-11-20NCCX10'!$D:$Z,11,0),"")</f>
        <v/>
      </c>
      <c r="K9" s="10" t="str">
        <f>IFERROR(VLOOKUP($C9,'[1]2021-11-20NCCX10'!$D:$Z,17,0),"")</f>
        <v/>
      </c>
    </row>
    <row r="10" spans="1:11" x14ac:dyDescent="0.2">
      <c r="A10" s="9" t="str">
        <f>IF(B10&lt;&gt;" ",'Results Data Entry'!A10," ")</f>
        <v xml:space="preserve"> </v>
      </c>
      <c r="B10" s="9" t="str">
        <f>'Results Data Entry'!V10</f>
        <v xml:space="preserve"> </v>
      </c>
      <c r="C10" s="9" t="str">
        <f t="shared" si="0"/>
        <v xml:space="preserve"> Masters Men 40+ CX 1,2,3</v>
      </c>
      <c r="D10" s="10" t="str">
        <f>IFERROR(VLOOKUP($C10,'[1]2021-11-20NCCX10'!$D:$Z,4,0),"")</f>
        <v/>
      </c>
      <c r="E10" s="10" t="str">
        <f>IFERROR(VLOOKUP($C10,'[1]2021-11-20NCCX10'!$D:$Z,5,0),"")</f>
        <v/>
      </c>
      <c r="F10" s="10" t="str">
        <f>IFERROR(VLOOKUP($C10,'[1]2021-11-20NCCX10'!$D:$Z,7,0),"")</f>
        <v/>
      </c>
      <c r="G10" s="10" t="str">
        <f>IFERROR(VLOOKUP($C10,'[1]2021-11-20NCCX10'!$D:$Z,10,0),"")</f>
        <v/>
      </c>
      <c r="H10" s="11" t="str">
        <f>IFERROR(VLOOKUP($C10,'[1]2021-11-20NCCX10'!$D:$Z,12,0),"")</f>
        <v/>
      </c>
      <c r="I10" s="10" t="str">
        <f>IFERROR(VLOOKUP($C10,'[1]2021-11-20NCCX10'!$D:$Z,9,0),"")</f>
        <v/>
      </c>
      <c r="J10" s="10" t="str">
        <f>IFERROR(VLOOKUP($C10,'[1]2021-11-20NCCX10'!$D:$Z,11,0),"")</f>
        <v/>
      </c>
      <c r="K10" s="10" t="str">
        <f>IFERROR(VLOOKUP($C10,'[1]2021-11-20NCCX10'!$D:$Z,17,0),"")</f>
        <v/>
      </c>
    </row>
    <row r="11" spans="1:11" x14ac:dyDescent="0.2">
      <c r="A11" s="9" t="str">
        <f>IF(B11&lt;&gt;" ",'Results Data Entry'!A11," ")</f>
        <v xml:space="preserve"> </v>
      </c>
      <c r="B11" s="9" t="str">
        <f>'Results Data Entry'!V11</f>
        <v xml:space="preserve"> </v>
      </c>
      <c r="C11" s="9" t="str">
        <f t="shared" si="0"/>
        <v xml:space="preserve"> Masters Men 40+ CX 1,2,3</v>
      </c>
      <c r="D11" s="10" t="str">
        <f>IFERROR(VLOOKUP($C11,'[1]2021-11-20NCCX10'!$D:$Z,4,0),"")</f>
        <v/>
      </c>
      <c r="E11" s="10" t="str">
        <f>IFERROR(VLOOKUP($C11,'[1]2021-11-20NCCX10'!$D:$Z,5,0),"")</f>
        <v/>
      </c>
      <c r="F11" s="10" t="str">
        <f>IFERROR(VLOOKUP($C11,'[1]2021-11-20NCCX10'!$D:$Z,7,0),"")</f>
        <v/>
      </c>
      <c r="G11" s="10" t="str">
        <f>IFERROR(VLOOKUP($C11,'[1]2021-11-20NCCX10'!$D:$Z,10,0),"")</f>
        <v/>
      </c>
      <c r="H11" s="11" t="str">
        <f>IFERROR(VLOOKUP($C11,'[1]2021-11-20NCCX10'!$D:$Z,12,0),"")</f>
        <v/>
      </c>
      <c r="I11" s="10" t="str">
        <f>IFERROR(VLOOKUP($C11,'[1]2021-11-20NCCX10'!$D:$Z,9,0),"")</f>
        <v/>
      </c>
      <c r="J11" s="10" t="str">
        <f>IFERROR(VLOOKUP($C11,'[1]2021-11-20NCCX10'!$D:$Z,11,0),"")</f>
        <v/>
      </c>
      <c r="K11" s="10" t="str">
        <f>IFERROR(VLOOKUP($C11,'[1]2021-11-20NCCX10'!$D:$Z,17,0),"")</f>
        <v/>
      </c>
    </row>
    <row r="12" spans="1:11" x14ac:dyDescent="0.2">
      <c r="A12" s="9" t="str">
        <f>IF(B12&lt;&gt;" ",'Results Data Entry'!A12," ")</f>
        <v xml:space="preserve"> </v>
      </c>
      <c r="B12" s="9" t="str">
        <f>'Results Data Entry'!V12</f>
        <v xml:space="preserve"> </v>
      </c>
      <c r="C12" s="9" t="str">
        <f t="shared" si="0"/>
        <v xml:space="preserve"> Masters Men 40+ CX 1,2,3</v>
      </c>
      <c r="D12" s="10" t="str">
        <f>IFERROR(VLOOKUP($C12,'[1]2021-11-20NCCX10'!$D:$Z,4,0),"")</f>
        <v/>
      </c>
      <c r="E12" s="10" t="str">
        <f>IFERROR(VLOOKUP($C12,'[1]2021-11-20NCCX10'!$D:$Z,5,0),"")</f>
        <v/>
      </c>
      <c r="F12" s="10" t="str">
        <f>IFERROR(VLOOKUP($C12,'[1]2021-11-20NCCX10'!$D:$Z,7,0),"")</f>
        <v/>
      </c>
      <c r="G12" s="10" t="str">
        <f>IFERROR(VLOOKUP($C12,'[1]2021-11-20NCCX10'!$D:$Z,10,0),"")</f>
        <v/>
      </c>
      <c r="H12" s="11" t="str">
        <f>IFERROR(VLOOKUP($C12,'[1]2021-11-20NCCX10'!$D:$Z,12,0),"")</f>
        <v/>
      </c>
      <c r="I12" s="10" t="str">
        <f>IFERROR(VLOOKUP($C12,'[1]2021-11-20NCCX10'!$D:$Z,9,0),"")</f>
        <v/>
      </c>
      <c r="J12" s="10" t="str">
        <f>IFERROR(VLOOKUP($C12,'[1]2021-11-20NCCX10'!$D:$Z,11,0),"")</f>
        <v/>
      </c>
      <c r="K12" s="10" t="str">
        <f>IFERROR(VLOOKUP($C12,'[1]2021-11-20NCCX10'!$D:$Z,17,0),"")</f>
        <v/>
      </c>
    </row>
    <row r="13" spans="1:11" x14ac:dyDescent="0.2">
      <c r="A13" s="9" t="str">
        <f>IF(B13&lt;&gt;" ",'Results Data Entry'!A13," ")</f>
        <v xml:space="preserve"> </v>
      </c>
      <c r="B13" s="9" t="str">
        <f>'Results Data Entry'!V13</f>
        <v xml:space="preserve"> </v>
      </c>
      <c r="C13" s="9" t="str">
        <f t="shared" si="0"/>
        <v xml:space="preserve"> Masters Men 40+ CX 1,2,3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x14ac:dyDescent="0.2">
      <c r="A14" s="9" t="str">
        <f>IF(B14&lt;&gt;" ",'Results Data Entry'!A14," ")</f>
        <v xml:space="preserve"> </v>
      </c>
      <c r="B14" s="9" t="str">
        <f>'Results Data Entry'!V14</f>
        <v xml:space="preserve"> </v>
      </c>
      <c r="C14" s="9" t="str">
        <f t="shared" si="0"/>
        <v xml:space="preserve"> Masters Men 40+ CX 1,2,3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x14ac:dyDescent="0.2">
      <c r="A15" s="9" t="str">
        <f>IF(B15&lt;&gt;" ",'Results Data Entry'!A15," ")</f>
        <v xml:space="preserve"> </v>
      </c>
      <c r="B15" s="9" t="str">
        <f>'Results Data Entry'!V15</f>
        <v xml:space="preserve"> </v>
      </c>
      <c r="C15" s="9" t="str">
        <f t="shared" si="0"/>
        <v xml:space="preserve"> Masters Men 40+ CX 1,2,3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x14ac:dyDescent="0.2">
      <c r="A16" s="9" t="str">
        <f>IF(B16&lt;&gt;" ",'Results Data Entry'!A16," ")</f>
        <v xml:space="preserve"> </v>
      </c>
      <c r="B16" s="9" t="str">
        <f>'Results Data Entry'!V16</f>
        <v xml:space="preserve"> </v>
      </c>
      <c r="C16" s="9" t="str">
        <f t="shared" si="0"/>
        <v xml:space="preserve"> Masters Men 40+ CX 1,2,3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x14ac:dyDescent="0.2">
      <c r="A17" s="9" t="str">
        <f>IF(B17&lt;&gt;" ",'Results Data Entry'!A17," ")</f>
        <v xml:space="preserve"> </v>
      </c>
      <c r="B17" s="9" t="str">
        <f>'Results Data Entry'!V17</f>
        <v xml:space="preserve"> </v>
      </c>
      <c r="C17" s="9" t="str">
        <f t="shared" si="0"/>
        <v xml:space="preserve"> Masters Men 40+ CX 1,2,3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x14ac:dyDescent="0.2">
      <c r="A18" s="9" t="str">
        <f>IF(B18&lt;&gt;" ",'Results Data Entry'!A18," ")</f>
        <v xml:space="preserve"> </v>
      </c>
      <c r="B18" s="9" t="str">
        <f>'Results Data Entry'!V18</f>
        <v xml:space="preserve"> </v>
      </c>
      <c r="C18" s="9" t="str">
        <f t="shared" si="0"/>
        <v xml:space="preserve"> Masters Men 40+ CX 1,2,3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x14ac:dyDescent="0.2">
      <c r="A19" s="9" t="str">
        <f>IF(B19&lt;&gt;" ",'Results Data Entry'!A19," ")</f>
        <v xml:space="preserve"> </v>
      </c>
      <c r="B19" s="9" t="str">
        <f>'Results Data Entry'!V19</f>
        <v xml:space="preserve"> </v>
      </c>
      <c r="C19" s="9" t="str">
        <f t="shared" si="0"/>
        <v xml:space="preserve"> Masters Men 40+ CX 1,2,3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x14ac:dyDescent="0.2">
      <c r="A20" s="9" t="str">
        <f>IF(B20&lt;&gt;" ",'Results Data Entry'!A20," ")</f>
        <v xml:space="preserve"> </v>
      </c>
      <c r="B20" s="9" t="str">
        <f>'Results Data Entry'!V20</f>
        <v xml:space="preserve"> </v>
      </c>
      <c r="C20" s="9" t="str">
        <f t="shared" si="0"/>
        <v xml:space="preserve"> Masters Men 40+ CX 1,2,3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x14ac:dyDescent="0.2">
      <c r="A21" s="9" t="str">
        <f>IF(B21&lt;&gt;" ",'Results Data Entry'!A21," ")</f>
        <v xml:space="preserve"> </v>
      </c>
      <c r="B21" s="9" t="str">
        <f>'Results Data Entry'!V21</f>
        <v xml:space="preserve"> </v>
      </c>
      <c r="C21" s="9" t="str">
        <f t="shared" si="0"/>
        <v xml:space="preserve"> Masters Men 40+ CX 1,2,3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x14ac:dyDescent="0.2">
      <c r="A22" s="9" t="str">
        <f>IF(B22&lt;&gt;" ",'Results Data Entry'!A22," ")</f>
        <v xml:space="preserve"> </v>
      </c>
      <c r="B22" s="9" t="str">
        <f>'Results Data Entry'!V22</f>
        <v xml:space="preserve"> </v>
      </c>
      <c r="C22" s="9" t="str">
        <f t="shared" si="0"/>
        <v xml:space="preserve"> Masters Men 40+ CX 1,2,3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x14ac:dyDescent="0.2">
      <c r="A23" s="9" t="str">
        <f>IF(B23&lt;&gt;" ",'Results Data Entry'!A23," ")</f>
        <v xml:space="preserve"> </v>
      </c>
      <c r="B23" s="9" t="str">
        <f>'Results Data Entry'!V23</f>
        <v xml:space="preserve"> </v>
      </c>
      <c r="C23" s="9" t="str">
        <f t="shared" si="0"/>
        <v xml:space="preserve"> Masters Men 40+ CX 1,2,3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x14ac:dyDescent="0.2">
      <c r="A24" s="9" t="str">
        <f>IF(B24&lt;&gt;" ",'Results Data Entry'!A24," ")</f>
        <v xml:space="preserve"> </v>
      </c>
      <c r="B24" s="9" t="str">
        <f>'Results Data Entry'!V24</f>
        <v xml:space="preserve"> </v>
      </c>
      <c r="C24" s="9" t="str">
        <f t="shared" si="0"/>
        <v xml:space="preserve"> Masters Men 40+ CX 1,2,3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x14ac:dyDescent="0.2">
      <c r="A25" s="9" t="str">
        <f>IF(B25&lt;&gt;" ",'Results Data Entry'!A25," ")</f>
        <v xml:space="preserve"> </v>
      </c>
      <c r="B25" s="9" t="str">
        <f>'Results Data Entry'!V25</f>
        <v xml:space="preserve"> </v>
      </c>
      <c r="C25" s="9" t="str">
        <f t="shared" si="0"/>
        <v xml:space="preserve"> Masters Men 40+ CX 1,2,3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x14ac:dyDescent="0.2">
      <c r="A26" s="9" t="str">
        <f>IF(B26&lt;&gt;" ",'Results Data Entry'!A26," ")</f>
        <v xml:space="preserve"> </v>
      </c>
      <c r="B26" s="9" t="str">
        <f>'Results Data Entry'!V26</f>
        <v xml:space="preserve"> </v>
      </c>
      <c r="C26" s="9" t="str">
        <f t="shared" si="0"/>
        <v xml:space="preserve"> Masters Men 40+ CX 1,2,3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x14ac:dyDescent="0.2">
      <c r="A27" s="9" t="str">
        <f>IF(B27&lt;&gt;" ",'Results Data Entry'!A27," ")</f>
        <v xml:space="preserve"> </v>
      </c>
      <c r="B27" s="9" t="str">
        <f>'Results Data Entry'!V27</f>
        <v xml:space="preserve"> </v>
      </c>
      <c r="C27" s="9" t="str">
        <f t="shared" si="0"/>
        <v xml:space="preserve"> Masters Men 40+ CX 1,2,3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x14ac:dyDescent="0.2">
      <c r="A28" s="9" t="str">
        <f>IF(B28&lt;&gt;" ",'Results Data Entry'!A28," ")</f>
        <v xml:space="preserve"> </v>
      </c>
      <c r="B28" s="9" t="str">
        <f>'Results Data Entry'!V28</f>
        <v xml:space="preserve"> </v>
      </c>
      <c r="C28" s="9" t="str">
        <f t="shared" si="0"/>
        <v xml:space="preserve"> Masters Men 40+ CX 1,2,3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x14ac:dyDescent="0.2">
      <c r="A29" s="9" t="str">
        <f>IF(B29&lt;&gt;" ",'Results Data Entry'!A29," ")</f>
        <v xml:space="preserve"> </v>
      </c>
      <c r="B29" s="9" t="str">
        <f>'Results Data Entry'!V29</f>
        <v xml:space="preserve"> </v>
      </c>
      <c r="C29" s="9" t="str">
        <f t="shared" si="0"/>
        <v xml:space="preserve"> Masters Men 40+ CX 1,2,3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x14ac:dyDescent="0.2">
      <c r="A30" s="9" t="str">
        <f>IF(B30&lt;&gt;" ",'Results Data Entry'!A30," ")</f>
        <v xml:space="preserve"> </v>
      </c>
      <c r="B30" s="9" t="str">
        <f>'Results Data Entry'!V30</f>
        <v xml:space="preserve"> </v>
      </c>
      <c r="C30" s="9" t="str">
        <f t="shared" si="0"/>
        <v xml:space="preserve"> Masters Men 40+ CX 1,2,3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x14ac:dyDescent="0.2">
      <c r="A31" s="9" t="str">
        <f>IF(B31&lt;&gt;" ",'Results Data Entry'!A31," ")</f>
        <v xml:space="preserve"> </v>
      </c>
      <c r="B31" s="9" t="str">
        <f>'Results Data Entry'!V31</f>
        <v xml:space="preserve"> </v>
      </c>
      <c r="C31" s="9" t="str">
        <f t="shared" si="0"/>
        <v xml:space="preserve"> Masters Men 40+ CX 1,2,3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x14ac:dyDescent="0.2">
      <c r="A32" s="9" t="str">
        <f>IF(B32&lt;&gt;" ",'Results Data Entry'!A32," ")</f>
        <v xml:space="preserve"> </v>
      </c>
      <c r="B32" s="9" t="str">
        <f>'Results Data Entry'!V32</f>
        <v xml:space="preserve"> </v>
      </c>
      <c r="C32" s="9" t="str">
        <f t="shared" si="0"/>
        <v xml:space="preserve"> Masters Men 40+ CX 1,2,3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x14ac:dyDescent="0.2">
      <c r="A33" s="9" t="str">
        <f>IF(B33&lt;&gt;" ",'Results Data Entry'!A33," ")</f>
        <v xml:space="preserve"> </v>
      </c>
      <c r="B33" s="9" t="str">
        <f>'Results Data Entry'!V33</f>
        <v xml:space="preserve"> </v>
      </c>
      <c r="C33" s="9" t="str">
        <f t="shared" si="0"/>
        <v xml:space="preserve"> Masters Men 40+ CX 1,2,3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x14ac:dyDescent="0.2">
      <c r="A34" s="9" t="str">
        <f>IF(B34&lt;&gt;" ",'Results Data Entry'!A34," ")</f>
        <v xml:space="preserve"> </v>
      </c>
      <c r="B34" s="9" t="str">
        <f>'Results Data Entry'!V34</f>
        <v xml:space="preserve"> </v>
      </c>
      <c r="C34" s="9" t="str">
        <f t="shared" si="0"/>
        <v xml:space="preserve"> Masters Men 40+ CX 1,2,3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x14ac:dyDescent="0.2">
      <c r="A35" s="9" t="str">
        <f>IF(B35&lt;&gt;" ",'Results Data Entry'!A35," ")</f>
        <v xml:space="preserve"> </v>
      </c>
      <c r="B35" s="9" t="str">
        <f>'Results Data Entry'!V35</f>
        <v xml:space="preserve"> </v>
      </c>
      <c r="C35" s="9" t="str">
        <f t="shared" si="0"/>
        <v xml:space="preserve"> Masters Men 40+ CX 1,2,3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x14ac:dyDescent="0.2">
      <c r="A36" s="9" t="str">
        <f>IF(B36&lt;&gt;" ",'Results Data Entry'!A36," ")</f>
        <v xml:space="preserve"> </v>
      </c>
      <c r="B36" s="9" t="str">
        <f>'Results Data Entry'!V36</f>
        <v xml:space="preserve"> </v>
      </c>
      <c r="C36" s="9" t="str">
        <f t="shared" si="0"/>
        <v xml:space="preserve"> Masters Men 40+ CX 1,2,3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x14ac:dyDescent="0.2">
      <c r="A37" s="9" t="str">
        <f>IF(B37&lt;&gt;" ",'Results Data Entry'!A37," ")</f>
        <v xml:space="preserve"> </v>
      </c>
      <c r="B37" s="9" t="str">
        <f>'Results Data Entry'!V37</f>
        <v xml:space="preserve"> </v>
      </c>
      <c r="C37" s="9" t="str">
        <f t="shared" si="0"/>
        <v xml:space="preserve"> Masters Men 40+ CX 1,2,3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x14ac:dyDescent="0.2">
      <c r="A38" s="9" t="str">
        <f>IF(B38&lt;&gt;" ",'Results Data Entry'!A38," ")</f>
        <v xml:space="preserve"> </v>
      </c>
      <c r="B38" s="9" t="str">
        <f>'Results Data Entry'!V38</f>
        <v xml:space="preserve"> </v>
      </c>
      <c r="C38" s="9" t="str">
        <f t="shared" si="0"/>
        <v xml:space="preserve"> Masters Men 40+ CX 1,2,3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x14ac:dyDescent="0.2">
      <c r="A39" s="9" t="str">
        <f>IF(B39&lt;&gt;" ",'Results Data Entry'!A39," ")</f>
        <v xml:space="preserve"> </v>
      </c>
      <c r="B39" s="9" t="str">
        <f>'Results Data Entry'!V39</f>
        <v xml:space="preserve"> </v>
      </c>
      <c r="C39" s="9" t="str">
        <f t="shared" si="0"/>
        <v xml:space="preserve"> Masters Men 40+ CX 1,2,3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x14ac:dyDescent="0.2">
      <c r="A40" s="9" t="str">
        <f>IF(B40&lt;&gt;" ",'Results Data Entry'!A40," ")</f>
        <v xml:space="preserve"> </v>
      </c>
      <c r="B40" s="9" t="str">
        <f>'Results Data Entry'!V40</f>
        <v xml:space="preserve"> </v>
      </c>
      <c r="C40" s="9" t="str">
        <f t="shared" si="0"/>
        <v xml:space="preserve"> Masters Men 40+ CX 1,2,3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x14ac:dyDescent="0.2">
      <c r="A41" s="9" t="str">
        <f>IF(B41&lt;&gt;" ",'Results Data Entry'!A41," ")</f>
        <v xml:space="preserve"> </v>
      </c>
      <c r="B41" s="9" t="str">
        <f>'Results Data Entry'!V41</f>
        <v xml:space="preserve"> </v>
      </c>
      <c r="C41" s="9" t="str">
        <f t="shared" si="0"/>
        <v xml:space="preserve"> Masters Men 40+ CX 1,2,3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x14ac:dyDescent="0.2">
      <c r="A42" s="9" t="str">
        <f>IF(B42&lt;&gt;" ",'Results Data Entry'!A42," ")</f>
        <v xml:space="preserve"> </v>
      </c>
      <c r="B42" s="9" t="str">
        <f>'Results Data Entry'!V42</f>
        <v xml:space="preserve"> </v>
      </c>
      <c r="C42" s="9" t="str">
        <f t="shared" si="0"/>
        <v xml:space="preserve"> Masters Men 40+ CX 1,2,3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x14ac:dyDescent="0.2">
      <c r="A43" s="9" t="str">
        <f>IF(B43&lt;&gt;" ",'Results Data Entry'!A43," ")</f>
        <v xml:space="preserve"> </v>
      </c>
      <c r="B43" s="9" t="str">
        <f>'Results Data Entry'!V43</f>
        <v xml:space="preserve"> </v>
      </c>
      <c r="C43" s="9" t="str">
        <f t="shared" si="0"/>
        <v xml:space="preserve"> Masters Men 40+ CX 1,2,3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x14ac:dyDescent="0.2">
      <c r="A44" s="9" t="str">
        <f>IF(B44&lt;&gt;" ",'Results Data Entry'!A44," ")</f>
        <v xml:space="preserve"> </v>
      </c>
      <c r="B44" s="9" t="str">
        <f>'Results Data Entry'!V44</f>
        <v xml:space="preserve"> </v>
      </c>
      <c r="C44" s="9" t="str">
        <f t="shared" si="0"/>
        <v xml:space="preserve"> Masters Men 40+ CX 1,2,3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x14ac:dyDescent="0.2">
      <c r="A45" s="9" t="str">
        <f>IF(B45&lt;&gt;" ",'Results Data Entry'!A45," ")</f>
        <v xml:space="preserve"> </v>
      </c>
      <c r="B45" s="9" t="str">
        <f>'Results Data Entry'!V45</f>
        <v xml:space="preserve"> </v>
      </c>
      <c r="C45" s="9" t="str">
        <f t="shared" si="0"/>
        <v xml:space="preserve"> Masters Men 40+ CX 1,2,3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x14ac:dyDescent="0.2">
      <c r="A46" s="9" t="str">
        <f>IF(B46&lt;&gt;" ",'Results Data Entry'!A46," ")</f>
        <v xml:space="preserve"> </v>
      </c>
      <c r="B46" s="9" t="str">
        <f>'Results Data Entry'!V46</f>
        <v xml:space="preserve"> </v>
      </c>
      <c r="C46" s="9" t="str">
        <f t="shared" si="0"/>
        <v xml:space="preserve"> Masters Men 40+ CX 1,2,3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x14ac:dyDescent="0.2">
      <c r="A47" s="9" t="str">
        <f>IF(B47&lt;&gt;" ",'Results Data Entry'!A47," ")</f>
        <v xml:space="preserve"> </v>
      </c>
      <c r="B47" s="9" t="str">
        <f>'Results Data Entry'!V47</f>
        <v xml:space="preserve"> </v>
      </c>
      <c r="C47" s="9" t="str">
        <f t="shared" si="0"/>
        <v xml:space="preserve"> Masters Men 40+ CX 1,2,3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x14ac:dyDescent="0.2">
      <c r="A48" s="9" t="str">
        <f>IF(B48&lt;&gt;" ",'Results Data Entry'!A48," ")</f>
        <v xml:space="preserve"> </v>
      </c>
      <c r="B48" s="9" t="str">
        <f>'Results Data Entry'!V48</f>
        <v xml:space="preserve"> </v>
      </c>
      <c r="C48" s="9" t="str">
        <f t="shared" si="0"/>
        <v xml:space="preserve"> Masters Men 40+ CX 1,2,3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x14ac:dyDescent="0.2">
      <c r="A49" s="9" t="str">
        <f>IF(B49&lt;&gt;" ",'Results Data Entry'!A49," ")</f>
        <v xml:space="preserve"> </v>
      </c>
      <c r="B49" s="9" t="str">
        <f>'Results Data Entry'!V49</f>
        <v xml:space="preserve"> </v>
      </c>
      <c r="C49" s="9" t="str">
        <f t="shared" si="0"/>
        <v xml:space="preserve"> Masters Men 40+ CX 1,2,3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x14ac:dyDescent="0.2">
      <c r="A50" s="9" t="str">
        <f>IF(B50&lt;&gt;" ",'Results Data Entry'!A50," ")</f>
        <v xml:space="preserve"> </v>
      </c>
      <c r="B50" s="9" t="str">
        <f>'Results Data Entry'!V50</f>
        <v xml:space="preserve"> </v>
      </c>
      <c r="C50" s="9" t="str">
        <f t="shared" si="0"/>
        <v xml:space="preserve"> Masters Men 40+ CX 1,2,3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x14ac:dyDescent="0.2">
      <c r="A51" s="9" t="str">
        <f>IF(B51&lt;&gt;" ",'Results Data Entry'!A51," ")</f>
        <v xml:space="preserve"> </v>
      </c>
      <c r="B51" s="9" t="str">
        <f>'Results Data Entry'!V51</f>
        <v xml:space="preserve"> </v>
      </c>
      <c r="C51" s="9" t="str">
        <f t="shared" si="0"/>
        <v xml:space="preserve"> Masters Men 40+ CX 1,2,3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x14ac:dyDescent="0.2">
      <c r="A52" s="9" t="str">
        <f>IF(B52&lt;&gt;" ",'Results Data Entry'!A52," ")</f>
        <v xml:space="preserve"> </v>
      </c>
      <c r="B52" s="9" t="str">
        <f>'Results Data Entry'!V52</f>
        <v xml:space="preserve"> </v>
      </c>
      <c r="C52" s="9" t="str">
        <f t="shared" si="0"/>
        <v xml:space="preserve"> Masters Men 40+ CX 1,2,3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x14ac:dyDescent="0.2">
      <c r="A53" s="9" t="str">
        <f>IF(B53&lt;&gt;" ",'Results Data Entry'!A53," ")</f>
        <v xml:space="preserve"> </v>
      </c>
      <c r="B53" s="9" t="str">
        <f>'Results Data Entry'!V53</f>
        <v xml:space="preserve"> </v>
      </c>
      <c r="C53" s="9" t="str">
        <f t="shared" si="0"/>
        <v xml:space="preserve"> Masters Men 40+ CX 1,2,3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x14ac:dyDescent="0.2">
      <c r="A54" s="9" t="str">
        <f>IF(B54&lt;&gt;" ",'Results Data Entry'!A54," ")</f>
        <v xml:space="preserve"> </v>
      </c>
      <c r="B54" s="9" t="str">
        <f>'Results Data Entry'!V54</f>
        <v xml:space="preserve"> </v>
      </c>
      <c r="C54" s="9" t="str">
        <f t="shared" si="0"/>
        <v xml:space="preserve"> Masters Men 40+ CX 1,2,3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x14ac:dyDescent="0.2">
      <c r="A55" s="9" t="str">
        <f>IF(B55&lt;&gt;" ",'Results Data Entry'!A55," ")</f>
        <v xml:space="preserve"> </v>
      </c>
      <c r="B55" s="9" t="str">
        <f>'Results Data Entry'!V55</f>
        <v xml:space="preserve"> </v>
      </c>
      <c r="C55" s="9" t="str">
        <f t="shared" si="0"/>
        <v xml:space="preserve"> Masters Men 40+ CX 1,2,3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x14ac:dyDescent="0.2">
      <c r="A56" s="9" t="str">
        <f>IF(B56&lt;&gt;" ",'Results Data Entry'!A56," ")</f>
        <v xml:space="preserve"> </v>
      </c>
      <c r="B56" s="9" t="str">
        <f>'Results Data Entry'!V56</f>
        <v xml:space="preserve"> </v>
      </c>
      <c r="C56" s="9" t="str">
        <f t="shared" si="0"/>
        <v xml:space="preserve"> Masters Men 40+ CX 1,2,3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x14ac:dyDescent="0.2">
      <c r="A57" s="9" t="str">
        <f>IF(B57&lt;&gt;" ",'Results Data Entry'!A57," ")</f>
        <v xml:space="preserve"> </v>
      </c>
      <c r="B57" s="9" t="str">
        <f>'Results Data Entry'!V57</f>
        <v xml:space="preserve"> </v>
      </c>
      <c r="C57" s="9" t="str">
        <f t="shared" si="0"/>
        <v xml:space="preserve"> Masters Men 40+ CX 1,2,3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x14ac:dyDescent="0.2">
      <c r="A58" s="9" t="str">
        <f>IF(B58&lt;&gt;" ",'Results Data Entry'!A58," ")</f>
        <v xml:space="preserve"> </v>
      </c>
      <c r="B58" s="9" t="str">
        <f>'Results Data Entry'!V58</f>
        <v xml:space="preserve"> </v>
      </c>
      <c r="C58" s="9" t="str">
        <f t="shared" si="0"/>
        <v xml:space="preserve"> Masters Men 40+ CX 1,2,3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x14ac:dyDescent="0.2">
      <c r="A59" s="9" t="str">
        <f>IF(B59&lt;&gt;" ",'Results Data Entry'!A59," ")</f>
        <v xml:space="preserve"> </v>
      </c>
      <c r="B59" s="9" t="str">
        <f>'Results Data Entry'!V59</f>
        <v xml:space="preserve"> </v>
      </c>
      <c r="C59" s="9" t="str">
        <f t="shared" si="0"/>
        <v xml:space="preserve"> Masters Men 40+ CX 1,2,3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x14ac:dyDescent="0.2">
      <c r="A60" s="9" t="str">
        <f>IF(B60&lt;&gt;" ",'Results Data Entry'!A60," ")</f>
        <v xml:space="preserve"> </v>
      </c>
      <c r="B60" s="9" t="str">
        <f>'Results Data Entry'!V60</f>
        <v xml:space="preserve"> </v>
      </c>
      <c r="C60" s="9" t="str">
        <f t="shared" si="0"/>
        <v xml:space="preserve"> Masters Men 40+ CX 1,2,3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x14ac:dyDescent="0.2">
      <c r="A61" s="9" t="str">
        <f>IF(B61&lt;&gt;" ",'Results Data Entry'!A61," ")</f>
        <v xml:space="preserve"> </v>
      </c>
      <c r="B61" s="9" t="str">
        <f>'Results Data Entry'!V61</f>
        <v xml:space="preserve"> </v>
      </c>
      <c r="C61" s="9" t="str">
        <f t="shared" si="0"/>
        <v xml:space="preserve"> Masters Men 40+ CX 1,2,3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x14ac:dyDescent="0.2">
      <c r="A62" s="9" t="str">
        <f>IF(B62&lt;&gt;" ",'Results Data Entry'!A62," ")</f>
        <v xml:space="preserve"> </v>
      </c>
      <c r="B62" s="9" t="str">
        <f>'Results Data Entry'!V62</f>
        <v xml:space="preserve"> </v>
      </c>
      <c r="C62" s="9" t="str">
        <f t="shared" si="0"/>
        <v xml:space="preserve"> Masters Men 40+ CX 1,2,3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x14ac:dyDescent="0.2">
      <c r="A63" s="9" t="str">
        <f>IF(B63&lt;&gt;" ",'Results Data Entry'!A63," ")</f>
        <v xml:space="preserve"> </v>
      </c>
      <c r="B63" s="9" t="str">
        <f>'Results Data Entry'!V63</f>
        <v xml:space="preserve"> </v>
      </c>
      <c r="C63" s="9" t="str">
        <f t="shared" si="0"/>
        <v xml:space="preserve"> Masters Men 40+ CX 1,2,3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x14ac:dyDescent="0.2">
      <c r="A64" s="9" t="str">
        <f>IF(B64&lt;&gt;" ",'Results Data Entry'!A64," ")</f>
        <v xml:space="preserve"> </v>
      </c>
      <c r="B64" s="9" t="str">
        <f>'Results Data Entry'!V64</f>
        <v xml:space="preserve"> </v>
      </c>
      <c r="C64" s="9" t="str">
        <f t="shared" si="0"/>
        <v xml:space="preserve"> Masters Men 40+ CX 1,2,3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x14ac:dyDescent="0.2">
      <c r="A65" s="9" t="str">
        <f>IF(B65&lt;&gt;" ",'Results Data Entry'!A65," ")</f>
        <v xml:space="preserve"> </v>
      </c>
      <c r="B65" s="9" t="str">
        <f>'Results Data Entry'!V65</f>
        <v xml:space="preserve"> </v>
      </c>
      <c r="C65" s="9" t="str">
        <f t="shared" si="0"/>
        <v xml:space="preserve"> Masters Men 40+ CX 1,2,3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x14ac:dyDescent="0.2">
      <c r="A66" s="9" t="str">
        <f>IF(B66&lt;&gt;" ",'Results Data Entry'!A66," ")</f>
        <v xml:space="preserve"> </v>
      </c>
      <c r="B66" s="9" t="str">
        <f>'Results Data Entry'!V66</f>
        <v xml:space="preserve"> </v>
      </c>
      <c r="C66" s="9" t="str">
        <f t="shared" si="0"/>
        <v xml:space="preserve"> Masters Men 40+ CX 1,2,3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x14ac:dyDescent="0.2">
      <c r="A67" s="9" t="str">
        <f>IF(B67&lt;&gt;" ",'Results Data Entry'!A67," ")</f>
        <v xml:space="preserve"> </v>
      </c>
      <c r="B67" s="9" t="str">
        <f>'Results Data Entry'!V67</f>
        <v xml:space="preserve"> </v>
      </c>
      <c r="C67" s="9" t="str">
        <f t="shared" ref="C67:C96" si="1">CONCATENATE($B67,"Masters Men 40+ CX 1,2,3")</f>
        <v xml:space="preserve"> Masters Men 40+ CX 1,2,3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x14ac:dyDescent="0.2">
      <c r="A68" s="9" t="str">
        <f>IF(B68&lt;&gt;" ",'Results Data Entry'!A68," ")</f>
        <v xml:space="preserve"> </v>
      </c>
      <c r="B68" s="9" t="str">
        <f>'Results Data Entry'!V68</f>
        <v xml:space="preserve"> </v>
      </c>
      <c r="C68" s="9" t="str">
        <f t="shared" si="1"/>
        <v xml:space="preserve"> Masters Men 40+ CX 1,2,3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x14ac:dyDescent="0.2">
      <c r="A69" s="9" t="str">
        <f>IF(B69&lt;&gt;" ",'Results Data Entry'!A69," ")</f>
        <v xml:space="preserve"> </v>
      </c>
      <c r="B69" s="9" t="str">
        <f>'Results Data Entry'!V69</f>
        <v xml:space="preserve"> </v>
      </c>
      <c r="C69" s="9" t="str">
        <f t="shared" si="1"/>
        <v xml:space="preserve"> Masters Men 40+ CX 1,2,3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x14ac:dyDescent="0.2">
      <c r="A70" s="9" t="str">
        <f>IF(B70&lt;&gt;" ",'Results Data Entry'!A70," ")</f>
        <v xml:space="preserve"> </v>
      </c>
      <c r="B70" s="9" t="str">
        <f>'Results Data Entry'!V70</f>
        <v xml:space="preserve"> </v>
      </c>
      <c r="C70" s="9" t="str">
        <f t="shared" si="1"/>
        <v xml:space="preserve"> Masters Men 40+ CX 1,2,3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x14ac:dyDescent="0.2">
      <c r="A71" s="9" t="str">
        <f>IF(B71&lt;&gt;" ",'Results Data Entry'!A71," ")</f>
        <v xml:space="preserve"> </v>
      </c>
      <c r="B71" s="9" t="str">
        <f>'Results Data Entry'!V71</f>
        <v xml:space="preserve"> </v>
      </c>
      <c r="C71" s="9" t="str">
        <f t="shared" si="1"/>
        <v xml:space="preserve"> Masters Men 40+ CX 1,2,3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x14ac:dyDescent="0.2">
      <c r="A72" s="9" t="str">
        <f>IF(B72&lt;&gt;" ",'Results Data Entry'!A72," ")</f>
        <v xml:space="preserve"> </v>
      </c>
      <c r="B72" s="9" t="str">
        <f>'Results Data Entry'!V72</f>
        <v xml:space="preserve"> </v>
      </c>
      <c r="C72" s="9" t="str">
        <f t="shared" si="1"/>
        <v xml:space="preserve"> Masters Men 40+ CX 1,2,3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x14ac:dyDescent="0.2">
      <c r="A73" s="9" t="str">
        <f>IF(B73&lt;&gt;" ",'Results Data Entry'!A73," ")</f>
        <v xml:space="preserve"> </v>
      </c>
      <c r="B73" s="9" t="str">
        <f>'Results Data Entry'!V73</f>
        <v xml:space="preserve"> </v>
      </c>
      <c r="C73" s="9" t="str">
        <f t="shared" si="1"/>
        <v xml:space="preserve"> Masters Men 40+ CX 1,2,3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x14ac:dyDescent="0.2">
      <c r="A74" s="9" t="str">
        <f>IF(B74&lt;&gt;" ",'Results Data Entry'!A74," ")</f>
        <v xml:space="preserve"> </v>
      </c>
      <c r="B74" s="9" t="str">
        <f>'Results Data Entry'!V74</f>
        <v xml:space="preserve"> </v>
      </c>
      <c r="C74" s="9" t="str">
        <f t="shared" si="1"/>
        <v xml:space="preserve"> Masters Men 40+ CX 1,2,3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x14ac:dyDescent="0.2">
      <c r="A75" s="9" t="str">
        <f>IF(B75&lt;&gt;" ",'Results Data Entry'!A75," ")</f>
        <v xml:space="preserve"> </v>
      </c>
      <c r="B75" s="9" t="str">
        <f>'Results Data Entry'!V75</f>
        <v xml:space="preserve"> </v>
      </c>
      <c r="C75" s="9" t="str">
        <f t="shared" si="1"/>
        <v xml:space="preserve"> Masters Men 40+ CX 1,2,3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x14ac:dyDescent="0.2">
      <c r="A76" s="9" t="str">
        <f>IF(B76&lt;&gt;" ",'Results Data Entry'!A76," ")</f>
        <v xml:space="preserve"> </v>
      </c>
      <c r="B76" s="9" t="str">
        <f>'Results Data Entry'!V76</f>
        <v xml:space="preserve"> </v>
      </c>
      <c r="C76" s="9" t="str">
        <f t="shared" si="1"/>
        <v xml:space="preserve"> Masters Men 40+ CX 1,2,3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x14ac:dyDescent="0.2">
      <c r="A77" s="9" t="str">
        <f>IF(B77&lt;&gt;" ",'Results Data Entry'!A77," ")</f>
        <v xml:space="preserve"> </v>
      </c>
      <c r="B77" s="9" t="str">
        <f>'Results Data Entry'!V77</f>
        <v xml:space="preserve"> </v>
      </c>
      <c r="C77" s="9" t="str">
        <f t="shared" si="1"/>
        <v xml:space="preserve"> Masters Men 40+ CX 1,2,3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x14ac:dyDescent="0.2">
      <c r="A78" s="9" t="str">
        <f>IF(B78&lt;&gt;" ",'Results Data Entry'!A78," ")</f>
        <v xml:space="preserve"> </v>
      </c>
      <c r="B78" s="9" t="str">
        <f>'Results Data Entry'!V78</f>
        <v xml:space="preserve"> </v>
      </c>
      <c r="C78" s="9" t="str">
        <f t="shared" si="1"/>
        <v xml:space="preserve"> Masters Men 40+ CX 1,2,3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x14ac:dyDescent="0.2">
      <c r="A79" s="9" t="str">
        <f>IF(B79&lt;&gt;" ",'Results Data Entry'!A79," ")</f>
        <v xml:space="preserve"> </v>
      </c>
      <c r="B79" s="9" t="str">
        <f>'Results Data Entry'!V79</f>
        <v xml:space="preserve"> </v>
      </c>
      <c r="C79" s="9" t="str">
        <f t="shared" si="1"/>
        <v xml:space="preserve"> Masters Men 40+ CX 1,2,3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x14ac:dyDescent="0.2">
      <c r="A80" s="9" t="str">
        <f>IF(B80&lt;&gt;" ",'Results Data Entry'!A80," ")</f>
        <v xml:space="preserve"> </v>
      </c>
      <c r="B80" s="9" t="str">
        <f>'Results Data Entry'!V80</f>
        <v xml:space="preserve"> </v>
      </c>
      <c r="C80" s="9" t="str">
        <f t="shared" si="1"/>
        <v xml:space="preserve"> Masters Men 40+ CX 1,2,3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x14ac:dyDescent="0.2">
      <c r="A81" s="9" t="str">
        <f>IF(B81&lt;&gt;" ",'Results Data Entry'!A81," ")</f>
        <v xml:space="preserve"> </v>
      </c>
      <c r="B81" s="9" t="str">
        <f>'Results Data Entry'!V81</f>
        <v xml:space="preserve"> </v>
      </c>
      <c r="C81" s="9" t="str">
        <f t="shared" si="1"/>
        <v xml:space="preserve"> Masters Men 40+ CX 1,2,3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x14ac:dyDescent="0.2">
      <c r="A82" s="9" t="str">
        <f>IF(B82&lt;&gt;" ",'Results Data Entry'!A82," ")</f>
        <v xml:space="preserve"> </v>
      </c>
      <c r="B82" s="9" t="str">
        <f>'Results Data Entry'!V82</f>
        <v xml:space="preserve"> </v>
      </c>
      <c r="C82" s="9" t="str">
        <f t="shared" si="1"/>
        <v xml:space="preserve"> Masters Men 40+ CX 1,2,3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x14ac:dyDescent="0.2">
      <c r="A83" s="9" t="str">
        <f>IF(B83&lt;&gt;" ",'Results Data Entry'!A83," ")</f>
        <v xml:space="preserve"> </v>
      </c>
      <c r="B83" s="9" t="str">
        <f>'Results Data Entry'!V83</f>
        <v xml:space="preserve"> </v>
      </c>
      <c r="C83" s="9" t="str">
        <f t="shared" si="1"/>
        <v xml:space="preserve"> Masters Men 40+ CX 1,2,3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x14ac:dyDescent="0.2">
      <c r="A84" s="9" t="str">
        <f>IF(B84&lt;&gt;" ",'Results Data Entry'!A84," ")</f>
        <v xml:space="preserve"> </v>
      </c>
      <c r="B84" s="9" t="str">
        <f>'Results Data Entry'!V84</f>
        <v xml:space="preserve"> </v>
      </c>
      <c r="C84" s="9" t="str">
        <f t="shared" si="1"/>
        <v xml:space="preserve"> Masters Men 40+ CX 1,2,3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x14ac:dyDescent="0.2">
      <c r="A85" s="9" t="str">
        <f>IF(B85&lt;&gt;" ",'Results Data Entry'!A85," ")</f>
        <v xml:space="preserve"> </v>
      </c>
      <c r="B85" s="9" t="str">
        <f>'Results Data Entry'!V85</f>
        <v xml:space="preserve"> </v>
      </c>
      <c r="C85" s="9" t="str">
        <f t="shared" si="1"/>
        <v xml:space="preserve"> Masters Men 40+ CX 1,2,3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x14ac:dyDescent="0.2">
      <c r="A86" s="9" t="str">
        <f>IF(B86&lt;&gt;" ",'Results Data Entry'!A86," ")</f>
        <v xml:space="preserve"> </v>
      </c>
      <c r="B86" s="9" t="str">
        <f>'Results Data Entry'!V86</f>
        <v xml:space="preserve"> </v>
      </c>
      <c r="C86" s="9" t="str">
        <f t="shared" si="1"/>
        <v xml:space="preserve"> Masters Men 40+ CX 1,2,3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x14ac:dyDescent="0.2">
      <c r="A87" s="9" t="str">
        <f>IF(B87&lt;&gt;" ",'Results Data Entry'!A87," ")</f>
        <v xml:space="preserve"> </v>
      </c>
      <c r="B87" s="9" t="str">
        <f>'Results Data Entry'!V87</f>
        <v xml:space="preserve"> </v>
      </c>
      <c r="C87" s="9" t="str">
        <f t="shared" si="1"/>
        <v xml:space="preserve"> Masters Men 40+ CX 1,2,3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x14ac:dyDescent="0.2">
      <c r="A88" s="9" t="str">
        <f>IF(B88&lt;&gt;" ",'Results Data Entry'!A88," ")</f>
        <v xml:space="preserve"> </v>
      </c>
      <c r="B88" s="9" t="str">
        <f>'Results Data Entry'!V88</f>
        <v xml:space="preserve"> </v>
      </c>
      <c r="C88" s="9" t="str">
        <f t="shared" si="1"/>
        <v xml:space="preserve"> Masters Men 40+ CX 1,2,3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x14ac:dyDescent="0.2">
      <c r="A89" s="9" t="str">
        <f>IF(B89&lt;&gt;" ",'Results Data Entry'!A89," ")</f>
        <v xml:space="preserve"> </v>
      </c>
      <c r="B89" s="9" t="str">
        <f>'Results Data Entry'!V89</f>
        <v xml:space="preserve"> </v>
      </c>
      <c r="C89" s="9" t="str">
        <f t="shared" si="1"/>
        <v xml:space="preserve"> Masters Men 40+ CX 1,2,3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x14ac:dyDescent="0.2">
      <c r="A90" s="9" t="str">
        <f>IF(B90&lt;&gt;" ",'Results Data Entry'!A90," ")</f>
        <v xml:space="preserve"> </v>
      </c>
      <c r="B90" s="9" t="str">
        <f>'Results Data Entry'!V90</f>
        <v xml:space="preserve"> </v>
      </c>
      <c r="C90" s="9" t="str">
        <f t="shared" si="1"/>
        <v xml:space="preserve"> Masters Men 40+ CX 1,2,3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x14ac:dyDescent="0.2">
      <c r="A91" s="9" t="str">
        <f>IF(B91&lt;&gt;" ",'Results Data Entry'!A91," ")</f>
        <v xml:space="preserve"> </v>
      </c>
      <c r="B91" s="9" t="str">
        <f>'Results Data Entry'!V91</f>
        <v xml:space="preserve"> </v>
      </c>
      <c r="C91" s="9" t="str">
        <f t="shared" si="1"/>
        <v xml:space="preserve"> Masters Men 40+ CX 1,2,3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x14ac:dyDescent="0.2">
      <c r="A92" s="9" t="str">
        <f>IF(B92&lt;&gt;" ",'Results Data Entry'!A92," ")</f>
        <v xml:space="preserve"> </v>
      </c>
      <c r="B92" s="9" t="str">
        <f>'Results Data Entry'!V92</f>
        <v xml:space="preserve"> </v>
      </c>
      <c r="C92" s="9" t="str">
        <f t="shared" si="1"/>
        <v xml:space="preserve"> Masters Men 40+ CX 1,2,3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x14ac:dyDescent="0.2">
      <c r="A93" s="9" t="str">
        <f>IF(B93&lt;&gt;" ",'Results Data Entry'!A93," ")</f>
        <v xml:space="preserve"> </v>
      </c>
      <c r="B93" s="9" t="str">
        <f>'Results Data Entry'!V93</f>
        <v xml:space="preserve"> </v>
      </c>
      <c r="C93" s="9" t="str">
        <f t="shared" si="1"/>
        <v xml:space="preserve"> Masters Men 40+ CX 1,2,3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x14ac:dyDescent="0.2">
      <c r="A94" s="9" t="str">
        <f>IF(B94&lt;&gt;" ",'Results Data Entry'!A94," ")</f>
        <v xml:space="preserve"> </v>
      </c>
      <c r="B94" s="9" t="str">
        <f>'Results Data Entry'!V94</f>
        <v xml:space="preserve"> </v>
      </c>
      <c r="C94" s="9" t="str">
        <f t="shared" si="1"/>
        <v xml:space="preserve"> Masters Men 40+ CX 1,2,3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x14ac:dyDescent="0.2">
      <c r="A95" s="9" t="str">
        <f>IF(B95&lt;&gt;" ",'Results Data Entry'!A95," ")</f>
        <v xml:space="preserve"> </v>
      </c>
      <c r="B95" s="9" t="str">
        <f>'Results Data Entry'!V95</f>
        <v xml:space="preserve"> </v>
      </c>
      <c r="C95" s="9" t="str">
        <f t="shared" si="1"/>
        <v xml:space="preserve"> Masters Men 40+ CX 1,2,3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x14ac:dyDescent="0.2">
      <c r="A96" s="9" t="str">
        <f>IF(B96&lt;&gt;" ",'Results Data Entry'!A96," ")</f>
        <v xml:space="preserve"> </v>
      </c>
      <c r="B96" s="9" t="str">
        <f>'Results Data Entry'!V96</f>
        <v xml:space="preserve"> </v>
      </c>
      <c r="C96" s="9" t="str">
        <f t="shared" si="1"/>
        <v xml:space="preserve"> Masters Men 40+ CX 1,2,3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E07F7-4B75-4B02-8988-F89EB240FA20}">
  <sheetPr>
    <pageSetUpPr fitToPage="1"/>
  </sheetPr>
  <dimension ref="A1:K96"/>
  <sheetViews>
    <sheetView workbookViewId="0">
      <selection sqref="A1:J24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4" width="14.7109375" style="7" customWidth="1"/>
    <col min="5" max="5" width="38" style="7" bestFit="1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 t="str">
        <f>IF(B2&lt;&gt;" ",'Results Data Entry'!A2," ")</f>
        <v xml:space="preserve"> </v>
      </c>
      <c r="B2" s="9" t="str">
        <f>'Results Data Entry'!W2</f>
        <v xml:space="preserve"> </v>
      </c>
      <c r="C2" s="9" t="str">
        <f>CONCATENATE($B2,"Masters Men 50+ CX 1,2,3")</f>
        <v xml:space="preserve"> Masters Men 50+ CX 1,2,3</v>
      </c>
      <c r="D2" s="10" t="str">
        <f>IFERROR(VLOOKUP($C2,'[1]2021-11-20NCCX10'!$D:$Z,4,0),"")</f>
        <v/>
      </c>
      <c r="E2" s="10" t="str">
        <f>IFERROR(VLOOKUP($C2,'[1]2021-11-20NCCX10'!$D:$Z,5,0),"")</f>
        <v/>
      </c>
      <c r="F2" s="10" t="str">
        <f>IFERROR(VLOOKUP($C2,'[1]2021-11-20NCCX10'!$D:$Z,7,0),"")</f>
        <v/>
      </c>
      <c r="G2" s="10" t="str">
        <f>IFERROR(VLOOKUP($C2,'[1]2021-11-20NCCX10'!$D:$Z,10,0),"")</f>
        <v/>
      </c>
      <c r="H2" s="11" t="str">
        <f>IFERROR(VLOOKUP($C2,'[1]2021-11-20NCCX10'!$D:$Z,12,0),"")</f>
        <v/>
      </c>
      <c r="I2" s="10" t="str">
        <f>IFERROR(VLOOKUP($C2,'[1]2021-11-20NCCX10'!$D:$Z,9,0),"")</f>
        <v/>
      </c>
      <c r="J2" s="10" t="str">
        <f>IFERROR(VLOOKUP($C2,'[1]2021-11-20NCCX10'!$D:$Z,11,0),"")</f>
        <v/>
      </c>
      <c r="K2" s="10" t="str">
        <f>IFERROR(VLOOKUP($C2,'[1]2021-11-20NCCX10'!$D:$Z,17,0),"")</f>
        <v/>
      </c>
    </row>
    <row r="3" spans="1:11" x14ac:dyDescent="0.2">
      <c r="A3" s="9" t="str">
        <f>IF(B3&lt;&gt;" ",'Results Data Entry'!A3," ")</f>
        <v xml:space="preserve"> </v>
      </c>
      <c r="B3" s="9" t="str">
        <f>'Results Data Entry'!W3</f>
        <v xml:space="preserve"> </v>
      </c>
      <c r="C3" s="9" t="str">
        <f t="shared" ref="C3:C66" si="0">CONCATENATE($B3,"Masters Men 50+ CX 1,2,3")</f>
        <v xml:space="preserve"> Masters Men 50+ CX 1,2,3</v>
      </c>
      <c r="D3" s="10" t="str">
        <f>IFERROR(VLOOKUP($C3,'[1]2021-11-20NCCX10'!$D:$Z,4,0),"")</f>
        <v/>
      </c>
      <c r="E3" s="10" t="str">
        <f>IFERROR(VLOOKUP($C3,'[1]2021-11-20NCCX10'!$D:$Z,5,0),"")</f>
        <v/>
      </c>
      <c r="F3" s="10" t="str">
        <f>IFERROR(VLOOKUP($C3,'[1]2021-11-20NCCX10'!$D:$Z,7,0),"")</f>
        <v/>
      </c>
      <c r="G3" s="10" t="str">
        <f>IFERROR(VLOOKUP($C3,'[1]2021-11-20NCCX10'!$D:$Z,10,0),"")</f>
        <v/>
      </c>
      <c r="H3" s="11" t="str">
        <f>IFERROR(VLOOKUP($C3,'[1]2021-11-20NCCX10'!$D:$Z,12,0),"")</f>
        <v/>
      </c>
      <c r="I3" s="10" t="str">
        <f>IFERROR(VLOOKUP($C3,'[1]2021-11-20NCCX10'!$D:$Z,9,0),"")</f>
        <v/>
      </c>
      <c r="J3" s="10" t="str">
        <f>IFERROR(VLOOKUP($C3,'[1]2021-11-20NCCX10'!$D:$Z,11,0),"")</f>
        <v/>
      </c>
      <c r="K3" s="10" t="str">
        <f>IFERROR(VLOOKUP($C3,'[1]2021-11-20NCCX10'!$D:$Z,17,0),"")</f>
        <v/>
      </c>
    </row>
    <row r="4" spans="1:11" x14ac:dyDescent="0.2">
      <c r="A4" s="9" t="str">
        <f>IF(B4&lt;&gt;" ",'Results Data Entry'!A4," ")</f>
        <v xml:space="preserve"> </v>
      </c>
      <c r="B4" s="9" t="str">
        <f>'Results Data Entry'!W4</f>
        <v xml:space="preserve"> </v>
      </c>
      <c r="C4" s="9" t="str">
        <f t="shared" si="0"/>
        <v xml:space="preserve"> Masters Men 50+ CX 1,2,3</v>
      </c>
      <c r="D4" s="10" t="str">
        <f>IFERROR(VLOOKUP($C4,'[1]2021-11-20NCCX10'!$D:$Z,4,0),"")</f>
        <v/>
      </c>
      <c r="E4" s="10" t="str">
        <f>IFERROR(VLOOKUP($C4,'[1]2021-11-20NCCX10'!$D:$Z,5,0),"")</f>
        <v/>
      </c>
      <c r="F4" s="10" t="str">
        <f>IFERROR(VLOOKUP($C4,'[1]2021-11-20NCCX10'!$D:$Z,7,0),"")</f>
        <v/>
      </c>
      <c r="G4" s="10" t="str">
        <f>IFERROR(VLOOKUP($C4,'[1]2021-11-20NCCX10'!$D:$Z,10,0),"")</f>
        <v/>
      </c>
      <c r="H4" s="11" t="str">
        <f>IFERROR(VLOOKUP($C4,'[1]2021-11-20NCCX10'!$D:$Z,12,0),"")</f>
        <v/>
      </c>
      <c r="I4" s="10" t="str">
        <f>IFERROR(VLOOKUP($C4,'[1]2021-11-20NCCX10'!$D:$Z,9,0),"")</f>
        <v/>
      </c>
      <c r="J4" s="10" t="str">
        <f>IFERROR(VLOOKUP($C4,'[1]2021-11-20NCCX10'!$D:$Z,11,0),"")</f>
        <v/>
      </c>
      <c r="K4" s="10" t="str">
        <f>IFERROR(VLOOKUP($C4,'[1]2021-11-20NCCX10'!$D:$Z,17,0),"")</f>
        <v/>
      </c>
    </row>
    <row r="5" spans="1:11" x14ac:dyDescent="0.2">
      <c r="A5" s="9" t="str">
        <f>IF(B5&lt;&gt;" ",'Results Data Entry'!A5," ")</f>
        <v xml:space="preserve"> </v>
      </c>
      <c r="B5" s="9" t="str">
        <f>'Results Data Entry'!W5</f>
        <v xml:space="preserve"> </v>
      </c>
      <c r="C5" s="9" t="str">
        <f t="shared" si="0"/>
        <v xml:space="preserve"> Masters Men 50+ CX 1,2,3</v>
      </c>
      <c r="D5" s="10" t="str">
        <f>IFERROR(VLOOKUP($C5,'[1]2021-11-20NCCX10'!$D:$Z,4,0),"")</f>
        <v/>
      </c>
      <c r="E5" s="10" t="str">
        <f>IFERROR(VLOOKUP($C5,'[1]2021-11-20NCCX10'!$D:$Z,5,0),"")</f>
        <v/>
      </c>
      <c r="F5" s="10" t="str">
        <f>IFERROR(VLOOKUP($C5,'[1]2021-11-20NCCX10'!$D:$Z,7,0),"")</f>
        <v/>
      </c>
      <c r="G5" s="10" t="str">
        <f>IFERROR(VLOOKUP($C5,'[1]2021-11-20NCCX10'!$D:$Z,10,0),"")</f>
        <v/>
      </c>
      <c r="H5" s="11" t="str">
        <f>IFERROR(VLOOKUP($C5,'[1]2021-11-20NCCX10'!$D:$Z,12,0),"")</f>
        <v/>
      </c>
      <c r="I5" s="10" t="str">
        <f>IFERROR(VLOOKUP($C5,'[1]2021-11-20NCCX10'!$D:$Z,9,0),"")</f>
        <v/>
      </c>
      <c r="J5" s="10" t="str">
        <f>IFERROR(VLOOKUP($C5,'[1]2021-11-20NCCX10'!$D:$Z,11,0),"")</f>
        <v/>
      </c>
      <c r="K5" s="10" t="str">
        <f>IFERROR(VLOOKUP($C5,'[1]2021-11-20NCCX10'!$D:$Z,17,0),"")</f>
        <v/>
      </c>
    </row>
    <row r="6" spans="1:11" x14ac:dyDescent="0.2">
      <c r="A6" s="9" t="str">
        <f>IF(B6&lt;&gt;" ",'Results Data Entry'!A6," ")</f>
        <v xml:space="preserve"> </v>
      </c>
      <c r="B6" s="9" t="str">
        <f>'Results Data Entry'!W6</f>
        <v xml:space="preserve"> </v>
      </c>
      <c r="C6" s="9" t="str">
        <f t="shared" si="0"/>
        <v xml:space="preserve"> Masters Men 50+ CX 1,2,3</v>
      </c>
      <c r="D6" s="10" t="str">
        <f>IFERROR(VLOOKUP($C6,'[1]2021-11-20NCCX10'!$D:$Z,4,0),"")</f>
        <v/>
      </c>
      <c r="E6" s="10" t="str">
        <f>IFERROR(VLOOKUP($C6,'[1]2021-11-20NCCX10'!$D:$Z,5,0),"")</f>
        <v/>
      </c>
      <c r="F6" s="10" t="str">
        <f>IFERROR(VLOOKUP($C6,'[1]2021-11-20NCCX10'!$D:$Z,7,0),"")</f>
        <v/>
      </c>
      <c r="G6" s="10" t="str">
        <f>IFERROR(VLOOKUP($C6,'[1]2021-11-20NCCX10'!$D:$Z,10,0),"")</f>
        <v/>
      </c>
      <c r="H6" s="11" t="str">
        <f>IFERROR(VLOOKUP($C6,'[1]2021-11-20NCCX10'!$D:$Z,12,0),"")</f>
        <v/>
      </c>
      <c r="I6" s="10" t="str">
        <f>IFERROR(VLOOKUP($C6,'[1]2021-11-20NCCX10'!$D:$Z,9,0),"")</f>
        <v/>
      </c>
      <c r="J6" s="10" t="str">
        <f>IFERROR(VLOOKUP($C6,'[1]2021-11-20NCCX10'!$D:$Z,11,0),"")</f>
        <v/>
      </c>
      <c r="K6" s="10" t="str">
        <f>IFERROR(VLOOKUP($C6,'[1]2021-11-20NCCX10'!$D:$Z,17,0),"")</f>
        <v/>
      </c>
    </row>
    <row r="7" spans="1:11" x14ac:dyDescent="0.2">
      <c r="A7" s="9" t="str">
        <f>IF(B7&lt;&gt;" ",'Results Data Entry'!A7," ")</f>
        <v xml:space="preserve"> </v>
      </c>
      <c r="B7" s="9" t="str">
        <f>'Results Data Entry'!W7</f>
        <v xml:space="preserve"> </v>
      </c>
      <c r="C7" s="9" t="str">
        <f t="shared" si="0"/>
        <v xml:space="preserve"> Masters Men 50+ CX 1,2,3</v>
      </c>
      <c r="D7" s="10" t="str">
        <f>IFERROR(VLOOKUP($C7,'[1]2021-11-20NCCX10'!$D:$Z,4,0),"")</f>
        <v/>
      </c>
      <c r="E7" s="10" t="str">
        <f>IFERROR(VLOOKUP($C7,'[1]2021-11-20NCCX10'!$D:$Z,5,0),"")</f>
        <v/>
      </c>
      <c r="F7" s="10" t="str">
        <f>IFERROR(VLOOKUP($C7,'[1]2021-11-20NCCX10'!$D:$Z,7,0),"")</f>
        <v/>
      </c>
      <c r="G7" s="10" t="str">
        <f>IFERROR(VLOOKUP($C7,'[1]2021-11-20NCCX10'!$D:$Z,10,0),"")</f>
        <v/>
      </c>
      <c r="H7" s="11" t="str">
        <f>IFERROR(VLOOKUP($C7,'[1]2021-11-20NCCX10'!$D:$Z,12,0),"")</f>
        <v/>
      </c>
      <c r="I7" s="10" t="str">
        <f>IFERROR(VLOOKUP($C7,'[1]2021-11-20NCCX10'!$D:$Z,9,0),"")</f>
        <v/>
      </c>
      <c r="J7" s="10" t="str">
        <f>IFERROR(VLOOKUP($C7,'[1]2021-11-20NCCX10'!$D:$Z,11,0),"")</f>
        <v/>
      </c>
      <c r="K7" s="10" t="str">
        <f>IFERROR(VLOOKUP($C7,'[1]2021-11-20NCCX10'!$D:$Z,17,0),"")</f>
        <v/>
      </c>
    </row>
    <row r="8" spans="1:11" x14ac:dyDescent="0.2">
      <c r="A8" s="9" t="str">
        <f>IF(B8&lt;&gt;" ",'Results Data Entry'!A8," ")</f>
        <v xml:space="preserve"> </v>
      </c>
      <c r="B8" s="9" t="str">
        <f>'Results Data Entry'!W8</f>
        <v xml:space="preserve"> </v>
      </c>
      <c r="C8" s="9" t="str">
        <f t="shared" si="0"/>
        <v xml:space="preserve"> Masters Men 50+ CX 1,2,3</v>
      </c>
      <c r="D8" s="10" t="str">
        <f>IFERROR(VLOOKUP($C8,'[1]2021-11-20NCCX10'!$D:$Z,4,0),"")</f>
        <v/>
      </c>
      <c r="E8" s="10" t="str">
        <f>IFERROR(VLOOKUP($C8,'[1]2021-11-20NCCX10'!$D:$Z,5,0),"")</f>
        <v/>
      </c>
      <c r="F8" s="10" t="str">
        <f>IFERROR(VLOOKUP($C8,'[1]2021-11-20NCCX10'!$D:$Z,7,0),"")</f>
        <v/>
      </c>
      <c r="G8" s="10" t="str">
        <f>IFERROR(VLOOKUP($C8,'[1]2021-11-20NCCX10'!$D:$Z,10,0),"")</f>
        <v/>
      </c>
      <c r="H8" s="11" t="str">
        <f>IFERROR(VLOOKUP($C8,'[1]2021-11-20NCCX10'!$D:$Z,12,0),"")</f>
        <v/>
      </c>
      <c r="I8" s="10" t="str">
        <f>IFERROR(VLOOKUP($C8,'[1]2021-11-20NCCX10'!$D:$Z,9,0),"")</f>
        <v/>
      </c>
      <c r="J8" s="10" t="str">
        <f>IFERROR(VLOOKUP($C8,'[1]2021-11-20NCCX10'!$D:$Z,11,0),"")</f>
        <v/>
      </c>
      <c r="K8" s="10" t="str">
        <f>IFERROR(VLOOKUP($C8,'[1]2021-11-20NCCX10'!$D:$Z,17,0),"")</f>
        <v/>
      </c>
    </row>
    <row r="9" spans="1:11" x14ac:dyDescent="0.2">
      <c r="A9" s="9" t="str">
        <f>IF(B9&lt;&gt;" ",'Results Data Entry'!A9," ")</f>
        <v xml:space="preserve"> </v>
      </c>
      <c r="B9" s="9" t="str">
        <f>'Results Data Entry'!W9</f>
        <v xml:space="preserve"> </v>
      </c>
      <c r="C9" s="9" t="str">
        <f t="shared" si="0"/>
        <v xml:space="preserve"> Masters Men 50+ CX 1,2,3</v>
      </c>
      <c r="D9" s="10" t="str">
        <f>IFERROR(VLOOKUP($C9,'[1]2021-11-20NCCX10'!$D:$Z,4,0),"")</f>
        <v/>
      </c>
      <c r="E9" s="10" t="str">
        <f>IFERROR(VLOOKUP($C9,'[1]2021-11-20NCCX10'!$D:$Z,5,0),"")</f>
        <v/>
      </c>
      <c r="F9" s="10" t="str">
        <f>IFERROR(VLOOKUP($C9,'[1]2021-11-20NCCX10'!$D:$Z,7,0),"")</f>
        <v/>
      </c>
      <c r="G9" s="10" t="str">
        <f>IFERROR(VLOOKUP($C9,'[1]2021-11-20NCCX10'!$D:$Z,10,0),"")</f>
        <v/>
      </c>
      <c r="H9" s="11" t="str">
        <f>IFERROR(VLOOKUP($C9,'[1]2021-11-20NCCX10'!$D:$Z,12,0),"")</f>
        <v/>
      </c>
      <c r="I9" s="10" t="str">
        <f>IFERROR(VLOOKUP($C9,'[1]2021-11-20NCCX10'!$D:$Z,9,0),"")</f>
        <v/>
      </c>
      <c r="J9" s="10" t="str">
        <f>IFERROR(VLOOKUP($C9,'[1]2021-11-20NCCX10'!$D:$Z,11,0),"")</f>
        <v/>
      </c>
      <c r="K9" s="10" t="str">
        <f>IFERROR(VLOOKUP($C9,'[1]2021-11-20NCCX10'!$D:$Z,17,0),"")</f>
        <v/>
      </c>
    </row>
    <row r="10" spans="1:11" x14ac:dyDescent="0.2">
      <c r="A10" s="9" t="str">
        <f>IF(B10&lt;&gt;" ",'Results Data Entry'!A10," ")</f>
        <v xml:space="preserve"> </v>
      </c>
      <c r="B10" s="9" t="str">
        <f>'Results Data Entry'!W10</f>
        <v xml:space="preserve"> </v>
      </c>
      <c r="C10" s="9" t="str">
        <f t="shared" si="0"/>
        <v xml:space="preserve"> Masters Men 50+ CX 1,2,3</v>
      </c>
      <c r="D10" s="10" t="str">
        <f>IFERROR(VLOOKUP($C10,'[1]2021-11-20NCCX10'!$D:$Z,4,0),"")</f>
        <v/>
      </c>
      <c r="E10" s="10" t="str">
        <f>IFERROR(VLOOKUP($C10,'[1]2021-11-20NCCX10'!$D:$Z,5,0),"")</f>
        <v/>
      </c>
      <c r="F10" s="10" t="str">
        <f>IFERROR(VLOOKUP($C10,'[1]2021-11-20NCCX10'!$D:$Z,7,0),"")</f>
        <v/>
      </c>
      <c r="G10" s="10" t="str">
        <f>IFERROR(VLOOKUP($C10,'[1]2021-11-20NCCX10'!$D:$Z,10,0),"")</f>
        <v/>
      </c>
      <c r="H10" s="11" t="str">
        <f>IFERROR(VLOOKUP($C10,'[1]2021-11-20NCCX10'!$D:$Z,12,0),"")</f>
        <v/>
      </c>
      <c r="I10" s="10" t="str">
        <f>IFERROR(VLOOKUP($C10,'[1]2021-11-20NCCX10'!$D:$Z,9,0),"")</f>
        <v/>
      </c>
      <c r="J10" s="10" t="str">
        <f>IFERROR(VLOOKUP($C10,'[1]2021-11-20NCCX10'!$D:$Z,11,0),"")</f>
        <v/>
      </c>
      <c r="K10" s="10" t="str">
        <f>IFERROR(VLOOKUP($C10,'[1]2021-11-20NCCX10'!$D:$Z,17,0),"")</f>
        <v/>
      </c>
    </row>
    <row r="11" spans="1:11" x14ac:dyDescent="0.2">
      <c r="A11" s="9" t="str">
        <f>IF(B11&lt;&gt;" ",'Results Data Entry'!A11," ")</f>
        <v xml:space="preserve"> </v>
      </c>
      <c r="B11" s="9" t="str">
        <f>'Results Data Entry'!W11</f>
        <v xml:space="preserve"> </v>
      </c>
      <c r="C11" s="9" t="str">
        <f t="shared" si="0"/>
        <v xml:space="preserve"> Masters Men 50+ CX 1,2,3</v>
      </c>
      <c r="D11" s="10" t="str">
        <f>IFERROR(VLOOKUP($C11,'[1]2021-11-20NCCX10'!$D:$Z,4,0),"")</f>
        <v/>
      </c>
      <c r="E11" s="10" t="str">
        <f>IFERROR(VLOOKUP($C11,'[1]2021-11-20NCCX10'!$D:$Z,5,0),"")</f>
        <v/>
      </c>
      <c r="F11" s="10" t="str">
        <f>IFERROR(VLOOKUP($C11,'[1]2021-11-20NCCX10'!$D:$Z,7,0),"")</f>
        <v/>
      </c>
      <c r="G11" s="10" t="str">
        <f>IFERROR(VLOOKUP($C11,'[1]2021-11-20NCCX10'!$D:$Z,10,0),"")</f>
        <v/>
      </c>
      <c r="H11" s="11" t="str">
        <f>IFERROR(VLOOKUP($C11,'[1]2021-11-20NCCX10'!$D:$Z,12,0),"")</f>
        <v/>
      </c>
      <c r="I11" s="10" t="str">
        <f>IFERROR(VLOOKUP($C11,'[1]2021-11-20NCCX10'!$D:$Z,9,0),"")</f>
        <v/>
      </c>
      <c r="J11" s="10" t="str">
        <f>IFERROR(VLOOKUP($C11,'[1]2021-11-20NCCX10'!$D:$Z,11,0),"")</f>
        <v/>
      </c>
      <c r="K11" s="10" t="str">
        <f>IFERROR(VLOOKUP($C11,'[1]2021-11-20NCCX10'!$D:$Z,17,0),"")</f>
        <v/>
      </c>
    </row>
    <row r="12" spans="1:11" x14ac:dyDescent="0.2">
      <c r="A12" s="9" t="str">
        <f>IF(B12&lt;&gt;" ",'Results Data Entry'!A12," ")</f>
        <v xml:space="preserve"> </v>
      </c>
      <c r="B12" s="9" t="str">
        <f>'Results Data Entry'!W12</f>
        <v xml:space="preserve"> </v>
      </c>
      <c r="C12" s="9" t="str">
        <f t="shared" si="0"/>
        <v xml:space="preserve"> Masters Men 50+ CX 1,2,3</v>
      </c>
      <c r="D12" s="10" t="str">
        <f>IFERROR(VLOOKUP($C12,'[1]2021-11-20NCCX10'!$D:$Z,4,0),"")</f>
        <v/>
      </c>
      <c r="E12" s="10" t="str">
        <f>IFERROR(VLOOKUP($C12,'[1]2021-11-20NCCX10'!$D:$Z,5,0),"")</f>
        <v/>
      </c>
      <c r="F12" s="10" t="str">
        <f>IFERROR(VLOOKUP($C12,'[1]2021-11-20NCCX10'!$D:$Z,7,0),"")</f>
        <v/>
      </c>
      <c r="G12" s="10" t="str">
        <f>IFERROR(VLOOKUP($C12,'[1]2021-11-20NCCX10'!$D:$Z,10,0),"")</f>
        <v/>
      </c>
      <c r="H12" s="11" t="str">
        <f>IFERROR(VLOOKUP($C12,'[1]2021-11-20NCCX10'!$D:$Z,12,0),"")</f>
        <v/>
      </c>
      <c r="I12" s="10" t="str">
        <f>IFERROR(VLOOKUP($C12,'[1]2021-11-20NCCX10'!$D:$Z,9,0),"")</f>
        <v/>
      </c>
      <c r="J12" s="10" t="str">
        <f>IFERROR(VLOOKUP($C12,'[1]2021-11-20NCCX10'!$D:$Z,11,0),"")</f>
        <v/>
      </c>
      <c r="K12" s="10" t="str">
        <f>IFERROR(VLOOKUP($C12,'[1]2021-11-20NCCX10'!$D:$Z,17,0),"")</f>
        <v/>
      </c>
    </row>
    <row r="13" spans="1:11" x14ac:dyDescent="0.2">
      <c r="A13" s="9" t="str">
        <f>IF(B13&lt;&gt;" ",'Results Data Entry'!A13," ")</f>
        <v xml:space="preserve"> </v>
      </c>
      <c r="B13" s="9" t="str">
        <f>'Results Data Entry'!W13</f>
        <v xml:space="preserve"> </v>
      </c>
      <c r="C13" s="9" t="str">
        <f t="shared" si="0"/>
        <v xml:space="preserve"> Masters Men 50+ CX 1,2,3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x14ac:dyDescent="0.2">
      <c r="A14" s="9" t="str">
        <f>IF(B14&lt;&gt;" ",'Results Data Entry'!A14," ")</f>
        <v xml:space="preserve"> </v>
      </c>
      <c r="B14" s="9" t="str">
        <f>'Results Data Entry'!W14</f>
        <v xml:space="preserve"> </v>
      </c>
      <c r="C14" s="9" t="str">
        <f t="shared" si="0"/>
        <v xml:space="preserve"> Masters Men 50+ CX 1,2,3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x14ac:dyDescent="0.2">
      <c r="A15" s="9" t="str">
        <f>IF(B15&lt;&gt;" ",'Results Data Entry'!A15," ")</f>
        <v xml:space="preserve"> </v>
      </c>
      <c r="B15" s="9" t="str">
        <f>'Results Data Entry'!W15</f>
        <v xml:space="preserve"> </v>
      </c>
      <c r="C15" s="9" t="str">
        <f t="shared" si="0"/>
        <v xml:space="preserve"> Masters Men 50+ CX 1,2,3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x14ac:dyDescent="0.2">
      <c r="A16" s="9" t="str">
        <f>IF(B16&lt;&gt;" ",'Results Data Entry'!A16," ")</f>
        <v xml:space="preserve"> </v>
      </c>
      <c r="B16" s="9" t="str">
        <f>'Results Data Entry'!W16</f>
        <v xml:space="preserve"> </v>
      </c>
      <c r="C16" s="9" t="str">
        <f t="shared" si="0"/>
        <v xml:space="preserve"> Masters Men 50+ CX 1,2,3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x14ac:dyDescent="0.2">
      <c r="A17" s="9" t="str">
        <f>IF(B17&lt;&gt;" ",'Results Data Entry'!A17," ")</f>
        <v xml:space="preserve"> </v>
      </c>
      <c r="B17" s="9" t="str">
        <f>'Results Data Entry'!W17</f>
        <v xml:space="preserve"> </v>
      </c>
      <c r="C17" s="9" t="str">
        <f t="shared" si="0"/>
        <v xml:space="preserve"> Masters Men 50+ CX 1,2,3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x14ac:dyDescent="0.2">
      <c r="A18" s="9" t="str">
        <f>IF(B18&lt;&gt;" ",'Results Data Entry'!A18," ")</f>
        <v xml:space="preserve"> </v>
      </c>
      <c r="B18" s="9" t="str">
        <f>'Results Data Entry'!W18</f>
        <v xml:space="preserve"> </v>
      </c>
      <c r="C18" s="9" t="str">
        <f t="shared" si="0"/>
        <v xml:space="preserve"> Masters Men 50+ CX 1,2,3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x14ac:dyDescent="0.2">
      <c r="A19" s="9" t="str">
        <f>IF(B19&lt;&gt;" ",'Results Data Entry'!A19," ")</f>
        <v xml:space="preserve"> </v>
      </c>
      <c r="B19" s="9" t="str">
        <f>'Results Data Entry'!W19</f>
        <v xml:space="preserve"> </v>
      </c>
      <c r="C19" s="9" t="str">
        <f t="shared" si="0"/>
        <v xml:space="preserve"> Masters Men 50+ CX 1,2,3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x14ac:dyDescent="0.2">
      <c r="A20" s="9" t="str">
        <f>IF(B20&lt;&gt;" ",'Results Data Entry'!A20," ")</f>
        <v xml:space="preserve"> </v>
      </c>
      <c r="B20" s="9" t="str">
        <f>'Results Data Entry'!W20</f>
        <v xml:space="preserve"> </v>
      </c>
      <c r="C20" s="9" t="str">
        <f t="shared" si="0"/>
        <v xml:space="preserve"> Masters Men 50+ CX 1,2,3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x14ac:dyDescent="0.2">
      <c r="A21" s="9" t="str">
        <f>IF(B21&lt;&gt;" ",'Results Data Entry'!A21," ")</f>
        <v xml:space="preserve"> </v>
      </c>
      <c r="B21" s="9" t="str">
        <f>'Results Data Entry'!W21</f>
        <v xml:space="preserve"> </v>
      </c>
      <c r="C21" s="9" t="str">
        <f t="shared" si="0"/>
        <v xml:space="preserve"> Masters Men 50+ CX 1,2,3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x14ac:dyDescent="0.2">
      <c r="A22" s="9" t="str">
        <f>IF(B22&lt;&gt;" ",'Results Data Entry'!A22," ")</f>
        <v xml:space="preserve"> </v>
      </c>
      <c r="B22" s="9" t="str">
        <f>'Results Data Entry'!W22</f>
        <v xml:space="preserve"> </v>
      </c>
      <c r="C22" s="9" t="str">
        <f t="shared" si="0"/>
        <v xml:space="preserve"> Masters Men 50+ CX 1,2,3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x14ac:dyDescent="0.2">
      <c r="A23" s="9" t="str">
        <f>IF(B23&lt;&gt;" ",'Results Data Entry'!A23," ")</f>
        <v xml:space="preserve"> </v>
      </c>
      <c r="B23" s="9" t="str">
        <f>'Results Data Entry'!W23</f>
        <v xml:space="preserve"> </v>
      </c>
      <c r="C23" s="9" t="str">
        <f t="shared" si="0"/>
        <v xml:space="preserve"> Masters Men 50+ CX 1,2,3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x14ac:dyDescent="0.2">
      <c r="A24" s="9" t="str">
        <f>IF(B24&lt;&gt;" ",'Results Data Entry'!A24," ")</f>
        <v xml:space="preserve"> </v>
      </c>
      <c r="B24" s="9" t="str">
        <f>'Results Data Entry'!W24</f>
        <v xml:space="preserve"> </v>
      </c>
      <c r="C24" s="9" t="str">
        <f t="shared" si="0"/>
        <v xml:space="preserve"> Masters Men 50+ CX 1,2,3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x14ac:dyDescent="0.2">
      <c r="A25" s="9" t="str">
        <f>IF(B25&lt;&gt;" ",'Results Data Entry'!A25," ")</f>
        <v xml:space="preserve"> </v>
      </c>
      <c r="B25" s="9" t="str">
        <f>'Results Data Entry'!W25</f>
        <v xml:space="preserve"> </v>
      </c>
      <c r="C25" s="9" t="str">
        <f t="shared" si="0"/>
        <v xml:space="preserve"> Masters Men 50+ CX 1,2,3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x14ac:dyDescent="0.2">
      <c r="A26" s="9" t="str">
        <f>IF(B26&lt;&gt;" ",'Results Data Entry'!A26," ")</f>
        <v xml:space="preserve"> </v>
      </c>
      <c r="B26" s="9" t="str">
        <f>'Results Data Entry'!W26</f>
        <v xml:space="preserve"> </v>
      </c>
      <c r="C26" s="9" t="str">
        <f t="shared" si="0"/>
        <v xml:space="preserve"> Masters Men 50+ CX 1,2,3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x14ac:dyDescent="0.2">
      <c r="A27" s="9" t="str">
        <f>IF(B27&lt;&gt;" ",'Results Data Entry'!A27," ")</f>
        <v xml:space="preserve"> </v>
      </c>
      <c r="B27" s="9" t="str">
        <f>'Results Data Entry'!W27</f>
        <v xml:space="preserve"> </v>
      </c>
      <c r="C27" s="9" t="str">
        <f t="shared" si="0"/>
        <v xml:space="preserve"> Masters Men 50+ CX 1,2,3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x14ac:dyDescent="0.2">
      <c r="A28" s="9" t="str">
        <f>IF(B28&lt;&gt;" ",'Results Data Entry'!A28," ")</f>
        <v xml:space="preserve"> </v>
      </c>
      <c r="B28" s="9" t="str">
        <f>'Results Data Entry'!W28</f>
        <v xml:space="preserve"> </v>
      </c>
      <c r="C28" s="9" t="str">
        <f t="shared" si="0"/>
        <v xml:space="preserve"> Masters Men 50+ CX 1,2,3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x14ac:dyDescent="0.2">
      <c r="A29" s="9" t="str">
        <f>IF(B29&lt;&gt;" ",'Results Data Entry'!A29," ")</f>
        <v xml:space="preserve"> </v>
      </c>
      <c r="B29" s="9" t="str">
        <f>'Results Data Entry'!W29</f>
        <v xml:space="preserve"> </v>
      </c>
      <c r="C29" s="9" t="str">
        <f t="shared" si="0"/>
        <v xml:space="preserve"> Masters Men 50+ CX 1,2,3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x14ac:dyDescent="0.2">
      <c r="A30" s="9" t="str">
        <f>IF(B30&lt;&gt;" ",'Results Data Entry'!A30," ")</f>
        <v xml:space="preserve"> </v>
      </c>
      <c r="B30" s="9" t="str">
        <f>'Results Data Entry'!W30</f>
        <v xml:space="preserve"> </v>
      </c>
      <c r="C30" s="9" t="str">
        <f t="shared" si="0"/>
        <v xml:space="preserve"> Masters Men 50+ CX 1,2,3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x14ac:dyDescent="0.2">
      <c r="A31" s="9" t="str">
        <f>IF(B31&lt;&gt;" ",'Results Data Entry'!A31," ")</f>
        <v xml:space="preserve"> </v>
      </c>
      <c r="B31" s="9" t="str">
        <f>'Results Data Entry'!W31</f>
        <v xml:space="preserve"> </v>
      </c>
      <c r="C31" s="9" t="str">
        <f t="shared" si="0"/>
        <v xml:space="preserve"> Masters Men 50+ CX 1,2,3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x14ac:dyDescent="0.2">
      <c r="A32" s="9" t="str">
        <f>IF(B32&lt;&gt;" ",'Results Data Entry'!A32," ")</f>
        <v xml:space="preserve"> </v>
      </c>
      <c r="B32" s="9" t="str">
        <f>'Results Data Entry'!W32</f>
        <v xml:space="preserve"> </v>
      </c>
      <c r="C32" s="9" t="str">
        <f t="shared" si="0"/>
        <v xml:space="preserve"> Masters Men 50+ CX 1,2,3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x14ac:dyDescent="0.2">
      <c r="A33" s="9" t="str">
        <f>IF(B33&lt;&gt;" ",'Results Data Entry'!A33," ")</f>
        <v xml:space="preserve"> </v>
      </c>
      <c r="B33" s="9" t="str">
        <f>'Results Data Entry'!W33</f>
        <v xml:space="preserve"> </v>
      </c>
      <c r="C33" s="9" t="str">
        <f t="shared" si="0"/>
        <v xml:space="preserve"> Masters Men 50+ CX 1,2,3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x14ac:dyDescent="0.2">
      <c r="A34" s="9" t="str">
        <f>IF(B34&lt;&gt;" ",'Results Data Entry'!A34," ")</f>
        <v xml:space="preserve"> </v>
      </c>
      <c r="B34" s="9" t="str">
        <f>'Results Data Entry'!W34</f>
        <v xml:space="preserve"> </v>
      </c>
      <c r="C34" s="9" t="str">
        <f t="shared" si="0"/>
        <v xml:space="preserve"> Masters Men 50+ CX 1,2,3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x14ac:dyDescent="0.2">
      <c r="A35" s="9" t="str">
        <f>IF(B35&lt;&gt;" ",'Results Data Entry'!A35," ")</f>
        <v xml:space="preserve"> </v>
      </c>
      <c r="B35" s="9" t="str">
        <f>'Results Data Entry'!W35</f>
        <v xml:space="preserve"> </v>
      </c>
      <c r="C35" s="9" t="str">
        <f t="shared" si="0"/>
        <v xml:space="preserve"> Masters Men 50+ CX 1,2,3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x14ac:dyDescent="0.2">
      <c r="A36" s="9" t="str">
        <f>IF(B36&lt;&gt;" ",'Results Data Entry'!A36," ")</f>
        <v xml:space="preserve"> </v>
      </c>
      <c r="B36" s="9" t="str">
        <f>'Results Data Entry'!W36</f>
        <v xml:space="preserve"> </v>
      </c>
      <c r="C36" s="9" t="str">
        <f t="shared" si="0"/>
        <v xml:space="preserve"> Masters Men 50+ CX 1,2,3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x14ac:dyDescent="0.2">
      <c r="A37" s="9" t="str">
        <f>IF(B37&lt;&gt;" ",'Results Data Entry'!A37," ")</f>
        <v xml:space="preserve"> </v>
      </c>
      <c r="B37" s="9" t="str">
        <f>'Results Data Entry'!W37</f>
        <v xml:space="preserve"> </v>
      </c>
      <c r="C37" s="9" t="str">
        <f t="shared" si="0"/>
        <v xml:space="preserve"> Masters Men 50+ CX 1,2,3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x14ac:dyDescent="0.2">
      <c r="A38" s="9" t="str">
        <f>IF(B38&lt;&gt;" ",'Results Data Entry'!A38," ")</f>
        <v xml:space="preserve"> </v>
      </c>
      <c r="B38" s="9" t="str">
        <f>'Results Data Entry'!W38</f>
        <v xml:space="preserve"> </v>
      </c>
      <c r="C38" s="9" t="str">
        <f t="shared" si="0"/>
        <v xml:space="preserve"> Masters Men 50+ CX 1,2,3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x14ac:dyDescent="0.2">
      <c r="A39" s="9" t="str">
        <f>IF(B39&lt;&gt;" ",'Results Data Entry'!A39," ")</f>
        <v xml:space="preserve"> </v>
      </c>
      <c r="B39" s="9" t="str">
        <f>'Results Data Entry'!W39</f>
        <v xml:space="preserve"> </v>
      </c>
      <c r="C39" s="9" t="str">
        <f t="shared" si="0"/>
        <v xml:space="preserve"> Masters Men 50+ CX 1,2,3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x14ac:dyDescent="0.2">
      <c r="A40" s="9" t="str">
        <f>IF(B40&lt;&gt;" ",'Results Data Entry'!A40," ")</f>
        <v xml:space="preserve"> </v>
      </c>
      <c r="B40" s="9" t="str">
        <f>'Results Data Entry'!W40</f>
        <v xml:space="preserve"> </v>
      </c>
      <c r="C40" s="9" t="str">
        <f t="shared" si="0"/>
        <v xml:space="preserve"> Masters Men 50+ CX 1,2,3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x14ac:dyDescent="0.2">
      <c r="A41" s="9" t="str">
        <f>IF(B41&lt;&gt;" ",'Results Data Entry'!A41," ")</f>
        <v xml:space="preserve"> </v>
      </c>
      <c r="B41" s="9" t="str">
        <f>'Results Data Entry'!W41</f>
        <v xml:space="preserve"> </v>
      </c>
      <c r="C41" s="9" t="str">
        <f t="shared" si="0"/>
        <v xml:space="preserve"> Masters Men 50+ CX 1,2,3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x14ac:dyDescent="0.2">
      <c r="A42" s="9" t="str">
        <f>IF(B42&lt;&gt;" ",'Results Data Entry'!A42," ")</f>
        <v xml:space="preserve"> </v>
      </c>
      <c r="B42" s="9" t="str">
        <f>'Results Data Entry'!W42</f>
        <v xml:space="preserve"> </v>
      </c>
      <c r="C42" s="9" t="str">
        <f t="shared" si="0"/>
        <v xml:space="preserve"> Masters Men 50+ CX 1,2,3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x14ac:dyDescent="0.2">
      <c r="A43" s="9" t="str">
        <f>IF(B43&lt;&gt;" ",'Results Data Entry'!A43," ")</f>
        <v xml:space="preserve"> </v>
      </c>
      <c r="B43" s="9" t="str">
        <f>'Results Data Entry'!W43</f>
        <v xml:space="preserve"> </v>
      </c>
      <c r="C43" s="9" t="str">
        <f t="shared" si="0"/>
        <v xml:space="preserve"> Masters Men 50+ CX 1,2,3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x14ac:dyDescent="0.2">
      <c r="A44" s="9" t="str">
        <f>IF(B44&lt;&gt;" ",'Results Data Entry'!A44," ")</f>
        <v xml:space="preserve"> </v>
      </c>
      <c r="B44" s="9" t="str">
        <f>'Results Data Entry'!W44</f>
        <v xml:space="preserve"> </v>
      </c>
      <c r="C44" s="9" t="str">
        <f t="shared" si="0"/>
        <v xml:space="preserve"> Masters Men 50+ CX 1,2,3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x14ac:dyDescent="0.2">
      <c r="A45" s="9" t="str">
        <f>IF(B45&lt;&gt;" ",'Results Data Entry'!A45," ")</f>
        <v xml:space="preserve"> </v>
      </c>
      <c r="B45" s="9" t="str">
        <f>'Results Data Entry'!W45</f>
        <v xml:space="preserve"> </v>
      </c>
      <c r="C45" s="9" t="str">
        <f t="shared" si="0"/>
        <v xml:space="preserve"> Masters Men 50+ CX 1,2,3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x14ac:dyDescent="0.2">
      <c r="A46" s="9" t="str">
        <f>IF(B46&lt;&gt;" ",'Results Data Entry'!A46," ")</f>
        <v xml:space="preserve"> </v>
      </c>
      <c r="B46" s="9" t="str">
        <f>'Results Data Entry'!W46</f>
        <v xml:space="preserve"> </v>
      </c>
      <c r="C46" s="9" t="str">
        <f t="shared" si="0"/>
        <v xml:space="preserve"> Masters Men 50+ CX 1,2,3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x14ac:dyDescent="0.2">
      <c r="A47" s="9" t="str">
        <f>IF(B47&lt;&gt;" ",'Results Data Entry'!A47," ")</f>
        <v xml:space="preserve"> </v>
      </c>
      <c r="B47" s="9" t="str">
        <f>'Results Data Entry'!W47</f>
        <v xml:space="preserve"> </v>
      </c>
      <c r="C47" s="9" t="str">
        <f t="shared" si="0"/>
        <v xml:space="preserve"> Masters Men 50+ CX 1,2,3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x14ac:dyDescent="0.2">
      <c r="A48" s="9" t="str">
        <f>IF(B48&lt;&gt;" ",'Results Data Entry'!A48," ")</f>
        <v xml:space="preserve"> </v>
      </c>
      <c r="B48" s="9" t="str">
        <f>'Results Data Entry'!W48</f>
        <v xml:space="preserve"> </v>
      </c>
      <c r="C48" s="9" t="str">
        <f t="shared" si="0"/>
        <v xml:space="preserve"> Masters Men 50+ CX 1,2,3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x14ac:dyDescent="0.2">
      <c r="A49" s="9" t="str">
        <f>IF(B49&lt;&gt;" ",'Results Data Entry'!A49," ")</f>
        <v xml:space="preserve"> </v>
      </c>
      <c r="B49" s="9" t="str">
        <f>'Results Data Entry'!W49</f>
        <v xml:space="preserve"> </v>
      </c>
      <c r="C49" s="9" t="str">
        <f t="shared" si="0"/>
        <v xml:space="preserve"> Masters Men 50+ CX 1,2,3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x14ac:dyDescent="0.2">
      <c r="A50" s="9" t="str">
        <f>IF(B50&lt;&gt;" ",'Results Data Entry'!A50," ")</f>
        <v xml:space="preserve"> </v>
      </c>
      <c r="B50" s="9" t="str">
        <f>'Results Data Entry'!W50</f>
        <v xml:space="preserve"> </v>
      </c>
      <c r="C50" s="9" t="str">
        <f t="shared" si="0"/>
        <v xml:space="preserve"> Masters Men 50+ CX 1,2,3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x14ac:dyDescent="0.2">
      <c r="A51" s="9" t="str">
        <f>IF(B51&lt;&gt;" ",'Results Data Entry'!A51," ")</f>
        <v xml:space="preserve"> </v>
      </c>
      <c r="B51" s="9" t="str">
        <f>'Results Data Entry'!W51</f>
        <v xml:space="preserve"> </v>
      </c>
      <c r="C51" s="9" t="str">
        <f t="shared" si="0"/>
        <v xml:space="preserve"> Masters Men 50+ CX 1,2,3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x14ac:dyDescent="0.2">
      <c r="A52" s="9" t="str">
        <f>IF(B52&lt;&gt;" ",'Results Data Entry'!A52," ")</f>
        <v xml:space="preserve"> </v>
      </c>
      <c r="B52" s="9" t="str">
        <f>'Results Data Entry'!W52</f>
        <v xml:space="preserve"> </v>
      </c>
      <c r="C52" s="9" t="str">
        <f t="shared" si="0"/>
        <v xml:space="preserve"> Masters Men 50+ CX 1,2,3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x14ac:dyDescent="0.2">
      <c r="A53" s="9" t="str">
        <f>IF(B53&lt;&gt;" ",'Results Data Entry'!A53," ")</f>
        <v xml:space="preserve"> </v>
      </c>
      <c r="B53" s="9" t="str">
        <f>'Results Data Entry'!W53</f>
        <v xml:space="preserve"> </v>
      </c>
      <c r="C53" s="9" t="str">
        <f t="shared" si="0"/>
        <v xml:space="preserve"> Masters Men 50+ CX 1,2,3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x14ac:dyDescent="0.2">
      <c r="A54" s="9" t="str">
        <f>IF(B54&lt;&gt;" ",'Results Data Entry'!A54," ")</f>
        <v xml:space="preserve"> </v>
      </c>
      <c r="B54" s="9" t="str">
        <f>'Results Data Entry'!W54</f>
        <v xml:space="preserve"> </v>
      </c>
      <c r="C54" s="9" t="str">
        <f t="shared" si="0"/>
        <v xml:space="preserve"> Masters Men 50+ CX 1,2,3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x14ac:dyDescent="0.2">
      <c r="A55" s="9" t="str">
        <f>IF(B55&lt;&gt;" ",'Results Data Entry'!A55," ")</f>
        <v xml:space="preserve"> </v>
      </c>
      <c r="B55" s="9" t="str">
        <f>'Results Data Entry'!W55</f>
        <v xml:space="preserve"> </v>
      </c>
      <c r="C55" s="9" t="str">
        <f t="shared" si="0"/>
        <v xml:space="preserve"> Masters Men 50+ CX 1,2,3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x14ac:dyDescent="0.2">
      <c r="A56" s="9" t="str">
        <f>IF(B56&lt;&gt;" ",'Results Data Entry'!A56," ")</f>
        <v xml:space="preserve"> </v>
      </c>
      <c r="B56" s="9" t="str">
        <f>'Results Data Entry'!W56</f>
        <v xml:space="preserve"> </v>
      </c>
      <c r="C56" s="9" t="str">
        <f t="shared" si="0"/>
        <v xml:space="preserve"> Masters Men 50+ CX 1,2,3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x14ac:dyDescent="0.2">
      <c r="A57" s="9" t="str">
        <f>IF(B57&lt;&gt;" ",'Results Data Entry'!A57," ")</f>
        <v xml:space="preserve"> </v>
      </c>
      <c r="B57" s="9" t="str">
        <f>'Results Data Entry'!W57</f>
        <v xml:space="preserve"> </v>
      </c>
      <c r="C57" s="9" t="str">
        <f t="shared" si="0"/>
        <v xml:space="preserve"> Masters Men 50+ CX 1,2,3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x14ac:dyDescent="0.2">
      <c r="A58" s="9" t="str">
        <f>IF(B58&lt;&gt;" ",'Results Data Entry'!A58," ")</f>
        <v xml:space="preserve"> </v>
      </c>
      <c r="B58" s="9" t="str">
        <f>'Results Data Entry'!W58</f>
        <v xml:space="preserve"> </v>
      </c>
      <c r="C58" s="9" t="str">
        <f t="shared" si="0"/>
        <v xml:space="preserve"> Masters Men 50+ CX 1,2,3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x14ac:dyDescent="0.2">
      <c r="A59" s="9" t="str">
        <f>IF(B59&lt;&gt;" ",'Results Data Entry'!A59," ")</f>
        <v xml:space="preserve"> </v>
      </c>
      <c r="B59" s="9" t="str">
        <f>'Results Data Entry'!W59</f>
        <v xml:space="preserve"> </v>
      </c>
      <c r="C59" s="9" t="str">
        <f t="shared" si="0"/>
        <v xml:space="preserve"> Masters Men 50+ CX 1,2,3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x14ac:dyDescent="0.2">
      <c r="A60" s="9" t="str">
        <f>IF(B60&lt;&gt;" ",'Results Data Entry'!A60," ")</f>
        <v xml:space="preserve"> </v>
      </c>
      <c r="B60" s="9" t="str">
        <f>'Results Data Entry'!W60</f>
        <v xml:space="preserve"> </v>
      </c>
      <c r="C60" s="9" t="str">
        <f t="shared" si="0"/>
        <v xml:space="preserve"> Masters Men 50+ CX 1,2,3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x14ac:dyDescent="0.2">
      <c r="A61" s="9" t="str">
        <f>IF(B61&lt;&gt;" ",'Results Data Entry'!A61," ")</f>
        <v xml:space="preserve"> </v>
      </c>
      <c r="B61" s="9" t="str">
        <f>'Results Data Entry'!W61</f>
        <v xml:space="preserve"> </v>
      </c>
      <c r="C61" s="9" t="str">
        <f t="shared" si="0"/>
        <v xml:space="preserve"> Masters Men 50+ CX 1,2,3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x14ac:dyDescent="0.2">
      <c r="A62" s="9" t="str">
        <f>IF(B62&lt;&gt;" ",'Results Data Entry'!A62," ")</f>
        <v xml:space="preserve"> </v>
      </c>
      <c r="B62" s="9" t="str">
        <f>'Results Data Entry'!W62</f>
        <v xml:space="preserve"> </v>
      </c>
      <c r="C62" s="9" t="str">
        <f t="shared" si="0"/>
        <v xml:space="preserve"> Masters Men 50+ CX 1,2,3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x14ac:dyDescent="0.2">
      <c r="A63" s="9" t="str">
        <f>IF(B63&lt;&gt;" ",'Results Data Entry'!A63," ")</f>
        <v xml:space="preserve"> </v>
      </c>
      <c r="B63" s="9" t="str">
        <f>'Results Data Entry'!W63</f>
        <v xml:space="preserve"> </v>
      </c>
      <c r="C63" s="9" t="str">
        <f t="shared" si="0"/>
        <v xml:space="preserve"> Masters Men 50+ CX 1,2,3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x14ac:dyDescent="0.2">
      <c r="A64" s="9" t="str">
        <f>IF(B64&lt;&gt;" ",'Results Data Entry'!A64," ")</f>
        <v xml:space="preserve"> </v>
      </c>
      <c r="B64" s="9" t="str">
        <f>'Results Data Entry'!W64</f>
        <v xml:space="preserve"> </v>
      </c>
      <c r="C64" s="9" t="str">
        <f t="shared" si="0"/>
        <v xml:space="preserve"> Masters Men 50+ CX 1,2,3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x14ac:dyDescent="0.2">
      <c r="A65" s="9" t="str">
        <f>IF(B65&lt;&gt;" ",'Results Data Entry'!A65," ")</f>
        <v xml:space="preserve"> </v>
      </c>
      <c r="B65" s="9" t="str">
        <f>'Results Data Entry'!W65</f>
        <v xml:space="preserve"> </v>
      </c>
      <c r="C65" s="9" t="str">
        <f t="shared" si="0"/>
        <v xml:space="preserve"> Masters Men 50+ CX 1,2,3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x14ac:dyDescent="0.2">
      <c r="A66" s="9" t="str">
        <f>IF(B66&lt;&gt;" ",'Results Data Entry'!A66," ")</f>
        <v xml:space="preserve"> </v>
      </c>
      <c r="B66" s="9" t="str">
        <f>'Results Data Entry'!W66</f>
        <v xml:space="preserve"> </v>
      </c>
      <c r="C66" s="9" t="str">
        <f t="shared" si="0"/>
        <v xml:space="preserve"> Masters Men 50+ CX 1,2,3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x14ac:dyDescent="0.2">
      <c r="A67" s="9" t="str">
        <f>IF(B67&lt;&gt;" ",'Results Data Entry'!A67," ")</f>
        <v xml:space="preserve"> </v>
      </c>
      <c r="B67" s="9" t="str">
        <f>'Results Data Entry'!W67</f>
        <v xml:space="preserve"> </v>
      </c>
      <c r="C67" s="9" t="str">
        <f t="shared" ref="C67:C96" si="1">CONCATENATE($B67,"Masters Men 50+ CX 1,2,3")</f>
        <v xml:space="preserve"> Masters Men 50+ CX 1,2,3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x14ac:dyDescent="0.2">
      <c r="A68" s="9" t="str">
        <f>IF(B68&lt;&gt;" ",'Results Data Entry'!A68," ")</f>
        <v xml:space="preserve"> </v>
      </c>
      <c r="B68" s="9" t="str">
        <f>'Results Data Entry'!W68</f>
        <v xml:space="preserve"> </v>
      </c>
      <c r="C68" s="9" t="str">
        <f t="shared" si="1"/>
        <v xml:space="preserve"> Masters Men 50+ CX 1,2,3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x14ac:dyDescent="0.2">
      <c r="A69" s="9" t="str">
        <f>IF(B69&lt;&gt;" ",'Results Data Entry'!A69," ")</f>
        <v xml:space="preserve"> </v>
      </c>
      <c r="B69" s="9" t="str">
        <f>'Results Data Entry'!W69</f>
        <v xml:space="preserve"> </v>
      </c>
      <c r="C69" s="9" t="str">
        <f t="shared" si="1"/>
        <v xml:space="preserve"> Masters Men 50+ CX 1,2,3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x14ac:dyDescent="0.2">
      <c r="A70" s="9" t="str">
        <f>IF(B70&lt;&gt;" ",'Results Data Entry'!A70," ")</f>
        <v xml:space="preserve"> </v>
      </c>
      <c r="B70" s="9" t="str">
        <f>'Results Data Entry'!W70</f>
        <v xml:space="preserve"> </v>
      </c>
      <c r="C70" s="9" t="str">
        <f t="shared" si="1"/>
        <v xml:space="preserve"> Masters Men 50+ CX 1,2,3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x14ac:dyDescent="0.2">
      <c r="A71" s="9" t="str">
        <f>IF(B71&lt;&gt;" ",'Results Data Entry'!A71," ")</f>
        <v xml:space="preserve"> </v>
      </c>
      <c r="B71" s="9" t="str">
        <f>'Results Data Entry'!W71</f>
        <v xml:space="preserve"> </v>
      </c>
      <c r="C71" s="9" t="str">
        <f t="shared" si="1"/>
        <v xml:space="preserve"> Masters Men 50+ CX 1,2,3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x14ac:dyDescent="0.2">
      <c r="A72" s="9" t="str">
        <f>IF(B72&lt;&gt;" ",'Results Data Entry'!A72," ")</f>
        <v xml:space="preserve"> </v>
      </c>
      <c r="B72" s="9" t="str">
        <f>'Results Data Entry'!W72</f>
        <v xml:space="preserve"> </v>
      </c>
      <c r="C72" s="9" t="str">
        <f t="shared" si="1"/>
        <v xml:space="preserve"> Masters Men 50+ CX 1,2,3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x14ac:dyDescent="0.2">
      <c r="A73" s="9" t="str">
        <f>IF(B73&lt;&gt;" ",'Results Data Entry'!A73," ")</f>
        <v xml:space="preserve"> </v>
      </c>
      <c r="B73" s="9" t="str">
        <f>'Results Data Entry'!W73</f>
        <v xml:space="preserve"> </v>
      </c>
      <c r="C73" s="9" t="str">
        <f t="shared" si="1"/>
        <v xml:space="preserve"> Masters Men 50+ CX 1,2,3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x14ac:dyDescent="0.2">
      <c r="A74" s="9" t="str">
        <f>IF(B74&lt;&gt;" ",'Results Data Entry'!A74," ")</f>
        <v xml:space="preserve"> </v>
      </c>
      <c r="B74" s="9" t="str">
        <f>'Results Data Entry'!W74</f>
        <v xml:space="preserve"> </v>
      </c>
      <c r="C74" s="9" t="str">
        <f t="shared" si="1"/>
        <v xml:space="preserve"> Masters Men 50+ CX 1,2,3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x14ac:dyDescent="0.2">
      <c r="A75" s="9" t="str">
        <f>IF(B75&lt;&gt;" ",'Results Data Entry'!A75," ")</f>
        <v xml:space="preserve"> </v>
      </c>
      <c r="B75" s="9" t="str">
        <f>'Results Data Entry'!W75</f>
        <v xml:space="preserve"> </v>
      </c>
      <c r="C75" s="9" t="str">
        <f t="shared" si="1"/>
        <v xml:space="preserve"> Masters Men 50+ CX 1,2,3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x14ac:dyDescent="0.2">
      <c r="A76" s="9" t="str">
        <f>IF(B76&lt;&gt;" ",'Results Data Entry'!A76," ")</f>
        <v xml:space="preserve"> </v>
      </c>
      <c r="B76" s="9" t="str">
        <f>'Results Data Entry'!W76</f>
        <v xml:space="preserve"> </v>
      </c>
      <c r="C76" s="9" t="str">
        <f t="shared" si="1"/>
        <v xml:space="preserve"> Masters Men 50+ CX 1,2,3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x14ac:dyDescent="0.2">
      <c r="A77" s="9" t="str">
        <f>IF(B77&lt;&gt;" ",'Results Data Entry'!A77," ")</f>
        <v xml:space="preserve"> </v>
      </c>
      <c r="B77" s="9" t="str">
        <f>'Results Data Entry'!W77</f>
        <v xml:space="preserve"> </v>
      </c>
      <c r="C77" s="9" t="str">
        <f t="shared" si="1"/>
        <v xml:space="preserve"> Masters Men 50+ CX 1,2,3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x14ac:dyDescent="0.2">
      <c r="A78" s="9" t="str">
        <f>IF(B78&lt;&gt;" ",'Results Data Entry'!A78," ")</f>
        <v xml:space="preserve"> </v>
      </c>
      <c r="B78" s="9" t="str">
        <f>'Results Data Entry'!W78</f>
        <v xml:space="preserve"> </v>
      </c>
      <c r="C78" s="9" t="str">
        <f t="shared" si="1"/>
        <v xml:space="preserve"> Masters Men 50+ CX 1,2,3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x14ac:dyDescent="0.2">
      <c r="A79" s="9" t="str">
        <f>IF(B79&lt;&gt;" ",'Results Data Entry'!A79," ")</f>
        <v xml:space="preserve"> </v>
      </c>
      <c r="B79" s="9" t="str">
        <f>'Results Data Entry'!W79</f>
        <v xml:space="preserve"> </v>
      </c>
      <c r="C79" s="9" t="str">
        <f t="shared" si="1"/>
        <v xml:space="preserve"> Masters Men 50+ CX 1,2,3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x14ac:dyDescent="0.2">
      <c r="A80" s="9" t="str">
        <f>IF(B80&lt;&gt;" ",'Results Data Entry'!A80," ")</f>
        <v xml:space="preserve"> </v>
      </c>
      <c r="B80" s="9" t="str">
        <f>'Results Data Entry'!W80</f>
        <v xml:space="preserve"> </v>
      </c>
      <c r="C80" s="9" t="str">
        <f t="shared" si="1"/>
        <v xml:space="preserve"> Masters Men 50+ CX 1,2,3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x14ac:dyDescent="0.2">
      <c r="A81" s="9" t="str">
        <f>IF(B81&lt;&gt;" ",'Results Data Entry'!A81," ")</f>
        <v xml:space="preserve"> </v>
      </c>
      <c r="B81" s="9" t="str">
        <f>'Results Data Entry'!W81</f>
        <v xml:space="preserve"> </v>
      </c>
      <c r="C81" s="9" t="str">
        <f t="shared" si="1"/>
        <v xml:space="preserve"> Masters Men 50+ CX 1,2,3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x14ac:dyDescent="0.2">
      <c r="A82" s="9" t="str">
        <f>IF(B82&lt;&gt;" ",'Results Data Entry'!A82," ")</f>
        <v xml:space="preserve"> </v>
      </c>
      <c r="B82" s="9" t="str">
        <f>'Results Data Entry'!W82</f>
        <v xml:space="preserve"> </v>
      </c>
      <c r="C82" s="9" t="str">
        <f t="shared" si="1"/>
        <v xml:space="preserve"> Masters Men 50+ CX 1,2,3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x14ac:dyDescent="0.2">
      <c r="A83" s="9" t="str">
        <f>IF(B83&lt;&gt;" ",'Results Data Entry'!A83," ")</f>
        <v xml:space="preserve"> </v>
      </c>
      <c r="B83" s="9" t="str">
        <f>'Results Data Entry'!W83</f>
        <v xml:space="preserve"> </v>
      </c>
      <c r="C83" s="9" t="str">
        <f t="shared" si="1"/>
        <v xml:space="preserve"> Masters Men 50+ CX 1,2,3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x14ac:dyDescent="0.2">
      <c r="A84" s="9" t="str">
        <f>IF(B84&lt;&gt;" ",'Results Data Entry'!A84," ")</f>
        <v xml:space="preserve"> </v>
      </c>
      <c r="B84" s="9" t="str">
        <f>'Results Data Entry'!W84</f>
        <v xml:space="preserve"> </v>
      </c>
      <c r="C84" s="9" t="str">
        <f t="shared" si="1"/>
        <v xml:space="preserve"> Masters Men 50+ CX 1,2,3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x14ac:dyDescent="0.2">
      <c r="A85" s="9" t="str">
        <f>IF(B85&lt;&gt;" ",'Results Data Entry'!A85," ")</f>
        <v xml:space="preserve"> </v>
      </c>
      <c r="B85" s="9" t="str">
        <f>'Results Data Entry'!W85</f>
        <v xml:space="preserve"> </v>
      </c>
      <c r="C85" s="9" t="str">
        <f t="shared" si="1"/>
        <v xml:space="preserve"> Masters Men 50+ CX 1,2,3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x14ac:dyDescent="0.2">
      <c r="A86" s="9" t="str">
        <f>IF(B86&lt;&gt;" ",'Results Data Entry'!A86," ")</f>
        <v xml:space="preserve"> </v>
      </c>
      <c r="B86" s="9" t="str">
        <f>'Results Data Entry'!W86</f>
        <v xml:space="preserve"> </v>
      </c>
      <c r="C86" s="9" t="str">
        <f t="shared" si="1"/>
        <v xml:space="preserve"> Masters Men 50+ CX 1,2,3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x14ac:dyDescent="0.2">
      <c r="A87" s="9" t="str">
        <f>IF(B87&lt;&gt;" ",'Results Data Entry'!A87," ")</f>
        <v xml:space="preserve"> </v>
      </c>
      <c r="B87" s="9" t="str">
        <f>'Results Data Entry'!W87</f>
        <v xml:space="preserve"> </v>
      </c>
      <c r="C87" s="9" t="str">
        <f t="shared" si="1"/>
        <v xml:space="preserve"> Masters Men 50+ CX 1,2,3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x14ac:dyDescent="0.2">
      <c r="A88" s="9" t="str">
        <f>IF(B88&lt;&gt;" ",'Results Data Entry'!A88," ")</f>
        <v xml:space="preserve"> </v>
      </c>
      <c r="B88" s="9" t="str">
        <f>'Results Data Entry'!W88</f>
        <v xml:space="preserve"> </v>
      </c>
      <c r="C88" s="9" t="str">
        <f t="shared" si="1"/>
        <v xml:space="preserve"> Masters Men 50+ CX 1,2,3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x14ac:dyDescent="0.2">
      <c r="A89" s="9" t="str">
        <f>IF(B89&lt;&gt;" ",'Results Data Entry'!A89," ")</f>
        <v xml:space="preserve"> </v>
      </c>
      <c r="B89" s="9" t="str">
        <f>'Results Data Entry'!W89</f>
        <v xml:space="preserve"> </v>
      </c>
      <c r="C89" s="9" t="str">
        <f t="shared" si="1"/>
        <v xml:space="preserve"> Masters Men 50+ CX 1,2,3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x14ac:dyDescent="0.2">
      <c r="A90" s="9" t="str">
        <f>IF(B90&lt;&gt;" ",'Results Data Entry'!A90," ")</f>
        <v xml:space="preserve"> </v>
      </c>
      <c r="B90" s="9" t="str">
        <f>'Results Data Entry'!W90</f>
        <v xml:space="preserve"> </v>
      </c>
      <c r="C90" s="9" t="str">
        <f t="shared" si="1"/>
        <v xml:space="preserve"> Masters Men 50+ CX 1,2,3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x14ac:dyDescent="0.2">
      <c r="A91" s="9" t="str">
        <f>IF(B91&lt;&gt;" ",'Results Data Entry'!A91," ")</f>
        <v xml:space="preserve"> </v>
      </c>
      <c r="B91" s="9" t="str">
        <f>'Results Data Entry'!W91</f>
        <v xml:space="preserve"> </v>
      </c>
      <c r="C91" s="9" t="str">
        <f t="shared" si="1"/>
        <v xml:space="preserve"> Masters Men 50+ CX 1,2,3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x14ac:dyDescent="0.2">
      <c r="A92" s="9" t="str">
        <f>IF(B92&lt;&gt;" ",'Results Data Entry'!A92," ")</f>
        <v xml:space="preserve"> </v>
      </c>
      <c r="B92" s="9" t="str">
        <f>'Results Data Entry'!W92</f>
        <v xml:space="preserve"> </v>
      </c>
      <c r="C92" s="9" t="str">
        <f t="shared" si="1"/>
        <v xml:space="preserve"> Masters Men 50+ CX 1,2,3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x14ac:dyDescent="0.2">
      <c r="A93" s="9" t="str">
        <f>IF(B93&lt;&gt;" ",'Results Data Entry'!A93," ")</f>
        <v xml:space="preserve"> </v>
      </c>
      <c r="B93" s="9" t="str">
        <f>'Results Data Entry'!W93</f>
        <v xml:space="preserve"> </v>
      </c>
      <c r="C93" s="9" t="str">
        <f t="shared" si="1"/>
        <v xml:space="preserve"> Masters Men 50+ CX 1,2,3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x14ac:dyDescent="0.2">
      <c r="A94" s="9" t="str">
        <f>IF(B94&lt;&gt;" ",'Results Data Entry'!A94," ")</f>
        <v xml:space="preserve"> </v>
      </c>
      <c r="B94" s="9" t="str">
        <f>'Results Data Entry'!W94</f>
        <v xml:space="preserve"> </v>
      </c>
      <c r="C94" s="9" t="str">
        <f t="shared" si="1"/>
        <v xml:space="preserve"> Masters Men 50+ CX 1,2,3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x14ac:dyDescent="0.2">
      <c r="A95" s="9" t="str">
        <f>IF(B95&lt;&gt;" ",'Results Data Entry'!A95," ")</f>
        <v xml:space="preserve"> </v>
      </c>
      <c r="B95" s="9" t="str">
        <f>'Results Data Entry'!W95</f>
        <v xml:space="preserve"> </v>
      </c>
      <c r="C95" s="9" t="str">
        <f t="shared" si="1"/>
        <v xml:space="preserve"> Masters Men 50+ CX 1,2,3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x14ac:dyDescent="0.2">
      <c r="A96" s="9" t="str">
        <f>IF(B96&lt;&gt;" ",'Results Data Entry'!A96," ")</f>
        <v xml:space="preserve"> </v>
      </c>
      <c r="B96" s="9" t="str">
        <f>'Results Data Entry'!W96</f>
        <v xml:space="preserve"> </v>
      </c>
      <c r="C96" s="9" t="str">
        <f t="shared" si="1"/>
        <v xml:space="preserve"> Masters Men 50+ CX 1,2,3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scale="84"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8693-DB2A-41E9-BC28-268D44EE1667}">
  <sheetPr>
    <pageSetUpPr fitToPage="1"/>
  </sheetPr>
  <dimension ref="A1:K96"/>
  <sheetViews>
    <sheetView workbookViewId="0">
      <selection sqref="A1:J24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 t="str">
        <f>IF(B2&lt;&gt;" ",'Results Data Entry'!A2," ")</f>
        <v xml:space="preserve"> </v>
      </c>
      <c r="B2" s="9" t="str">
        <f>'Results Data Entry'!X2</f>
        <v xml:space="preserve"> </v>
      </c>
      <c r="C2" s="9" t="str">
        <f>CONCATENATE($B2,"Masters Men 60+ CX 1,2,3")</f>
        <v xml:space="preserve"> Masters Men 60+ CX 1,2,3</v>
      </c>
      <c r="D2" s="10" t="str">
        <f>IFERROR(VLOOKUP($C2,'[1]2021-11-20NCCX10'!$D:$Z,4,0),"")</f>
        <v/>
      </c>
      <c r="E2" s="10" t="str">
        <f>IFERROR(VLOOKUP($C2,'[1]2021-11-20NCCX10'!$D:$Z,5,0),"")</f>
        <v/>
      </c>
      <c r="F2" s="10" t="str">
        <f>IFERROR(VLOOKUP($C2,'[1]2021-11-20NCCX10'!$D:$Z,7,0),"")</f>
        <v/>
      </c>
      <c r="G2" s="10" t="str">
        <f>IFERROR(VLOOKUP($C2,'[1]2021-11-20NCCX10'!$D:$Z,10,0),"")</f>
        <v/>
      </c>
      <c r="H2" s="11" t="str">
        <f>IFERROR(VLOOKUP($C2,'[1]2021-11-20NCCX10'!$D:$Z,12,0),"")</f>
        <v/>
      </c>
      <c r="I2" s="10" t="str">
        <f>IFERROR(VLOOKUP($C2,'[1]2021-11-20NCCX10'!$D:$Z,9,0),"")</f>
        <v/>
      </c>
      <c r="J2" s="10" t="str">
        <f>IFERROR(VLOOKUP($C2,'[1]2021-11-20NCCX10'!$D:$Z,11,0),"")</f>
        <v/>
      </c>
      <c r="K2" s="10" t="str">
        <f>IFERROR(VLOOKUP($C2,'[1]2021-11-20NCCX10'!$D:$Z,17,0),"")</f>
        <v/>
      </c>
    </row>
    <row r="3" spans="1:11" x14ac:dyDescent="0.2">
      <c r="A3" s="9" t="str">
        <f>IF(B3&lt;&gt;" ",'Results Data Entry'!A3," ")</f>
        <v xml:space="preserve"> </v>
      </c>
      <c r="B3" s="9" t="str">
        <f>'Results Data Entry'!X3</f>
        <v xml:space="preserve"> </v>
      </c>
      <c r="C3" s="9" t="str">
        <f t="shared" ref="C3:C66" si="0">CONCATENATE($B3,"Masters Men 60+ CX 1,2,3")</f>
        <v xml:space="preserve"> Masters Men 60+ CX 1,2,3</v>
      </c>
      <c r="D3" s="10" t="str">
        <f>IFERROR(VLOOKUP($C3,'[1]2021-11-20NCCX10'!$D:$Z,4,0),"")</f>
        <v/>
      </c>
      <c r="E3" s="10" t="str">
        <f>IFERROR(VLOOKUP($C3,'[1]2021-11-20NCCX10'!$D:$Z,5,0),"")</f>
        <v/>
      </c>
      <c r="F3" s="10" t="str">
        <f>IFERROR(VLOOKUP($C3,'[1]2021-11-20NCCX10'!$D:$Z,7,0),"")</f>
        <v/>
      </c>
      <c r="G3" s="10" t="str">
        <f>IFERROR(VLOOKUP($C3,'[1]2021-11-20NCCX10'!$D:$Z,10,0),"")</f>
        <v/>
      </c>
      <c r="H3" s="11" t="str">
        <f>IFERROR(VLOOKUP($C3,'[1]2021-11-20NCCX10'!$D:$Z,12,0),"")</f>
        <v/>
      </c>
      <c r="I3" s="10" t="str">
        <f>IFERROR(VLOOKUP($C3,'[1]2021-11-20NCCX10'!$D:$Z,9,0),"")</f>
        <v/>
      </c>
      <c r="J3" s="10" t="str">
        <f>IFERROR(VLOOKUP($C3,'[1]2021-11-20NCCX10'!$D:$Z,11,0),"")</f>
        <v/>
      </c>
      <c r="K3" s="10" t="str">
        <f>IFERROR(VLOOKUP($C3,'[1]2021-11-20NCCX10'!$D:$Z,17,0),"")</f>
        <v/>
      </c>
    </row>
    <row r="4" spans="1:11" x14ac:dyDescent="0.2">
      <c r="A4" s="9" t="str">
        <f>IF(B4&lt;&gt;" ",'Results Data Entry'!A4," ")</f>
        <v xml:space="preserve"> </v>
      </c>
      <c r="B4" s="9" t="str">
        <f>'Results Data Entry'!X4</f>
        <v xml:space="preserve"> </v>
      </c>
      <c r="C4" s="9" t="str">
        <f t="shared" si="0"/>
        <v xml:space="preserve"> Masters Men 60+ CX 1,2,3</v>
      </c>
      <c r="D4" s="10" t="str">
        <f>IFERROR(VLOOKUP($C4,'[1]2021-11-20NCCX10'!$D:$Z,4,0),"")</f>
        <v/>
      </c>
      <c r="E4" s="10" t="str">
        <f>IFERROR(VLOOKUP($C4,'[1]2021-11-20NCCX10'!$D:$Z,5,0),"")</f>
        <v/>
      </c>
      <c r="F4" s="10" t="str">
        <f>IFERROR(VLOOKUP($C4,'[1]2021-11-20NCCX10'!$D:$Z,7,0),"")</f>
        <v/>
      </c>
      <c r="G4" s="10" t="str">
        <f>IFERROR(VLOOKUP($C4,'[1]2021-11-20NCCX10'!$D:$Z,10,0),"")</f>
        <v/>
      </c>
      <c r="H4" s="11" t="str">
        <f>IFERROR(VLOOKUP($C4,'[1]2021-11-20NCCX10'!$D:$Z,12,0),"")</f>
        <v/>
      </c>
      <c r="I4" s="10" t="str">
        <f>IFERROR(VLOOKUP($C4,'[1]2021-11-20NCCX10'!$D:$Z,9,0),"")</f>
        <v/>
      </c>
      <c r="J4" s="10" t="str">
        <f>IFERROR(VLOOKUP($C4,'[1]2021-11-20NCCX10'!$D:$Z,11,0),"")</f>
        <v/>
      </c>
      <c r="K4" s="10" t="str">
        <f>IFERROR(VLOOKUP($C4,'[1]2021-11-20NCCX10'!$D:$Z,17,0),"")</f>
        <v/>
      </c>
    </row>
    <row r="5" spans="1:11" x14ac:dyDescent="0.2">
      <c r="A5" s="9" t="str">
        <f>IF(B5&lt;&gt;" ",'Results Data Entry'!A5," ")</f>
        <v xml:space="preserve"> </v>
      </c>
      <c r="B5" s="9" t="str">
        <f>'Results Data Entry'!X5</f>
        <v xml:space="preserve"> </v>
      </c>
      <c r="C5" s="9" t="str">
        <f t="shared" si="0"/>
        <v xml:space="preserve"> Masters Men 60+ CX 1,2,3</v>
      </c>
      <c r="D5" s="10" t="str">
        <f>IFERROR(VLOOKUP($C5,'[1]2021-11-20NCCX10'!$D:$Z,4,0),"")</f>
        <v/>
      </c>
      <c r="E5" s="10" t="str">
        <f>IFERROR(VLOOKUP($C5,'[1]2021-11-20NCCX10'!$D:$Z,5,0),"")</f>
        <v/>
      </c>
      <c r="F5" s="10" t="str">
        <f>IFERROR(VLOOKUP($C5,'[1]2021-11-20NCCX10'!$D:$Z,7,0),"")</f>
        <v/>
      </c>
      <c r="G5" s="10" t="str">
        <f>IFERROR(VLOOKUP($C5,'[1]2021-11-20NCCX10'!$D:$Z,10,0),"")</f>
        <v/>
      </c>
      <c r="H5" s="11" t="str">
        <f>IFERROR(VLOOKUP($C5,'[1]2021-11-20NCCX10'!$D:$Z,12,0),"")</f>
        <v/>
      </c>
      <c r="I5" s="10" t="str">
        <f>IFERROR(VLOOKUP($C5,'[1]2021-11-20NCCX10'!$D:$Z,9,0),"")</f>
        <v/>
      </c>
      <c r="J5" s="10" t="str">
        <f>IFERROR(VLOOKUP($C5,'[1]2021-11-20NCCX10'!$D:$Z,11,0),"")</f>
        <v/>
      </c>
      <c r="K5" s="10" t="str">
        <f>IFERROR(VLOOKUP($C5,'[1]2021-11-20NCCX10'!$D:$Z,17,0),"")</f>
        <v/>
      </c>
    </row>
    <row r="6" spans="1:11" x14ac:dyDescent="0.2">
      <c r="A6" s="9" t="str">
        <f>IF(B6&lt;&gt;" ",'Results Data Entry'!A6," ")</f>
        <v xml:space="preserve"> </v>
      </c>
      <c r="B6" s="9" t="str">
        <f>'Results Data Entry'!X6</f>
        <v xml:space="preserve"> </v>
      </c>
      <c r="C6" s="9" t="str">
        <f t="shared" si="0"/>
        <v xml:space="preserve"> Masters Men 60+ CX 1,2,3</v>
      </c>
      <c r="D6" s="10" t="str">
        <f>IFERROR(VLOOKUP($C6,'[1]2021-11-20NCCX10'!$D:$Z,4,0),"")</f>
        <v/>
      </c>
      <c r="E6" s="10" t="str">
        <f>IFERROR(VLOOKUP($C6,'[1]2021-11-20NCCX10'!$D:$Z,5,0),"")</f>
        <v/>
      </c>
      <c r="F6" s="10" t="str">
        <f>IFERROR(VLOOKUP($C6,'[1]2021-11-20NCCX10'!$D:$Z,7,0),"")</f>
        <v/>
      </c>
      <c r="G6" s="10" t="str">
        <f>IFERROR(VLOOKUP($C6,'[1]2021-11-20NCCX10'!$D:$Z,10,0),"")</f>
        <v/>
      </c>
      <c r="H6" s="11" t="str">
        <f>IFERROR(VLOOKUP($C6,'[1]2021-11-20NCCX10'!$D:$Z,12,0),"")</f>
        <v/>
      </c>
      <c r="I6" s="10" t="str">
        <f>IFERROR(VLOOKUP($C6,'[1]2021-11-20NCCX10'!$D:$Z,9,0),"")</f>
        <v/>
      </c>
      <c r="J6" s="10" t="str">
        <f>IFERROR(VLOOKUP($C6,'[1]2021-11-20NCCX10'!$D:$Z,11,0),"")</f>
        <v/>
      </c>
      <c r="K6" s="10" t="str">
        <f>IFERROR(VLOOKUP($C6,'[1]2021-11-20NCCX10'!$D:$Z,17,0),"")</f>
        <v/>
      </c>
    </row>
    <row r="7" spans="1:11" x14ac:dyDescent="0.2">
      <c r="A7" s="9" t="str">
        <f>IF(B7&lt;&gt;" ",'Results Data Entry'!A7," ")</f>
        <v xml:space="preserve"> </v>
      </c>
      <c r="B7" s="9" t="str">
        <f>'Results Data Entry'!X7</f>
        <v xml:space="preserve"> </v>
      </c>
      <c r="C7" s="9" t="str">
        <f t="shared" si="0"/>
        <v xml:space="preserve"> Masters Men 60+ CX 1,2,3</v>
      </c>
      <c r="D7" s="10" t="str">
        <f>IFERROR(VLOOKUP($C7,'[1]2021-11-20NCCX10'!$D:$Z,4,0),"")</f>
        <v/>
      </c>
      <c r="E7" s="10" t="str">
        <f>IFERROR(VLOOKUP($C7,'[1]2021-11-20NCCX10'!$D:$Z,5,0),"")</f>
        <v/>
      </c>
      <c r="F7" s="10" t="str">
        <f>IFERROR(VLOOKUP($C7,'[1]2021-11-20NCCX10'!$D:$Z,7,0),"")</f>
        <v/>
      </c>
      <c r="G7" s="10" t="str">
        <f>IFERROR(VLOOKUP($C7,'[1]2021-11-20NCCX10'!$D:$Z,10,0),"")</f>
        <v/>
      </c>
      <c r="H7" s="11" t="str">
        <f>IFERROR(VLOOKUP($C7,'[1]2021-11-20NCCX10'!$D:$Z,12,0),"")</f>
        <v/>
      </c>
      <c r="I7" s="10" t="str">
        <f>IFERROR(VLOOKUP($C7,'[1]2021-11-20NCCX10'!$D:$Z,9,0),"")</f>
        <v/>
      </c>
      <c r="J7" s="10" t="str">
        <f>IFERROR(VLOOKUP($C7,'[1]2021-11-20NCCX10'!$D:$Z,11,0),"")</f>
        <v/>
      </c>
      <c r="K7" s="10" t="str">
        <f>IFERROR(VLOOKUP($C7,'[1]2021-11-20NCCX10'!$D:$Z,17,0),"")</f>
        <v/>
      </c>
    </row>
    <row r="8" spans="1:11" x14ac:dyDescent="0.2">
      <c r="A8" s="9" t="str">
        <f>IF(B8&lt;&gt;" ",'Results Data Entry'!A8," ")</f>
        <v xml:space="preserve"> </v>
      </c>
      <c r="B8" s="9" t="str">
        <f>'Results Data Entry'!X8</f>
        <v xml:space="preserve"> </v>
      </c>
      <c r="C8" s="9" t="str">
        <f t="shared" si="0"/>
        <v xml:space="preserve"> Masters Men 60+ CX 1,2,3</v>
      </c>
      <c r="D8" s="10" t="str">
        <f>IFERROR(VLOOKUP($C8,'[1]2021-11-20NCCX10'!$D:$Z,4,0),"")</f>
        <v/>
      </c>
      <c r="E8" s="10" t="str">
        <f>IFERROR(VLOOKUP($C8,'[1]2021-11-20NCCX10'!$D:$Z,5,0),"")</f>
        <v/>
      </c>
      <c r="F8" s="10" t="str">
        <f>IFERROR(VLOOKUP($C8,'[1]2021-11-20NCCX10'!$D:$Z,7,0),"")</f>
        <v/>
      </c>
      <c r="G8" s="10" t="str">
        <f>IFERROR(VLOOKUP($C8,'[1]2021-11-20NCCX10'!$D:$Z,10,0),"")</f>
        <v/>
      </c>
      <c r="H8" s="11" t="str">
        <f>IFERROR(VLOOKUP($C8,'[1]2021-11-20NCCX10'!$D:$Z,12,0),"")</f>
        <v/>
      </c>
      <c r="I8" s="10" t="str">
        <f>IFERROR(VLOOKUP($C8,'[1]2021-11-20NCCX10'!$D:$Z,9,0),"")</f>
        <v/>
      </c>
      <c r="J8" s="10" t="str">
        <f>IFERROR(VLOOKUP($C8,'[1]2021-11-20NCCX10'!$D:$Z,11,0),"")</f>
        <v/>
      </c>
      <c r="K8" s="10" t="str">
        <f>IFERROR(VLOOKUP($C8,'[1]2021-11-20NCCX10'!$D:$Z,17,0),"")</f>
        <v/>
      </c>
    </row>
    <row r="9" spans="1:11" x14ac:dyDescent="0.2">
      <c r="A9" s="9" t="str">
        <f>IF(B9&lt;&gt;" ",'Results Data Entry'!A9," ")</f>
        <v xml:space="preserve"> </v>
      </c>
      <c r="B9" s="9" t="str">
        <f>'Results Data Entry'!X9</f>
        <v xml:space="preserve"> </v>
      </c>
      <c r="C9" s="9" t="str">
        <f t="shared" si="0"/>
        <v xml:space="preserve"> Masters Men 60+ CX 1,2,3</v>
      </c>
      <c r="D9" s="10" t="str">
        <f>IFERROR(VLOOKUP($C9,'[1]2021-11-20NCCX10'!$D:$Z,4,0),"")</f>
        <v/>
      </c>
      <c r="E9" s="10" t="str">
        <f>IFERROR(VLOOKUP($C9,'[1]2021-11-20NCCX10'!$D:$Z,5,0),"")</f>
        <v/>
      </c>
      <c r="F9" s="10" t="str">
        <f>IFERROR(VLOOKUP($C9,'[1]2021-11-20NCCX10'!$D:$Z,7,0),"")</f>
        <v/>
      </c>
      <c r="G9" s="10" t="str">
        <f>IFERROR(VLOOKUP($C9,'[1]2021-11-20NCCX10'!$D:$Z,10,0),"")</f>
        <v/>
      </c>
      <c r="H9" s="11" t="str">
        <f>IFERROR(VLOOKUP($C9,'[1]2021-11-20NCCX10'!$D:$Z,12,0),"")</f>
        <v/>
      </c>
      <c r="I9" s="10" t="str">
        <f>IFERROR(VLOOKUP($C9,'[1]2021-11-20NCCX10'!$D:$Z,9,0),"")</f>
        <v/>
      </c>
      <c r="J9" s="10" t="str">
        <f>IFERROR(VLOOKUP($C9,'[1]2021-11-20NCCX10'!$D:$Z,11,0),"")</f>
        <v/>
      </c>
      <c r="K9" s="10" t="str">
        <f>IFERROR(VLOOKUP($C9,'[1]2021-11-20NCCX10'!$D:$Z,17,0),"")</f>
        <v/>
      </c>
    </row>
    <row r="10" spans="1:11" x14ac:dyDescent="0.2">
      <c r="A10" s="9" t="str">
        <f>IF(B10&lt;&gt;" ",'Results Data Entry'!A10," ")</f>
        <v xml:space="preserve"> </v>
      </c>
      <c r="B10" s="9" t="str">
        <f>'Results Data Entry'!X10</f>
        <v xml:space="preserve"> </v>
      </c>
      <c r="C10" s="9" t="str">
        <f t="shared" si="0"/>
        <v xml:space="preserve"> Masters Men 60+ CX 1,2,3</v>
      </c>
      <c r="D10" s="10" t="str">
        <f>IFERROR(VLOOKUP($C10,'[1]2021-11-20NCCX10'!$D:$Z,4,0),"")</f>
        <v/>
      </c>
      <c r="E10" s="10" t="str">
        <f>IFERROR(VLOOKUP($C10,'[1]2021-11-20NCCX10'!$D:$Z,5,0),"")</f>
        <v/>
      </c>
      <c r="F10" s="10" t="str">
        <f>IFERROR(VLOOKUP($C10,'[1]2021-11-20NCCX10'!$D:$Z,7,0),"")</f>
        <v/>
      </c>
      <c r="G10" s="10" t="str">
        <f>IFERROR(VLOOKUP($C10,'[1]2021-11-20NCCX10'!$D:$Z,10,0),"")</f>
        <v/>
      </c>
      <c r="H10" s="11" t="str">
        <f>IFERROR(VLOOKUP($C10,'[1]2021-11-20NCCX10'!$D:$Z,12,0),"")</f>
        <v/>
      </c>
      <c r="I10" s="10" t="str">
        <f>IFERROR(VLOOKUP($C10,'[1]2021-11-20NCCX10'!$D:$Z,9,0),"")</f>
        <v/>
      </c>
      <c r="J10" s="10" t="str">
        <f>IFERROR(VLOOKUP($C10,'[1]2021-11-20NCCX10'!$D:$Z,11,0),"")</f>
        <v/>
      </c>
      <c r="K10" s="10" t="str">
        <f>IFERROR(VLOOKUP($C10,'[1]2021-11-20NCCX10'!$D:$Z,17,0),"")</f>
        <v/>
      </c>
    </row>
    <row r="11" spans="1:11" x14ac:dyDescent="0.2">
      <c r="A11" s="9" t="str">
        <f>IF(B11&lt;&gt;" ",'Results Data Entry'!A11," ")</f>
        <v xml:space="preserve"> </v>
      </c>
      <c r="B11" s="9" t="str">
        <f>'Results Data Entry'!X11</f>
        <v xml:space="preserve"> </v>
      </c>
      <c r="C11" s="9" t="str">
        <f t="shared" si="0"/>
        <v xml:space="preserve"> Masters Men 60+ CX 1,2,3</v>
      </c>
      <c r="D11" s="10" t="str">
        <f>IFERROR(VLOOKUP($C11,'[1]2021-11-20NCCX10'!$D:$Z,4,0),"")</f>
        <v/>
      </c>
      <c r="E11" s="10" t="str">
        <f>IFERROR(VLOOKUP($C11,'[1]2021-11-20NCCX10'!$D:$Z,5,0),"")</f>
        <v/>
      </c>
      <c r="F11" s="10" t="str">
        <f>IFERROR(VLOOKUP($C11,'[1]2021-11-20NCCX10'!$D:$Z,7,0),"")</f>
        <v/>
      </c>
      <c r="G11" s="10" t="str">
        <f>IFERROR(VLOOKUP($C11,'[1]2021-11-20NCCX10'!$D:$Z,10,0),"")</f>
        <v/>
      </c>
      <c r="H11" s="11" t="str">
        <f>IFERROR(VLOOKUP($C11,'[1]2021-11-20NCCX10'!$D:$Z,12,0),"")</f>
        <v/>
      </c>
      <c r="I11" s="10" t="str">
        <f>IFERROR(VLOOKUP($C11,'[1]2021-11-20NCCX10'!$D:$Z,9,0),"")</f>
        <v/>
      </c>
      <c r="J11" s="10" t="str">
        <f>IFERROR(VLOOKUP($C11,'[1]2021-11-20NCCX10'!$D:$Z,11,0),"")</f>
        <v/>
      </c>
      <c r="K11" s="10" t="str">
        <f>IFERROR(VLOOKUP($C11,'[1]2021-11-20NCCX10'!$D:$Z,17,0),"")</f>
        <v/>
      </c>
    </row>
    <row r="12" spans="1:11" x14ac:dyDescent="0.2">
      <c r="A12" s="9" t="str">
        <f>IF(B12&lt;&gt;" ",'Results Data Entry'!A12," ")</f>
        <v xml:space="preserve"> </v>
      </c>
      <c r="B12" s="9" t="str">
        <f>'Results Data Entry'!X12</f>
        <v xml:space="preserve"> </v>
      </c>
      <c r="C12" s="9" t="str">
        <f t="shared" si="0"/>
        <v xml:space="preserve"> Masters Men 60+ CX 1,2,3</v>
      </c>
      <c r="D12" s="10" t="str">
        <f>IFERROR(VLOOKUP($C12,'[1]2021-11-20NCCX10'!$D:$Z,4,0),"")</f>
        <v/>
      </c>
      <c r="E12" s="10" t="str">
        <f>IFERROR(VLOOKUP($C12,'[1]2021-11-20NCCX10'!$D:$Z,5,0),"")</f>
        <v/>
      </c>
      <c r="F12" s="10" t="str">
        <f>IFERROR(VLOOKUP($C12,'[1]2021-11-20NCCX10'!$D:$Z,7,0),"")</f>
        <v/>
      </c>
      <c r="G12" s="10" t="str">
        <f>IFERROR(VLOOKUP($C12,'[1]2021-11-20NCCX10'!$D:$Z,10,0),"")</f>
        <v/>
      </c>
      <c r="H12" s="11" t="str">
        <f>IFERROR(VLOOKUP($C12,'[1]2021-11-20NCCX10'!$D:$Z,12,0),"")</f>
        <v/>
      </c>
      <c r="I12" s="10" t="str">
        <f>IFERROR(VLOOKUP($C12,'[1]2021-11-20NCCX10'!$D:$Z,9,0),"")</f>
        <v/>
      </c>
      <c r="J12" s="10" t="str">
        <f>IFERROR(VLOOKUP($C12,'[1]2021-11-20NCCX10'!$D:$Z,11,0),"")</f>
        <v/>
      </c>
      <c r="K12" s="10" t="str">
        <f>IFERROR(VLOOKUP($C12,'[1]2021-11-20NCCX10'!$D:$Z,17,0),"")</f>
        <v/>
      </c>
    </row>
    <row r="13" spans="1:11" x14ac:dyDescent="0.2">
      <c r="A13" s="9" t="str">
        <f>IF(B13&lt;&gt;" ",'Results Data Entry'!A13," ")</f>
        <v xml:space="preserve"> </v>
      </c>
      <c r="B13" s="9" t="str">
        <f>'Results Data Entry'!X13</f>
        <v xml:space="preserve"> </v>
      </c>
      <c r="C13" s="9" t="str">
        <f t="shared" si="0"/>
        <v xml:space="preserve"> Masters Men 60+ CX 1,2,3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x14ac:dyDescent="0.2">
      <c r="A14" s="9" t="str">
        <f>IF(B14&lt;&gt;" ",'Results Data Entry'!A14," ")</f>
        <v xml:space="preserve"> </v>
      </c>
      <c r="B14" s="9" t="str">
        <f>'Results Data Entry'!X14</f>
        <v xml:space="preserve"> </v>
      </c>
      <c r="C14" s="9" t="str">
        <f t="shared" si="0"/>
        <v xml:space="preserve"> Masters Men 60+ CX 1,2,3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x14ac:dyDescent="0.2">
      <c r="A15" s="9" t="str">
        <f>IF(B15&lt;&gt;" ",'Results Data Entry'!A15," ")</f>
        <v xml:space="preserve"> </v>
      </c>
      <c r="B15" s="9" t="str">
        <f>'Results Data Entry'!X15</f>
        <v xml:space="preserve"> </v>
      </c>
      <c r="C15" s="9" t="str">
        <f t="shared" si="0"/>
        <v xml:space="preserve"> Masters Men 60+ CX 1,2,3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x14ac:dyDescent="0.2">
      <c r="A16" s="9" t="str">
        <f>IF(B16&lt;&gt;" ",'Results Data Entry'!A16," ")</f>
        <v xml:space="preserve"> </v>
      </c>
      <c r="B16" s="9" t="str">
        <f>'Results Data Entry'!X16</f>
        <v xml:space="preserve"> </v>
      </c>
      <c r="C16" s="9" t="str">
        <f t="shared" si="0"/>
        <v xml:space="preserve"> Masters Men 60+ CX 1,2,3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x14ac:dyDescent="0.2">
      <c r="A17" s="9" t="str">
        <f>IF(B17&lt;&gt;" ",'Results Data Entry'!A17," ")</f>
        <v xml:space="preserve"> </v>
      </c>
      <c r="B17" s="9" t="str">
        <f>'Results Data Entry'!X17</f>
        <v xml:space="preserve"> </v>
      </c>
      <c r="C17" s="9" t="str">
        <f t="shared" si="0"/>
        <v xml:space="preserve"> Masters Men 60+ CX 1,2,3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x14ac:dyDescent="0.2">
      <c r="A18" s="9" t="str">
        <f>IF(B18&lt;&gt;" ",'Results Data Entry'!A18," ")</f>
        <v xml:space="preserve"> </v>
      </c>
      <c r="B18" s="9" t="str">
        <f>'Results Data Entry'!X18</f>
        <v xml:space="preserve"> </v>
      </c>
      <c r="C18" s="9" t="str">
        <f t="shared" si="0"/>
        <v xml:space="preserve"> Masters Men 60+ CX 1,2,3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x14ac:dyDescent="0.2">
      <c r="A19" s="9" t="str">
        <f>IF(B19&lt;&gt;" ",'Results Data Entry'!A19," ")</f>
        <v xml:space="preserve"> </v>
      </c>
      <c r="B19" s="9" t="str">
        <f>'Results Data Entry'!X19</f>
        <v xml:space="preserve"> </v>
      </c>
      <c r="C19" s="9" t="str">
        <f t="shared" si="0"/>
        <v xml:space="preserve"> Masters Men 60+ CX 1,2,3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x14ac:dyDescent="0.2">
      <c r="A20" s="9" t="str">
        <f>IF(B20&lt;&gt;" ",'Results Data Entry'!A20," ")</f>
        <v xml:space="preserve"> </v>
      </c>
      <c r="B20" s="9" t="str">
        <f>'Results Data Entry'!X20</f>
        <v xml:space="preserve"> </v>
      </c>
      <c r="C20" s="9" t="str">
        <f t="shared" si="0"/>
        <v xml:space="preserve"> Masters Men 60+ CX 1,2,3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x14ac:dyDescent="0.2">
      <c r="A21" s="9" t="str">
        <f>IF(B21&lt;&gt;" ",'Results Data Entry'!A21," ")</f>
        <v xml:space="preserve"> </v>
      </c>
      <c r="B21" s="9" t="str">
        <f>'Results Data Entry'!X21</f>
        <v xml:space="preserve"> </v>
      </c>
      <c r="C21" s="9" t="str">
        <f t="shared" si="0"/>
        <v xml:space="preserve"> Masters Men 60+ CX 1,2,3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x14ac:dyDescent="0.2">
      <c r="A22" s="9" t="str">
        <f>IF(B22&lt;&gt;" ",'Results Data Entry'!A22," ")</f>
        <v xml:space="preserve"> </v>
      </c>
      <c r="B22" s="9" t="str">
        <f>'Results Data Entry'!X22</f>
        <v xml:space="preserve"> </v>
      </c>
      <c r="C22" s="9" t="str">
        <f t="shared" si="0"/>
        <v xml:space="preserve"> Masters Men 60+ CX 1,2,3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x14ac:dyDescent="0.2">
      <c r="A23" s="9" t="str">
        <f>IF(B23&lt;&gt;" ",'Results Data Entry'!A23," ")</f>
        <v xml:space="preserve"> </v>
      </c>
      <c r="B23" s="9" t="str">
        <f>'Results Data Entry'!X23</f>
        <v xml:space="preserve"> </v>
      </c>
      <c r="C23" s="9" t="str">
        <f t="shared" si="0"/>
        <v xml:space="preserve"> Masters Men 60+ CX 1,2,3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x14ac:dyDescent="0.2">
      <c r="A24" s="9" t="str">
        <f>IF(B24&lt;&gt;" ",'Results Data Entry'!A24," ")</f>
        <v xml:space="preserve"> </v>
      </c>
      <c r="B24" s="9" t="str">
        <f>'Results Data Entry'!X24</f>
        <v xml:space="preserve"> </v>
      </c>
      <c r="C24" s="9" t="str">
        <f t="shared" si="0"/>
        <v xml:space="preserve"> Masters Men 60+ CX 1,2,3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x14ac:dyDescent="0.2">
      <c r="A25" s="9" t="str">
        <f>IF(B25&lt;&gt;" ",'Results Data Entry'!A25," ")</f>
        <v xml:space="preserve"> </v>
      </c>
      <c r="B25" s="9" t="str">
        <f>'Results Data Entry'!X25</f>
        <v xml:space="preserve"> </v>
      </c>
      <c r="C25" s="9" t="str">
        <f t="shared" si="0"/>
        <v xml:space="preserve"> Masters Men 60+ CX 1,2,3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x14ac:dyDescent="0.2">
      <c r="A26" s="9" t="str">
        <f>IF(B26&lt;&gt;" ",'Results Data Entry'!A26," ")</f>
        <v xml:space="preserve"> </v>
      </c>
      <c r="B26" s="9" t="str">
        <f>'Results Data Entry'!X26</f>
        <v xml:space="preserve"> </v>
      </c>
      <c r="C26" s="9" t="str">
        <f t="shared" si="0"/>
        <v xml:space="preserve"> Masters Men 60+ CX 1,2,3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x14ac:dyDescent="0.2">
      <c r="A27" s="9" t="str">
        <f>IF(B27&lt;&gt;" ",'Results Data Entry'!A27," ")</f>
        <v xml:space="preserve"> </v>
      </c>
      <c r="B27" s="9" t="str">
        <f>'Results Data Entry'!X27</f>
        <v xml:space="preserve"> </v>
      </c>
      <c r="C27" s="9" t="str">
        <f t="shared" si="0"/>
        <v xml:space="preserve"> Masters Men 60+ CX 1,2,3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x14ac:dyDescent="0.2">
      <c r="A28" s="9" t="str">
        <f>IF(B28&lt;&gt;" ",'Results Data Entry'!A28," ")</f>
        <v xml:space="preserve"> </v>
      </c>
      <c r="B28" s="9" t="str">
        <f>'Results Data Entry'!X28</f>
        <v xml:space="preserve"> </v>
      </c>
      <c r="C28" s="9" t="str">
        <f t="shared" si="0"/>
        <v xml:space="preserve"> Masters Men 60+ CX 1,2,3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x14ac:dyDescent="0.2">
      <c r="A29" s="9" t="str">
        <f>IF(B29&lt;&gt;" ",'Results Data Entry'!A29," ")</f>
        <v xml:space="preserve"> </v>
      </c>
      <c r="B29" s="9" t="str">
        <f>'Results Data Entry'!X29</f>
        <v xml:space="preserve"> </v>
      </c>
      <c r="C29" s="9" t="str">
        <f t="shared" si="0"/>
        <v xml:space="preserve"> Masters Men 60+ CX 1,2,3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x14ac:dyDescent="0.2">
      <c r="A30" s="9" t="str">
        <f>IF(B30&lt;&gt;" ",'Results Data Entry'!A30," ")</f>
        <v xml:space="preserve"> </v>
      </c>
      <c r="B30" s="9" t="str">
        <f>'Results Data Entry'!X30</f>
        <v xml:space="preserve"> </v>
      </c>
      <c r="C30" s="9" t="str">
        <f t="shared" si="0"/>
        <v xml:space="preserve"> Masters Men 60+ CX 1,2,3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x14ac:dyDescent="0.2">
      <c r="A31" s="9" t="str">
        <f>IF(B31&lt;&gt;" ",'Results Data Entry'!A31," ")</f>
        <v xml:space="preserve"> </v>
      </c>
      <c r="B31" s="9" t="str">
        <f>'Results Data Entry'!X31</f>
        <v xml:space="preserve"> </v>
      </c>
      <c r="C31" s="9" t="str">
        <f t="shared" si="0"/>
        <v xml:space="preserve"> Masters Men 60+ CX 1,2,3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x14ac:dyDescent="0.2">
      <c r="A32" s="9" t="str">
        <f>IF(B32&lt;&gt;" ",'Results Data Entry'!A32," ")</f>
        <v xml:space="preserve"> </v>
      </c>
      <c r="B32" s="9" t="str">
        <f>'Results Data Entry'!X32</f>
        <v xml:space="preserve"> </v>
      </c>
      <c r="C32" s="9" t="str">
        <f t="shared" si="0"/>
        <v xml:space="preserve"> Masters Men 60+ CX 1,2,3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x14ac:dyDescent="0.2">
      <c r="A33" s="9" t="str">
        <f>IF(B33&lt;&gt;" ",'Results Data Entry'!A33," ")</f>
        <v xml:space="preserve"> </v>
      </c>
      <c r="B33" s="9" t="str">
        <f>'Results Data Entry'!X33</f>
        <v xml:space="preserve"> </v>
      </c>
      <c r="C33" s="9" t="str">
        <f t="shared" si="0"/>
        <v xml:space="preserve"> Masters Men 60+ CX 1,2,3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x14ac:dyDescent="0.2">
      <c r="A34" s="9" t="str">
        <f>IF(B34&lt;&gt;" ",'Results Data Entry'!A34," ")</f>
        <v xml:space="preserve"> </v>
      </c>
      <c r="B34" s="9" t="str">
        <f>'Results Data Entry'!X34</f>
        <v xml:space="preserve"> </v>
      </c>
      <c r="C34" s="9" t="str">
        <f t="shared" si="0"/>
        <v xml:space="preserve"> Masters Men 60+ CX 1,2,3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x14ac:dyDescent="0.2">
      <c r="A35" s="9" t="str">
        <f>IF(B35&lt;&gt;" ",'Results Data Entry'!A35," ")</f>
        <v xml:space="preserve"> </v>
      </c>
      <c r="B35" s="9" t="str">
        <f>'Results Data Entry'!X35</f>
        <v xml:space="preserve"> </v>
      </c>
      <c r="C35" s="9" t="str">
        <f t="shared" si="0"/>
        <v xml:space="preserve"> Masters Men 60+ CX 1,2,3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x14ac:dyDescent="0.2">
      <c r="A36" s="9" t="str">
        <f>IF(B36&lt;&gt;" ",'Results Data Entry'!A36," ")</f>
        <v xml:space="preserve"> </v>
      </c>
      <c r="B36" s="9" t="str">
        <f>'Results Data Entry'!X36</f>
        <v xml:space="preserve"> </v>
      </c>
      <c r="C36" s="9" t="str">
        <f t="shared" si="0"/>
        <v xml:space="preserve"> Masters Men 60+ CX 1,2,3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x14ac:dyDescent="0.2">
      <c r="A37" s="9" t="str">
        <f>IF(B37&lt;&gt;" ",'Results Data Entry'!A37," ")</f>
        <v xml:space="preserve"> </v>
      </c>
      <c r="B37" s="9" t="str">
        <f>'Results Data Entry'!X37</f>
        <v xml:space="preserve"> </v>
      </c>
      <c r="C37" s="9" t="str">
        <f t="shared" si="0"/>
        <v xml:space="preserve"> Masters Men 60+ CX 1,2,3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x14ac:dyDescent="0.2">
      <c r="A38" s="9" t="str">
        <f>IF(B38&lt;&gt;" ",'Results Data Entry'!A38," ")</f>
        <v xml:space="preserve"> </v>
      </c>
      <c r="B38" s="9" t="str">
        <f>'Results Data Entry'!X38</f>
        <v xml:space="preserve"> </v>
      </c>
      <c r="C38" s="9" t="str">
        <f t="shared" si="0"/>
        <v xml:space="preserve"> Masters Men 60+ CX 1,2,3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x14ac:dyDescent="0.2">
      <c r="A39" s="9" t="str">
        <f>IF(B39&lt;&gt;" ",'Results Data Entry'!A39," ")</f>
        <v xml:space="preserve"> </v>
      </c>
      <c r="B39" s="9" t="str">
        <f>'Results Data Entry'!X39</f>
        <v xml:space="preserve"> </v>
      </c>
      <c r="C39" s="9" t="str">
        <f t="shared" si="0"/>
        <v xml:space="preserve"> Masters Men 60+ CX 1,2,3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x14ac:dyDescent="0.2">
      <c r="A40" s="9" t="str">
        <f>IF(B40&lt;&gt;" ",'Results Data Entry'!A40," ")</f>
        <v xml:space="preserve"> </v>
      </c>
      <c r="B40" s="9" t="str">
        <f>'Results Data Entry'!X40</f>
        <v xml:space="preserve"> </v>
      </c>
      <c r="C40" s="9" t="str">
        <f t="shared" si="0"/>
        <v xml:space="preserve"> Masters Men 60+ CX 1,2,3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x14ac:dyDescent="0.2">
      <c r="A41" s="9" t="str">
        <f>IF(B41&lt;&gt;" ",'Results Data Entry'!A41," ")</f>
        <v xml:space="preserve"> </v>
      </c>
      <c r="B41" s="9" t="str">
        <f>'Results Data Entry'!X41</f>
        <v xml:space="preserve"> </v>
      </c>
      <c r="C41" s="9" t="str">
        <f t="shared" si="0"/>
        <v xml:space="preserve"> Masters Men 60+ CX 1,2,3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x14ac:dyDescent="0.2">
      <c r="A42" s="9" t="str">
        <f>IF(B42&lt;&gt;" ",'Results Data Entry'!A42," ")</f>
        <v xml:space="preserve"> </v>
      </c>
      <c r="B42" s="9" t="str">
        <f>'Results Data Entry'!X42</f>
        <v xml:space="preserve"> </v>
      </c>
      <c r="C42" s="9" t="str">
        <f t="shared" si="0"/>
        <v xml:space="preserve"> Masters Men 60+ CX 1,2,3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x14ac:dyDescent="0.2">
      <c r="A43" s="9" t="str">
        <f>IF(B43&lt;&gt;" ",'Results Data Entry'!A43," ")</f>
        <v xml:space="preserve"> </v>
      </c>
      <c r="B43" s="9" t="str">
        <f>'Results Data Entry'!X43</f>
        <v xml:space="preserve"> </v>
      </c>
      <c r="C43" s="9" t="str">
        <f t="shared" si="0"/>
        <v xml:space="preserve"> Masters Men 60+ CX 1,2,3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x14ac:dyDescent="0.2">
      <c r="A44" s="9" t="str">
        <f>IF(B44&lt;&gt;" ",'Results Data Entry'!A44," ")</f>
        <v xml:space="preserve"> </v>
      </c>
      <c r="B44" s="9" t="str">
        <f>'Results Data Entry'!X44</f>
        <v xml:space="preserve"> </v>
      </c>
      <c r="C44" s="9" t="str">
        <f t="shared" si="0"/>
        <v xml:space="preserve"> Masters Men 60+ CX 1,2,3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x14ac:dyDescent="0.2">
      <c r="A45" s="9" t="str">
        <f>IF(B45&lt;&gt;" ",'Results Data Entry'!A45," ")</f>
        <v xml:space="preserve"> </v>
      </c>
      <c r="B45" s="9" t="str">
        <f>'Results Data Entry'!X45</f>
        <v xml:space="preserve"> </v>
      </c>
      <c r="C45" s="9" t="str">
        <f t="shared" si="0"/>
        <v xml:space="preserve"> Masters Men 60+ CX 1,2,3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x14ac:dyDescent="0.2">
      <c r="A46" s="9" t="str">
        <f>IF(B46&lt;&gt;" ",'Results Data Entry'!A46," ")</f>
        <v xml:space="preserve"> </v>
      </c>
      <c r="B46" s="9" t="str">
        <f>'Results Data Entry'!X46</f>
        <v xml:space="preserve"> </v>
      </c>
      <c r="C46" s="9" t="str">
        <f t="shared" si="0"/>
        <v xml:space="preserve"> Masters Men 60+ CX 1,2,3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x14ac:dyDescent="0.2">
      <c r="A47" s="9" t="str">
        <f>IF(B47&lt;&gt;" ",'Results Data Entry'!A47," ")</f>
        <v xml:space="preserve"> </v>
      </c>
      <c r="B47" s="9" t="str">
        <f>'Results Data Entry'!X47</f>
        <v xml:space="preserve"> </v>
      </c>
      <c r="C47" s="9" t="str">
        <f t="shared" si="0"/>
        <v xml:space="preserve"> Masters Men 60+ CX 1,2,3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x14ac:dyDescent="0.2">
      <c r="A48" s="9" t="str">
        <f>IF(B48&lt;&gt;" ",'Results Data Entry'!A48," ")</f>
        <v xml:space="preserve"> </v>
      </c>
      <c r="B48" s="9" t="str">
        <f>'Results Data Entry'!X48</f>
        <v xml:space="preserve"> </v>
      </c>
      <c r="C48" s="9" t="str">
        <f t="shared" si="0"/>
        <v xml:space="preserve"> Masters Men 60+ CX 1,2,3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x14ac:dyDescent="0.2">
      <c r="A49" s="9" t="str">
        <f>IF(B49&lt;&gt;" ",'Results Data Entry'!A49," ")</f>
        <v xml:space="preserve"> </v>
      </c>
      <c r="B49" s="9" t="str">
        <f>'Results Data Entry'!X49</f>
        <v xml:space="preserve"> </v>
      </c>
      <c r="C49" s="9" t="str">
        <f t="shared" si="0"/>
        <v xml:space="preserve"> Masters Men 60+ CX 1,2,3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x14ac:dyDescent="0.2">
      <c r="A50" s="9" t="str">
        <f>IF(B50&lt;&gt;" ",'Results Data Entry'!A50," ")</f>
        <v xml:space="preserve"> </v>
      </c>
      <c r="B50" s="9" t="str">
        <f>'Results Data Entry'!X50</f>
        <v xml:space="preserve"> </v>
      </c>
      <c r="C50" s="9" t="str">
        <f t="shared" si="0"/>
        <v xml:space="preserve"> Masters Men 60+ CX 1,2,3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x14ac:dyDescent="0.2">
      <c r="A51" s="9" t="str">
        <f>IF(B51&lt;&gt;" ",'Results Data Entry'!A51," ")</f>
        <v xml:space="preserve"> </v>
      </c>
      <c r="B51" s="9" t="str">
        <f>'Results Data Entry'!X51</f>
        <v xml:space="preserve"> </v>
      </c>
      <c r="C51" s="9" t="str">
        <f t="shared" si="0"/>
        <v xml:space="preserve"> Masters Men 60+ CX 1,2,3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x14ac:dyDescent="0.2">
      <c r="A52" s="9" t="str">
        <f>IF(B52&lt;&gt;" ",'Results Data Entry'!A52," ")</f>
        <v xml:space="preserve"> </v>
      </c>
      <c r="B52" s="9" t="str">
        <f>'Results Data Entry'!X52</f>
        <v xml:space="preserve"> </v>
      </c>
      <c r="C52" s="9" t="str">
        <f t="shared" si="0"/>
        <v xml:space="preserve"> Masters Men 60+ CX 1,2,3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x14ac:dyDescent="0.2">
      <c r="A53" s="9" t="str">
        <f>IF(B53&lt;&gt;" ",'Results Data Entry'!A53," ")</f>
        <v xml:space="preserve"> </v>
      </c>
      <c r="B53" s="9" t="str">
        <f>'Results Data Entry'!X53</f>
        <v xml:space="preserve"> </v>
      </c>
      <c r="C53" s="9" t="str">
        <f t="shared" si="0"/>
        <v xml:space="preserve"> Masters Men 60+ CX 1,2,3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x14ac:dyDescent="0.2">
      <c r="A54" s="9" t="str">
        <f>IF(B54&lt;&gt;" ",'Results Data Entry'!A54," ")</f>
        <v xml:space="preserve"> </v>
      </c>
      <c r="B54" s="9" t="str">
        <f>'Results Data Entry'!X54</f>
        <v xml:space="preserve"> </v>
      </c>
      <c r="C54" s="9" t="str">
        <f t="shared" si="0"/>
        <v xml:space="preserve"> Masters Men 60+ CX 1,2,3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x14ac:dyDescent="0.2">
      <c r="A55" s="9" t="str">
        <f>IF(B55&lt;&gt;" ",'Results Data Entry'!A55," ")</f>
        <v xml:space="preserve"> </v>
      </c>
      <c r="B55" s="9" t="str">
        <f>'Results Data Entry'!X55</f>
        <v xml:space="preserve"> </v>
      </c>
      <c r="C55" s="9" t="str">
        <f t="shared" si="0"/>
        <v xml:space="preserve"> Masters Men 60+ CX 1,2,3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x14ac:dyDescent="0.2">
      <c r="A56" s="9" t="str">
        <f>IF(B56&lt;&gt;" ",'Results Data Entry'!A56," ")</f>
        <v xml:space="preserve"> </v>
      </c>
      <c r="B56" s="9" t="str">
        <f>'Results Data Entry'!X56</f>
        <v xml:space="preserve"> </v>
      </c>
      <c r="C56" s="9" t="str">
        <f t="shared" si="0"/>
        <v xml:space="preserve"> Masters Men 60+ CX 1,2,3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x14ac:dyDescent="0.2">
      <c r="A57" s="9" t="str">
        <f>IF(B57&lt;&gt;" ",'Results Data Entry'!A57," ")</f>
        <v xml:space="preserve"> </v>
      </c>
      <c r="B57" s="9" t="str">
        <f>'Results Data Entry'!X57</f>
        <v xml:space="preserve"> </v>
      </c>
      <c r="C57" s="9" t="str">
        <f t="shared" si="0"/>
        <v xml:space="preserve"> Masters Men 60+ CX 1,2,3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x14ac:dyDescent="0.2">
      <c r="A58" s="9" t="str">
        <f>IF(B58&lt;&gt;" ",'Results Data Entry'!A58," ")</f>
        <v xml:space="preserve"> </v>
      </c>
      <c r="B58" s="9" t="str">
        <f>'Results Data Entry'!X58</f>
        <v xml:space="preserve"> </v>
      </c>
      <c r="C58" s="9" t="str">
        <f t="shared" si="0"/>
        <v xml:space="preserve"> Masters Men 60+ CX 1,2,3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x14ac:dyDescent="0.2">
      <c r="A59" s="9" t="str">
        <f>IF(B59&lt;&gt;" ",'Results Data Entry'!A59," ")</f>
        <v xml:space="preserve"> </v>
      </c>
      <c r="B59" s="9" t="str">
        <f>'Results Data Entry'!X59</f>
        <v xml:space="preserve"> </v>
      </c>
      <c r="C59" s="9" t="str">
        <f t="shared" si="0"/>
        <v xml:space="preserve"> Masters Men 60+ CX 1,2,3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x14ac:dyDescent="0.2">
      <c r="A60" s="9" t="str">
        <f>IF(B60&lt;&gt;" ",'Results Data Entry'!A60," ")</f>
        <v xml:space="preserve"> </v>
      </c>
      <c r="B60" s="9" t="str">
        <f>'Results Data Entry'!X60</f>
        <v xml:space="preserve"> </v>
      </c>
      <c r="C60" s="9" t="str">
        <f t="shared" si="0"/>
        <v xml:space="preserve"> Masters Men 60+ CX 1,2,3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x14ac:dyDescent="0.2">
      <c r="A61" s="9" t="str">
        <f>IF(B61&lt;&gt;" ",'Results Data Entry'!A61," ")</f>
        <v xml:space="preserve"> </v>
      </c>
      <c r="B61" s="9" t="str">
        <f>'Results Data Entry'!X61</f>
        <v xml:space="preserve"> </v>
      </c>
      <c r="C61" s="9" t="str">
        <f t="shared" si="0"/>
        <v xml:space="preserve"> Masters Men 60+ CX 1,2,3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x14ac:dyDescent="0.2">
      <c r="A62" s="9" t="str">
        <f>IF(B62&lt;&gt;" ",'Results Data Entry'!A62," ")</f>
        <v xml:space="preserve"> </v>
      </c>
      <c r="B62" s="9" t="str">
        <f>'Results Data Entry'!X62</f>
        <v xml:space="preserve"> </v>
      </c>
      <c r="C62" s="9" t="str">
        <f t="shared" si="0"/>
        <v xml:space="preserve"> Masters Men 60+ CX 1,2,3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x14ac:dyDescent="0.2">
      <c r="A63" s="9" t="str">
        <f>IF(B63&lt;&gt;" ",'Results Data Entry'!A63," ")</f>
        <v xml:space="preserve"> </v>
      </c>
      <c r="B63" s="9" t="str">
        <f>'Results Data Entry'!X63</f>
        <v xml:space="preserve"> </v>
      </c>
      <c r="C63" s="9" t="str">
        <f t="shared" si="0"/>
        <v xml:space="preserve"> Masters Men 60+ CX 1,2,3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x14ac:dyDescent="0.2">
      <c r="A64" s="9" t="str">
        <f>IF(B64&lt;&gt;" ",'Results Data Entry'!A64," ")</f>
        <v xml:space="preserve"> </v>
      </c>
      <c r="B64" s="9" t="str">
        <f>'Results Data Entry'!X64</f>
        <v xml:space="preserve"> </v>
      </c>
      <c r="C64" s="9" t="str">
        <f t="shared" si="0"/>
        <v xml:space="preserve"> Masters Men 60+ CX 1,2,3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x14ac:dyDescent="0.2">
      <c r="A65" s="9" t="str">
        <f>IF(B65&lt;&gt;" ",'Results Data Entry'!A65," ")</f>
        <v xml:space="preserve"> </v>
      </c>
      <c r="B65" s="9" t="str">
        <f>'Results Data Entry'!X65</f>
        <v xml:space="preserve"> </v>
      </c>
      <c r="C65" s="9" t="str">
        <f t="shared" si="0"/>
        <v xml:space="preserve"> Masters Men 60+ CX 1,2,3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x14ac:dyDescent="0.2">
      <c r="A66" s="9" t="str">
        <f>IF(B66&lt;&gt;" ",'Results Data Entry'!A66," ")</f>
        <v xml:space="preserve"> </v>
      </c>
      <c r="B66" s="9" t="str">
        <f>'Results Data Entry'!X66</f>
        <v xml:space="preserve"> </v>
      </c>
      <c r="C66" s="9" t="str">
        <f t="shared" si="0"/>
        <v xml:space="preserve"> Masters Men 60+ CX 1,2,3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x14ac:dyDescent="0.2">
      <c r="A67" s="9" t="str">
        <f>IF(B67&lt;&gt;" ",'Results Data Entry'!A67," ")</f>
        <v xml:space="preserve"> </v>
      </c>
      <c r="B67" s="9" t="str">
        <f>'Results Data Entry'!X67</f>
        <v xml:space="preserve"> </v>
      </c>
      <c r="C67" s="9" t="str">
        <f t="shared" ref="C67:C96" si="1">CONCATENATE($B67,"Masters Men 60+ CX 1,2,3")</f>
        <v xml:space="preserve"> Masters Men 60+ CX 1,2,3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x14ac:dyDescent="0.2">
      <c r="A68" s="9" t="str">
        <f>IF(B68&lt;&gt;" ",'Results Data Entry'!A68," ")</f>
        <v xml:space="preserve"> </v>
      </c>
      <c r="B68" s="9" t="str">
        <f>'Results Data Entry'!X68</f>
        <v xml:space="preserve"> </v>
      </c>
      <c r="C68" s="9" t="str">
        <f t="shared" si="1"/>
        <v xml:space="preserve"> Masters Men 60+ CX 1,2,3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x14ac:dyDescent="0.2">
      <c r="A69" s="9" t="str">
        <f>IF(B69&lt;&gt;" ",'Results Data Entry'!A69," ")</f>
        <v xml:space="preserve"> </v>
      </c>
      <c r="B69" s="9" t="str">
        <f>'Results Data Entry'!X69</f>
        <v xml:space="preserve"> </v>
      </c>
      <c r="C69" s="9" t="str">
        <f t="shared" si="1"/>
        <v xml:space="preserve"> Masters Men 60+ CX 1,2,3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x14ac:dyDescent="0.2">
      <c r="A70" s="9" t="str">
        <f>IF(B70&lt;&gt;" ",'Results Data Entry'!A70," ")</f>
        <v xml:space="preserve"> </v>
      </c>
      <c r="B70" s="9" t="str">
        <f>'Results Data Entry'!X70</f>
        <v xml:space="preserve"> </v>
      </c>
      <c r="C70" s="9" t="str">
        <f t="shared" si="1"/>
        <v xml:space="preserve"> Masters Men 60+ CX 1,2,3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x14ac:dyDescent="0.2">
      <c r="A71" s="9" t="str">
        <f>IF(B71&lt;&gt;" ",'Results Data Entry'!A71," ")</f>
        <v xml:space="preserve"> </v>
      </c>
      <c r="B71" s="9" t="str">
        <f>'Results Data Entry'!X71</f>
        <v xml:space="preserve"> </v>
      </c>
      <c r="C71" s="9" t="str">
        <f t="shared" si="1"/>
        <v xml:space="preserve"> Masters Men 60+ CX 1,2,3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x14ac:dyDescent="0.2">
      <c r="A72" s="9" t="str">
        <f>IF(B72&lt;&gt;" ",'Results Data Entry'!A72," ")</f>
        <v xml:space="preserve"> </v>
      </c>
      <c r="B72" s="9" t="str">
        <f>'Results Data Entry'!X72</f>
        <v xml:space="preserve"> </v>
      </c>
      <c r="C72" s="9" t="str">
        <f t="shared" si="1"/>
        <v xml:space="preserve"> Masters Men 60+ CX 1,2,3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x14ac:dyDescent="0.2">
      <c r="A73" s="9" t="str">
        <f>IF(B73&lt;&gt;" ",'Results Data Entry'!A73," ")</f>
        <v xml:space="preserve"> </v>
      </c>
      <c r="B73" s="9" t="str">
        <f>'Results Data Entry'!X73</f>
        <v xml:space="preserve"> </v>
      </c>
      <c r="C73" s="9" t="str">
        <f t="shared" si="1"/>
        <v xml:space="preserve"> Masters Men 60+ CX 1,2,3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x14ac:dyDescent="0.2">
      <c r="A74" s="9" t="str">
        <f>IF(B74&lt;&gt;" ",'Results Data Entry'!A74," ")</f>
        <v xml:space="preserve"> </v>
      </c>
      <c r="B74" s="9" t="str">
        <f>'Results Data Entry'!X74</f>
        <v xml:space="preserve"> </v>
      </c>
      <c r="C74" s="9" t="str">
        <f t="shared" si="1"/>
        <v xml:space="preserve"> Masters Men 60+ CX 1,2,3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x14ac:dyDescent="0.2">
      <c r="A75" s="9" t="str">
        <f>IF(B75&lt;&gt;" ",'Results Data Entry'!A75," ")</f>
        <v xml:space="preserve"> </v>
      </c>
      <c r="B75" s="9" t="str">
        <f>'Results Data Entry'!X75</f>
        <v xml:space="preserve"> </v>
      </c>
      <c r="C75" s="9" t="str">
        <f t="shared" si="1"/>
        <v xml:space="preserve"> Masters Men 60+ CX 1,2,3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x14ac:dyDescent="0.2">
      <c r="A76" s="9" t="str">
        <f>IF(B76&lt;&gt;" ",'Results Data Entry'!A76," ")</f>
        <v xml:space="preserve"> </v>
      </c>
      <c r="B76" s="9" t="str">
        <f>'Results Data Entry'!X76</f>
        <v xml:space="preserve"> </v>
      </c>
      <c r="C76" s="9" t="str">
        <f t="shared" si="1"/>
        <v xml:space="preserve"> Masters Men 60+ CX 1,2,3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x14ac:dyDescent="0.2">
      <c r="A77" s="9" t="str">
        <f>IF(B77&lt;&gt;" ",'Results Data Entry'!A77," ")</f>
        <v xml:space="preserve"> </v>
      </c>
      <c r="B77" s="9" t="str">
        <f>'Results Data Entry'!X77</f>
        <v xml:space="preserve"> </v>
      </c>
      <c r="C77" s="9" t="str">
        <f t="shared" si="1"/>
        <v xml:space="preserve"> Masters Men 60+ CX 1,2,3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x14ac:dyDescent="0.2">
      <c r="A78" s="9" t="str">
        <f>IF(B78&lt;&gt;" ",'Results Data Entry'!A78," ")</f>
        <v xml:space="preserve"> </v>
      </c>
      <c r="B78" s="9" t="str">
        <f>'Results Data Entry'!X78</f>
        <v xml:space="preserve"> </v>
      </c>
      <c r="C78" s="9" t="str">
        <f t="shared" si="1"/>
        <v xml:space="preserve"> Masters Men 60+ CX 1,2,3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x14ac:dyDescent="0.2">
      <c r="A79" s="9" t="str">
        <f>IF(B79&lt;&gt;" ",'Results Data Entry'!A79," ")</f>
        <v xml:space="preserve"> </v>
      </c>
      <c r="B79" s="9" t="str">
        <f>'Results Data Entry'!X79</f>
        <v xml:space="preserve"> </v>
      </c>
      <c r="C79" s="9" t="str">
        <f t="shared" si="1"/>
        <v xml:space="preserve"> Masters Men 60+ CX 1,2,3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x14ac:dyDescent="0.2">
      <c r="A80" s="9" t="str">
        <f>IF(B80&lt;&gt;" ",'Results Data Entry'!A80," ")</f>
        <v xml:space="preserve"> </v>
      </c>
      <c r="B80" s="9" t="str">
        <f>'Results Data Entry'!X80</f>
        <v xml:space="preserve"> </v>
      </c>
      <c r="C80" s="9" t="str">
        <f t="shared" si="1"/>
        <v xml:space="preserve"> Masters Men 60+ CX 1,2,3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x14ac:dyDescent="0.2">
      <c r="A81" s="9" t="str">
        <f>IF(B81&lt;&gt;" ",'Results Data Entry'!A81," ")</f>
        <v xml:space="preserve"> </v>
      </c>
      <c r="B81" s="9" t="str">
        <f>'Results Data Entry'!X81</f>
        <v xml:space="preserve"> </v>
      </c>
      <c r="C81" s="9" t="str">
        <f t="shared" si="1"/>
        <v xml:space="preserve"> Masters Men 60+ CX 1,2,3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x14ac:dyDescent="0.2">
      <c r="A82" s="9" t="str">
        <f>IF(B82&lt;&gt;" ",'Results Data Entry'!A82," ")</f>
        <v xml:space="preserve"> </v>
      </c>
      <c r="B82" s="9" t="str">
        <f>'Results Data Entry'!X82</f>
        <v xml:space="preserve"> </v>
      </c>
      <c r="C82" s="9" t="str">
        <f t="shared" si="1"/>
        <v xml:space="preserve"> Masters Men 60+ CX 1,2,3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x14ac:dyDescent="0.2">
      <c r="A83" s="9" t="str">
        <f>IF(B83&lt;&gt;" ",'Results Data Entry'!A83," ")</f>
        <v xml:space="preserve"> </v>
      </c>
      <c r="B83" s="9" t="str">
        <f>'Results Data Entry'!X83</f>
        <v xml:space="preserve"> </v>
      </c>
      <c r="C83" s="9" t="str">
        <f t="shared" si="1"/>
        <v xml:space="preserve"> Masters Men 60+ CX 1,2,3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x14ac:dyDescent="0.2">
      <c r="A84" s="9" t="str">
        <f>IF(B84&lt;&gt;" ",'Results Data Entry'!A84," ")</f>
        <v xml:space="preserve"> </v>
      </c>
      <c r="B84" s="9" t="str">
        <f>'Results Data Entry'!X84</f>
        <v xml:space="preserve"> </v>
      </c>
      <c r="C84" s="9" t="str">
        <f t="shared" si="1"/>
        <v xml:space="preserve"> Masters Men 60+ CX 1,2,3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x14ac:dyDescent="0.2">
      <c r="A85" s="9" t="str">
        <f>IF(B85&lt;&gt;" ",'Results Data Entry'!A85," ")</f>
        <v xml:space="preserve"> </v>
      </c>
      <c r="B85" s="9" t="str">
        <f>'Results Data Entry'!X85</f>
        <v xml:space="preserve"> </v>
      </c>
      <c r="C85" s="9" t="str">
        <f t="shared" si="1"/>
        <v xml:space="preserve"> Masters Men 60+ CX 1,2,3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x14ac:dyDescent="0.2">
      <c r="A86" s="9" t="str">
        <f>IF(B86&lt;&gt;" ",'Results Data Entry'!A86," ")</f>
        <v xml:space="preserve"> </v>
      </c>
      <c r="B86" s="9" t="str">
        <f>'Results Data Entry'!X86</f>
        <v xml:space="preserve"> </v>
      </c>
      <c r="C86" s="9" t="str">
        <f t="shared" si="1"/>
        <v xml:space="preserve"> Masters Men 60+ CX 1,2,3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x14ac:dyDescent="0.2">
      <c r="A87" s="9" t="str">
        <f>IF(B87&lt;&gt;" ",'Results Data Entry'!A87," ")</f>
        <v xml:space="preserve"> </v>
      </c>
      <c r="B87" s="9" t="str">
        <f>'Results Data Entry'!X87</f>
        <v xml:space="preserve"> </v>
      </c>
      <c r="C87" s="9" t="str">
        <f t="shared" si="1"/>
        <v xml:space="preserve"> Masters Men 60+ CX 1,2,3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x14ac:dyDescent="0.2">
      <c r="A88" s="9" t="str">
        <f>IF(B88&lt;&gt;" ",'Results Data Entry'!A88," ")</f>
        <v xml:space="preserve"> </v>
      </c>
      <c r="B88" s="9" t="str">
        <f>'Results Data Entry'!X88</f>
        <v xml:space="preserve"> </v>
      </c>
      <c r="C88" s="9" t="str">
        <f t="shared" si="1"/>
        <v xml:space="preserve"> Masters Men 60+ CX 1,2,3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x14ac:dyDescent="0.2">
      <c r="A89" s="9" t="str">
        <f>IF(B89&lt;&gt;" ",'Results Data Entry'!A89," ")</f>
        <v xml:space="preserve"> </v>
      </c>
      <c r="B89" s="9" t="str">
        <f>'Results Data Entry'!X89</f>
        <v xml:space="preserve"> </v>
      </c>
      <c r="C89" s="9" t="str">
        <f t="shared" si="1"/>
        <v xml:space="preserve"> Masters Men 60+ CX 1,2,3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x14ac:dyDescent="0.2">
      <c r="A90" s="9" t="str">
        <f>IF(B90&lt;&gt;" ",'Results Data Entry'!A90," ")</f>
        <v xml:space="preserve"> </v>
      </c>
      <c r="B90" s="9" t="str">
        <f>'Results Data Entry'!X90</f>
        <v xml:space="preserve"> </v>
      </c>
      <c r="C90" s="9" t="str">
        <f t="shared" si="1"/>
        <v xml:space="preserve"> Masters Men 60+ CX 1,2,3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x14ac:dyDescent="0.2">
      <c r="A91" s="9" t="str">
        <f>IF(B91&lt;&gt;" ",'Results Data Entry'!A91," ")</f>
        <v xml:space="preserve"> </v>
      </c>
      <c r="B91" s="9" t="str">
        <f>'Results Data Entry'!X91</f>
        <v xml:space="preserve"> </v>
      </c>
      <c r="C91" s="9" t="str">
        <f t="shared" si="1"/>
        <v xml:space="preserve"> Masters Men 60+ CX 1,2,3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x14ac:dyDescent="0.2">
      <c r="A92" s="9" t="str">
        <f>IF(B92&lt;&gt;" ",'Results Data Entry'!A92," ")</f>
        <v xml:space="preserve"> </v>
      </c>
      <c r="B92" s="9" t="str">
        <f>'Results Data Entry'!X92</f>
        <v xml:space="preserve"> </v>
      </c>
      <c r="C92" s="9" t="str">
        <f t="shared" si="1"/>
        <v xml:space="preserve"> Masters Men 60+ CX 1,2,3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x14ac:dyDescent="0.2">
      <c r="A93" s="9" t="str">
        <f>IF(B93&lt;&gt;" ",'Results Data Entry'!A93," ")</f>
        <v xml:space="preserve"> </v>
      </c>
      <c r="B93" s="9" t="str">
        <f>'Results Data Entry'!X93</f>
        <v xml:space="preserve"> </v>
      </c>
      <c r="C93" s="9" t="str">
        <f t="shared" si="1"/>
        <v xml:space="preserve"> Masters Men 60+ CX 1,2,3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x14ac:dyDescent="0.2">
      <c r="A94" s="9" t="str">
        <f>IF(B94&lt;&gt;" ",'Results Data Entry'!A94," ")</f>
        <v xml:space="preserve"> </v>
      </c>
      <c r="B94" s="9" t="str">
        <f>'Results Data Entry'!X94</f>
        <v xml:space="preserve"> </v>
      </c>
      <c r="C94" s="9" t="str">
        <f t="shared" si="1"/>
        <v xml:space="preserve"> Masters Men 60+ CX 1,2,3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x14ac:dyDescent="0.2">
      <c r="A95" s="9" t="str">
        <f>IF(B95&lt;&gt;" ",'Results Data Entry'!A95," ")</f>
        <v xml:space="preserve"> </v>
      </c>
      <c r="B95" s="9" t="str">
        <f>'Results Data Entry'!X95</f>
        <v xml:space="preserve"> </v>
      </c>
      <c r="C95" s="9" t="str">
        <f t="shared" si="1"/>
        <v xml:space="preserve"> Masters Men 60+ CX 1,2,3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x14ac:dyDescent="0.2">
      <c r="A96" s="9" t="str">
        <f>IF(B96&lt;&gt;" ",'Results Data Entry'!A96," ")</f>
        <v xml:space="preserve"> </v>
      </c>
      <c r="B96" s="9" t="str">
        <f>'Results Data Entry'!X96</f>
        <v xml:space="preserve"> </v>
      </c>
      <c r="C96" s="9" t="str">
        <f t="shared" si="1"/>
        <v xml:space="preserve"> Masters Men 60+ CX 1,2,3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3A15B-CFF1-4254-83C7-1E0F00707BE4}">
  <sheetPr>
    <pageSetUpPr fitToPage="1"/>
  </sheetPr>
  <dimension ref="A1:K96"/>
  <sheetViews>
    <sheetView workbookViewId="0">
      <selection sqref="A1:J24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 t="str">
        <f>IF(B2&lt;&gt;" ",'Results Data Entry'!A2," ")</f>
        <v xml:space="preserve"> </v>
      </c>
      <c r="B2" s="9" t="str">
        <f>'Results Data Entry'!Z2</f>
        <v xml:space="preserve"> </v>
      </c>
      <c r="C2" s="9" t="str">
        <f>CONCATENATE($B2,"UCI Elite Women")</f>
        <v xml:space="preserve"> UCI Elite Women</v>
      </c>
      <c r="D2" s="10" t="str">
        <f>IFERROR(VLOOKUP($C2,'[1]2021-11-20NCCX10'!$D:$Z,4,0),"")</f>
        <v/>
      </c>
      <c r="E2" s="10" t="str">
        <f>IFERROR(VLOOKUP($C2,'[1]2021-11-20NCCX10'!$D:$Z,5,0),"")</f>
        <v/>
      </c>
      <c r="F2" s="10" t="str">
        <f>IFERROR(VLOOKUP($C2,'[1]2021-11-20NCCX10'!$D:$Z,7,0),"")</f>
        <v/>
      </c>
      <c r="G2" s="10" t="str">
        <f>IFERROR(VLOOKUP($C2,'[1]2021-11-20NCCX10'!$D:$Z,10,0),"")</f>
        <v/>
      </c>
      <c r="H2" s="11" t="str">
        <f>IFERROR(VLOOKUP($C2,'[1]2021-11-20NCCX10'!$D:$Z,12,0),"")</f>
        <v/>
      </c>
      <c r="I2" s="10" t="str">
        <f>IFERROR(VLOOKUP($C2,'[1]2021-11-20NCCX10'!$D:$Z,9,0),"")</f>
        <v/>
      </c>
      <c r="J2" s="10" t="str">
        <f>IFERROR(VLOOKUP($C2,'[1]2021-11-20NCCX10'!$D:$Z,11,0),"")</f>
        <v/>
      </c>
      <c r="K2" s="10" t="str">
        <f>IFERROR(VLOOKUP($C2,'[1]2021-11-20NCCX10'!$D:$Z,17,0),"")</f>
        <v/>
      </c>
    </row>
    <row r="3" spans="1:11" x14ac:dyDescent="0.2">
      <c r="A3" s="9" t="str">
        <f>IF(B3&lt;&gt;" ",'Results Data Entry'!A3," ")</f>
        <v xml:space="preserve"> </v>
      </c>
      <c r="B3" s="9" t="str">
        <f>'Results Data Entry'!Z3</f>
        <v xml:space="preserve"> </v>
      </c>
      <c r="C3" s="9" t="str">
        <f t="shared" ref="C3:C66" si="0">CONCATENATE($B3,"UCI Elite Women")</f>
        <v xml:space="preserve"> UCI Elite Women</v>
      </c>
      <c r="D3" s="10" t="str">
        <f>IFERROR(VLOOKUP($C3,'[1]2021-11-20NCCX10'!$D:$Z,4,0),"")</f>
        <v/>
      </c>
      <c r="E3" s="10" t="str">
        <f>IFERROR(VLOOKUP($C3,'[1]2021-11-20NCCX10'!$D:$Z,5,0),"")</f>
        <v/>
      </c>
      <c r="F3" s="10" t="str">
        <f>IFERROR(VLOOKUP($C3,'[1]2021-11-20NCCX10'!$D:$Z,7,0),"")</f>
        <v/>
      </c>
      <c r="G3" s="10" t="str">
        <f>IFERROR(VLOOKUP($C3,'[1]2021-11-20NCCX10'!$D:$Z,10,0),"")</f>
        <v/>
      </c>
      <c r="H3" s="11" t="str">
        <f>IFERROR(VLOOKUP($C3,'[1]2021-11-20NCCX10'!$D:$Z,12,0),"")</f>
        <v/>
      </c>
      <c r="I3" s="10" t="str">
        <f>IFERROR(VLOOKUP($C3,'[1]2021-11-20NCCX10'!$D:$Z,9,0),"")</f>
        <v/>
      </c>
      <c r="J3" s="10" t="str">
        <f>IFERROR(VLOOKUP($C3,'[1]2021-11-20NCCX10'!$D:$Z,11,0),"")</f>
        <v/>
      </c>
      <c r="K3" s="10" t="str">
        <f>IFERROR(VLOOKUP($C3,'[1]2021-11-20NCCX10'!$D:$Z,17,0),"")</f>
        <v/>
      </c>
    </row>
    <row r="4" spans="1:11" x14ac:dyDescent="0.2">
      <c r="A4" s="9" t="str">
        <f>IF(B4&lt;&gt;" ",'Results Data Entry'!A4," ")</f>
        <v xml:space="preserve"> </v>
      </c>
      <c r="B4" s="9" t="str">
        <f>'Results Data Entry'!Z4</f>
        <v xml:space="preserve"> </v>
      </c>
      <c r="C4" s="9" t="str">
        <f t="shared" si="0"/>
        <v xml:space="preserve"> UCI Elite Women</v>
      </c>
      <c r="D4" s="10" t="str">
        <f>IFERROR(VLOOKUP($C4,'[1]2021-11-20NCCX10'!$D:$Z,4,0),"")</f>
        <v/>
      </c>
      <c r="E4" s="10" t="str">
        <f>IFERROR(VLOOKUP($C4,'[1]2021-11-20NCCX10'!$D:$Z,5,0),"")</f>
        <v/>
      </c>
      <c r="F4" s="10" t="str">
        <f>IFERROR(VLOOKUP($C4,'[1]2021-11-20NCCX10'!$D:$Z,7,0),"")</f>
        <v/>
      </c>
      <c r="G4" s="10" t="str">
        <f>IFERROR(VLOOKUP($C4,'[1]2021-11-20NCCX10'!$D:$Z,10,0),"")</f>
        <v/>
      </c>
      <c r="H4" s="11" t="str">
        <f>IFERROR(VLOOKUP($C4,'[1]2021-11-20NCCX10'!$D:$Z,12,0),"")</f>
        <v/>
      </c>
      <c r="I4" s="10" t="str">
        <f>IFERROR(VLOOKUP($C4,'[1]2021-11-20NCCX10'!$D:$Z,9,0),"")</f>
        <v/>
      </c>
      <c r="J4" s="10" t="str">
        <f>IFERROR(VLOOKUP($C4,'[1]2021-11-20NCCX10'!$D:$Z,11,0),"")</f>
        <v/>
      </c>
      <c r="K4" s="10" t="str">
        <f>IFERROR(VLOOKUP($C4,'[1]2021-11-20NCCX10'!$D:$Z,17,0),"")</f>
        <v/>
      </c>
    </row>
    <row r="5" spans="1:11" x14ac:dyDescent="0.2">
      <c r="A5" s="9" t="str">
        <f>IF(B5&lt;&gt;" ",'Results Data Entry'!A5," ")</f>
        <v xml:space="preserve"> </v>
      </c>
      <c r="B5" s="9" t="str">
        <f>'Results Data Entry'!Z5</f>
        <v xml:space="preserve"> </v>
      </c>
      <c r="C5" s="9" t="str">
        <f t="shared" si="0"/>
        <v xml:space="preserve"> UCI Elite Women</v>
      </c>
      <c r="D5" s="10" t="str">
        <f>IFERROR(VLOOKUP($C5,'[1]2021-11-20NCCX10'!$D:$Z,4,0),"")</f>
        <v/>
      </c>
      <c r="E5" s="10" t="str">
        <f>IFERROR(VLOOKUP($C5,'[1]2021-11-20NCCX10'!$D:$Z,5,0),"")</f>
        <v/>
      </c>
      <c r="F5" s="10" t="str">
        <f>IFERROR(VLOOKUP($C5,'[1]2021-11-20NCCX10'!$D:$Z,7,0),"")</f>
        <v/>
      </c>
      <c r="G5" s="10" t="str">
        <f>IFERROR(VLOOKUP($C5,'[1]2021-11-20NCCX10'!$D:$Z,10,0),"")</f>
        <v/>
      </c>
      <c r="H5" s="11" t="str">
        <f>IFERROR(VLOOKUP($C5,'[1]2021-11-20NCCX10'!$D:$Z,12,0),"")</f>
        <v/>
      </c>
      <c r="I5" s="10" t="str">
        <f>IFERROR(VLOOKUP($C5,'[1]2021-11-20NCCX10'!$D:$Z,9,0),"")</f>
        <v/>
      </c>
      <c r="J5" s="10" t="str">
        <f>IFERROR(VLOOKUP($C5,'[1]2021-11-20NCCX10'!$D:$Z,11,0),"")</f>
        <v/>
      </c>
      <c r="K5" s="10" t="str">
        <f>IFERROR(VLOOKUP($C5,'[1]2021-11-20NCCX10'!$D:$Z,17,0),"")</f>
        <v/>
      </c>
    </row>
    <row r="6" spans="1:11" x14ac:dyDescent="0.2">
      <c r="A6" s="9" t="str">
        <f>IF(B6&lt;&gt;" ",'Results Data Entry'!A6," ")</f>
        <v xml:space="preserve"> </v>
      </c>
      <c r="B6" s="9" t="str">
        <f>'Results Data Entry'!Z6</f>
        <v xml:space="preserve"> </v>
      </c>
      <c r="C6" s="9" t="str">
        <f t="shared" si="0"/>
        <v xml:space="preserve"> UCI Elite Women</v>
      </c>
      <c r="D6" s="10" t="str">
        <f>IFERROR(VLOOKUP($C6,'[1]2021-11-20NCCX10'!$D:$Z,4,0),"")</f>
        <v/>
      </c>
      <c r="E6" s="10" t="str">
        <f>IFERROR(VLOOKUP($C6,'[1]2021-11-20NCCX10'!$D:$Z,5,0),"")</f>
        <v/>
      </c>
      <c r="F6" s="10" t="str">
        <f>IFERROR(VLOOKUP($C6,'[1]2021-11-20NCCX10'!$D:$Z,7,0),"")</f>
        <v/>
      </c>
      <c r="G6" s="10" t="str">
        <f>IFERROR(VLOOKUP($C6,'[1]2021-11-20NCCX10'!$D:$Z,10,0),"")</f>
        <v/>
      </c>
      <c r="H6" s="11" t="str">
        <f>IFERROR(VLOOKUP($C6,'[1]2021-11-20NCCX10'!$D:$Z,12,0),"")</f>
        <v/>
      </c>
      <c r="I6" s="10" t="str">
        <f>IFERROR(VLOOKUP($C6,'[1]2021-11-20NCCX10'!$D:$Z,9,0),"")</f>
        <v/>
      </c>
      <c r="J6" s="10" t="str">
        <f>IFERROR(VLOOKUP($C6,'[1]2021-11-20NCCX10'!$D:$Z,11,0),"")</f>
        <v/>
      </c>
      <c r="K6" s="10" t="str">
        <f>IFERROR(VLOOKUP($C6,'[1]2021-11-20NCCX10'!$D:$Z,17,0),"")</f>
        <v/>
      </c>
    </row>
    <row r="7" spans="1:11" x14ac:dyDescent="0.2">
      <c r="A7" s="9" t="str">
        <f>IF(B7&lt;&gt;" ",'Results Data Entry'!A7," ")</f>
        <v xml:space="preserve"> </v>
      </c>
      <c r="B7" s="9" t="str">
        <f>'Results Data Entry'!Z7</f>
        <v xml:space="preserve"> </v>
      </c>
      <c r="C7" s="9" t="str">
        <f t="shared" si="0"/>
        <v xml:space="preserve"> UCI Elite Women</v>
      </c>
      <c r="D7" s="10" t="str">
        <f>IFERROR(VLOOKUP($C7,'[1]2021-11-20NCCX10'!$D:$Z,4,0),"")</f>
        <v/>
      </c>
      <c r="E7" s="10" t="str">
        <f>IFERROR(VLOOKUP($C7,'[1]2021-11-20NCCX10'!$D:$Z,5,0),"")</f>
        <v/>
      </c>
      <c r="F7" s="10" t="str">
        <f>IFERROR(VLOOKUP($C7,'[1]2021-11-20NCCX10'!$D:$Z,7,0),"")</f>
        <v/>
      </c>
      <c r="G7" s="10" t="str">
        <f>IFERROR(VLOOKUP($C7,'[1]2021-11-20NCCX10'!$D:$Z,10,0),"")</f>
        <v/>
      </c>
      <c r="H7" s="11" t="str">
        <f>IFERROR(VLOOKUP($C7,'[1]2021-11-20NCCX10'!$D:$Z,12,0),"")</f>
        <v/>
      </c>
      <c r="I7" s="10" t="str">
        <f>IFERROR(VLOOKUP($C7,'[1]2021-11-20NCCX10'!$D:$Z,9,0),"")</f>
        <v/>
      </c>
      <c r="J7" s="10" t="str">
        <f>IFERROR(VLOOKUP($C7,'[1]2021-11-20NCCX10'!$D:$Z,11,0),"")</f>
        <v/>
      </c>
      <c r="K7" s="10" t="str">
        <f>IFERROR(VLOOKUP($C7,'[1]2021-11-20NCCX10'!$D:$Z,17,0),"")</f>
        <v/>
      </c>
    </row>
    <row r="8" spans="1:11" x14ac:dyDescent="0.2">
      <c r="A8" s="9" t="str">
        <f>IF(B8&lt;&gt;" ",'Results Data Entry'!A8," ")</f>
        <v xml:space="preserve"> </v>
      </c>
      <c r="B8" s="9" t="str">
        <f>'Results Data Entry'!Z8</f>
        <v xml:space="preserve"> </v>
      </c>
      <c r="C8" s="9" t="str">
        <f t="shared" si="0"/>
        <v xml:space="preserve"> UCI Elite Women</v>
      </c>
      <c r="D8" s="10" t="str">
        <f>IFERROR(VLOOKUP($C8,'[1]2021-11-20NCCX10'!$D:$Z,4,0),"")</f>
        <v/>
      </c>
      <c r="E8" s="10" t="str">
        <f>IFERROR(VLOOKUP($C8,'[1]2021-11-20NCCX10'!$D:$Z,5,0),"")</f>
        <v/>
      </c>
      <c r="F8" s="10" t="str">
        <f>IFERROR(VLOOKUP($C8,'[1]2021-11-20NCCX10'!$D:$Z,7,0),"")</f>
        <v/>
      </c>
      <c r="G8" s="10" t="str">
        <f>IFERROR(VLOOKUP($C8,'[1]2021-11-20NCCX10'!$D:$Z,10,0),"")</f>
        <v/>
      </c>
      <c r="H8" s="11" t="str">
        <f>IFERROR(VLOOKUP($C8,'[1]2021-11-20NCCX10'!$D:$Z,12,0),"")</f>
        <v/>
      </c>
      <c r="I8" s="10" t="str">
        <f>IFERROR(VLOOKUP($C8,'[1]2021-11-20NCCX10'!$D:$Z,9,0),"")</f>
        <v/>
      </c>
      <c r="J8" s="10" t="str">
        <f>IFERROR(VLOOKUP($C8,'[1]2021-11-20NCCX10'!$D:$Z,11,0),"")</f>
        <v/>
      </c>
      <c r="K8" s="10" t="str">
        <f>IFERROR(VLOOKUP($C8,'[1]2021-11-20NCCX10'!$D:$Z,17,0),"")</f>
        <v/>
      </c>
    </row>
    <row r="9" spans="1:11" x14ac:dyDescent="0.2">
      <c r="A9" s="9" t="str">
        <f>IF(B9&lt;&gt;" ",'Results Data Entry'!A9," ")</f>
        <v xml:space="preserve"> </v>
      </c>
      <c r="B9" s="9" t="str">
        <f>'Results Data Entry'!Z9</f>
        <v xml:space="preserve"> </v>
      </c>
      <c r="C9" s="9" t="str">
        <f t="shared" si="0"/>
        <v xml:space="preserve"> UCI Elite Women</v>
      </c>
      <c r="D9" s="10" t="str">
        <f>IFERROR(VLOOKUP($C9,'[1]2021-11-20NCCX10'!$D:$Z,4,0),"")</f>
        <v/>
      </c>
      <c r="E9" s="10" t="str">
        <f>IFERROR(VLOOKUP($C9,'[1]2021-11-20NCCX10'!$D:$Z,5,0),"")</f>
        <v/>
      </c>
      <c r="F9" s="10" t="str">
        <f>IFERROR(VLOOKUP($C9,'[1]2021-11-20NCCX10'!$D:$Z,7,0),"")</f>
        <v/>
      </c>
      <c r="G9" s="10" t="str">
        <f>IFERROR(VLOOKUP($C9,'[1]2021-11-20NCCX10'!$D:$Z,10,0),"")</f>
        <v/>
      </c>
      <c r="H9" s="11" t="str">
        <f>IFERROR(VLOOKUP($C9,'[1]2021-11-20NCCX10'!$D:$Z,12,0),"")</f>
        <v/>
      </c>
      <c r="I9" s="10" t="str">
        <f>IFERROR(VLOOKUP($C9,'[1]2021-11-20NCCX10'!$D:$Z,9,0),"")</f>
        <v/>
      </c>
      <c r="J9" s="10" t="str">
        <f>IFERROR(VLOOKUP($C9,'[1]2021-11-20NCCX10'!$D:$Z,11,0),"")</f>
        <v/>
      </c>
      <c r="K9" s="10" t="str">
        <f>IFERROR(VLOOKUP($C9,'[1]2021-11-20NCCX10'!$D:$Z,17,0),"")</f>
        <v/>
      </c>
    </row>
    <row r="10" spans="1:11" x14ac:dyDescent="0.2">
      <c r="A10" s="9" t="str">
        <f>IF(B10&lt;&gt;" ",'Results Data Entry'!A10," ")</f>
        <v xml:space="preserve"> </v>
      </c>
      <c r="B10" s="9" t="str">
        <f>'Results Data Entry'!Z10</f>
        <v xml:space="preserve"> </v>
      </c>
      <c r="C10" s="9" t="str">
        <f t="shared" si="0"/>
        <v xml:space="preserve"> UCI Elite Women</v>
      </c>
      <c r="D10" s="10" t="str">
        <f>IFERROR(VLOOKUP($C10,'[1]2021-11-20NCCX10'!$D:$Z,4,0),"")</f>
        <v/>
      </c>
      <c r="E10" s="10" t="str">
        <f>IFERROR(VLOOKUP($C10,'[1]2021-11-20NCCX10'!$D:$Z,5,0),"")</f>
        <v/>
      </c>
      <c r="F10" s="10" t="str">
        <f>IFERROR(VLOOKUP($C10,'[1]2021-11-20NCCX10'!$D:$Z,7,0),"")</f>
        <v/>
      </c>
      <c r="G10" s="10" t="str">
        <f>IFERROR(VLOOKUP($C10,'[1]2021-11-20NCCX10'!$D:$Z,10,0),"")</f>
        <v/>
      </c>
      <c r="H10" s="11" t="str">
        <f>IFERROR(VLOOKUP($C10,'[1]2021-11-20NCCX10'!$D:$Z,12,0),"")</f>
        <v/>
      </c>
      <c r="I10" s="10" t="str">
        <f>IFERROR(VLOOKUP($C10,'[1]2021-11-20NCCX10'!$D:$Z,9,0),"")</f>
        <v/>
      </c>
      <c r="J10" s="10" t="str">
        <f>IFERROR(VLOOKUP($C10,'[1]2021-11-20NCCX10'!$D:$Z,11,0),"")</f>
        <v/>
      </c>
      <c r="K10" s="10" t="str">
        <f>IFERROR(VLOOKUP($C10,'[1]2021-11-20NCCX10'!$D:$Z,17,0),"")</f>
        <v/>
      </c>
    </row>
    <row r="11" spans="1:11" x14ac:dyDescent="0.2">
      <c r="A11" s="9" t="str">
        <f>IF(B11&lt;&gt;" ",'Results Data Entry'!A11," ")</f>
        <v xml:space="preserve"> </v>
      </c>
      <c r="B11" s="9" t="str">
        <f>'Results Data Entry'!Z11</f>
        <v xml:space="preserve"> </v>
      </c>
      <c r="C11" s="9" t="str">
        <f t="shared" si="0"/>
        <v xml:space="preserve"> UCI Elite Women</v>
      </c>
      <c r="D11" s="10" t="str">
        <f>IFERROR(VLOOKUP($C11,'[1]2021-11-20NCCX10'!$D:$Z,4,0),"")</f>
        <v/>
      </c>
      <c r="E11" s="10" t="str">
        <f>IFERROR(VLOOKUP($C11,'[1]2021-11-20NCCX10'!$D:$Z,5,0),"")</f>
        <v/>
      </c>
      <c r="F11" s="10" t="str">
        <f>IFERROR(VLOOKUP($C11,'[1]2021-11-20NCCX10'!$D:$Z,7,0),"")</f>
        <v/>
      </c>
      <c r="G11" s="10" t="str">
        <f>IFERROR(VLOOKUP($C11,'[1]2021-11-20NCCX10'!$D:$Z,10,0),"")</f>
        <v/>
      </c>
      <c r="H11" s="11" t="str">
        <f>IFERROR(VLOOKUP($C11,'[1]2021-11-20NCCX10'!$D:$Z,12,0),"")</f>
        <v/>
      </c>
      <c r="I11" s="10" t="str">
        <f>IFERROR(VLOOKUP($C11,'[1]2021-11-20NCCX10'!$D:$Z,9,0),"")</f>
        <v/>
      </c>
      <c r="J11" s="10" t="str">
        <f>IFERROR(VLOOKUP($C11,'[1]2021-11-20NCCX10'!$D:$Z,11,0),"")</f>
        <v/>
      </c>
      <c r="K11" s="10" t="str">
        <f>IFERROR(VLOOKUP($C11,'[1]2021-11-20NCCX10'!$D:$Z,17,0),"")</f>
        <v/>
      </c>
    </row>
    <row r="12" spans="1:11" x14ac:dyDescent="0.2">
      <c r="A12" s="9" t="str">
        <f>IF(B12&lt;&gt;" ",'Results Data Entry'!A12," ")</f>
        <v xml:space="preserve"> </v>
      </c>
      <c r="B12" s="9" t="str">
        <f>'Results Data Entry'!Z12</f>
        <v xml:space="preserve"> </v>
      </c>
      <c r="C12" s="9" t="str">
        <f t="shared" si="0"/>
        <v xml:space="preserve"> UCI Elite Women</v>
      </c>
      <c r="D12" s="10" t="str">
        <f>IFERROR(VLOOKUP($C12,'[1]2021-11-20NCCX10'!$D:$Z,4,0),"")</f>
        <v/>
      </c>
      <c r="E12" s="10" t="str">
        <f>IFERROR(VLOOKUP($C12,'[1]2021-11-20NCCX10'!$D:$Z,5,0),"")</f>
        <v/>
      </c>
      <c r="F12" s="10" t="str">
        <f>IFERROR(VLOOKUP($C12,'[1]2021-11-20NCCX10'!$D:$Z,7,0),"")</f>
        <v/>
      </c>
      <c r="G12" s="10" t="str">
        <f>IFERROR(VLOOKUP($C12,'[1]2021-11-20NCCX10'!$D:$Z,10,0),"")</f>
        <v/>
      </c>
      <c r="H12" s="11" t="str">
        <f>IFERROR(VLOOKUP($C12,'[1]2021-11-20NCCX10'!$D:$Z,12,0),"")</f>
        <v/>
      </c>
      <c r="I12" s="10" t="str">
        <f>IFERROR(VLOOKUP($C12,'[1]2021-11-20NCCX10'!$D:$Z,9,0),"")</f>
        <v/>
      </c>
      <c r="J12" s="10" t="str">
        <f>IFERROR(VLOOKUP($C12,'[1]2021-11-20NCCX10'!$D:$Z,11,0),"")</f>
        <v/>
      </c>
      <c r="K12" s="10" t="str">
        <f>IFERROR(VLOOKUP($C12,'[1]2021-11-20NCCX10'!$D:$Z,17,0),"")</f>
        <v/>
      </c>
    </row>
    <row r="13" spans="1:11" x14ac:dyDescent="0.2">
      <c r="A13" s="9" t="str">
        <f>IF(B13&lt;&gt;" ",'Results Data Entry'!A13," ")</f>
        <v xml:space="preserve"> </v>
      </c>
      <c r="B13" s="9" t="str">
        <f>'Results Data Entry'!Z13</f>
        <v xml:space="preserve"> </v>
      </c>
      <c r="C13" s="9" t="str">
        <f t="shared" si="0"/>
        <v xml:space="preserve"> UCI Elite Women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x14ac:dyDescent="0.2">
      <c r="A14" s="9" t="str">
        <f>IF(B14&lt;&gt;" ",'Results Data Entry'!A14," ")</f>
        <v xml:space="preserve"> </v>
      </c>
      <c r="B14" s="9" t="str">
        <f>'Results Data Entry'!Z14</f>
        <v xml:space="preserve"> </v>
      </c>
      <c r="C14" s="9" t="str">
        <f t="shared" si="0"/>
        <v xml:space="preserve"> UCI Elite Women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x14ac:dyDescent="0.2">
      <c r="A15" s="9" t="str">
        <f>IF(B15&lt;&gt;" ",'Results Data Entry'!A15," ")</f>
        <v xml:space="preserve"> </v>
      </c>
      <c r="B15" s="9" t="str">
        <f>'Results Data Entry'!Z15</f>
        <v xml:space="preserve"> </v>
      </c>
      <c r="C15" s="9" t="str">
        <f t="shared" si="0"/>
        <v xml:space="preserve"> UCI Elite Women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x14ac:dyDescent="0.2">
      <c r="A16" s="9" t="str">
        <f>IF(B16&lt;&gt;" ",'Results Data Entry'!A16," ")</f>
        <v xml:space="preserve"> </v>
      </c>
      <c r="B16" s="9" t="str">
        <f>'Results Data Entry'!Z16</f>
        <v xml:space="preserve"> </v>
      </c>
      <c r="C16" s="9" t="str">
        <f t="shared" si="0"/>
        <v xml:space="preserve"> UCI Elite Women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x14ac:dyDescent="0.2">
      <c r="A17" s="9" t="str">
        <f>IF(B17&lt;&gt;" ",'Results Data Entry'!A17," ")</f>
        <v xml:space="preserve"> </v>
      </c>
      <c r="B17" s="9" t="str">
        <f>'Results Data Entry'!Z17</f>
        <v xml:space="preserve"> </v>
      </c>
      <c r="C17" s="9" t="str">
        <f t="shared" si="0"/>
        <v xml:space="preserve"> UCI Elite Women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x14ac:dyDescent="0.2">
      <c r="A18" s="9" t="str">
        <f>IF(B18&lt;&gt;" ",'Results Data Entry'!A18," ")</f>
        <v xml:space="preserve"> </v>
      </c>
      <c r="B18" s="9" t="str">
        <f>'Results Data Entry'!Z18</f>
        <v xml:space="preserve"> </v>
      </c>
      <c r="C18" s="9" t="str">
        <f t="shared" si="0"/>
        <v xml:space="preserve"> UCI Elite Women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x14ac:dyDescent="0.2">
      <c r="A19" s="9" t="str">
        <f>IF(B19&lt;&gt;" ",'Results Data Entry'!A19," ")</f>
        <v xml:space="preserve"> </v>
      </c>
      <c r="B19" s="9" t="str">
        <f>'Results Data Entry'!Z19</f>
        <v xml:space="preserve"> </v>
      </c>
      <c r="C19" s="9" t="str">
        <f t="shared" si="0"/>
        <v xml:space="preserve"> UCI Elite Women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x14ac:dyDescent="0.2">
      <c r="A20" s="9" t="str">
        <f>IF(B20&lt;&gt;" ",'Results Data Entry'!A20," ")</f>
        <v xml:space="preserve"> </v>
      </c>
      <c r="B20" s="9" t="str">
        <f>'Results Data Entry'!Z20</f>
        <v xml:space="preserve"> </v>
      </c>
      <c r="C20" s="9" t="str">
        <f t="shared" si="0"/>
        <v xml:space="preserve"> UCI Elite Women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x14ac:dyDescent="0.2">
      <c r="A21" s="9" t="str">
        <f>IF(B21&lt;&gt;" ",'Results Data Entry'!A21," ")</f>
        <v xml:space="preserve"> </v>
      </c>
      <c r="B21" s="9" t="str">
        <f>'Results Data Entry'!Z21</f>
        <v xml:space="preserve"> </v>
      </c>
      <c r="C21" s="9" t="str">
        <f t="shared" si="0"/>
        <v xml:space="preserve"> UCI Elite Women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x14ac:dyDescent="0.2">
      <c r="A22" s="9" t="str">
        <f>IF(B22&lt;&gt;" ",'Results Data Entry'!A22," ")</f>
        <v xml:space="preserve"> </v>
      </c>
      <c r="B22" s="9" t="str">
        <f>'Results Data Entry'!Z22</f>
        <v xml:space="preserve"> </v>
      </c>
      <c r="C22" s="9" t="str">
        <f t="shared" si="0"/>
        <v xml:space="preserve"> UCI Elite Women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x14ac:dyDescent="0.2">
      <c r="A23" s="9" t="str">
        <f>IF(B23&lt;&gt;" ",'Results Data Entry'!A23," ")</f>
        <v xml:space="preserve"> </v>
      </c>
      <c r="B23" s="9" t="str">
        <f>'Results Data Entry'!Z23</f>
        <v xml:space="preserve"> </v>
      </c>
      <c r="C23" s="9" t="str">
        <f t="shared" si="0"/>
        <v xml:space="preserve"> UCI Elite Women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x14ac:dyDescent="0.2">
      <c r="A24" s="9" t="str">
        <f>IF(B24&lt;&gt;" ",'Results Data Entry'!A24," ")</f>
        <v xml:space="preserve"> </v>
      </c>
      <c r="B24" s="9" t="str">
        <f>'Results Data Entry'!Z24</f>
        <v xml:space="preserve"> </v>
      </c>
      <c r="C24" s="9" t="str">
        <f t="shared" si="0"/>
        <v xml:space="preserve"> UCI Elite Women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x14ac:dyDescent="0.2">
      <c r="A25" s="9" t="str">
        <f>IF(B25&lt;&gt;" ",'Results Data Entry'!A25," ")</f>
        <v xml:space="preserve"> </v>
      </c>
      <c r="B25" s="9" t="str">
        <f>'Results Data Entry'!Z25</f>
        <v xml:space="preserve"> </v>
      </c>
      <c r="C25" s="9" t="str">
        <f t="shared" si="0"/>
        <v xml:space="preserve"> UCI Elite Women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x14ac:dyDescent="0.2">
      <c r="A26" s="9" t="str">
        <f>IF(B26&lt;&gt;" ",'Results Data Entry'!A26," ")</f>
        <v xml:space="preserve"> </v>
      </c>
      <c r="B26" s="9" t="str">
        <f>'Results Data Entry'!Z26</f>
        <v xml:space="preserve"> </v>
      </c>
      <c r="C26" s="9" t="str">
        <f t="shared" si="0"/>
        <v xml:space="preserve"> UCI Elite Women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x14ac:dyDescent="0.2">
      <c r="A27" s="9" t="str">
        <f>IF(B27&lt;&gt;" ",'Results Data Entry'!A27," ")</f>
        <v xml:space="preserve"> </v>
      </c>
      <c r="B27" s="9" t="str">
        <f>'Results Data Entry'!Z27</f>
        <v xml:space="preserve"> </v>
      </c>
      <c r="C27" s="9" t="str">
        <f t="shared" si="0"/>
        <v xml:space="preserve"> UCI Elite Women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x14ac:dyDescent="0.2">
      <c r="A28" s="9" t="str">
        <f>IF(B28&lt;&gt;" ",'Results Data Entry'!A28," ")</f>
        <v xml:space="preserve"> </v>
      </c>
      <c r="B28" s="9" t="str">
        <f>'Results Data Entry'!Z28</f>
        <v xml:space="preserve"> </v>
      </c>
      <c r="C28" s="9" t="str">
        <f t="shared" si="0"/>
        <v xml:space="preserve"> UCI Elite Women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x14ac:dyDescent="0.2">
      <c r="A29" s="9" t="str">
        <f>IF(B29&lt;&gt;" ",'Results Data Entry'!A29," ")</f>
        <v xml:space="preserve"> </v>
      </c>
      <c r="B29" s="9" t="str">
        <f>'Results Data Entry'!Z29</f>
        <v xml:space="preserve"> </v>
      </c>
      <c r="C29" s="9" t="str">
        <f t="shared" si="0"/>
        <v xml:space="preserve"> UCI Elite Women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x14ac:dyDescent="0.2">
      <c r="A30" s="9" t="str">
        <f>IF(B30&lt;&gt;" ",'Results Data Entry'!A30," ")</f>
        <v xml:space="preserve"> </v>
      </c>
      <c r="B30" s="9" t="str">
        <f>'Results Data Entry'!Z30</f>
        <v xml:space="preserve"> </v>
      </c>
      <c r="C30" s="9" t="str">
        <f t="shared" si="0"/>
        <v xml:space="preserve"> UCI Elite Women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x14ac:dyDescent="0.2">
      <c r="A31" s="9" t="str">
        <f>IF(B31&lt;&gt;" ",'Results Data Entry'!A31," ")</f>
        <v xml:space="preserve"> </v>
      </c>
      <c r="B31" s="9" t="str">
        <f>'Results Data Entry'!Z31</f>
        <v xml:space="preserve"> </v>
      </c>
      <c r="C31" s="9" t="str">
        <f t="shared" si="0"/>
        <v xml:space="preserve"> UCI Elite Women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x14ac:dyDescent="0.2">
      <c r="A32" s="9" t="str">
        <f>IF(B32&lt;&gt;" ",'Results Data Entry'!A32," ")</f>
        <v xml:space="preserve"> </v>
      </c>
      <c r="B32" s="9" t="str">
        <f>'Results Data Entry'!Z32</f>
        <v xml:space="preserve"> </v>
      </c>
      <c r="C32" s="9" t="str">
        <f t="shared" si="0"/>
        <v xml:space="preserve"> UCI Elite Women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x14ac:dyDescent="0.2">
      <c r="A33" s="9" t="str">
        <f>IF(B33&lt;&gt;" ",'Results Data Entry'!A33," ")</f>
        <v xml:space="preserve"> </v>
      </c>
      <c r="B33" s="9" t="str">
        <f>'Results Data Entry'!Z33</f>
        <v xml:space="preserve"> </v>
      </c>
      <c r="C33" s="9" t="str">
        <f t="shared" si="0"/>
        <v xml:space="preserve"> UCI Elite Women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x14ac:dyDescent="0.2">
      <c r="A34" s="9" t="str">
        <f>IF(B34&lt;&gt;" ",'Results Data Entry'!A34," ")</f>
        <v xml:space="preserve"> </v>
      </c>
      <c r="B34" s="9" t="str">
        <f>'Results Data Entry'!Z34</f>
        <v xml:space="preserve"> </v>
      </c>
      <c r="C34" s="9" t="str">
        <f t="shared" si="0"/>
        <v xml:space="preserve"> UCI Elite Women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x14ac:dyDescent="0.2">
      <c r="A35" s="9" t="str">
        <f>IF(B35&lt;&gt;" ",'Results Data Entry'!A35," ")</f>
        <v xml:space="preserve"> </v>
      </c>
      <c r="B35" s="9" t="str">
        <f>'Results Data Entry'!Z35</f>
        <v xml:space="preserve"> </v>
      </c>
      <c r="C35" s="9" t="str">
        <f t="shared" si="0"/>
        <v xml:space="preserve"> UCI Elite Women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x14ac:dyDescent="0.2">
      <c r="A36" s="9" t="str">
        <f>IF(B36&lt;&gt;" ",'Results Data Entry'!A36," ")</f>
        <v xml:space="preserve"> </v>
      </c>
      <c r="B36" s="9" t="str">
        <f>'Results Data Entry'!Z36</f>
        <v xml:space="preserve"> </v>
      </c>
      <c r="C36" s="9" t="str">
        <f t="shared" si="0"/>
        <v xml:space="preserve"> UCI Elite Women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x14ac:dyDescent="0.2">
      <c r="A37" s="9" t="str">
        <f>IF(B37&lt;&gt;" ",'Results Data Entry'!A37," ")</f>
        <v xml:space="preserve"> </v>
      </c>
      <c r="B37" s="9" t="str">
        <f>'Results Data Entry'!Z37</f>
        <v xml:space="preserve"> </v>
      </c>
      <c r="C37" s="9" t="str">
        <f t="shared" si="0"/>
        <v xml:space="preserve"> UCI Elite Women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x14ac:dyDescent="0.2">
      <c r="A38" s="9" t="str">
        <f>IF(B38&lt;&gt;" ",'Results Data Entry'!A38," ")</f>
        <v xml:space="preserve"> </v>
      </c>
      <c r="B38" s="9" t="str">
        <f>'Results Data Entry'!Z38</f>
        <v xml:space="preserve"> </v>
      </c>
      <c r="C38" s="9" t="str">
        <f t="shared" si="0"/>
        <v xml:space="preserve"> UCI Elite Women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x14ac:dyDescent="0.2">
      <c r="A39" s="9" t="str">
        <f>IF(B39&lt;&gt;" ",'Results Data Entry'!A39," ")</f>
        <v xml:space="preserve"> </v>
      </c>
      <c r="B39" s="9" t="str">
        <f>'Results Data Entry'!Z39</f>
        <v xml:space="preserve"> </v>
      </c>
      <c r="C39" s="9" t="str">
        <f t="shared" si="0"/>
        <v xml:space="preserve"> UCI Elite Women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x14ac:dyDescent="0.2">
      <c r="A40" s="9" t="str">
        <f>IF(B40&lt;&gt;" ",'Results Data Entry'!A40," ")</f>
        <v xml:space="preserve"> </v>
      </c>
      <c r="B40" s="9" t="str">
        <f>'Results Data Entry'!Z40</f>
        <v xml:space="preserve"> </v>
      </c>
      <c r="C40" s="9" t="str">
        <f t="shared" si="0"/>
        <v xml:space="preserve"> UCI Elite Women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x14ac:dyDescent="0.2">
      <c r="A41" s="9" t="str">
        <f>IF(B41&lt;&gt;" ",'Results Data Entry'!A41," ")</f>
        <v xml:space="preserve"> </v>
      </c>
      <c r="B41" s="9" t="str">
        <f>'Results Data Entry'!Z41</f>
        <v xml:space="preserve"> </v>
      </c>
      <c r="C41" s="9" t="str">
        <f t="shared" si="0"/>
        <v xml:space="preserve"> UCI Elite Women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x14ac:dyDescent="0.2">
      <c r="A42" s="9" t="str">
        <f>IF(B42&lt;&gt;" ",'Results Data Entry'!A42," ")</f>
        <v xml:space="preserve"> </v>
      </c>
      <c r="B42" s="9" t="str">
        <f>'Results Data Entry'!Z42</f>
        <v xml:space="preserve"> </v>
      </c>
      <c r="C42" s="9" t="str">
        <f t="shared" si="0"/>
        <v xml:space="preserve"> UCI Elite Women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x14ac:dyDescent="0.2">
      <c r="A43" s="9" t="str">
        <f>IF(B43&lt;&gt;" ",'Results Data Entry'!A43," ")</f>
        <v xml:space="preserve"> </v>
      </c>
      <c r="B43" s="9" t="str">
        <f>'Results Data Entry'!Z43</f>
        <v xml:space="preserve"> </v>
      </c>
      <c r="C43" s="9" t="str">
        <f t="shared" si="0"/>
        <v xml:space="preserve"> UCI Elite Women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x14ac:dyDescent="0.2">
      <c r="A44" s="9" t="str">
        <f>IF(B44&lt;&gt;" ",'Results Data Entry'!A44," ")</f>
        <v xml:space="preserve"> </v>
      </c>
      <c r="B44" s="9" t="str">
        <f>'Results Data Entry'!Z44</f>
        <v xml:space="preserve"> </v>
      </c>
      <c r="C44" s="9" t="str">
        <f t="shared" si="0"/>
        <v xml:space="preserve"> UCI Elite Women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x14ac:dyDescent="0.2">
      <c r="A45" s="9" t="str">
        <f>IF(B45&lt;&gt;" ",'Results Data Entry'!A45," ")</f>
        <v xml:space="preserve"> </v>
      </c>
      <c r="B45" s="9" t="str">
        <f>'Results Data Entry'!Z45</f>
        <v xml:space="preserve"> </v>
      </c>
      <c r="C45" s="9" t="str">
        <f t="shared" si="0"/>
        <v xml:space="preserve"> UCI Elite Women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x14ac:dyDescent="0.2">
      <c r="A46" s="9" t="str">
        <f>IF(B46&lt;&gt;" ",'Results Data Entry'!A46," ")</f>
        <v xml:space="preserve"> </v>
      </c>
      <c r="B46" s="9" t="str">
        <f>'Results Data Entry'!Z46</f>
        <v xml:space="preserve"> </v>
      </c>
      <c r="C46" s="9" t="str">
        <f t="shared" si="0"/>
        <v xml:space="preserve"> UCI Elite Women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x14ac:dyDescent="0.2">
      <c r="A47" s="9" t="str">
        <f>IF(B47&lt;&gt;" ",'Results Data Entry'!A47," ")</f>
        <v xml:space="preserve"> </v>
      </c>
      <c r="B47" s="9" t="str">
        <f>'Results Data Entry'!Z47</f>
        <v xml:space="preserve"> </v>
      </c>
      <c r="C47" s="9" t="str">
        <f t="shared" si="0"/>
        <v xml:space="preserve"> UCI Elite Women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x14ac:dyDescent="0.2">
      <c r="A48" s="9" t="str">
        <f>IF(B48&lt;&gt;" ",'Results Data Entry'!A48," ")</f>
        <v xml:space="preserve"> </v>
      </c>
      <c r="B48" s="9" t="str">
        <f>'Results Data Entry'!Z48</f>
        <v xml:space="preserve"> </v>
      </c>
      <c r="C48" s="9" t="str">
        <f t="shared" si="0"/>
        <v xml:space="preserve"> UCI Elite Women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x14ac:dyDescent="0.2">
      <c r="A49" s="9" t="str">
        <f>IF(B49&lt;&gt;" ",'Results Data Entry'!A49," ")</f>
        <v xml:space="preserve"> </v>
      </c>
      <c r="B49" s="9" t="str">
        <f>'Results Data Entry'!Z49</f>
        <v xml:space="preserve"> </v>
      </c>
      <c r="C49" s="9" t="str">
        <f t="shared" si="0"/>
        <v xml:space="preserve"> UCI Elite Women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x14ac:dyDescent="0.2">
      <c r="A50" s="9" t="str">
        <f>IF(B50&lt;&gt;" ",'Results Data Entry'!A50," ")</f>
        <v xml:space="preserve"> </v>
      </c>
      <c r="B50" s="9" t="str">
        <f>'Results Data Entry'!Z50</f>
        <v xml:space="preserve"> </v>
      </c>
      <c r="C50" s="9" t="str">
        <f t="shared" si="0"/>
        <v xml:space="preserve"> UCI Elite Women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x14ac:dyDescent="0.2">
      <c r="A51" s="9" t="str">
        <f>IF(B51&lt;&gt;" ",'Results Data Entry'!A51," ")</f>
        <v xml:space="preserve"> </v>
      </c>
      <c r="B51" s="9" t="str">
        <f>'Results Data Entry'!Z51</f>
        <v xml:space="preserve"> </v>
      </c>
      <c r="C51" s="9" t="str">
        <f t="shared" si="0"/>
        <v xml:space="preserve"> UCI Elite Women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x14ac:dyDescent="0.2">
      <c r="A52" s="9" t="str">
        <f>IF(B52&lt;&gt;" ",'Results Data Entry'!A52," ")</f>
        <v xml:space="preserve"> </v>
      </c>
      <c r="B52" s="9" t="str">
        <f>'Results Data Entry'!Z52</f>
        <v xml:space="preserve"> </v>
      </c>
      <c r="C52" s="9" t="str">
        <f t="shared" si="0"/>
        <v xml:space="preserve"> UCI Elite Women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x14ac:dyDescent="0.2">
      <c r="A53" s="9" t="str">
        <f>IF(B53&lt;&gt;" ",'Results Data Entry'!A53," ")</f>
        <v xml:space="preserve"> </v>
      </c>
      <c r="B53" s="9" t="str">
        <f>'Results Data Entry'!Z53</f>
        <v xml:space="preserve"> </v>
      </c>
      <c r="C53" s="9" t="str">
        <f t="shared" si="0"/>
        <v xml:space="preserve"> UCI Elite Women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x14ac:dyDescent="0.2">
      <c r="A54" s="9" t="str">
        <f>IF(B54&lt;&gt;" ",'Results Data Entry'!A54," ")</f>
        <v xml:space="preserve"> </v>
      </c>
      <c r="B54" s="9" t="str">
        <f>'Results Data Entry'!Z54</f>
        <v xml:space="preserve"> </v>
      </c>
      <c r="C54" s="9" t="str">
        <f t="shared" si="0"/>
        <v xml:space="preserve"> UCI Elite Women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x14ac:dyDescent="0.2">
      <c r="A55" s="9" t="str">
        <f>IF(B55&lt;&gt;" ",'Results Data Entry'!A55," ")</f>
        <v xml:space="preserve"> </v>
      </c>
      <c r="B55" s="9" t="str">
        <f>'Results Data Entry'!Z55</f>
        <v xml:space="preserve"> </v>
      </c>
      <c r="C55" s="9" t="str">
        <f t="shared" si="0"/>
        <v xml:space="preserve"> UCI Elite Women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x14ac:dyDescent="0.2">
      <c r="A56" s="9" t="str">
        <f>IF(B56&lt;&gt;" ",'Results Data Entry'!A56," ")</f>
        <v xml:space="preserve"> </v>
      </c>
      <c r="B56" s="9" t="str">
        <f>'Results Data Entry'!Z56</f>
        <v xml:space="preserve"> </v>
      </c>
      <c r="C56" s="9" t="str">
        <f t="shared" si="0"/>
        <v xml:space="preserve"> UCI Elite Women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x14ac:dyDescent="0.2">
      <c r="A57" s="9" t="str">
        <f>IF(B57&lt;&gt;" ",'Results Data Entry'!A57," ")</f>
        <v xml:space="preserve"> </v>
      </c>
      <c r="B57" s="9" t="str">
        <f>'Results Data Entry'!Z57</f>
        <v xml:space="preserve"> </v>
      </c>
      <c r="C57" s="9" t="str">
        <f t="shared" si="0"/>
        <v xml:space="preserve"> UCI Elite Women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x14ac:dyDescent="0.2">
      <c r="A58" s="9" t="str">
        <f>IF(B58&lt;&gt;" ",'Results Data Entry'!A58," ")</f>
        <v xml:space="preserve"> </v>
      </c>
      <c r="B58" s="9" t="str">
        <f>'Results Data Entry'!Z58</f>
        <v xml:space="preserve"> </v>
      </c>
      <c r="C58" s="9" t="str">
        <f t="shared" si="0"/>
        <v xml:space="preserve"> UCI Elite Women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x14ac:dyDescent="0.2">
      <c r="A59" s="9" t="str">
        <f>IF(B59&lt;&gt;" ",'Results Data Entry'!A59," ")</f>
        <v xml:space="preserve"> </v>
      </c>
      <c r="B59" s="9" t="str">
        <f>'Results Data Entry'!Z59</f>
        <v xml:space="preserve"> </v>
      </c>
      <c r="C59" s="9" t="str">
        <f t="shared" si="0"/>
        <v xml:space="preserve"> UCI Elite Women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x14ac:dyDescent="0.2">
      <c r="A60" s="9" t="str">
        <f>IF(B60&lt;&gt;" ",'Results Data Entry'!A60," ")</f>
        <v xml:space="preserve"> </v>
      </c>
      <c r="B60" s="9" t="str">
        <f>'Results Data Entry'!Z60</f>
        <v xml:space="preserve"> </v>
      </c>
      <c r="C60" s="9" t="str">
        <f t="shared" si="0"/>
        <v xml:space="preserve"> UCI Elite Women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x14ac:dyDescent="0.2">
      <c r="A61" s="9" t="str">
        <f>IF(B61&lt;&gt;" ",'Results Data Entry'!A61," ")</f>
        <v xml:space="preserve"> </v>
      </c>
      <c r="B61" s="9" t="str">
        <f>'Results Data Entry'!Z61</f>
        <v xml:space="preserve"> </v>
      </c>
      <c r="C61" s="9" t="str">
        <f t="shared" si="0"/>
        <v xml:space="preserve"> UCI Elite Women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x14ac:dyDescent="0.2">
      <c r="A62" s="9" t="str">
        <f>IF(B62&lt;&gt;" ",'Results Data Entry'!A62," ")</f>
        <v xml:space="preserve"> </v>
      </c>
      <c r="B62" s="9" t="str">
        <f>'Results Data Entry'!Z62</f>
        <v xml:space="preserve"> </v>
      </c>
      <c r="C62" s="9" t="str">
        <f t="shared" si="0"/>
        <v xml:space="preserve"> UCI Elite Women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x14ac:dyDescent="0.2">
      <c r="A63" s="9" t="str">
        <f>IF(B63&lt;&gt;" ",'Results Data Entry'!A63," ")</f>
        <v xml:space="preserve"> </v>
      </c>
      <c r="B63" s="9" t="str">
        <f>'Results Data Entry'!Z63</f>
        <v xml:space="preserve"> </v>
      </c>
      <c r="C63" s="9" t="str">
        <f t="shared" si="0"/>
        <v xml:space="preserve"> UCI Elite Women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x14ac:dyDescent="0.2">
      <c r="A64" s="9" t="str">
        <f>IF(B64&lt;&gt;" ",'Results Data Entry'!A64," ")</f>
        <v xml:space="preserve"> </v>
      </c>
      <c r="B64" s="9" t="str">
        <f>'Results Data Entry'!Z64</f>
        <v xml:space="preserve"> </v>
      </c>
      <c r="C64" s="9" t="str">
        <f t="shared" si="0"/>
        <v xml:space="preserve"> UCI Elite Women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x14ac:dyDescent="0.2">
      <c r="A65" s="9" t="str">
        <f>IF(B65&lt;&gt;" ",'Results Data Entry'!A65," ")</f>
        <v xml:space="preserve"> </v>
      </c>
      <c r="B65" s="9" t="str">
        <f>'Results Data Entry'!Z65</f>
        <v xml:space="preserve"> </v>
      </c>
      <c r="C65" s="9" t="str">
        <f t="shared" si="0"/>
        <v xml:space="preserve"> UCI Elite Women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x14ac:dyDescent="0.2">
      <c r="A66" s="9" t="str">
        <f>IF(B66&lt;&gt;" ",'Results Data Entry'!A66," ")</f>
        <v xml:space="preserve"> </v>
      </c>
      <c r="B66" s="9" t="str">
        <f>'Results Data Entry'!Z66</f>
        <v xml:space="preserve"> </v>
      </c>
      <c r="C66" s="9" t="str">
        <f t="shared" si="0"/>
        <v xml:space="preserve"> UCI Elite Women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x14ac:dyDescent="0.2">
      <c r="A67" s="9" t="str">
        <f>IF(B67&lt;&gt;" ",'Results Data Entry'!A67," ")</f>
        <v xml:space="preserve"> </v>
      </c>
      <c r="B67" s="9" t="str">
        <f>'Results Data Entry'!Z67</f>
        <v xml:space="preserve"> </v>
      </c>
      <c r="C67" s="9" t="str">
        <f t="shared" ref="C67:C96" si="1">CONCATENATE($B67,"UCI Elite Women")</f>
        <v xml:space="preserve"> UCI Elite Women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x14ac:dyDescent="0.2">
      <c r="A68" s="9" t="str">
        <f>IF(B68&lt;&gt;" ",'Results Data Entry'!A68," ")</f>
        <v xml:space="preserve"> </v>
      </c>
      <c r="B68" s="9" t="str">
        <f>'Results Data Entry'!Z68</f>
        <v xml:space="preserve"> </v>
      </c>
      <c r="C68" s="9" t="str">
        <f t="shared" si="1"/>
        <v xml:space="preserve"> UCI Elite Women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x14ac:dyDescent="0.2">
      <c r="A69" s="9" t="str">
        <f>IF(B69&lt;&gt;" ",'Results Data Entry'!A69," ")</f>
        <v xml:space="preserve"> </v>
      </c>
      <c r="B69" s="9" t="str">
        <f>'Results Data Entry'!Z69</f>
        <v xml:space="preserve"> </v>
      </c>
      <c r="C69" s="9" t="str">
        <f t="shared" si="1"/>
        <v xml:space="preserve"> UCI Elite Women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x14ac:dyDescent="0.2">
      <c r="A70" s="9" t="str">
        <f>IF(B70&lt;&gt;" ",'Results Data Entry'!A70," ")</f>
        <v xml:space="preserve"> </v>
      </c>
      <c r="B70" s="9" t="str">
        <f>'Results Data Entry'!Z70</f>
        <v xml:space="preserve"> </v>
      </c>
      <c r="C70" s="9" t="str">
        <f t="shared" si="1"/>
        <v xml:space="preserve"> UCI Elite Women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x14ac:dyDescent="0.2">
      <c r="A71" s="9" t="str">
        <f>IF(B71&lt;&gt;" ",'Results Data Entry'!A71," ")</f>
        <v xml:space="preserve"> </v>
      </c>
      <c r="B71" s="9" t="str">
        <f>'Results Data Entry'!Z71</f>
        <v xml:space="preserve"> </v>
      </c>
      <c r="C71" s="9" t="str">
        <f t="shared" si="1"/>
        <v xml:space="preserve"> UCI Elite Women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x14ac:dyDescent="0.2">
      <c r="A72" s="9" t="str">
        <f>IF(B72&lt;&gt;" ",'Results Data Entry'!A72," ")</f>
        <v xml:space="preserve"> </v>
      </c>
      <c r="B72" s="9" t="str">
        <f>'Results Data Entry'!Z72</f>
        <v xml:space="preserve"> </v>
      </c>
      <c r="C72" s="9" t="str">
        <f t="shared" si="1"/>
        <v xml:space="preserve"> UCI Elite Women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x14ac:dyDescent="0.2">
      <c r="A73" s="9" t="str">
        <f>IF(B73&lt;&gt;" ",'Results Data Entry'!A73," ")</f>
        <v xml:space="preserve"> </v>
      </c>
      <c r="B73" s="9" t="str">
        <f>'Results Data Entry'!Z73</f>
        <v xml:space="preserve"> </v>
      </c>
      <c r="C73" s="9" t="str">
        <f t="shared" si="1"/>
        <v xml:space="preserve"> UCI Elite Women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x14ac:dyDescent="0.2">
      <c r="A74" s="9" t="str">
        <f>IF(B74&lt;&gt;" ",'Results Data Entry'!A74," ")</f>
        <v xml:space="preserve"> </v>
      </c>
      <c r="B74" s="9" t="str">
        <f>'Results Data Entry'!Z74</f>
        <v xml:space="preserve"> </v>
      </c>
      <c r="C74" s="9" t="str">
        <f t="shared" si="1"/>
        <v xml:space="preserve"> UCI Elite Women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x14ac:dyDescent="0.2">
      <c r="A75" s="9" t="str">
        <f>IF(B75&lt;&gt;" ",'Results Data Entry'!A75," ")</f>
        <v xml:space="preserve"> </v>
      </c>
      <c r="B75" s="9" t="str">
        <f>'Results Data Entry'!Z75</f>
        <v xml:space="preserve"> </v>
      </c>
      <c r="C75" s="9" t="str">
        <f t="shared" si="1"/>
        <v xml:space="preserve"> UCI Elite Women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x14ac:dyDescent="0.2">
      <c r="A76" s="9" t="str">
        <f>IF(B76&lt;&gt;" ",'Results Data Entry'!A76," ")</f>
        <v xml:space="preserve"> </v>
      </c>
      <c r="B76" s="9" t="str">
        <f>'Results Data Entry'!Z76</f>
        <v xml:space="preserve"> </v>
      </c>
      <c r="C76" s="9" t="str">
        <f t="shared" si="1"/>
        <v xml:space="preserve"> UCI Elite Women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x14ac:dyDescent="0.2">
      <c r="A77" s="9" t="str">
        <f>IF(B77&lt;&gt;" ",'Results Data Entry'!A77," ")</f>
        <v xml:space="preserve"> </v>
      </c>
      <c r="B77" s="9" t="str">
        <f>'Results Data Entry'!Z77</f>
        <v xml:space="preserve"> </v>
      </c>
      <c r="C77" s="9" t="str">
        <f t="shared" si="1"/>
        <v xml:space="preserve"> UCI Elite Women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x14ac:dyDescent="0.2">
      <c r="A78" s="9" t="str">
        <f>IF(B78&lt;&gt;" ",'Results Data Entry'!A78," ")</f>
        <v xml:space="preserve"> </v>
      </c>
      <c r="B78" s="9" t="str">
        <f>'Results Data Entry'!Z78</f>
        <v xml:space="preserve"> </v>
      </c>
      <c r="C78" s="9" t="str">
        <f t="shared" si="1"/>
        <v xml:space="preserve"> UCI Elite Women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x14ac:dyDescent="0.2">
      <c r="A79" s="9" t="str">
        <f>IF(B79&lt;&gt;" ",'Results Data Entry'!A79," ")</f>
        <v xml:space="preserve"> </v>
      </c>
      <c r="B79" s="9" t="str">
        <f>'Results Data Entry'!Z79</f>
        <v xml:space="preserve"> </v>
      </c>
      <c r="C79" s="9" t="str">
        <f t="shared" si="1"/>
        <v xml:space="preserve"> UCI Elite Women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x14ac:dyDescent="0.2">
      <c r="A80" s="9" t="str">
        <f>IF(B80&lt;&gt;" ",'Results Data Entry'!A80," ")</f>
        <v xml:space="preserve"> </v>
      </c>
      <c r="B80" s="9" t="str">
        <f>'Results Data Entry'!Z80</f>
        <v xml:space="preserve"> </v>
      </c>
      <c r="C80" s="9" t="str">
        <f t="shared" si="1"/>
        <v xml:space="preserve"> UCI Elite Women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x14ac:dyDescent="0.2">
      <c r="A81" s="9" t="str">
        <f>IF(B81&lt;&gt;" ",'Results Data Entry'!A81," ")</f>
        <v xml:space="preserve"> </v>
      </c>
      <c r="B81" s="9" t="str">
        <f>'Results Data Entry'!Z81</f>
        <v xml:space="preserve"> </v>
      </c>
      <c r="C81" s="9" t="str">
        <f t="shared" si="1"/>
        <v xml:space="preserve"> UCI Elite Women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x14ac:dyDescent="0.2">
      <c r="A82" s="9" t="str">
        <f>IF(B82&lt;&gt;" ",'Results Data Entry'!A82," ")</f>
        <v xml:space="preserve"> </v>
      </c>
      <c r="B82" s="9" t="str">
        <f>'Results Data Entry'!Z82</f>
        <v xml:space="preserve"> </v>
      </c>
      <c r="C82" s="9" t="str">
        <f t="shared" si="1"/>
        <v xml:space="preserve"> UCI Elite Women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x14ac:dyDescent="0.2">
      <c r="A83" s="9" t="str">
        <f>IF(B83&lt;&gt;" ",'Results Data Entry'!A83," ")</f>
        <v xml:space="preserve"> </v>
      </c>
      <c r="B83" s="9" t="str">
        <f>'Results Data Entry'!Z83</f>
        <v xml:space="preserve"> </v>
      </c>
      <c r="C83" s="9" t="str">
        <f t="shared" si="1"/>
        <v xml:space="preserve"> UCI Elite Women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x14ac:dyDescent="0.2">
      <c r="A84" s="9" t="str">
        <f>IF(B84&lt;&gt;" ",'Results Data Entry'!A84," ")</f>
        <v xml:space="preserve"> </v>
      </c>
      <c r="B84" s="9" t="str">
        <f>'Results Data Entry'!Z84</f>
        <v xml:space="preserve"> </v>
      </c>
      <c r="C84" s="9" t="str">
        <f t="shared" si="1"/>
        <v xml:space="preserve"> UCI Elite Women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x14ac:dyDescent="0.2">
      <c r="A85" s="9" t="str">
        <f>IF(B85&lt;&gt;" ",'Results Data Entry'!A85," ")</f>
        <v xml:space="preserve"> </v>
      </c>
      <c r="B85" s="9" t="str">
        <f>'Results Data Entry'!Z85</f>
        <v xml:space="preserve"> </v>
      </c>
      <c r="C85" s="9" t="str">
        <f t="shared" si="1"/>
        <v xml:space="preserve"> UCI Elite Women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x14ac:dyDescent="0.2">
      <c r="A86" s="9" t="str">
        <f>IF(B86&lt;&gt;" ",'Results Data Entry'!A86," ")</f>
        <v xml:space="preserve"> </v>
      </c>
      <c r="B86" s="9" t="str">
        <f>'Results Data Entry'!Z86</f>
        <v xml:space="preserve"> </v>
      </c>
      <c r="C86" s="9" t="str">
        <f t="shared" si="1"/>
        <v xml:space="preserve"> UCI Elite Women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x14ac:dyDescent="0.2">
      <c r="A87" s="9" t="str">
        <f>IF(B87&lt;&gt;" ",'Results Data Entry'!A87," ")</f>
        <v xml:space="preserve"> </v>
      </c>
      <c r="B87" s="9" t="str">
        <f>'Results Data Entry'!Z87</f>
        <v xml:space="preserve"> </v>
      </c>
      <c r="C87" s="9" t="str">
        <f t="shared" si="1"/>
        <v xml:space="preserve"> UCI Elite Women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x14ac:dyDescent="0.2">
      <c r="A88" s="9" t="str">
        <f>IF(B88&lt;&gt;" ",'Results Data Entry'!A88," ")</f>
        <v xml:space="preserve"> </v>
      </c>
      <c r="B88" s="9" t="str">
        <f>'Results Data Entry'!Z88</f>
        <v xml:space="preserve"> </v>
      </c>
      <c r="C88" s="9" t="str">
        <f t="shared" si="1"/>
        <v xml:space="preserve"> UCI Elite Women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x14ac:dyDescent="0.2">
      <c r="A89" s="9" t="str">
        <f>IF(B89&lt;&gt;" ",'Results Data Entry'!A89," ")</f>
        <v xml:space="preserve"> </v>
      </c>
      <c r="B89" s="9" t="str">
        <f>'Results Data Entry'!Z89</f>
        <v xml:space="preserve"> </v>
      </c>
      <c r="C89" s="9" t="str">
        <f t="shared" si="1"/>
        <v xml:space="preserve"> UCI Elite Women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x14ac:dyDescent="0.2">
      <c r="A90" s="9" t="str">
        <f>IF(B90&lt;&gt;" ",'Results Data Entry'!A90," ")</f>
        <v xml:space="preserve"> </v>
      </c>
      <c r="B90" s="9" t="str">
        <f>'Results Data Entry'!Z90</f>
        <v xml:space="preserve"> </v>
      </c>
      <c r="C90" s="9" t="str">
        <f t="shared" si="1"/>
        <v xml:space="preserve"> UCI Elite Women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x14ac:dyDescent="0.2">
      <c r="A91" s="9" t="str">
        <f>IF(B91&lt;&gt;" ",'Results Data Entry'!A91," ")</f>
        <v xml:space="preserve"> </v>
      </c>
      <c r="B91" s="9" t="str">
        <f>'Results Data Entry'!Z91</f>
        <v xml:space="preserve"> </v>
      </c>
      <c r="C91" s="9" t="str">
        <f t="shared" si="1"/>
        <v xml:space="preserve"> UCI Elite Women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x14ac:dyDescent="0.2">
      <c r="A92" s="9" t="str">
        <f>IF(B92&lt;&gt;" ",'Results Data Entry'!A92," ")</f>
        <v xml:space="preserve"> </v>
      </c>
      <c r="B92" s="9" t="str">
        <f>'Results Data Entry'!Z92</f>
        <v xml:space="preserve"> </v>
      </c>
      <c r="C92" s="9" t="str">
        <f t="shared" si="1"/>
        <v xml:space="preserve"> UCI Elite Women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x14ac:dyDescent="0.2">
      <c r="A93" s="9" t="str">
        <f>IF(B93&lt;&gt;" ",'Results Data Entry'!A93," ")</f>
        <v xml:space="preserve"> </v>
      </c>
      <c r="B93" s="9" t="str">
        <f>'Results Data Entry'!Z93</f>
        <v xml:space="preserve"> </v>
      </c>
      <c r="C93" s="9" t="str">
        <f t="shared" si="1"/>
        <v xml:space="preserve"> UCI Elite Women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x14ac:dyDescent="0.2">
      <c r="A94" s="9" t="str">
        <f>IF(B94&lt;&gt;" ",'Results Data Entry'!A94," ")</f>
        <v xml:space="preserve"> </v>
      </c>
      <c r="B94" s="9" t="str">
        <f>'Results Data Entry'!Z94</f>
        <v xml:space="preserve"> </v>
      </c>
      <c r="C94" s="9" t="str">
        <f t="shared" si="1"/>
        <v xml:space="preserve"> UCI Elite Women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x14ac:dyDescent="0.2">
      <c r="A95" s="9" t="str">
        <f>IF(B95&lt;&gt;" ",'Results Data Entry'!A95," ")</f>
        <v xml:space="preserve"> </v>
      </c>
      <c r="B95" s="9" t="str">
        <f>'Results Data Entry'!Z95</f>
        <v xml:space="preserve"> </v>
      </c>
      <c r="C95" s="9" t="str">
        <f t="shared" si="1"/>
        <v xml:space="preserve"> UCI Elite Women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x14ac:dyDescent="0.2">
      <c r="A96" s="9" t="str">
        <f>IF(B96&lt;&gt;" ",'Results Data Entry'!A96," ")</f>
        <v xml:space="preserve"> </v>
      </c>
      <c r="B96" s="9" t="str">
        <f>'Results Data Entry'!Z96</f>
        <v xml:space="preserve"> </v>
      </c>
      <c r="C96" s="9" t="str">
        <f t="shared" si="1"/>
        <v xml:space="preserve"> UCI Elite Women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78945-998D-4615-B980-575E75905CDD}">
  <sheetPr>
    <pageSetUpPr fitToPage="1"/>
  </sheetPr>
  <dimension ref="A1:K96"/>
  <sheetViews>
    <sheetView workbookViewId="0">
      <selection sqref="A1:J24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 t="str">
        <f>IF(B2&lt;&gt;" ",'Results Data Entry'!A2," ")</f>
        <v xml:space="preserve"> </v>
      </c>
      <c r="B2" s="9" t="str">
        <f>'Results Data Entry'!Y2</f>
        <v xml:space="preserve"> </v>
      </c>
      <c r="C2" s="9" t="str">
        <f>CONCATENATE($B2,"UCI Elite Men")</f>
        <v xml:space="preserve"> UCI Elite Men</v>
      </c>
      <c r="D2" s="10" t="str">
        <f>IFERROR(VLOOKUP($C2,'[1]2021-11-20NCCX10'!$D:$Z,4,0),"")</f>
        <v/>
      </c>
      <c r="E2" s="10" t="str">
        <f>IFERROR(VLOOKUP($C2,'[1]2021-11-20NCCX10'!$D:$Z,5,0),"")</f>
        <v/>
      </c>
      <c r="F2" s="10" t="str">
        <f>IFERROR(VLOOKUP($C2,'[1]2021-11-20NCCX10'!$D:$Z,7,0),"")</f>
        <v/>
      </c>
      <c r="G2" s="10" t="str">
        <f>IFERROR(VLOOKUP($C2,'[1]2021-11-20NCCX10'!$D:$Z,10,0),"")</f>
        <v/>
      </c>
      <c r="H2" s="11" t="str">
        <f>IFERROR(VLOOKUP($C2,'[1]2021-11-20NCCX10'!$D:$Z,12,0),"")</f>
        <v/>
      </c>
      <c r="I2" s="10" t="str">
        <f>IFERROR(VLOOKUP($C2,'[1]2021-11-20NCCX10'!$D:$Z,9,0),"")</f>
        <v/>
      </c>
      <c r="J2" s="10" t="str">
        <f>IFERROR(VLOOKUP($C2,'[1]2021-11-20NCCX10'!$D:$Z,11,0),"")</f>
        <v/>
      </c>
      <c r="K2" s="10" t="str">
        <f>IFERROR(VLOOKUP($C2,'[1]2021-11-20NCCX10'!$D:$Z,17,0),"")</f>
        <v/>
      </c>
    </row>
    <row r="3" spans="1:11" x14ac:dyDescent="0.2">
      <c r="A3" s="9" t="str">
        <f>IF(B3&lt;&gt;" ",'Results Data Entry'!A3," ")</f>
        <v xml:space="preserve"> </v>
      </c>
      <c r="B3" s="9" t="str">
        <f>'Results Data Entry'!Y3</f>
        <v xml:space="preserve"> </v>
      </c>
      <c r="C3" s="9" t="str">
        <f t="shared" ref="C3:C66" si="0">CONCATENATE($B3,"UCI Elite Men")</f>
        <v xml:space="preserve"> UCI Elite Men</v>
      </c>
      <c r="D3" s="10" t="str">
        <f>IFERROR(VLOOKUP($C3,'[1]2021-11-20NCCX10'!$D:$Z,4,0),"")</f>
        <v/>
      </c>
      <c r="E3" s="10" t="str">
        <f>IFERROR(VLOOKUP($C3,'[1]2021-11-20NCCX10'!$D:$Z,5,0),"")</f>
        <v/>
      </c>
      <c r="F3" s="10" t="str">
        <f>IFERROR(VLOOKUP($C3,'[1]2021-11-20NCCX10'!$D:$Z,7,0),"")</f>
        <v/>
      </c>
      <c r="G3" s="10" t="str">
        <f>IFERROR(VLOOKUP($C3,'[1]2021-11-20NCCX10'!$D:$Z,10,0),"")</f>
        <v/>
      </c>
      <c r="H3" s="11" t="str">
        <f>IFERROR(VLOOKUP($C3,'[1]2021-11-20NCCX10'!$D:$Z,12,0),"")</f>
        <v/>
      </c>
      <c r="I3" s="10" t="str">
        <f>IFERROR(VLOOKUP($C3,'[1]2021-11-20NCCX10'!$D:$Z,9,0),"")</f>
        <v/>
      </c>
      <c r="J3" s="10" t="str">
        <f>IFERROR(VLOOKUP($C3,'[1]2021-11-20NCCX10'!$D:$Z,11,0),"")</f>
        <v/>
      </c>
      <c r="K3" s="10" t="str">
        <f>IFERROR(VLOOKUP($C3,'[1]2021-11-20NCCX10'!$D:$Z,17,0),"")</f>
        <v/>
      </c>
    </row>
    <row r="4" spans="1:11" x14ac:dyDescent="0.2">
      <c r="A4" s="9" t="str">
        <f>IF(B4&lt;&gt;" ",'Results Data Entry'!A4," ")</f>
        <v xml:space="preserve"> </v>
      </c>
      <c r="B4" s="9" t="str">
        <f>'Results Data Entry'!Y4</f>
        <v xml:space="preserve"> </v>
      </c>
      <c r="C4" s="9" t="str">
        <f t="shared" si="0"/>
        <v xml:space="preserve"> UCI Elite Men</v>
      </c>
      <c r="D4" s="10" t="str">
        <f>IFERROR(VLOOKUP($C4,'[1]2021-11-20NCCX10'!$D:$Z,4,0),"")</f>
        <v/>
      </c>
      <c r="E4" s="10" t="str">
        <f>IFERROR(VLOOKUP($C4,'[1]2021-11-20NCCX10'!$D:$Z,5,0),"")</f>
        <v/>
      </c>
      <c r="F4" s="10" t="str">
        <f>IFERROR(VLOOKUP($C4,'[1]2021-11-20NCCX10'!$D:$Z,7,0),"")</f>
        <v/>
      </c>
      <c r="G4" s="10" t="str">
        <f>IFERROR(VLOOKUP($C4,'[1]2021-11-20NCCX10'!$D:$Z,10,0),"")</f>
        <v/>
      </c>
      <c r="H4" s="11" t="str">
        <f>IFERROR(VLOOKUP($C4,'[1]2021-11-20NCCX10'!$D:$Z,12,0),"")</f>
        <v/>
      </c>
      <c r="I4" s="10" t="str">
        <f>IFERROR(VLOOKUP($C4,'[1]2021-11-20NCCX10'!$D:$Z,9,0),"")</f>
        <v/>
      </c>
      <c r="J4" s="10" t="str">
        <f>IFERROR(VLOOKUP($C4,'[1]2021-11-20NCCX10'!$D:$Z,11,0),"")</f>
        <v/>
      </c>
      <c r="K4" s="10" t="str">
        <f>IFERROR(VLOOKUP($C4,'[1]2021-11-20NCCX10'!$D:$Z,17,0),"")</f>
        <v/>
      </c>
    </row>
    <row r="5" spans="1:11" x14ac:dyDescent="0.2">
      <c r="A5" s="9" t="str">
        <f>IF(B5&lt;&gt;" ",'Results Data Entry'!A5," ")</f>
        <v xml:space="preserve"> </v>
      </c>
      <c r="B5" s="9" t="str">
        <f>'Results Data Entry'!Y5</f>
        <v xml:space="preserve"> </v>
      </c>
      <c r="C5" s="9" t="str">
        <f t="shared" si="0"/>
        <v xml:space="preserve"> UCI Elite Men</v>
      </c>
      <c r="D5" s="10" t="str">
        <f>IFERROR(VLOOKUP($C5,'[1]2021-11-20NCCX10'!$D:$Z,4,0),"")</f>
        <v/>
      </c>
      <c r="E5" s="10" t="str">
        <f>IFERROR(VLOOKUP($C5,'[1]2021-11-20NCCX10'!$D:$Z,5,0),"")</f>
        <v/>
      </c>
      <c r="F5" s="10" t="str">
        <f>IFERROR(VLOOKUP($C5,'[1]2021-11-20NCCX10'!$D:$Z,7,0),"")</f>
        <v/>
      </c>
      <c r="G5" s="10" t="str">
        <f>IFERROR(VLOOKUP($C5,'[1]2021-11-20NCCX10'!$D:$Z,10,0),"")</f>
        <v/>
      </c>
      <c r="H5" s="11" t="str">
        <f>IFERROR(VLOOKUP($C5,'[1]2021-11-20NCCX10'!$D:$Z,12,0),"")</f>
        <v/>
      </c>
      <c r="I5" s="10" t="str">
        <f>IFERROR(VLOOKUP($C5,'[1]2021-11-20NCCX10'!$D:$Z,9,0),"")</f>
        <v/>
      </c>
      <c r="J5" s="10" t="str">
        <f>IFERROR(VLOOKUP($C5,'[1]2021-11-20NCCX10'!$D:$Z,11,0),"")</f>
        <v/>
      </c>
      <c r="K5" s="10" t="str">
        <f>IFERROR(VLOOKUP($C5,'[1]2021-11-20NCCX10'!$D:$Z,17,0),"")</f>
        <v/>
      </c>
    </row>
    <row r="6" spans="1:11" x14ac:dyDescent="0.2">
      <c r="A6" s="9" t="str">
        <f>IF(B6&lt;&gt;" ",'Results Data Entry'!A6," ")</f>
        <v xml:space="preserve"> </v>
      </c>
      <c r="B6" s="9" t="str">
        <f>'Results Data Entry'!Y6</f>
        <v xml:space="preserve"> </v>
      </c>
      <c r="C6" s="9" t="str">
        <f t="shared" si="0"/>
        <v xml:space="preserve"> UCI Elite Men</v>
      </c>
      <c r="D6" s="10" t="str">
        <f>IFERROR(VLOOKUP($C6,'[1]2021-11-20NCCX10'!$D:$Z,4,0),"")</f>
        <v/>
      </c>
      <c r="E6" s="10" t="str">
        <f>IFERROR(VLOOKUP($C6,'[1]2021-11-20NCCX10'!$D:$Z,5,0),"")</f>
        <v/>
      </c>
      <c r="F6" s="10" t="str">
        <f>IFERROR(VLOOKUP($C6,'[1]2021-11-20NCCX10'!$D:$Z,7,0),"")</f>
        <v/>
      </c>
      <c r="G6" s="10" t="str">
        <f>IFERROR(VLOOKUP($C6,'[1]2021-11-20NCCX10'!$D:$Z,10,0),"")</f>
        <v/>
      </c>
      <c r="H6" s="11" t="str">
        <f>IFERROR(VLOOKUP($C6,'[1]2021-11-20NCCX10'!$D:$Z,12,0),"")</f>
        <v/>
      </c>
      <c r="I6" s="10" t="str">
        <f>IFERROR(VLOOKUP($C6,'[1]2021-11-20NCCX10'!$D:$Z,9,0),"")</f>
        <v/>
      </c>
      <c r="J6" s="10" t="str">
        <f>IFERROR(VLOOKUP($C6,'[1]2021-11-20NCCX10'!$D:$Z,11,0),"")</f>
        <v/>
      </c>
      <c r="K6" s="10" t="str">
        <f>IFERROR(VLOOKUP($C6,'[1]2021-11-20NCCX10'!$D:$Z,17,0),"")</f>
        <v/>
      </c>
    </row>
    <row r="7" spans="1:11" x14ac:dyDescent="0.2">
      <c r="A7" s="9" t="str">
        <f>IF(B7&lt;&gt;" ",'Results Data Entry'!A7," ")</f>
        <v xml:space="preserve"> </v>
      </c>
      <c r="B7" s="9" t="str">
        <f>'Results Data Entry'!Y7</f>
        <v xml:space="preserve"> </v>
      </c>
      <c r="C7" s="9" t="str">
        <f t="shared" si="0"/>
        <v xml:space="preserve"> UCI Elite Men</v>
      </c>
      <c r="D7" s="10" t="str">
        <f>IFERROR(VLOOKUP($C7,'[1]2021-11-20NCCX10'!$D:$Z,4,0),"")</f>
        <v/>
      </c>
      <c r="E7" s="10" t="str">
        <f>IFERROR(VLOOKUP($C7,'[1]2021-11-20NCCX10'!$D:$Z,5,0),"")</f>
        <v/>
      </c>
      <c r="F7" s="10" t="str">
        <f>IFERROR(VLOOKUP($C7,'[1]2021-11-20NCCX10'!$D:$Z,7,0),"")</f>
        <v/>
      </c>
      <c r="G7" s="10" t="str">
        <f>IFERROR(VLOOKUP($C7,'[1]2021-11-20NCCX10'!$D:$Z,10,0),"")</f>
        <v/>
      </c>
      <c r="H7" s="11" t="str">
        <f>IFERROR(VLOOKUP($C7,'[1]2021-11-20NCCX10'!$D:$Z,12,0),"")</f>
        <v/>
      </c>
      <c r="I7" s="10" t="str">
        <f>IFERROR(VLOOKUP($C7,'[1]2021-11-20NCCX10'!$D:$Z,9,0),"")</f>
        <v/>
      </c>
      <c r="J7" s="10" t="str">
        <f>IFERROR(VLOOKUP($C7,'[1]2021-11-20NCCX10'!$D:$Z,11,0),"")</f>
        <v/>
      </c>
      <c r="K7" s="10" t="str">
        <f>IFERROR(VLOOKUP($C7,'[1]2021-11-20NCCX10'!$D:$Z,17,0),"")</f>
        <v/>
      </c>
    </row>
    <row r="8" spans="1:11" x14ac:dyDescent="0.2">
      <c r="A8" s="9" t="str">
        <f>IF(B8&lt;&gt;" ",'Results Data Entry'!A8," ")</f>
        <v xml:space="preserve"> </v>
      </c>
      <c r="B8" s="9" t="str">
        <f>'Results Data Entry'!Y8</f>
        <v xml:space="preserve"> </v>
      </c>
      <c r="C8" s="9" t="str">
        <f t="shared" si="0"/>
        <v xml:space="preserve"> UCI Elite Men</v>
      </c>
      <c r="D8" s="10" t="str">
        <f>IFERROR(VLOOKUP($C8,'[1]2021-11-20NCCX10'!$D:$Z,4,0),"")</f>
        <v/>
      </c>
      <c r="E8" s="10" t="str">
        <f>IFERROR(VLOOKUP($C8,'[1]2021-11-20NCCX10'!$D:$Z,5,0),"")</f>
        <v/>
      </c>
      <c r="F8" s="10" t="str">
        <f>IFERROR(VLOOKUP($C8,'[1]2021-11-20NCCX10'!$D:$Z,7,0),"")</f>
        <v/>
      </c>
      <c r="G8" s="10" t="str">
        <f>IFERROR(VLOOKUP($C8,'[1]2021-11-20NCCX10'!$D:$Z,10,0),"")</f>
        <v/>
      </c>
      <c r="H8" s="11" t="str">
        <f>IFERROR(VLOOKUP($C8,'[1]2021-11-20NCCX10'!$D:$Z,12,0),"")</f>
        <v/>
      </c>
      <c r="I8" s="10" t="str">
        <f>IFERROR(VLOOKUP($C8,'[1]2021-11-20NCCX10'!$D:$Z,9,0),"")</f>
        <v/>
      </c>
      <c r="J8" s="10" t="str">
        <f>IFERROR(VLOOKUP($C8,'[1]2021-11-20NCCX10'!$D:$Z,11,0),"")</f>
        <v/>
      </c>
      <c r="K8" s="10" t="str">
        <f>IFERROR(VLOOKUP($C8,'[1]2021-11-20NCCX10'!$D:$Z,17,0),"")</f>
        <v/>
      </c>
    </row>
    <row r="9" spans="1:11" x14ac:dyDescent="0.2">
      <c r="A9" s="9" t="str">
        <f>IF(B9&lt;&gt;" ",'Results Data Entry'!A9," ")</f>
        <v xml:space="preserve"> </v>
      </c>
      <c r="B9" s="9" t="str">
        <f>'Results Data Entry'!Y9</f>
        <v xml:space="preserve"> </v>
      </c>
      <c r="C9" s="9" t="str">
        <f t="shared" si="0"/>
        <v xml:space="preserve"> UCI Elite Men</v>
      </c>
      <c r="D9" s="10" t="str">
        <f>IFERROR(VLOOKUP($C9,'[1]2021-11-20NCCX10'!$D:$Z,4,0),"")</f>
        <v/>
      </c>
      <c r="E9" s="10" t="str">
        <f>IFERROR(VLOOKUP($C9,'[1]2021-11-20NCCX10'!$D:$Z,5,0),"")</f>
        <v/>
      </c>
      <c r="F9" s="10" t="str">
        <f>IFERROR(VLOOKUP($C9,'[1]2021-11-20NCCX10'!$D:$Z,7,0),"")</f>
        <v/>
      </c>
      <c r="G9" s="10" t="str">
        <f>IFERROR(VLOOKUP($C9,'[1]2021-11-20NCCX10'!$D:$Z,10,0),"")</f>
        <v/>
      </c>
      <c r="H9" s="11" t="str">
        <f>IFERROR(VLOOKUP($C9,'[1]2021-11-20NCCX10'!$D:$Z,12,0),"")</f>
        <v/>
      </c>
      <c r="I9" s="10" t="str">
        <f>IFERROR(VLOOKUP($C9,'[1]2021-11-20NCCX10'!$D:$Z,9,0),"")</f>
        <v/>
      </c>
      <c r="J9" s="10" t="str">
        <f>IFERROR(VLOOKUP($C9,'[1]2021-11-20NCCX10'!$D:$Z,11,0),"")</f>
        <v/>
      </c>
      <c r="K9" s="10" t="str">
        <f>IFERROR(VLOOKUP($C9,'[1]2021-11-20NCCX10'!$D:$Z,17,0),"")</f>
        <v/>
      </c>
    </row>
    <row r="10" spans="1:11" x14ac:dyDescent="0.2">
      <c r="A10" s="9" t="str">
        <f>IF(B10&lt;&gt;" ",'Results Data Entry'!A10," ")</f>
        <v xml:space="preserve"> </v>
      </c>
      <c r="B10" s="9" t="str">
        <f>'Results Data Entry'!Y10</f>
        <v xml:space="preserve"> </v>
      </c>
      <c r="C10" s="9" t="str">
        <f t="shared" si="0"/>
        <v xml:space="preserve"> UCI Elite Men</v>
      </c>
      <c r="D10" s="10" t="str">
        <f>IFERROR(VLOOKUP($C10,'[1]2021-11-20NCCX10'!$D:$Z,4,0),"")</f>
        <v/>
      </c>
      <c r="E10" s="10" t="str">
        <f>IFERROR(VLOOKUP($C10,'[1]2021-11-20NCCX10'!$D:$Z,5,0),"")</f>
        <v/>
      </c>
      <c r="F10" s="10" t="str">
        <f>IFERROR(VLOOKUP($C10,'[1]2021-11-20NCCX10'!$D:$Z,7,0),"")</f>
        <v/>
      </c>
      <c r="G10" s="10" t="str">
        <f>IFERROR(VLOOKUP($C10,'[1]2021-11-20NCCX10'!$D:$Z,10,0),"")</f>
        <v/>
      </c>
      <c r="H10" s="11" t="str">
        <f>IFERROR(VLOOKUP($C10,'[1]2021-11-20NCCX10'!$D:$Z,12,0),"")</f>
        <v/>
      </c>
      <c r="I10" s="10" t="str">
        <f>IFERROR(VLOOKUP($C10,'[1]2021-11-20NCCX10'!$D:$Z,9,0),"")</f>
        <v/>
      </c>
      <c r="J10" s="10" t="str">
        <f>IFERROR(VLOOKUP($C10,'[1]2021-11-20NCCX10'!$D:$Z,11,0),"")</f>
        <v/>
      </c>
      <c r="K10" s="10" t="str">
        <f>IFERROR(VLOOKUP($C10,'[1]2021-11-20NCCX10'!$D:$Z,17,0),"")</f>
        <v/>
      </c>
    </row>
    <row r="11" spans="1:11" x14ac:dyDescent="0.2">
      <c r="A11" s="9" t="str">
        <f>IF(B11&lt;&gt;" ",'Results Data Entry'!A11," ")</f>
        <v xml:space="preserve"> </v>
      </c>
      <c r="B11" s="9" t="str">
        <f>'Results Data Entry'!Y11</f>
        <v xml:space="preserve"> </v>
      </c>
      <c r="C11" s="9" t="str">
        <f t="shared" si="0"/>
        <v xml:space="preserve"> UCI Elite Men</v>
      </c>
      <c r="D11" s="10" t="str">
        <f>IFERROR(VLOOKUP($C11,'[1]2021-11-20NCCX10'!$D:$Z,4,0),"")</f>
        <v/>
      </c>
      <c r="E11" s="10" t="str">
        <f>IFERROR(VLOOKUP($C11,'[1]2021-11-20NCCX10'!$D:$Z,5,0),"")</f>
        <v/>
      </c>
      <c r="F11" s="10" t="str">
        <f>IFERROR(VLOOKUP($C11,'[1]2021-11-20NCCX10'!$D:$Z,7,0),"")</f>
        <v/>
      </c>
      <c r="G11" s="10" t="str">
        <f>IFERROR(VLOOKUP($C11,'[1]2021-11-20NCCX10'!$D:$Z,10,0),"")</f>
        <v/>
      </c>
      <c r="H11" s="11" t="str">
        <f>IFERROR(VLOOKUP($C11,'[1]2021-11-20NCCX10'!$D:$Z,12,0),"")</f>
        <v/>
      </c>
      <c r="I11" s="10" t="str">
        <f>IFERROR(VLOOKUP($C11,'[1]2021-11-20NCCX10'!$D:$Z,9,0),"")</f>
        <v/>
      </c>
      <c r="J11" s="10" t="str">
        <f>IFERROR(VLOOKUP($C11,'[1]2021-11-20NCCX10'!$D:$Z,11,0),"")</f>
        <v/>
      </c>
      <c r="K11" s="10" t="str">
        <f>IFERROR(VLOOKUP($C11,'[1]2021-11-20NCCX10'!$D:$Z,17,0),"")</f>
        <v/>
      </c>
    </row>
    <row r="12" spans="1:11" x14ac:dyDescent="0.2">
      <c r="A12" s="9" t="str">
        <f>IF(B12&lt;&gt;" ",'Results Data Entry'!A12," ")</f>
        <v xml:space="preserve"> </v>
      </c>
      <c r="B12" s="9" t="str">
        <f>'Results Data Entry'!Y12</f>
        <v xml:space="preserve"> </v>
      </c>
      <c r="C12" s="9" t="str">
        <f t="shared" si="0"/>
        <v xml:space="preserve"> UCI Elite Men</v>
      </c>
      <c r="D12" s="10" t="str">
        <f>IFERROR(VLOOKUP($C12,'[1]2021-11-20NCCX10'!$D:$Z,4,0),"")</f>
        <v/>
      </c>
      <c r="E12" s="10" t="str">
        <f>IFERROR(VLOOKUP($C12,'[1]2021-11-20NCCX10'!$D:$Z,5,0),"")</f>
        <v/>
      </c>
      <c r="F12" s="10" t="str">
        <f>IFERROR(VLOOKUP($C12,'[1]2021-11-20NCCX10'!$D:$Z,7,0),"")</f>
        <v/>
      </c>
      <c r="G12" s="10" t="str">
        <f>IFERROR(VLOOKUP($C12,'[1]2021-11-20NCCX10'!$D:$Z,10,0),"")</f>
        <v/>
      </c>
      <c r="H12" s="11" t="str">
        <f>IFERROR(VLOOKUP($C12,'[1]2021-11-20NCCX10'!$D:$Z,12,0),"")</f>
        <v/>
      </c>
      <c r="I12" s="10" t="str">
        <f>IFERROR(VLOOKUP($C12,'[1]2021-11-20NCCX10'!$D:$Z,9,0),"")</f>
        <v/>
      </c>
      <c r="J12" s="10" t="str">
        <f>IFERROR(VLOOKUP($C12,'[1]2021-11-20NCCX10'!$D:$Z,11,0),"")</f>
        <v/>
      </c>
      <c r="K12" s="10" t="str">
        <f>IFERROR(VLOOKUP($C12,'[1]2021-11-20NCCX10'!$D:$Z,17,0),"")</f>
        <v/>
      </c>
    </row>
    <row r="13" spans="1:11" x14ac:dyDescent="0.2">
      <c r="A13" s="9" t="str">
        <f>IF(B13&lt;&gt;" ",'Results Data Entry'!A13," ")</f>
        <v xml:space="preserve"> </v>
      </c>
      <c r="B13" s="9" t="str">
        <f>'Results Data Entry'!Y13</f>
        <v xml:space="preserve"> </v>
      </c>
      <c r="C13" s="9" t="str">
        <f t="shared" si="0"/>
        <v xml:space="preserve"> UCI Elite Men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x14ac:dyDescent="0.2">
      <c r="A14" s="9" t="str">
        <f>IF(B14&lt;&gt;" ",'Results Data Entry'!A14," ")</f>
        <v xml:space="preserve"> </v>
      </c>
      <c r="B14" s="9" t="str">
        <f>'Results Data Entry'!Y14</f>
        <v xml:space="preserve"> </v>
      </c>
      <c r="C14" s="9" t="str">
        <f t="shared" si="0"/>
        <v xml:space="preserve"> UCI Elite Men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x14ac:dyDescent="0.2">
      <c r="A15" s="9" t="str">
        <f>IF(B15&lt;&gt;" ",'Results Data Entry'!A15," ")</f>
        <v xml:space="preserve"> </v>
      </c>
      <c r="B15" s="9" t="str">
        <f>'Results Data Entry'!Y15</f>
        <v xml:space="preserve"> </v>
      </c>
      <c r="C15" s="9" t="str">
        <f t="shared" si="0"/>
        <v xml:space="preserve"> UCI Elite Men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x14ac:dyDescent="0.2">
      <c r="A16" s="9" t="str">
        <f>IF(B16&lt;&gt;" ",'Results Data Entry'!A16," ")</f>
        <v xml:space="preserve"> </v>
      </c>
      <c r="B16" s="9" t="str">
        <f>'Results Data Entry'!Y16</f>
        <v xml:space="preserve"> </v>
      </c>
      <c r="C16" s="9" t="str">
        <f t="shared" si="0"/>
        <v xml:space="preserve"> UCI Elite Men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x14ac:dyDescent="0.2">
      <c r="A17" s="9" t="str">
        <f>IF(B17&lt;&gt;" ",'Results Data Entry'!A17," ")</f>
        <v xml:space="preserve"> </v>
      </c>
      <c r="B17" s="9" t="str">
        <f>'Results Data Entry'!Y17</f>
        <v xml:space="preserve"> </v>
      </c>
      <c r="C17" s="9" t="str">
        <f t="shared" si="0"/>
        <v xml:space="preserve"> UCI Elite Men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x14ac:dyDescent="0.2">
      <c r="A18" s="9" t="str">
        <f>IF(B18&lt;&gt;" ",'Results Data Entry'!A18," ")</f>
        <v xml:space="preserve"> </v>
      </c>
      <c r="B18" s="9" t="str">
        <f>'Results Data Entry'!Y18</f>
        <v xml:space="preserve"> </v>
      </c>
      <c r="C18" s="9" t="str">
        <f t="shared" si="0"/>
        <v xml:space="preserve"> UCI Elite Men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x14ac:dyDescent="0.2">
      <c r="A19" s="9" t="str">
        <f>IF(B19&lt;&gt;" ",'Results Data Entry'!A19," ")</f>
        <v xml:space="preserve"> </v>
      </c>
      <c r="B19" s="9" t="str">
        <f>'Results Data Entry'!Y19</f>
        <v xml:space="preserve"> </v>
      </c>
      <c r="C19" s="9" t="str">
        <f t="shared" si="0"/>
        <v xml:space="preserve"> UCI Elite Men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x14ac:dyDescent="0.2">
      <c r="A20" s="9" t="str">
        <f>IF(B20&lt;&gt;" ",'Results Data Entry'!A20," ")</f>
        <v xml:space="preserve"> </v>
      </c>
      <c r="B20" s="9" t="str">
        <f>'Results Data Entry'!Y20</f>
        <v xml:space="preserve"> </v>
      </c>
      <c r="C20" s="9" t="str">
        <f t="shared" si="0"/>
        <v xml:space="preserve"> UCI Elite Men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x14ac:dyDescent="0.2">
      <c r="A21" s="9" t="str">
        <f>IF(B21&lt;&gt;" ",'Results Data Entry'!A21," ")</f>
        <v xml:space="preserve"> </v>
      </c>
      <c r="B21" s="9" t="str">
        <f>'Results Data Entry'!Y21</f>
        <v xml:space="preserve"> </v>
      </c>
      <c r="C21" s="9" t="str">
        <f t="shared" si="0"/>
        <v xml:space="preserve"> UCI Elite Men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x14ac:dyDescent="0.2">
      <c r="A22" s="9" t="str">
        <f>IF(B22&lt;&gt;" ",'Results Data Entry'!A22," ")</f>
        <v xml:space="preserve"> </v>
      </c>
      <c r="B22" s="9" t="str">
        <f>'Results Data Entry'!Y22</f>
        <v xml:space="preserve"> </v>
      </c>
      <c r="C22" s="9" t="str">
        <f t="shared" si="0"/>
        <v xml:space="preserve"> UCI Elite Men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x14ac:dyDescent="0.2">
      <c r="A23" s="9" t="str">
        <f>IF(B23&lt;&gt;" ",'Results Data Entry'!A23," ")</f>
        <v xml:space="preserve"> </v>
      </c>
      <c r="B23" s="9" t="str">
        <f>'Results Data Entry'!Y23</f>
        <v xml:space="preserve"> </v>
      </c>
      <c r="C23" s="9" t="str">
        <f t="shared" si="0"/>
        <v xml:space="preserve"> UCI Elite Men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x14ac:dyDescent="0.2">
      <c r="A24" s="9" t="str">
        <f>IF(B24&lt;&gt;" ",'Results Data Entry'!A24," ")</f>
        <v xml:space="preserve"> </v>
      </c>
      <c r="B24" s="9" t="str">
        <f>'Results Data Entry'!Y24</f>
        <v xml:space="preserve"> </v>
      </c>
      <c r="C24" s="9" t="str">
        <f t="shared" si="0"/>
        <v xml:space="preserve"> UCI Elite Men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x14ac:dyDescent="0.2">
      <c r="A25" s="9" t="str">
        <f>IF(B25&lt;&gt;" ",'Results Data Entry'!A25," ")</f>
        <v xml:space="preserve"> </v>
      </c>
      <c r="B25" s="9" t="str">
        <f>'Results Data Entry'!Y25</f>
        <v xml:space="preserve"> </v>
      </c>
      <c r="C25" s="9" t="str">
        <f t="shared" si="0"/>
        <v xml:space="preserve"> UCI Elite Men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x14ac:dyDescent="0.2">
      <c r="A26" s="9" t="str">
        <f>IF(B26&lt;&gt;" ",'Results Data Entry'!A26," ")</f>
        <v xml:space="preserve"> </v>
      </c>
      <c r="B26" s="9" t="str">
        <f>'Results Data Entry'!Y26</f>
        <v xml:space="preserve"> </v>
      </c>
      <c r="C26" s="9" t="str">
        <f t="shared" si="0"/>
        <v xml:space="preserve"> UCI Elite Men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x14ac:dyDescent="0.2">
      <c r="A27" s="9" t="str">
        <f>IF(B27&lt;&gt;" ",'Results Data Entry'!A27," ")</f>
        <v xml:space="preserve"> </v>
      </c>
      <c r="B27" s="9" t="str">
        <f>'Results Data Entry'!Y27</f>
        <v xml:space="preserve"> </v>
      </c>
      <c r="C27" s="9" t="str">
        <f t="shared" si="0"/>
        <v xml:space="preserve"> UCI Elite Men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x14ac:dyDescent="0.2">
      <c r="A28" s="9" t="str">
        <f>IF(B28&lt;&gt;" ",'Results Data Entry'!A28," ")</f>
        <v xml:space="preserve"> </v>
      </c>
      <c r="B28" s="9" t="str">
        <f>'Results Data Entry'!Y28</f>
        <v xml:space="preserve"> </v>
      </c>
      <c r="C28" s="9" t="str">
        <f t="shared" si="0"/>
        <v xml:space="preserve"> UCI Elite Men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x14ac:dyDescent="0.2">
      <c r="A29" s="9" t="str">
        <f>IF(B29&lt;&gt;" ",'Results Data Entry'!A29," ")</f>
        <v xml:space="preserve"> </v>
      </c>
      <c r="B29" s="9" t="str">
        <f>'Results Data Entry'!Y29</f>
        <v xml:space="preserve"> </v>
      </c>
      <c r="C29" s="9" t="str">
        <f t="shared" si="0"/>
        <v xml:space="preserve"> UCI Elite Men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x14ac:dyDescent="0.2">
      <c r="A30" s="9" t="str">
        <f>IF(B30&lt;&gt;" ",'Results Data Entry'!A30," ")</f>
        <v xml:space="preserve"> </v>
      </c>
      <c r="B30" s="9" t="str">
        <f>'Results Data Entry'!Y30</f>
        <v xml:space="preserve"> </v>
      </c>
      <c r="C30" s="9" t="str">
        <f t="shared" si="0"/>
        <v xml:space="preserve"> UCI Elite Men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x14ac:dyDescent="0.2">
      <c r="A31" s="9" t="str">
        <f>IF(B31&lt;&gt;" ",'Results Data Entry'!A31," ")</f>
        <v xml:space="preserve"> </v>
      </c>
      <c r="B31" s="9" t="str">
        <f>'Results Data Entry'!Y31</f>
        <v xml:space="preserve"> </v>
      </c>
      <c r="C31" s="9" t="str">
        <f t="shared" si="0"/>
        <v xml:space="preserve"> UCI Elite Men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x14ac:dyDescent="0.2">
      <c r="A32" s="9" t="str">
        <f>IF(B32&lt;&gt;" ",'Results Data Entry'!A32," ")</f>
        <v xml:space="preserve"> </v>
      </c>
      <c r="B32" s="9" t="str">
        <f>'Results Data Entry'!Y32</f>
        <v xml:space="preserve"> </v>
      </c>
      <c r="C32" s="9" t="str">
        <f t="shared" si="0"/>
        <v xml:space="preserve"> UCI Elite Men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x14ac:dyDescent="0.2">
      <c r="A33" s="9" t="str">
        <f>IF(B33&lt;&gt;" ",'Results Data Entry'!A33," ")</f>
        <v xml:space="preserve"> </v>
      </c>
      <c r="B33" s="9" t="str">
        <f>'Results Data Entry'!Y33</f>
        <v xml:space="preserve"> </v>
      </c>
      <c r="C33" s="9" t="str">
        <f t="shared" si="0"/>
        <v xml:space="preserve"> UCI Elite Men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x14ac:dyDescent="0.2">
      <c r="A34" s="9" t="str">
        <f>IF(B34&lt;&gt;" ",'Results Data Entry'!A34," ")</f>
        <v xml:space="preserve"> </v>
      </c>
      <c r="B34" s="9" t="str">
        <f>'Results Data Entry'!Y34</f>
        <v xml:space="preserve"> </v>
      </c>
      <c r="C34" s="9" t="str">
        <f t="shared" si="0"/>
        <v xml:space="preserve"> UCI Elite Men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x14ac:dyDescent="0.2">
      <c r="A35" s="9" t="str">
        <f>IF(B35&lt;&gt;" ",'Results Data Entry'!A35," ")</f>
        <v xml:space="preserve"> </v>
      </c>
      <c r="B35" s="9" t="str">
        <f>'Results Data Entry'!Y35</f>
        <v xml:space="preserve"> </v>
      </c>
      <c r="C35" s="9" t="str">
        <f t="shared" si="0"/>
        <v xml:space="preserve"> UCI Elite Men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x14ac:dyDescent="0.2">
      <c r="A36" s="9" t="str">
        <f>IF(B36&lt;&gt;" ",'Results Data Entry'!A36," ")</f>
        <v xml:space="preserve"> </v>
      </c>
      <c r="B36" s="9" t="str">
        <f>'Results Data Entry'!Y36</f>
        <v xml:space="preserve"> </v>
      </c>
      <c r="C36" s="9" t="str">
        <f t="shared" si="0"/>
        <v xml:space="preserve"> UCI Elite Men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x14ac:dyDescent="0.2">
      <c r="A37" s="9" t="str">
        <f>IF(B37&lt;&gt;" ",'Results Data Entry'!A37," ")</f>
        <v xml:space="preserve"> </v>
      </c>
      <c r="B37" s="9" t="str">
        <f>'Results Data Entry'!Y37</f>
        <v xml:space="preserve"> </v>
      </c>
      <c r="C37" s="9" t="str">
        <f t="shared" si="0"/>
        <v xml:space="preserve"> UCI Elite Men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x14ac:dyDescent="0.2">
      <c r="A38" s="9" t="str">
        <f>IF(B38&lt;&gt;" ",'Results Data Entry'!A38," ")</f>
        <v xml:space="preserve"> </v>
      </c>
      <c r="B38" s="9" t="str">
        <f>'Results Data Entry'!Y38</f>
        <v xml:space="preserve"> </v>
      </c>
      <c r="C38" s="9" t="str">
        <f t="shared" si="0"/>
        <v xml:space="preserve"> UCI Elite Men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x14ac:dyDescent="0.2">
      <c r="A39" s="9" t="str">
        <f>IF(B39&lt;&gt;" ",'Results Data Entry'!A39," ")</f>
        <v xml:space="preserve"> </v>
      </c>
      <c r="B39" s="9" t="str">
        <f>'Results Data Entry'!Y39</f>
        <v xml:space="preserve"> </v>
      </c>
      <c r="C39" s="9" t="str">
        <f t="shared" si="0"/>
        <v xml:space="preserve"> UCI Elite Men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x14ac:dyDescent="0.2">
      <c r="A40" s="9" t="str">
        <f>IF(B40&lt;&gt;" ",'Results Data Entry'!A40," ")</f>
        <v xml:space="preserve"> </v>
      </c>
      <c r="B40" s="9" t="str">
        <f>'Results Data Entry'!Y40</f>
        <v xml:space="preserve"> </v>
      </c>
      <c r="C40" s="9" t="str">
        <f t="shared" si="0"/>
        <v xml:space="preserve"> UCI Elite Men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x14ac:dyDescent="0.2">
      <c r="A41" s="9" t="str">
        <f>IF(B41&lt;&gt;" ",'Results Data Entry'!A41," ")</f>
        <v xml:space="preserve"> </v>
      </c>
      <c r="B41" s="9" t="str">
        <f>'Results Data Entry'!Y41</f>
        <v xml:space="preserve"> </v>
      </c>
      <c r="C41" s="9" t="str">
        <f t="shared" si="0"/>
        <v xml:space="preserve"> UCI Elite Men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x14ac:dyDescent="0.2">
      <c r="A42" s="9" t="str">
        <f>IF(B42&lt;&gt;" ",'Results Data Entry'!A42," ")</f>
        <v xml:space="preserve"> </v>
      </c>
      <c r="B42" s="9" t="str">
        <f>'Results Data Entry'!Y42</f>
        <v xml:space="preserve"> </v>
      </c>
      <c r="C42" s="9" t="str">
        <f t="shared" si="0"/>
        <v xml:space="preserve"> UCI Elite Men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x14ac:dyDescent="0.2">
      <c r="A43" s="9" t="str">
        <f>IF(B43&lt;&gt;" ",'Results Data Entry'!A43," ")</f>
        <v xml:space="preserve"> </v>
      </c>
      <c r="B43" s="9" t="str">
        <f>'Results Data Entry'!Y43</f>
        <v xml:space="preserve"> </v>
      </c>
      <c r="C43" s="9" t="str">
        <f t="shared" si="0"/>
        <v xml:space="preserve"> UCI Elite Men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x14ac:dyDescent="0.2">
      <c r="A44" s="9" t="str">
        <f>IF(B44&lt;&gt;" ",'Results Data Entry'!A44," ")</f>
        <v xml:space="preserve"> </v>
      </c>
      <c r="B44" s="9" t="str">
        <f>'Results Data Entry'!Y44</f>
        <v xml:space="preserve"> </v>
      </c>
      <c r="C44" s="9" t="str">
        <f t="shared" si="0"/>
        <v xml:space="preserve"> UCI Elite Men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x14ac:dyDescent="0.2">
      <c r="A45" s="9" t="str">
        <f>IF(B45&lt;&gt;" ",'Results Data Entry'!A45," ")</f>
        <v xml:space="preserve"> </v>
      </c>
      <c r="B45" s="9" t="str">
        <f>'Results Data Entry'!Y45</f>
        <v xml:space="preserve"> </v>
      </c>
      <c r="C45" s="9" t="str">
        <f t="shared" si="0"/>
        <v xml:space="preserve"> UCI Elite Men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x14ac:dyDescent="0.2">
      <c r="A46" s="9" t="str">
        <f>IF(B46&lt;&gt;" ",'Results Data Entry'!A46," ")</f>
        <v xml:space="preserve"> </v>
      </c>
      <c r="B46" s="9" t="str">
        <f>'Results Data Entry'!Y46</f>
        <v xml:space="preserve"> </v>
      </c>
      <c r="C46" s="9" t="str">
        <f t="shared" si="0"/>
        <v xml:space="preserve"> UCI Elite Men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x14ac:dyDescent="0.2">
      <c r="A47" s="9" t="str">
        <f>IF(B47&lt;&gt;" ",'Results Data Entry'!A47," ")</f>
        <v xml:space="preserve"> </v>
      </c>
      <c r="B47" s="9" t="str">
        <f>'Results Data Entry'!Y47</f>
        <v xml:space="preserve"> </v>
      </c>
      <c r="C47" s="9" t="str">
        <f t="shared" si="0"/>
        <v xml:space="preserve"> UCI Elite Men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x14ac:dyDescent="0.2">
      <c r="A48" s="9" t="str">
        <f>IF(B48&lt;&gt;" ",'Results Data Entry'!A48," ")</f>
        <v xml:space="preserve"> </v>
      </c>
      <c r="B48" s="9" t="str">
        <f>'Results Data Entry'!Y48</f>
        <v xml:space="preserve"> </v>
      </c>
      <c r="C48" s="9" t="str">
        <f t="shared" si="0"/>
        <v xml:space="preserve"> UCI Elite Men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x14ac:dyDescent="0.2">
      <c r="A49" s="9" t="str">
        <f>IF(B49&lt;&gt;" ",'Results Data Entry'!A49," ")</f>
        <v xml:space="preserve"> </v>
      </c>
      <c r="B49" s="9" t="str">
        <f>'Results Data Entry'!Y49</f>
        <v xml:space="preserve"> </v>
      </c>
      <c r="C49" s="9" t="str">
        <f t="shared" si="0"/>
        <v xml:space="preserve"> UCI Elite Men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x14ac:dyDescent="0.2">
      <c r="A50" s="9" t="str">
        <f>IF(B50&lt;&gt;" ",'Results Data Entry'!A50," ")</f>
        <v xml:space="preserve"> </v>
      </c>
      <c r="B50" s="9" t="str">
        <f>'Results Data Entry'!Y50</f>
        <v xml:space="preserve"> </v>
      </c>
      <c r="C50" s="9" t="str">
        <f t="shared" si="0"/>
        <v xml:space="preserve"> UCI Elite Men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x14ac:dyDescent="0.2">
      <c r="A51" s="9" t="str">
        <f>IF(B51&lt;&gt;" ",'Results Data Entry'!A51," ")</f>
        <v xml:space="preserve"> </v>
      </c>
      <c r="B51" s="9" t="str">
        <f>'Results Data Entry'!Y51</f>
        <v xml:space="preserve"> </v>
      </c>
      <c r="C51" s="9" t="str">
        <f t="shared" si="0"/>
        <v xml:space="preserve"> UCI Elite Men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x14ac:dyDescent="0.2">
      <c r="A52" s="9" t="str">
        <f>IF(B52&lt;&gt;" ",'Results Data Entry'!A52," ")</f>
        <v xml:space="preserve"> </v>
      </c>
      <c r="B52" s="9" t="str">
        <f>'Results Data Entry'!Y52</f>
        <v xml:space="preserve"> </v>
      </c>
      <c r="C52" s="9" t="str">
        <f t="shared" si="0"/>
        <v xml:space="preserve"> UCI Elite Men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x14ac:dyDescent="0.2">
      <c r="A53" s="9" t="str">
        <f>IF(B53&lt;&gt;" ",'Results Data Entry'!A53," ")</f>
        <v xml:space="preserve"> </v>
      </c>
      <c r="B53" s="9" t="str">
        <f>'Results Data Entry'!Y53</f>
        <v xml:space="preserve"> </v>
      </c>
      <c r="C53" s="9" t="str">
        <f t="shared" si="0"/>
        <v xml:space="preserve"> UCI Elite Men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x14ac:dyDescent="0.2">
      <c r="A54" s="9" t="str">
        <f>IF(B54&lt;&gt;" ",'Results Data Entry'!A54," ")</f>
        <v xml:space="preserve"> </v>
      </c>
      <c r="B54" s="9" t="str">
        <f>'Results Data Entry'!Y54</f>
        <v xml:space="preserve"> </v>
      </c>
      <c r="C54" s="9" t="str">
        <f t="shared" si="0"/>
        <v xml:space="preserve"> UCI Elite Men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x14ac:dyDescent="0.2">
      <c r="A55" s="9" t="str">
        <f>IF(B55&lt;&gt;" ",'Results Data Entry'!A55," ")</f>
        <v xml:space="preserve"> </v>
      </c>
      <c r="B55" s="9" t="str">
        <f>'Results Data Entry'!Y55</f>
        <v xml:space="preserve"> </v>
      </c>
      <c r="C55" s="9" t="str">
        <f t="shared" si="0"/>
        <v xml:space="preserve"> UCI Elite Men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x14ac:dyDescent="0.2">
      <c r="A56" s="9" t="str">
        <f>IF(B56&lt;&gt;" ",'Results Data Entry'!A56," ")</f>
        <v xml:space="preserve"> </v>
      </c>
      <c r="B56" s="9" t="str">
        <f>'Results Data Entry'!Y56</f>
        <v xml:space="preserve"> </v>
      </c>
      <c r="C56" s="9" t="str">
        <f t="shared" si="0"/>
        <v xml:space="preserve"> UCI Elite Men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x14ac:dyDescent="0.2">
      <c r="A57" s="9" t="str">
        <f>IF(B57&lt;&gt;" ",'Results Data Entry'!A57," ")</f>
        <v xml:space="preserve"> </v>
      </c>
      <c r="B57" s="9" t="str">
        <f>'Results Data Entry'!Y57</f>
        <v xml:space="preserve"> </v>
      </c>
      <c r="C57" s="9" t="str">
        <f t="shared" si="0"/>
        <v xml:space="preserve"> UCI Elite Men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x14ac:dyDescent="0.2">
      <c r="A58" s="9" t="str">
        <f>IF(B58&lt;&gt;" ",'Results Data Entry'!A58," ")</f>
        <v xml:space="preserve"> </v>
      </c>
      <c r="B58" s="9" t="str">
        <f>'Results Data Entry'!Y58</f>
        <v xml:space="preserve"> </v>
      </c>
      <c r="C58" s="9" t="str">
        <f t="shared" si="0"/>
        <v xml:space="preserve"> UCI Elite Men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x14ac:dyDescent="0.2">
      <c r="A59" s="9" t="str">
        <f>IF(B59&lt;&gt;" ",'Results Data Entry'!A59," ")</f>
        <v xml:space="preserve"> </v>
      </c>
      <c r="B59" s="9" t="str">
        <f>'Results Data Entry'!Y59</f>
        <v xml:space="preserve"> </v>
      </c>
      <c r="C59" s="9" t="str">
        <f t="shared" si="0"/>
        <v xml:space="preserve"> UCI Elite Men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x14ac:dyDescent="0.2">
      <c r="A60" s="9" t="str">
        <f>IF(B60&lt;&gt;" ",'Results Data Entry'!A60," ")</f>
        <v xml:space="preserve"> </v>
      </c>
      <c r="B60" s="9" t="str">
        <f>'Results Data Entry'!Y60</f>
        <v xml:space="preserve"> </v>
      </c>
      <c r="C60" s="9" t="str">
        <f t="shared" si="0"/>
        <v xml:space="preserve"> UCI Elite Men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x14ac:dyDescent="0.2">
      <c r="A61" s="9" t="str">
        <f>IF(B61&lt;&gt;" ",'Results Data Entry'!A61," ")</f>
        <v xml:space="preserve"> </v>
      </c>
      <c r="B61" s="9" t="str">
        <f>'Results Data Entry'!Y61</f>
        <v xml:space="preserve"> </v>
      </c>
      <c r="C61" s="9" t="str">
        <f t="shared" si="0"/>
        <v xml:space="preserve"> UCI Elite Men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x14ac:dyDescent="0.2">
      <c r="A62" s="9" t="str">
        <f>IF(B62&lt;&gt;" ",'Results Data Entry'!A62," ")</f>
        <v xml:space="preserve"> </v>
      </c>
      <c r="B62" s="9" t="str">
        <f>'Results Data Entry'!Y62</f>
        <v xml:space="preserve"> </v>
      </c>
      <c r="C62" s="9" t="str">
        <f t="shared" si="0"/>
        <v xml:space="preserve"> UCI Elite Men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x14ac:dyDescent="0.2">
      <c r="A63" s="9" t="str">
        <f>IF(B63&lt;&gt;" ",'Results Data Entry'!A63," ")</f>
        <v xml:space="preserve"> </v>
      </c>
      <c r="B63" s="9" t="str">
        <f>'Results Data Entry'!Y63</f>
        <v xml:space="preserve"> </v>
      </c>
      <c r="C63" s="9" t="str">
        <f t="shared" si="0"/>
        <v xml:space="preserve"> UCI Elite Men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x14ac:dyDescent="0.2">
      <c r="A64" s="9" t="str">
        <f>IF(B64&lt;&gt;" ",'Results Data Entry'!A64," ")</f>
        <v xml:space="preserve"> </v>
      </c>
      <c r="B64" s="9" t="str">
        <f>'Results Data Entry'!Y64</f>
        <v xml:space="preserve"> </v>
      </c>
      <c r="C64" s="9" t="str">
        <f t="shared" si="0"/>
        <v xml:space="preserve"> UCI Elite Men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x14ac:dyDescent="0.2">
      <c r="A65" s="9" t="str">
        <f>IF(B65&lt;&gt;" ",'Results Data Entry'!A65," ")</f>
        <v xml:space="preserve"> </v>
      </c>
      <c r="B65" s="9" t="str">
        <f>'Results Data Entry'!Y65</f>
        <v xml:space="preserve"> </v>
      </c>
      <c r="C65" s="9" t="str">
        <f t="shared" si="0"/>
        <v xml:space="preserve"> UCI Elite Men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x14ac:dyDescent="0.2">
      <c r="A66" s="9" t="str">
        <f>IF(B66&lt;&gt;" ",'Results Data Entry'!A66," ")</f>
        <v xml:space="preserve"> </v>
      </c>
      <c r="B66" s="9" t="str">
        <f>'Results Data Entry'!Y66</f>
        <v xml:space="preserve"> </v>
      </c>
      <c r="C66" s="9" t="str">
        <f t="shared" si="0"/>
        <v xml:space="preserve"> UCI Elite Men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x14ac:dyDescent="0.2">
      <c r="A67" s="9" t="str">
        <f>IF(B67&lt;&gt;" ",'Results Data Entry'!A67," ")</f>
        <v xml:space="preserve"> </v>
      </c>
      <c r="B67" s="9" t="str">
        <f>'Results Data Entry'!Y67</f>
        <v xml:space="preserve"> </v>
      </c>
      <c r="C67" s="9" t="str">
        <f t="shared" ref="C67:C96" si="1">CONCATENATE($B67,"UCI Elite Men")</f>
        <v xml:space="preserve"> UCI Elite Men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x14ac:dyDescent="0.2">
      <c r="A68" s="9" t="str">
        <f>IF(B68&lt;&gt;" ",'Results Data Entry'!A68," ")</f>
        <v xml:space="preserve"> </v>
      </c>
      <c r="B68" s="9" t="str">
        <f>'Results Data Entry'!Y68</f>
        <v xml:space="preserve"> </v>
      </c>
      <c r="C68" s="9" t="str">
        <f t="shared" si="1"/>
        <v xml:space="preserve"> UCI Elite Men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x14ac:dyDescent="0.2">
      <c r="A69" s="9" t="str">
        <f>IF(B69&lt;&gt;" ",'Results Data Entry'!A69," ")</f>
        <v xml:space="preserve"> </v>
      </c>
      <c r="B69" s="9" t="str">
        <f>'Results Data Entry'!Y69</f>
        <v xml:space="preserve"> </v>
      </c>
      <c r="C69" s="9" t="str">
        <f t="shared" si="1"/>
        <v xml:space="preserve"> UCI Elite Men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x14ac:dyDescent="0.2">
      <c r="A70" s="9" t="str">
        <f>IF(B70&lt;&gt;" ",'Results Data Entry'!A70," ")</f>
        <v xml:space="preserve"> </v>
      </c>
      <c r="B70" s="9" t="str">
        <f>'Results Data Entry'!Y70</f>
        <v xml:space="preserve"> </v>
      </c>
      <c r="C70" s="9" t="str">
        <f t="shared" si="1"/>
        <v xml:space="preserve"> UCI Elite Men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x14ac:dyDescent="0.2">
      <c r="A71" s="9" t="str">
        <f>IF(B71&lt;&gt;" ",'Results Data Entry'!A71," ")</f>
        <v xml:space="preserve"> </v>
      </c>
      <c r="B71" s="9" t="str">
        <f>'Results Data Entry'!Y71</f>
        <v xml:space="preserve"> </v>
      </c>
      <c r="C71" s="9" t="str">
        <f t="shared" si="1"/>
        <v xml:space="preserve"> UCI Elite Men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x14ac:dyDescent="0.2">
      <c r="A72" s="9" t="str">
        <f>IF(B72&lt;&gt;" ",'Results Data Entry'!A72," ")</f>
        <v xml:space="preserve"> </v>
      </c>
      <c r="B72" s="9" t="str">
        <f>'Results Data Entry'!Y72</f>
        <v xml:space="preserve"> </v>
      </c>
      <c r="C72" s="9" t="str">
        <f t="shared" si="1"/>
        <v xml:space="preserve"> UCI Elite Men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x14ac:dyDescent="0.2">
      <c r="A73" s="9" t="str">
        <f>IF(B73&lt;&gt;" ",'Results Data Entry'!A73," ")</f>
        <v xml:space="preserve"> </v>
      </c>
      <c r="B73" s="9" t="str">
        <f>'Results Data Entry'!Y73</f>
        <v xml:space="preserve"> </v>
      </c>
      <c r="C73" s="9" t="str">
        <f t="shared" si="1"/>
        <v xml:space="preserve"> UCI Elite Men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x14ac:dyDescent="0.2">
      <c r="A74" s="9" t="str">
        <f>IF(B74&lt;&gt;" ",'Results Data Entry'!A74," ")</f>
        <v xml:space="preserve"> </v>
      </c>
      <c r="B74" s="9" t="str">
        <f>'Results Data Entry'!Y74</f>
        <v xml:space="preserve"> </v>
      </c>
      <c r="C74" s="9" t="str">
        <f t="shared" si="1"/>
        <v xml:space="preserve"> UCI Elite Men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x14ac:dyDescent="0.2">
      <c r="A75" s="9" t="str">
        <f>IF(B75&lt;&gt;" ",'Results Data Entry'!A75," ")</f>
        <v xml:space="preserve"> </v>
      </c>
      <c r="B75" s="9" t="str">
        <f>'Results Data Entry'!Y75</f>
        <v xml:space="preserve"> </v>
      </c>
      <c r="C75" s="9" t="str">
        <f t="shared" si="1"/>
        <v xml:space="preserve"> UCI Elite Men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x14ac:dyDescent="0.2">
      <c r="A76" s="9" t="str">
        <f>IF(B76&lt;&gt;" ",'Results Data Entry'!A76," ")</f>
        <v xml:space="preserve"> </v>
      </c>
      <c r="B76" s="9" t="str">
        <f>'Results Data Entry'!Y76</f>
        <v xml:space="preserve"> </v>
      </c>
      <c r="C76" s="9" t="str">
        <f t="shared" si="1"/>
        <v xml:space="preserve"> UCI Elite Men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x14ac:dyDescent="0.2">
      <c r="A77" s="9" t="str">
        <f>IF(B77&lt;&gt;" ",'Results Data Entry'!A77," ")</f>
        <v xml:space="preserve"> </v>
      </c>
      <c r="B77" s="9" t="str">
        <f>'Results Data Entry'!Y77</f>
        <v xml:space="preserve"> </v>
      </c>
      <c r="C77" s="9" t="str">
        <f t="shared" si="1"/>
        <v xml:space="preserve"> UCI Elite Men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x14ac:dyDescent="0.2">
      <c r="A78" s="9" t="str">
        <f>IF(B78&lt;&gt;" ",'Results Data Entry'!A78," ")</f>
        <v xml:space="preserve"> </v>
      </c>
      <c r="B78" s="9" t="str">
        <f>'Results Data Entry'!Y78</f>
        <v xml:space="preserve"> </v>
      </c>
      <c r="C78" s="9" t="str">
        <f t="shared" si="1"/>
        <v xml:space="preserve"> UCI Elite Men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x14ac:dyDescent="0.2">
      <c r="A79" s="9" t="str">
        <f>IF(B79&lt;&gt;" ",'Results Data Entry'!A79," ")</f>
        <v xml:space="preserve"> </v>
      </c>
      <c r="B79" s="9" t="str">
        <f>'Results Data Entry'!Y79</f>
        <v xml:space="preserve"> </v>
      </c>
      <c r="C79" s="9" t="str">
        <f t="shared" si="1"/>
        <v xml:space="preserve"> UCI Elite Men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x14ac:dyDescent="0.2">
      <c r="A80" s="9" t="str">
        <f>IF(B80&lt;&gt;" ",'Results Data Entry'!A80," ")</f>
        <v xml:space="preserve"> </v>
      </c>
      <c r="B80" s="9" t="str">
        <f>'Results Data Entry'!Y80</f>
        <v xml:space="preserve"> </v>
      </c>
      <c r="C80" s="9" t="str">
        <f t="shared" si="1"/>
        <v xml:space="preserve"> UCI Elite Men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x14ac:dyDescent="0.2">
      <c r="A81" s="9" t="str">
        <f>IF(B81&lt;&gt;" ",'Results Data Entry'!A81," ")</f>
        <v xml:space="preserve"> </v>
      </c>
      <c r="B81" s="9" t="str">
        <f>'Results Data Entry'!Y81</f>
        <v xml:space="preserve"> </v>
      </c>
      <c r="C81" s="9" t="str">
        <f t="shared" si="1"/>
        <v xml:space="preserve"> UCI Elite Men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x14ac:dyDescent="0.2">
      <c r="A82" s="9" t="str">
        <f>IF(B82&lt;&gt;" ",'Results Data Entry'!A82," ")</f>
        <v xml:space="preserve"> </v>
      </c>
      <c r="B82" s="9" t="str">
        <f>'Results Data Entry'!Y82</f>
        <v xml:space="preserve"> </v>
      </c>
      <c r="C82" s="9" t="str">
        <f t="shared" si="1"/>
        <v xml:space="preserve"> UCI Elite Men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x14ac:dyDescent="0.2">
      <c r="A83" s="9" t="str">
        <f>IF(B83&lt;&gt;" ",'Results Data Entry'!A83," ")</f>
        <v xml:space="preserve"> </v>
      </c>
      <c r="B83" s="9" t="str">
        <f>'Results Data Entry'!Y83</f>
        <v xml:space="preserve"> </v>
      </c>
      <c r="C83" s="9" t="str">
        <f t="shared" si="1"/>
        <v xml:space="preserve"> UCI Elite Men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x14ac:dyDescent="0.2">
      <c r="A84" s="9" t="str">
        <f>IF(B84&lt;&gt;" ",'Results Data Entry'!A84," ")</f>
        <v xml:space="preserve"> </v>
      </c>
      <c r="B84" s="9" t="str">
        <f>'Results Data Entry'!Y84</f>
        <v xml:space="preserve"> </v>
      </c>
      <c r="C84" s="9" t="str">
        <f t="shared" si="1"/>
        <v xml:space="preserve"> UCI Elite Men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x14ac:dyDescent="0.2">
      <c r="A85" s="9" t="str">
        <f>IF(B85&lt;&gt;" ",'Results Data Entry'!A85," ")</f>
        <v xml:space="preserve"> </v>
      </c>
      <c r="B85" s="9" t="str">
        <f>'Results Data Entry'!Y85</f>
        <v xml:space="preserve"> </v>
      </c>
      <c r="C85" s="9" t="str">
        <f t="shared" si="1"/>
        <v xml:space="preserve"> UCI Elite Men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x14ac:dyDescent="0.2">
      <c r="A86" s="9" t="str">
        <f>IF(B86&lt;&gt;" ",'Results Data Entry'!A86," ")</f>
        <v xml:space="preserve"> </v>
      </c>
      <c r="B86" s="9" t="str">
        <f>'Results Data Entry'!Y86</f>
        <v xml:space="preserve"> </v>
      </c>
      <c r="C86" s="9" t="str">
        <f t="shared" si="1"/>
        <v xml:space="preserve"> UCI Elite Men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x14ac:dyDescent="0.2">
      <c r="A87" s="9" t="str">
        <f>IF(B87&lt;&gt;" ",'Results Data Entry'!A87," ")</f>
        <v xml:space="preserve"> </v>
      </c>
      <c r="B87" s="9" t="str">
        <f>'Results Data Entry'!Y87</f>
        <v xml:space="preserve"> </v>
      </c>
      <c r="C87" s="9" t="str">
        <f t="shared" si="1"/>
        <v xml:space="preserve"> UCI Elite Men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x14ac:dyDescent="0.2">
      <c r="A88" s="9" t="str">
        <f>IF(B88&lt;&gt;" ",'Results Data Entry'!A88," ")</f>
        <v xml:space="preserve"> </v>
      </c>
      <c r="B88" s="9" t="str">
        <f>'Results Data Entry'!Y88</f>
        <v xml:space="preserve"> </v>
      </c>
      <c r="C88" s="9" t="str">
        <f t="shared" si="1"/>
        <v xml:space="preserve"> UCI Elite Men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x14ac:dyDescent="0.2">
      <c r="A89" s="9" t="str">
        <f>IF(B89&lt;&gt;" ",'Results Data Entry'!A89," ")</f>
        <v xml:space="preserve"> </v>
      </c>
      <c r="B89" s="9" t="str">
        <f>'Results Data Entry'!Y89</f>
        <v xml:space="preserve"> </v>
      </c>
      <c r="C89" s="9" t="str">
        <f t="shared" si="1"/>
        <v xml:space="preserve"> UCI Elite Men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x14ac:dyDescent="0.2">
      <c r="A90" s="9" t="str">
        <f>IF(B90&lt;&gt;" ",'Results Data Entry'!A90," ")</f>
        <v xml:space="preserve"> </v>
      </c>
      <c r="B90" s="9" t="str">
        <f>'Results Data Entry'!Y90</f>
        <v xml:space="preserve"> </v>
      </c>
      <c r="C90" s="9" t="str">
        <f t="shared" si="1"/>
        <v xml:space="preserve"> UCI Elite Men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x14ac:dyDescent="0.2">
      <c r="A91" s="9" t="str">
        <f>IF(B91&lt;&gt;" ",'Results Data Entry'!A91," ")</f>
        <v xml:space="preserve"> </v>
      </c>
      <c r="B91" s="9" t="str">
        <f>'Results Data Entry'!Y91</f>
        <v xml:space="preserve"> </v>
      </c>
      <c r="C91" s="9" t="str">
        <f t="shared" si="1"/>
        <v xml:space="preserve"> UCI Elite Men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x14ac:dyDescent="0.2">
      <c r="A92" s="9" t="str">
        <f>IF(B92&lt;&gt;" ",'Results Data Entry'!A92," ")</f>
        <v xml:space="preserve"> </v>
      </c>
      <c r="B92" s="9" t="str">
        <f>'Results Data Entry'!Y92</f>
        <v xml:space="preserve"> </v>
      </c>
      <c r="C92" s="9" t="str">
        <f t="shared" si="1"/>
        <v xml:space="preserve"> UCI Elite Men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x14ac:dyDescent="0.2">
      <c r="A93" s="9" t="str">
        <f>IF(B93&lt;&gt;" ",'Results Data Entry'!A93," ")</f>
        <v xml:space="preserve"> </v>
      </c>
      <c r="B93" s="9" t="str">
        <f>'Results Data Entry'!Y93</f>
        <v xml:space="preserve"> </v>
      </c>
      <c r="C93" s="9" t="str">
        <f t="shared" si="1"/>
        <v xml:space="preserve"> UCI Elite Men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x14ac:dyDescent="0.2">
      <c r="A94" s="9" t="str">
        <f>IF(B94&lt;&gt;" ",'Results Data Entry'!A94," ")</f>
        <v xml:space="preserve"> </v>
      </c>
      <c r="B94" s="9" t="str">
        <f>'Results Data Entry'!Y94</f>
        <v xml:space="preserve"> </v>
      </c>
      <c r="C94" s="9" t="str">
        <f t="shared" si="1"/>
        <v xml:space="preserve"> UCI Elite Men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x14ac:dyDescent="0.2">
      <c r="A95" s="9" t="str">
        <f>IF(B95&lt;&gt;" ",'Results Data Entry'!A95," ")</f>
        <v xml:space="preserve"> </v>
      </c>
      <c r="B95" s="9" t="str">
        <f>'Results Data Entry'!Y95</f>
        <v xml:space="preserve"> </v>
      </c>
      <c r="C95" s="9" t="str">
        <f t="shared" si="1"/>
        <v xml:space="preserve"> UCI Elite Men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x14ac:dyDescent="0.2">
      <c r="A96" s="9" t="str">
        <f>IF(B96&lt;&gt;" ",'Results Data Entry'!A96," ")</f>
        <v xml:space="preserve"> </v>
      </c>
      <c r="B96" s="9" t="str">
        <f>'Results Data Entry'!Y96</f>
        <v xml:space="preserve"> </v>
      </c>
      <c r="C96" s="9" t="str">
        <f t="shared" si="1"/>
        <v xml:space="preserve"> UCI Elite Men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scale="82"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"/>
  <sheetViews>
    <sheetView tabSelected="1" zoomScale="150" zoomScaleNormal="150" workbookViewId="0">
      <pane xSplit="1" ySplit="1" topLeftCell="K15" activePane="bottomRight" state="frozen"/>
      <selection activeCell="A2" sqref="A2:A6"/>
      <selection pane="topRight" activeCell="A2" sqref="A2:A6"/>
      <selection pane="bottomLeft" activeCell="A2" sqref="A2:A6"/>
      <selection pane="bottomRight" activeCell="Q26" sqref="Q26:Q27"/>
    </sheetView>
  </sheetViews>
  <sheetFormatPr defaultRowHeight="11.25" x14ac:dyDescent="0.2"/>
  <cols>
    <col min="1" max="1" width="5.140625" style="4" bestFit="1" customWidth="1"/>
    <col min="2" max="2" width="8.85546875" style="4" customWidth="1"/>
    <col min="3" max="4" width="14.28515625" style="4" bestFit="1" customWidth="1"/>
    <col min="5" max="5" width="13.42578125" style="4" bestFit="1" customWidth="1"/>
    <col min="6" max="6" width="9.140625" style="4" bestFit="1" customWidth="1"/>
    <col min="7" max="7" width="9.42578125" style="4" bestFit="1" customWidth="1"/>
    <col min="8" max="9" width="9.140625" style="2"/>
    <col min="10" max="10" width="9.140625" style="4" bestFit="1" customWidth="1"/>
    <col min="11" max="11" width="8.5703125" style="4" bestFit="1" customWidth="1"/>
    <col min="12" max="12" width="14.5703125" style="4" bestFit="1" customWidth="1"/>
    <col min="13" max="13" width="15.85546875" style="4" bestFit="1" customWidth="1"/>
    <col min="14" max="14" width="9.42578125" style="4" bestFit="1" customWidth="1"/>
    <col min="15" max="15" width="9.140625" style="2"/>
    <col min="16" max="16" width="6.85546875" style="4" bestFit="1" customWidth="1"/>
    <col min="17" max="18" width="9.140625" style="2"/>
    <col min="19" max="20" width="13" style="4" customWidth="1"/>
    <col min="21" max="21" width="8.85546875" style="4" customWidth="1"/>
    <col min="22" max="24" width="15.140625" style="4" bestFit="1" customWidth="1"/>
    <col min="25" max="26" width="11.85546875" style="4" bestFit="1" customWidth="1"/>
    <col min="27" max="16384" width="9.140625" style="2"/>
  </cols>
  <sheetData>
    <row r="1" spans="1:26" s="1" customFormat="1" ht="91.5" thickBot="1" x14ac:dyDescent="0.3">
      <c r="A1" s="3" t="s">
        <v>13</v>
      </c>
      <c r="B1" s="12" t="s">
        <v>5</v>
      </c>
      <c r="C1" s="13" t="s">
        <v>0</v>
      </c>
      <c r="D1" s="13" t="s">
        <v>1</v>
      </c>
      <c r="E1" s="14" t="s">
        <v>26</v>
      </c>
      <c r="F1" s="12" t="s">
        <v>2</v>
      </c>
      <c r="G1" s="13" t="s">
        <v>8</v>
      </c>
      <c r="H1" s="13" t="s">
        <v>28</v>
      </c>
      <c r="I1" s="13" t="s">
        <v>29</v>
      </c>
      <c r="J1" s="13" t="s">
        <v>3</v>
      </c>
      <c r="K1" s="14" t="s">
        <v>4</v>
      </c>
      <c r="L1" s="12" t="s">
        <v>32</v>
      </c>
      <c r="M1" s="13" t="s">
        <v>25</v>
      </c>
      <c r="N1" s="13" t="s">
        <v>7</v>
      </c>
      <c r="O1" s="14" t="s">
        <v>27</v>
      </c>
      <c r="P1" s="12" t="s">
        <v>12</v>
      </c>
      <c r="Q1" s="13" t="s">
        <v>30</v>
      </c>
      <c r="R1" s="14" t="s">
        <v>31</v>
      </c>
      <c r="S1" s="15" t="s">
        <v>33</v>
      </c>
      <c r="T1" s="16" t="s">
        <v>34</v>
      </c>
      <c r="U1" s="14" t="s">
        <v>6</v>
      </c>
      <c r="V1" s="12" t="s">
        <v>9</v>
      </c>
      <c r="W1" s="13" t="s">
        <v>10</v>
      </c>
      <c r="X1" s="14" t="s">
        <v>11</v>
      </c>
      <c r="Y1" s="17" t="s">
        <v>35</v>
      </c>
      <c r="Z1" s="17" t="s">
        <v>36</v>
      </c>
    </row>
    <row r="2" spans="1:26" ht="15" x14ac:dyDescent="0.25">
      <c r="A2" s="4">
        <v>1</v>
      </c>
      <c r="B2">
        <v>320</v>
      </c>
      <c r="C2">
        <v>554</v>
      </c>
      <c r="D2">
        <v>61</v>
      </c>
      <c r="E2">
        <v>991</v>
      </c>
      <c r="F2">
        <v>100</v>
      </c>
      <c r="G2">
        <v>436</v>
      </c>
      <c r="H2">
        <v>976</v>
      </c>
      <c r="I2">
        <v>987</v>
      </c>
      <c r="J2">
        <v>503</v>
      </c>
      <c r="K2">
        <v>334</v>
      </c>
      <c r="L2">
        <v>412</v>
      </c>
      <c r="M2">
        <v>529</v>
      </c>
      <c r="N2">
        <v>362</v>
      </c>
      <c r="O2">
        <v>963</v>
      </c>
      <c r="P2">
        <v>125</v>
      </c>
      <c r="Q2">
        <v>914</v>
      </c>
      <c r="R2">
        <v>939</v>
      </c>
      <c r="S2" s="18">
        <v>102</v>
      </c>
      <c r="T2" s="19">
        <v>128</v>
      </c>
      <c r="U2" s="20">
        <v>328</v>
      </c>
      <c r="V2" s="18" t="s">
        <v>23</v>
      </c>
      <c r="W2" s="19" t="s">
        <v>23</v>
      </c>
      <c r="X2" s="20" t="s">
        <v>23</v>
      </c>
      <c r="Y2" s="24" t="s">
        <v>23</v>
      </c>
      <c r="Z2" s="24" t="s">
        <v>23</v>
      </c>
    </row>
    <row r="3" spans="1:26" ht="15" x14ac:dyDescent="0.25">
      <c r="A3" s="4">
        <f>A2+1</f>
        <v>2</v>
      </c>
      <c r="B3">
        <v>322</v>
      </c>
      <c r="C3">
        <v>553</v>
      </c>
      <c r="D3">
        <v>53</v>
      </c>
      <c r="E3">
        <v>996</v>
      </c>
      <c r="F3">
        <v>103</v>
      </c>
      <c r="G3">
        <v>440</v>
      </c>
      <c r="H3" s="19" t="s">
        <v>23</v>
      </c>
      <c r="I3">
        <v>988</v>
      </c>
      <c r="J3">
        <v>504</v>
      </c>
      <c r="K3">
        <v>344</v>
      </c>
      <c r="L3">
        <v>402</v>
      </c>
      <c r="M3">
        <v>531</v>
      </c>
      <c r="N3">
        <v>361</v>
      </c>
      <c r="O3">
        <v>941</v>
      </c>
      <c r="P3">
        <v>141</v>
      </c>
      <c r="Q3">
        <v>916</v>
      </c>
      <c r="R3">
        <v>937</v>
      </c>
      <c r="S3" s="18">
        <v>104</v>
      </c>
      <c r="T3" s="19">
        <v>129</v>
      </c>
      <c r="U3" s="20">
        <v>307</v>
      </c>
      <c r="V3" s="18" t="s">
        <v>23</v>
      </c>
      <c r="W3" s="19" t="s">
        <v>23</v>
      </c>
      <c r="X3" s="20" t="s">
        <v>23</v>
      </c>
      <c r="Y3" s="24" t="s">
        <v>23</v>
      </c>
      <c r="Z3" s="24" t="s">
        <v>23</v>
      </c>
    </row>
    <row r="4" spans="1:26" ht="15" x14ac:dyDescent="0.25">
      <c r="A4" s="4">
        <f t="shared" ref="A4:A67" si="0">A3+1</f>
        <v>3</v>
      </c>
      <c r="B4">
        <v>301</v>
      </c>
      <c r="C4">
        <v>557</v>
      </c>
      <c r="D4">
        <v>72</v>
      </c>
      <c r="E4">
        <v>994</v>
      </c>
      <c r="F4">
        <v>105</v>
      </c>
      <c r="G4">
        <v>433</v>
      </c>
      <c r="H4" s="19" t="s">
        <v>23</v>
      </c>
      <c r="I4">
        <v>986</v>
      </c>
      <c r="J4">
        <v>500</v>
      </c>
      <c r="K4">
        <v>340</v>
      </c>
      <c r="L4">
        <v>409</v>
      </c>
      <c r="M4">
        <v>522</v>
      </c>
      <c r="N4">
        <v>367</v>
      </c>
      <c r="O4">
        <v>943</v>
      </c>
      <c r="P4">
        <v>136</v>
      </c>
      <c r="Q4">
        <v>921</v>
      </c>
      <c r="R4">
        <v>940</v>
      </c>
      <c r="S4" s="18">
        <v>100</v>
      </c>
      <c r="T4" s="19">
        <v>126</v>
      </c>
      <c r="U4" s="20">
        <v>305</v>
      </c>
      <c r="V4" s="18" t="s">
        <v>23</v>
      </c>
      <c r="W4" s="19" t="s">
        <v>23</v>
      </c>
      <c r="X4" s="20" t="s">
        <v>23</v>
      </c>
      <c r="Y4" s="24" t="s">
        <v>23</v>
      </c>
      <c r="Z4" s="24" t="s">
        <v>23</v>
      </c>
    </row>
    <row r="5" spans="1:26" ht="15" x14ac:dyDescent="0.25">
      <c r="A5" s="4">
        <f t="shared" si="0"/>
        <v>4</v>
      </c>
      <c r="B5">
        <v>300</v>
      </c>
      <c r="C5">
        <v>551</v>
      </c>
      <c r="D5">
        <v>57</v>
      </c>
      <c r="E5">
        <v>995</v>
      </c>
      <c r="F5">
        <v>106</v>
      </c>
      <c r="G5">
        <v>435</v>
      </c>
      <c r="H5" s="19" t="s">
        <v>23</v>
      </c>
      <c r="I5" s="27">
        <v>989</v>
      </c>
      <c r="J5">
        <v>501</v>
      </c>
      <c r="K5">
        <v>338</v>
      </c>
      <c r="L5">
        <v>406</v>
      </c>
      <c r="M5">
        <v>526</v>
      </c>
      <c r="N5">
        <v>369</v>
      </c>
      <c r="O5">
        <v>954</v>
      </c>
      <c r="P5">
        <v>147</v>
      </c>
      <c r="Q5">
        <v>923</v>
      </c>
      <c r="R5">
        <v>936</v>
      </c>
      <c r="S5" s="18">
        <v>103</v>
      </c>
      <c r="T5" s="19">
        <v>125</v>
      </c>
      <c r="U5" s="20">
        <v>318</v>
      </c>
      <c r="V5" s="18" t="s">
        <v>23</v>
      </c>
      <c r="W5" s="19" t="s">
        <v>23</v>
      </c>
      <c r="X5" s="20" t="s">
        <v>23</v>
      </c>
      <c r="Y5" s="24" t="s">
        <v>23</v>
      </c>
      <c r="Z5" s="24" t="s">
        <v>23</v>
      </c>
    </row>
    <row r="6" spans="1:26" ht="15" x14ac:dyDescent="0.25">
      <c r="A6" s="4">
        <f t="shared" si="0"/>
        <v>5</v>
      </c>
      <c r="B6">
        <v>319</v>
      </c>
      <c r="C6">
        <v>559</v>
      </c>
      <c r="D6">
        <v>65</v>
      </c>
      <c r="E6">
        <v>992</v>
      </c>
      <c r="F6">
        <v>102</v>
      </c>
      <c r="G6">
        <v>434</v>
      </c>
      <c r="H6" s="19" t="s">
        <v>23</v>
      </c>
      <c r="I6" s="19" t="s">
        <v>23</v>
      </c>
      <c r="J6">
        <v>502</v>
      </c>
      <c r="K6">
        <v>347</v>
      </c>
      <c r="L6">
        <v>403</v>
      </c>
      <c r="M6">
        <v>525</v>
      </c>
      <c r="N6">
        <v>366</v>
      </c>
      <c r="O6">
        <v>966</v>
      </c>
      <c r="P6">
        <v>142</v>
      </c>
      <c r="Q6">
        <v>910</v>
      </c>
      <c r="R6">
        <v>935</v>
      </c>
      <c r="S6" s="18">
        <v>110</v>
      </c>
      <c r="T6" s="19">
        <v>127</v>
      </c>
      <c r="U6" s="20">
        <v>324</v>
      </c>
      <c r="V6" s="18" t="s">
        <v>23</v>
      </c>
      <c r="W6" s="19" t="s">
        <v>23</v>
      </c>
      <c r="X6" s="20" t="s">
        <v>23</v>
      </c>
      <c r="Y6" s="24" t="s">
        <v>23</v>
      </c>
      <c r="Z6" s="24" t="s">
        <v>23</v>
      </c>
    </row>
    <row r="7" spans="1:26" ht="15" x14ac:dyDescent="0.25">
      <c r="A7" s="4">
        <f t="shared" si="0"/>
        <v>6</v>
      </c>
      <c r="B7">
        <v>311</v>
      </c>
      <c r="C7">
        <v>552</v>
      </c>
      <c r="D7">
        <v>55</v>
      </c>
      <c r="E7">
        <v>993</v>
      </c>
      <c r="F7">
        <v>104</v>
      </c>
      <c r="G7">
        <v>431</v>
      </c>
      <c r="H7" s="19" t="s">
        <v>23</v>
      </c>
      <c r="I7" s="19" t="s">
        <v>23</v>
      </c>
      <c r="J7">
        <v>505</v>
      </c>
      <c r="K7">
        <v>337</v>
      </c>
      <c r="L7">
        <v>408</v>
      </c>
      <c r="M7">
        <v>527</v>
      </c>
      <c r="N7">
        <v>370</v>
      </c>
      <c r="O7">
        <v>953</v>
      </c>
      <c r="P7">
        <v>144</v>
      </c>
      <c r="Q7">
        <v>909</v>
      </c>
      <c r="R7">
        <v>934</v>
      </c>
      <c r="S7" s="18">
        <v>107</v>
      </c>
      <c r="T7" s="19" t="s">
        <v>23</v>
      </c>
      <c r="U7" s="20">
        <v>301</v>
      </c>
      <c r="V7" s="18" t="s">
        <v>23</v>
      </c>
      <c r="W7" s="19" t="s">
        <v>23</v>
      </c>
      <c r="X7" s="20" t="s">
        <v>23</v>
      </c>
      <c r="Y7" s="24" t="s">
        <v>23</v>
      </c>
      <c r="Z7" s="24" t="s">
        <v>23</v>
      </c>
    </row>
    <row r="8" spans="1:26" ht="15" x14ac:dyDescent="0.25">
      <c r="A8" s="4">
        <f t="shared" si="0"/>
        <v>7</v>
      </c>
      <c r="B8">
        <v>312</v>
      </c>
      <c r="C8">
        <v>555</v>
      </c>
      <c r="D8">
        <v>80</v>
      </c>
      <c r="E8" s="20" t="s">
        <v>23</v>
      </c>
      <c r="F8">
        <v>101</v>
      </c>
      <c r="G8">
        <v>439</v>
      </c>
      <c r="H8" s="19" t="s">
        <v>23</v>
      </c>
      <c r="I8" s="19" t="s">
        <v>23</v>
      </c>
      <c r="J8" s="19" t="s">
        <v>23</v>
      </c>
      <c r="K8">
        <v>339</v>
      </c>
      <c r="L8">
        <v>401</v>
      </c>
      <c r="M8">
        <v>530</v>
      </c>
      <c r="N8">
        <v>364</v>
      </c>
      <c r="O8">
        <v>949</v>
      </c>
      <c r="P8">
        <v>140</v>
      </c>
      <c r="Q8">
        <v>927</v>
      </c>
      <c r="R8" s="30">
        <v>938</v>
      </c>
      <c r="S8" s="18">
        <v>106</v>
      </c>
      <c r="T8" s="19" t="s">
        <v>23</v>
      </c>
      <c r="U8" s="20">
        <v>306</v>
      </c>
      <c r="V8" s="18" t="s">
        <v>23</v>
      </c>
      <c r="W8" s="19" t="s">
        <v>23</v>
      </c>
      <c r="X8" s="20" t="s">
        <v>23</v>
      </c>
      <c r="Y8" s="24" t="s">
        <v>23</v>
      </c>
      <c r="Z8" s="24" t="s">
        <v>23</v>
      </c>
    </row>
    <row r="9" spans="1:26" ht="15" x14ac:dyDescent="0.25">
      <c r="A9" s="4">
        <f t="shared" si="0"/>
        <v>8</v>
      </c>
      <c r="B9">
        <v>306</v>
      </c>
      <c r="C9">
        <v>556</v>
      </c>
      <c r="D9">
        <v>54</v>
      </c>
      <c r="E9" s="20" t="s">
        <v>23</v>
      </c>
      <c r="F9" s="26">
        <v>107</v>
      </c>
      <c r="G9">
        <v>437</v>
      </c>
      <c r="H9" s="19" t="s">
        <v>23</v>
      </c>
      <c r="I9" s="19" t="s">
        <v>23</v>
      </c>
      <c r="J9" s="19" t="s">
        <v>23</v>
      </c>
      <c r="K9">
        <v>335</v>
      </c>
      <c r="L9">
        <v>411</v>
      </c>
      <c r="M9">
        <v>533</v>
      </c>
      <c r="N9">
        <v>363</v>
      </c>
      <c r="O9">
        <v>952</v>
      </c>
      <c r="P9">
        <v>145</v>
      </c>
      <c r="Q9">
        <v>928</v>
      </c>
      <c r="R9" s="20" t="s">
        <v>23</v>
      </c>
      <c r="S9" s="18">
        <v>112</v>
      </c>
      <c r="T9" s="19" t="s">
        <v>23</v>
      </c>
      <c r="U9" s="20">
        <v>322</v>
      </c>
      <c r="V9" s="18" t="s">
        <v>23</v>
      </c>
      <c r="W9" s="19" t="s">
        <v>23</v>
      </c>
      <c r="X9" s="20" t="s">
        <v>23</v>
      </c>
      <c r="Y9" s="24" t="s">
        <v>23</v>
      </c>
      <c r="Z9" s="24" t="s">
        <v>23</v>
      </c>
    </row>
    <row r="10" spans="1:26" ht="15" x14ac:dyDescent="0.25">
      <c r="A10" s="4">
        <f t="shared" si="0"/>
        <v>9</v>
      </c>
      <c r="B10">
        <v>305</v>
      </c>
      <c r="C10">
        <v>560</v>
      </c>
      <c r="D10">
        <v>74</v>
      </c>
      <c r="E10" s="20" t="s">
        <v>23</v>
      </c>
      <c r="F10" s="18" t="s">
        <v>23</v>
      </c>
      <c r="G10">
        <v>432</v>
      </c>
      <c r="H10" s="19" t="s">
        <v>23</v>
      </c>
      <c r="I10" s="19" t="s">
        <v>23</v>
      </c>
      <c r="J10" s="19" t="s">
        <v>23</v>
      </c>
      <c r="K10">
        <v>332</v>
      </c>
      <c r="L10">
        <v>404</v>
      </c>
      <c r="M10">
        <v>523</v>
      </c>
      <c r="N10">
        <v>368</v>
      </c>
      <c r="O10">
        <v>946</v>
      </c>
      <c r="P10">
        <v>139</v>
      </c>
      <c r="Q10">
        <v>908</v>
      </c>
      <c r="R10" s="20" t="s">
        <v>23</v>
      </c>
      <c r="S10" s="18">
        <v>111</v>
      </c>
      <c r="T10" s="19" t="s">
        <v>23</v>
      </c>
      <c r="U10" s="20">
        <v>311</v>
      </c>
      <c r="V10" s="18" t="s">
        <v>23</v>
      </c>
      <c r="W10" s="19" t="s">
        <v>23</v>
      </c>
      <c r="X10" s="20" t="s">
        <v>23</v>
      </c>
      <c r="Y10" s="24" t="s">
        <v>23</v>
      </c>
      <c r="Z10" s="24" t="s">
        <v>23</v>
      </c>
    </row>
    <row r="11" spans="1:26" ht="15" x14ac:dyDescent="0.25">
      <c r="A11" s="4">
        <f t="shared" si="0"/>
        <v>10</v>
      </c>
      <c r="B11">
        <v>318</v>
      </c>
      <c r="C11">
        <v>561</v>
      </c>
      <c r="D11">
        <v>69</v>
      </c>
      <c r="E11" s="20" t="s">
        <v>23</v>
      </c>
      <c r="F11" s="18" t="s">
        <v>23</v>
      </c>
      <c r="G11" s="27">
        <v>438</v>
      </c>
      <c r="H11" s="19" t="s">
        <v>23</v>
      </c>
      <c r="I11" s="19" t="s">
        <v>23</v>
      </c>
      <c r="J11" s="19" t="s">
        <v>23</v>
      </c>
      <c r="K11">
        <v>336</v>
      </c>
      <c r="L11">
        <v>410</v>
      </c>
      <c r="M11">
        <v>532</v>
      </c>
      <c r="N11">
        <v>360</v>
      </c>
      <c r="O11">
        <v>960</v>
      </c>
      <c r="P11">
        <v>131</v>
      </c>
      <c r="Q11">
        <v>902</v>
      </c>
      <c r="R11" s="20" t="s">
        <v>23</v>
      </c>
      <c r="S11" s="18">
        <v>109</v>
      </c>
      <c r="T11" s="19" t="s">
        <v>23</v>
      </c>
      <c r="U11" s="20">
        <v>300</v>
      </c>
      <c r="V11" s="18" t="s">
        <v>23</v>
      </c>
      <c r="W11" s="19" t="s">
        <v>23</v>
      </c>
      <c r="X11" s="20" t="s">
        <v>23</v>
      </c>
      <c r="Y11" s="24" t="s">
        <v>23</v>
      </c>
      <c r="Z11" s="24" t="s">
        <v>23</v>
      </c>
    </row>
    <row r="12" spans="1:26" ht="15" x14ac:dyDescent="0.25">
      <c r="A12" s="4">
        <f t="shared" si="0"/>
        <v>11</v>
      </c>
      <c r="B12">
        <v>308</v>
      </c>
      <c r="C12" s="26">
        <v>550</v>
      </c>
      <c r="D12">
        <v>52</v>
      </c>
      <c r="E12" s="20" t="s">
        <v>23</v>
      </c>
      <c r="F12" s="18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>
        <v>333</v>
      </c>
      <c r="L12">
        <v>405</v>
      </c>
      <c r="M12">
        <v>528</v>
      </c>
      <c r="N12">
        <v>365</v>
      </c>
      <c r="O12">
        <v>964</v>
      </c>
      <c r="P12">
        <v>134</v>
      </c>
      <c r="Q12">
        <v>903</v>
      </c>
      <c r="R12" s="20" t="s">
        <v>23</v>
      </c>
      <c r="S12" s="18">
        <v>108</v>
      </c>
      <c r="T12" s="19" t="s">
        <v>23</v>
      </c>
      <c r="U12" s="20">
        <v>326</v>
      </c>
      <c r="V12" s="18" t="s">
        <v>23</v>
      </c>
      <c r="W12" s="19" t="s">
        <v>23</v>
      </c>
      <c r="X12" s="20" t="s">
        <v>23</v>
      </c>
      <c r="Y12" s="24" t="s">
        <v>23</v>
      </c>
      <c r="Z12" s="24" t="s">
        <v>23</v>
      </c>
    </row>
    <row r="13" spans="1:26" ht="15" x14ac:dyDescent="0.25">
      <c r="A13" s="4">
        <f t="shared" si="0"/>
        <v>12</v>
      </c>
      <c r="B13">
        <v>304</v>
      </c>
      <c r="C13" s="26">
        <v>558</v>
      </c>
      <c r="D13">
        <v>66</v>
      </c>
      <c r="E13" s="20" t="s">
        <v>23</v>
      </c>
      <c r="F13" s="18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>
        <v>346</v>
      </c>
      <c r="L13" s="26">
        <v>400</v>
      </c>
      <c r="M13">
        <v>521</v>
      </c>
      <c r="N13" s="19" t="s">
        <v>23</v>
      </c>
      <c r="O13">
        <v>948</v>
      </c>
      <c r="P13">
        <v>135</v>
      </c>
      <c r="Q13">
        <v>919</v>
      </c>
      <c r="R13" s="20" t="s">
        <v>23</v>
      </c>
      <c r="S13" s="26">
        <v>101</v>
      </c>
      <c r="T13" s="19" t="s">
        <v>23</v>
      </c>
      <c r="U13" s="20">
        <v>317</v>
      </c>
      <c r="V13" s="18" t="s">
        <v>23</v>
      </c>
      <c r="W13" s="19" t="s">
        <v>23</v>
      </c>
      <c r="X13" s="20" t="s">
        <v>23</v>
      </c>
      <c r="Y13" s="24" t="s">
        <v>23</v>
      </c>
      <c r="Z13" s="24" t="s">
        <v>23</v>
      </c>
    </row>
    <row r="14" spans="1:26" ht="15" x14ac:dyDescent="0.25">
      <c r="A14" s="4">
        <f t="shared" si="0"/>
        <v>13</v>
      </c>
      <c r="B14">
        <v>309</v>
      </c>
      <c r="C14" s="26"/>
      <c r="D14">
        <v>67</v>
      </c>
      <c r="E14" s="20" t="s">
        <v>23</v>
      </c>
      <c r="F14" s="18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>
        <v>341</v>
      </c>
      <c r="L14" s="26">
        <v>407</v>
      </c>
      <c r="M14">
        <v>524</v>
      </c>
      <c r="N14" s="19" t="s">
        <v>23</v>
      </c>
      <c r="O14">
        <v>957</v>
      </c>
      <c r="P14">
        <v>146</v>
      </c>
      <c r="Q14">
        <v>904</v>
      </c>
      <c r="R14" s="20" t="s">
        <v>23</v>
      </c>
      <c r="S14" s="26">
        <v>105</v>
      </c>
      <c r="T14" s="19" t="s">
        <v>23</v>
      </c>
      <c r="U14" s="20">
        <v>320</v>
      </c>
      <c r="V14" s="18" t="s">
        <v>23</v>
      </c>
      <c r="W14" s="19" t="s">
        <v>23</v>
      </c>
      <c r="X14" s="20" t="s">
        <v>23</v>
      </c>
      <c r="Y14" s="24" t="s">
        <v>23</v>
      </c>
      <c r="Z14" s="24" t="s">
        <v>23</v>
      </c>
    </row>
    <row r="15" spans="1:26" ht="15" x14ac:dyDescent="0.25">
      <c r="A15" s="4">
        <f t="shared" si="0"/>
        <v>14</v>
      </c>
      <c r="B15">
        <v>303</v>
      </c>
      <c r="C15" s="19" t="s">
        <v>23</v>
      </c>
      <c r="D15">
        <v>79</v>
      </c>
      <c r="E15" s="20" t="s">
        <v>23</v>
      </c>
      <c r="F15" s="18" t="s">
        <v>23</v>
      </c>
      <c r="G15" s="19" t="s">
        <v>23</v>
      </c>
      <c r="H15" s="19" t="s">
        <v>23</v>
      </c>
      <c r="I15" s="19" t="s">
        <v>23</v>
      </c>
      <c r="J15" s="19" t="s">
        <v>23</v>
      </c>
      <c r="K15">
        <v>345</v>
      </c>
      <c r="L15" s="18" t="s">
        <v>23</v>
      </c>
      <c r="M15" s="19" t="s">
        <v>23</v>
      </c>
      <c r="N15" s="19" t="s">
        <v>23</v>
      </c>
      <c r="O15">
        <v>951</v>
      </c>
      <c r="P15">
        <v>133</v>
      </c>
      <c r="Q15">
        <v>906</v>
      </c>
      <c r="R15" s="20" t="s">
        <v>23</v>
      </c>
      <c r="S15" s="26">
        <v>113</v>
      </c>
      <c r="T15" s="19" t="s">
        <v>23</v>
      </c>
      <c r="U15" s="20">
        <v>314</v>
      </c>
      <c r="V15" s="18" t="s">
        <v>23</v>
      </c>
      <c r="W15" s="19" t="s">
        <v>23</v>
      </c>
      <c r="X15" s="20" t="s">
        <v>23</v>
      </c>
      <c r="Y15" s="24" t="s">
        <v>23</v>
      </c>
      <c r="Z15" s="24" t="s">
        <v>23</v>
      </c>
    </row>
    <row r="16" spans="1:26" ht="15" x14ac:dyDescent="0.25">
      <c r="A16" s="4">
        <f t="shared" si="0"/>
        <v>15</v>
      </c>
      <c r="B16">
        <v>302</v>
      </c>
      <c r="C16" s="19" t="s">
        <v>23</v>
      </c>
      <c r="D16">
        <v>58</v>
      </c>
      <c r="E16" s="20" t="s">
        <v>23</v>
      </c>
      <c r="F16" s="18" t="s">
        <v>23</v>
      </c>
      <c r="G16" s="19" t="s">
        <v>23</v>
      </c>
      <c r="H16" s="19" t="s">
        <v>23</v>
      </c>
      <c r="I16" s="19" t="s">
        <v>23</v>
      </c>
      <c r="J16" s="19" t="s">
        <v>23</v>
      </c>
      <c r="K16">
        <v>343</v>
      </c>
      <c r="L16" s="18" t="s">
        <v>23</v>
      </c>
      <c r="M16" s="19" t="s">
        <v>23</v>
      </c>
      <c r="N16" s="19" t="s">
        <v>23</v>
      </c>
      <c r="O16">
        <v>958</v>
      </c>
      <c r="P16">
        <v>148</v>
      </c>
      <c r="Q16">
        <v>911</v>
      </c>
      <c r="R16" s="20" t="s">
        <v>23</v>
      </c>
      <c r="S16" s="18" t="s">
        <v>23</v>
      </c>
      <c r="T16" s="19" t="s">
        <v>23</v>
      </c>
      <c r="U16" s="20">
        <v>309</v>
      </c>
      <c r="V16" s="18" t="s">
        <v>23</v>
      </c>
      <c r="W16" s="19" t="s">
        <v>23</v>
      </c>
      <c r="X16" s="20" t="s">
        <v>23</v>
      </c>
      <c r="Y16" s="24" t="s">
        <v>23</v>
      </c>
      <c r="Z16" s="24" t="s">
        <v>23</v>
      </c>
    </row>
    <row r="17" spans="1:26" ht="15" x14ac:dyDescent="0.25">
      <c r="A17" s="4">
        <f t="shared" si="0"/>
        <v>16</v>
      </c>
      <c r="B17">
        <v>313</v>
      </c>
      <c r="C17" s="19" t="s">
        <v>23</v>
      </c>
      <c r="D17">
        <v>59</v>
      </c>
      <c r="E17" s="20" t="s">
        <v>23</v>
      </c>
      <c r="F17" s="18" t="s">
        <v>23</v>
      </c>
      <c r="G17" s="19" t="s">
        <v>23</v>
      </c>
      <c r="H17" s="19" t="s">
        <v>23</v>
      </c>
      <c r="I17" s="19" t="s">
        <v>23</v>
      </c>
      <c r="J17" s="19" t="s">
        <v>23</v>
      </c>
      <c r="K17" s="30">
        <v>331</v>
      </c>
      <c r="L17" s="18" t="s">
        <v>23</v>
      </c>
      <c r="M17" s="19" t="s">
        <v>23</v>
      </c>
      <c r="N17" s="19" t="s">
        <v>23</v>
      </c>
      <c r="O17">
        <v>962</v>
      </c>
      <c r="P17">
        <v>123</v>
      </c>
      <c r="Q17">
        <v>907</v>
      </c>
      <c r="R17" s="20" t="s">
        <v>23</v>
      </c>
      <c r="S17" s="18" t="s">
        <v>23</v>
      </c>
      <c r="T17" s="19" t="s">
        <v>23</v>
      </c>
      <c r="U17" s="20">
        <v>323</v>
      </c>
      <c r="V17" s="18" t="s">
        <v>23</v>
      </c>
      <c r="W17" s="19" t="s">
        <v>23</v>
      </c>
      <c r="X17" s="20" t="s">
        <v>23</v>
      </c>
      <c r="Y17" s="24" t="s">
        <v>23</v>
      </c>
      <c r="Z17" s="24" t="s">
        <v>23</v>
      </c>
    </row>
    <row r="18" spans="1:26" ht="15" x14ac:dyDescent="0.25">
      <c r="A18" s="4">
        <f t="shared" si="0"/>
        <v>17</v>
      </c>
      <c r="B18">
        <v>317</v>
      </c>
      <c r="C18" s="19" t="s">
        <v>23</v>
      </c>
      <c r="D18">
        <v>77</v>
      </c>
      <c r="E18" s="20" t="s">
        <v>23</v>
      </c>
      <c r="F18" s="18" t="s">
        <v>23</v>
      </c>
      <c r="G18" s="19" t="s">
        <v>23</v>
      </c>
      <c r="H18" s="19" t="s">
        <v>23</v>
      </c>
      <c r="I18" s="19" t="s">
        <v>23</v>
      </c>
      <c r="J18" s="19" t="s">
        <v>23</v>
      </c>
      <c r="K18" s="30">
        <v>342</v>
      </c>
      <c r="L18" s="18" t="s">
        <v>23</v>
      </c>
      <c r="M18" s="19" t="s">
        <v>23</v>
      </c>
      <c r="N18" s="19" t="s">
        <v>23</v>
      </c>
      <c r="O18">
        <v>961</v>
      </c>
      <c r="P18">
        <v>137</v>
      </c>
      <c r="Q18">
        <v>912</v>
      </c>
      <c r="R18" s="20" t="s">
        <v>23</v>
      </c>
      <c r="S18" s="18" t="s">
        <v>23</v>
      </c>
      <c r="T18" s="19" t="s">
        <v>23</v>
      </c>
      <c r="U18" s="20">
        <v>303</v>
      </c>
      <c r="V18" s="18" t="s">
        <v>23</v>
      </c>
      <c r="W18" s="19" t="s">
        <v>23</v>
      </c>
      <c r="X18" s="20" t="s">
        <v>23</v>
      </c>
      <c r="Y18" s="24" t="s">
        <v>23</v>
      </c>
      <c r="Z18" s="24" t="s">
        <v>23</v>
      </c>
    </row>
    <row r="19" spans="1:26" ht="15" x14ac:dyDescent="0.25">
      <c r="A19" s="4">
        <f t="shared" si="0"/>
        <v>18</v>
      </c>
      <c r="B19">
        <v>321</v>
      </c>
      <c r="C19" s="19" t="s">
        <v>23</v>
      </c>
      <c r="D19">
        <v>68</v>
      </c>
      <c r="E19" s="20" t="s">
        <v>23</v>
      </c>
      <c r="F19" s="18" t="s">
        <v>23</v>
      </c>
      <c r="G19" s="19" t="s">
        <v>23</v>
      </c>
      <c r="H19" s="19" t="s">
        <v>23</v>
      </c>
      <c r="I19" s="19" t="s">
        <v>23</v>
      </c>
      <c r="J19" s="19" t="s">
        <v>23</v>
      </c>
      <c r="K19" s="20" t="s">
        <v>23</v>
      </c>
      <c r="L19" s="18" t="s">
        <v>23</v>
      </c>
      <c r="M19" s="19" t="s">
        <v>23</v>
      </c>
      <c r="N19" s="19" t="s">
        <v>23</v>
      </c>
      <c r="O19">
        <v>955</v>
      </c>
      <c r="P19">
        <v>126</v>
      </c>
      <c r="Q19">
        <v>905</v>
      </c>
      <c r="R19" s="20" t="s">
        <v>23</v>
      </c>
      <c r="S19" s="18" t="s">
        <v>23</v>
      </c>
      <c r="T19" s="19" t="s">
        <v>23</v>
      </c>
      <c r="U19" s="20">
        <v>316</v>
      </c>
      <c r="V19" s="18" t="s">
        <v>23</v>
      </c>
      <c r="W19" s="19" t="s">
        <v>23</v>
      </c>
      <c r="X19" s="20" t="s">
        <v>23</v>
      </c>
      <c r="Y19" s="24" t="s">
        <v>23</v>
      </c>
      <c r="Z19" s="24" t="s">
        <v>23</v>
      </c>
    </row>
    <row r="20" spans="1:26" ht="15" x14ac:dyDescent="0.25">
      <c r="A20" s="4">
        <f t="shared" si="0"/>
        <v>19</v>
      </c>
      <c r="B20">
        <v>314</v>
      </c>
      <c r="C20" s="19" t="s">
        <v>23</v>
      </c>
      <c r="D20">
        <v>60</v>
      </c>
      <c r="E20" s="20" t="s">
        <v>23</v>
      </c>
      <c r="F20" s="18" t="s">
        <v>23</v>
      </c>
      <c r="G20" s="19" t="s">
        <v>23</v>
      </c>
      <c r="H20" s="19" t="s">
        <v>23</v>
      </c>
      <c r="I20" s="19" t="s">
        <v>23</v>
      </c>
      <c r="J20" s="19" t="s">
        <v>23</v>
      </c>
      <c r="K20" s="20" t="s">
        <v>23</v>
      </c>
      <c r="L20" s="18" t="s">
        <v>23</v>
      </c>
      <c r="M20" s="19" t="s">
        <v>23</v>
      </c>
      <c r="N20" s="19" t="s">
        <v>23</v>
      </c>
      <c r="O20">
        <v>950</v>
      </c>
      <c r="P20">
        <v>124</v>
      </c>
      <c r="Q20">
        <v>918</v>
      </c>
      <c r="R20" s="20" t="s">
        <v>23</v>
      </c>
      <c r="S20" s="18" t="s">
        <v>23</v>
      </c>
      <c r="T20" s="19" t="s">
        <v>23</v>
      </c>
      <c r="U20" s="20">
        <v>312</v>
      </c>
      <c r="V20" s="18" t="s">
        <v>23</v>
      </c>
      <c r="W20" s="19" t="s">
        <v>23</v>
      </c>
      <c r="X20" s="20" t="s">
        <v>23</v>
      </c>
      <c r="Y20" s="24" t="s">
        <v>23</v>
      </c>
      <c r="Z20" s="24" t="s">
        <v>23</v>
      </c>
    </row>
    <row r="21" spans="1:26" ht="15" x14ac:dyDescent="0.25">
      <c r="A21" s="4">
        <f t="shared" si="0"/>
        <v>20</v>
      </c>
      <c r="B21">
        <v>315</v>
      </c>
      <c r="C21" s="19" t="s">
        <v>23</v>
      </c>
      <c r="D21">
        <v>71</v>
      </c>
      <c r="E21" s="20" t="s">
        <v>23</v>
      </c>
      <c r="F21" s="18" t="s">
        <v>23</v>
      </c>
      <c r="G21" s="19" t="s">
        <v>23</v>
      </c>
      <c r="H21" s="19" t="s">
        <v>23</v>
      </c>
      <c r="I21" s="19" t="s">
        <v>23</v>
      </c>
      <c r="J21" s="19" t="s">
        <v>23</v>
      </c>
      <c r="K21" s="20" t="s">
        <v>23</v>
      </c>
      <c r="L21" s="18" t="s">
        <v>23</v>
      </c>
      <c r="M21" s="19" t="s">
        <v>23</v>
      </c>
      <c r="N21" s="19" t="s">
        <v>23</v>
      </c>
      <c r="O21">
        <v>947</v>
      </c>
      <c r="P21">
        <v>143</v>
      </c>
      <c r="Q21">
        <v>913</v>
      </c>
      <c r="R21" s="20" t="s">
        <v>23</v>
      </c>
      <c r="S21" s="18" t="s">
        <v>23</v>
      </c>
      <c r="T21" s="19" t="s">
        <v>23</v>
      </c>
      <c r="U21" s="20">
        <v>315</v>
      </c>
      <c r="V21" s="18" t="s">
        <v>23</v>
      </c>
      <c r="W21" s="19" t="s">
        <v>23</v>
      </c>
      <c r="X21" s="20" t="s">
        <v>23</v>
      </c>
      <c r="Y21" s="24" t="s">
        <v>23</v>
      </c>
      <c r="Z21" s="24" t="s">
        <v>23</v>
      </c>
    </row>
    <row r="22" spans="1:26" ht="15" x14ac:dyDescent="0.25">
      <c r="A22" s="4">
        <f t="shared" si="0"/>
        <v>21</v>
      </c>
      <c r="B22">
        <v>316</v>
      </c>
      <c r="C22" s="19" t="s">
        <v>23</v>
      </c>
      <c r="D22">
        <v>76</v>
      </c>
      <c r="E22" s="20" t="s">
        <v>23</v>
      </c>
      <c r="F22" s="18" t="s">
        <v>23</v>
      </c>
      <c r="G22" s="19" t="s">
        <v>23</v>
      </c>
      <c r="H22" s="19" t="s">
        <v>23</v>
      </c>
      <c r="I22" s="19" t="s">
        <v>23</v>
      </c>
      <c r="J22" s="19" t="s">
        <v>23</v>
      </c>
      <c r="K22" s="20" t="s">
        <v>23</v>
      </c>
      <c r="L22" s="18" t="s">
        <v>23</v>
      </c>
      <c r="M22" s="19" t="s">
        <v>23</v>
      </c>
      <c r="N22" s="19" t="s">
        <v>23</v>
      </c>
      <c r="O22">
        <v>965</v>
      </c>
      <c r="P22">
        <v>122</v>
      </c>
      <c r="Q22">
        <v>915</v>
      </c>
      <c r="R22" s="20" t="s">
        <v>23</v>
      </c>
      <c r="S22" s="18" t="s">
        <v>23</v>
      </c>
      <c r="T22" s="19" t="s">
        <v>23</v>
      </c>
      <c r="U22" s="20">
        <v>325</v>
      </c>
      <c r="V22" s="18" t="s">
        <v>23</v>
      </c>
      <c r="W22" s="19" t="s">
        <v>23</v>
      </c>
      <c r="X22" s="20" t="s">
        <v>23</v>
      </c>
      <c r="Y22" s="24" t="s">
        <v>23</v>
      </c>
      <c r="Z22" s="24" t="s">
        <v>23</v>
      </c>
    </row>
    <row r="23" spans="1:26" ht="15" x14ac:dyDescent="0.25">
      <c r="A23" s="4">
        <f t="shared" si="0"/>
        <v>22</v>
      </c>
      <c r="B23" s="26">
        <v>307</v>
      </c>
      <c r="C23" s="19" t="s">
        <v>23</v>
      </c>
      <c r="D23">
        <v>56</v>
      </c>
      <c r="E23" s="20" t="s">
        <v>23</v>
      </c>
      <c r="F23" s="18" t="s">
        <v>23</v>
      </c>
      <c r="G23" s="19" t="s">
        <v>23</v>
      </c>
      <c r="H23" s="19" t="s">
        <v>23</v>
      </c>
      <c r="I23" s="19" t="s">
        <v>23</v>
      </c>
      <c r="J23" s="19" t="s">
        <v>23</v>
      </c>
      <c r="K23" s="20" t="s">
        <v>23</v>
      </c>
      <c r="L23" s="18" t="s">
        <v>23</v>
      </c>
      <c r="M23" s="19" t="s">
        <v>23</v>
      </c>
      <c r="N23" s="19" t="s">
        <v>23</v>
      </c>
      <c r="O23">
        <v>959</v>
      </c>
      <c r="P23">
        <v>129</v>
      </c>
      <c r="Q23">
        <v>926</v>
      </c>
      <c r="R23" s="20" t="s">
        <v>23</v>
      </c>
      <c r="S23" s="18" t="s">
        <v>23</v>
      </c>
      <c r="T23" s="19" t="s">
        <v>23</v>
      </c>
      <c r="U23" s="20">
        <v>313</v>
      </c>
      <c r="V23" s="18" t="s">
        <v>23</v>
      </c>
      <c r="W23" s="19" t="s">
        <v>23</v>
      </c>
      <c r="X23" s="20" t="s">
        <v>23</v>
      </c>
      <c r="Y23" s="24" t="s">
        <v>23</v>
      </c>
      <c r="Z23" s="24" t="s">
        <v>23</v>
      </c>
    </row>
    <row r="24" spans="1:26" ht="15" x14ac:dyDescent="0.25">
      <c r="A24" s="4">
        <f t="shared" si="0"/>
        <v>23</v>
      </c>
      <c r="B24" s="26">
        <v>310</v>
      </c>
      <c r="C24" s="19" t="s">
        <v>23</v>
      </c>
      <c r="D24">
        <v>64</v>
      </c>
      <c r="E24" s="20" t="s">
        <v>23</v>
      </c>
      <c r="F24" s="18" t="s">
        <v>23</v>
      </c>
      <c r="G24" s="19" t="s">
        <v>23</v>
      </c>
      <c r="H24" s="19" t="s">
        <v>23</v>
      </c>
      <c r="I24" s="19" t="s">
        <v>23</v>
      </c>
      <c r="J24" s="19" t="s">
        <v>23</v>
      </c>
      <c r="K24" s="20" t="s">
        <v>23</v>
      </c>
      <c r="L24" s="18" t="s">
        <v>23</v>
      </c>
      <c r="M24" s="19" t="s">
        <v>23</v>
      </c>
      <c r="N24" s="19" t="s">
        <v>23</v>
      </c>
      <c r="O24">
        <v>944</v>
      </c>
      <c r="P24">
        <v>138</v>
      </c>
      <c r="Q24">
        <v>924</v>
      </c>
      <c r="R24" s="20" t="s">
        <v>23</v>
      </c>
      <c r="S24" s="18" t="s">
        <v>23</v>
      </c>
      <c r="T24" s="19" t="s">
        <v>23</v>
      </c>
      <c r="U24" s="20">
        <v>302</v>
      </c>
      <c r="V24" s="18" t="s">
        <v>23</v>
      </c>
      <c r="W24" s="19" t="s">
        <v>23</v>
      </c>
      <c r="X24" s="20" t="s">
        <v>23</v>
      </c>
      <c r="Y24" s="24" t="s">
        <v>23</v>
      </c>
      <c r="Z24" s="24" t="s">
        <v>23</v>
      </c>
    </row>
    <row r="25" spans="1:26" ht="15" x14ac:dyDescent="0.25">
      <c r="A25" s="4">
        <f t="shared" si="0"/>
        <v>24</v>
      </c>
      <c r="B25" s="18" t="s">
        <v>23</v>
      </c>
      <c r="C25" s="19" t="s">
        <v>23</v>
      </c>
      <c r="D25">
        <v>78</v>
      </c>
      <c r="E25" s="20" t="s">
        <v>23</v>
      </c>
      <c r="F25" s="18" t="s">
        <v>23</v>
      </c>
      <c r="G25" s="19" t="s">
        <v>23</v>
      </c>
      <c r="H25" s="19" t="s">
        <v>23</v>
      </c>
      <c r="I25" s="19" t="s">
        <v>23</v>
      </c>
      <c r="J25" s="19" t="s">
        <v>23</v>
      </c>
      <c r="K25" s="20" t="s">
        <v>23</v>
      </c>
      <c r="L25" s="18" t="s">
        <v>23</v>
      </c>
      <c r="M25" s="19" t="s">
        <v>23</v>
      </c>
      <c r="N25" s="19" t="s">
        <v>23</v>
      </c>
      <c r="O25">
        <v>942</v>
      </c>
      <c r="P25">
        <v>151</v>
      </c>
      <c r="Q25">
        <v>901</v>
      </c>
      <c r="R25" s="20" t="s">
        <v>23</v>
      </c>
      <c r="S25" s="18" t="s">
        <v>23</v>
      </c>
      <c r="T25" s="19" t="s">
        <v>23</v>
      </c>
      <c r="U25" s="20">
        <v>321</v>
      </c>
      <c r="V25" s="18" t="s">
        <v>23</v>
      </c>
      <c r="W25" s="19" t="s">
        <v>23</v>
      </c>
      <c r="X25" s="20" t="s">
        <v>23</v>
      </c>
      <c r="Y25" s="24" t="s">
        <v>23</v>
      </c>
      <c r="Z25" s="24" t="s">
        <v>23</v>
      </c>
    </row>
    <row r="26" spans="1:26" ht="15" x14ac:dyDescent="0.25">
      <c r="A26" s="4">
        <f t="shared" si="0"/>
        <v>25</v>
      </c>
      <c r="B26" s="18" t="s">
        <v>23</v>
      </c>
      <c r="C26" s="19" t="s">
        <v>23</v>
      </c>
      <c r="D26" s="27">
        <v>62</v>
      </c>
      <c r="E26" s="20" t="s">
        <v>23</v>
      </c>
      <c r="F26" s="18" t="s">
        <v>23</v>
      </c>
      <c r="G26" s="19" t="s">
        <v>23</v>
      </c>
      <c r="H26" s="19" t="s">
        <v>23</v>
      </c>
      <c r="I26" s="19" t="s">
        <v>23</v>
      </c>
      <c r="J26" s="19" t="s">
        <v>23</v>
      </c>
      <c r="K26" s="20" t="s">
        <v>23</v>
      </c>
      <c r="L26" s="18" t="s">
        <v>23</v>
      </c>
      <c r="M26" s="19" t="s">
        <v>23</v>
      </c>
      <c r="N26" s="19" t="s">
        <v>23</v>
      </c>
      <c r="O26" s="28">
        <v>945</v>
      </c>
      <c r="P26">
        <v>127</v>
      </c>
      <c r="Q26" s="27">
        <v>917</v>
      </c>
      <c r="R26" s="20" t="s">
        <v>23</v>
      </c>
      <c r="S26" s="18" t="s">
        <v>23</v>
      </c>
      <c r="T26" s="19" t="s">
        <v>23</v>
      </c>
      <c r="U26" s="20">
        <v>304</v>
      </c>
      <c r="V26" s="18" t="s">
        <v>23</v>
      </c>
      <c r="W26" s="19" t="s">
        <v>23</v>
      </c>
      <c r="X26" s="20" t="s">
        <v>23</v>
      </c>
      <c r="Y26" s="24" t="s">
        <v>23</v>
      </c>
      <c r="Z26" s="24" t="s">
        <v>23</v>
      </c>
    </row>
    <row r="27" spans="1:26" ht="15" x14ac:dyDescent="0.25">
      <c r="A27" s="4">
        <f t="shared" si="0"/>
        <v>26</v>
      </c>
      <c r="B27" s="18" t="s">
        <v>23</v>
      </c>
      <c r="C27" s="19" t="s">
        <v>23</v>
      </c>
      <c r="D27" s="27">
        <v>63</v>
      </c>
      <c r="E27" s="20" t="s">
        <v>23</v>
      </c>
      <c r="F27" s="18" t="s">
        <v>23</v>
      </c>
      <c r="G27" s="19" t="s">
        <v>23</v>
      </c>
      <c r="H27" s="19" t="s">
        <v>23</v>
      </c>
      <c r="I27" s="19" t="s">
        <v>23</v>
      </c>
      <c r="J27" s="19" t="s">
        <v>23</v>
      </c>
      <c r="K27" s="20" t="s">
        <v>23</v>
      </c>
      <c r="L27" s="18" t="s">
        <v>23</v>
      </c>
      <c r="M27" s="19" t="s">
        <v>23</v>
      </c>
      <c r="N27" s="19" t="s">
        <v>23</v>
      </c>
      <c r="O27" s="20">
        <v>956</v>
      </c>
      <c r="P27">
        <v>150</v>
      </c>
      <c r="Q27" s="27">
        <v>922</v>
      </c>
      <c r="R27" s="20" t="s">
        <v>23</v>
      </c>
      <c r="S27" s="18" t="s">
        <v>23</v>
      </c>
      <c r="T27" s="19" t="s">
        <v>23</v>
      </c>
      <c r="U27" s="30">
        <v>319</v>
      </c>
      <c r="V27" s="18" t="s">
        <v>23</v>
      </c>
      <c r="W27" s="19" t="s">
        <v>23</v>
      </c>
      <c r="X27" s="20" t="s">
        <v>23</v>
      </c>
      <c r="Y27" s="24" t="s">
        <v>23</v>
      </c>
      <c r="Z27" s="24" t="s">
        <v>23</v>
      </c>
    </row>
    <row r="28" spans="1:26" ht="15" x14ac:dyDescent="0.25">
      <c r="A28" s="4">
        <f t="shared" si="0"/>
        <v>27</v>
      </c>
      <c r="B28" s="18" t="s">
        <v>23</v>
      </c>
      <c r="C28" s="19" t="s">
        <v>23</v>
      </c>
      <c r="D28" s="27">
        <v>70</v>
      </c>
      <c r="E28" s="20" t="s">
        <v>23</v>
      </c>
      <c r="F28" s="18" t="s">
        <v>23</v>
      </c>
      <c r="G28" s="19" t="s">
        <v>23</v>
      </c>
      <c r="H28" s="19" t="s">
        <v>23</v>
      </c>
      <c r="I28" s="19" t="s">
        <v>23</v>
      </c>
      <c r="J28" s="19" t="s">
        <v>23</v>
      </c>
      <c r="K28" s="20" t="s">
        <v>23</v>
      </c>
      <c r="L28" s="18" t="s">
        <v>23</v>
      </c>
      <c r="M28" s="19" t="s">
        <v>23</v>
      </c>
      <c r="N28" s="19" t="s">
        <v>23</v>
      </c>
      <c r="O28" s="20" t="s">
        <v>23</v>
      </c>
      <c r="P28">
        <v>121</v>
      </c>
      <c r="Q28" s="19" t="s">
        <v>23</v>
      </c>
      <c r="R28" s="20" t="s">
        <v>23</v>
      </c>
      <c r="S28" s="18" t="s">
        <v>23</v>
      </c>
      <c r="T28" s="19" t="s">
        <v>23</v>
      </c>
      <c r="U28" s="31">
        <v>308</v>
      </c>
      <c r="V28" s="18" t="s">
        <v>23</v>
      </c>
      <c r="W28" s="19" t="s">
        <v>23</v>
      </c>
      <c r="X28" s="20" t="s">
        <v>23</v>
      </c>
      <c r="Y28" s="24" t="s">
        <v>23</v>
      </c>
      <c r="Z28" s="24" t="s">
        <v>23</v>
      </c>
    </row>
    <row r="29" spans="1:26" ht="15" x14ac:dyDescent="0.25">
      <c r="A29" s="4">
        <f t="shared" si="0"/>
        <v>28</v>
      </c>
      <c r="B29" s="18" t="s">
        <v>23</v>
      </c>
      <c r="C29" s="19" t="s">
        <v>23</v>
      </c>
      <c r="D29" s="27">
        <v>51</v>
      </c>
      <c r="E29" s="20" t="s">
        <v>23</v>
      </c>
      <c r="F29" s="18" t="s">
        <v>23</v>
      </c>
      <c r="G29" s="19" t="s">
        <v>23</v>
      </c>
      <c r="H29" s="19" t="s">
        <v>23</v>
      </c>
      <c r="I29" s="19" t="s">
        <v>23</v>
      </c>
      <c r="J29" s="19" t="s">
        <v>23</v>
      </c>
      <c r="K29" s="20" t="s">
        <v>23</v>
      </c>
      <c r="L29" s="18" t="s">
        <v>23</v>
      </c>
      <c r="M29" s="19" t="s">
        <v>23</v>
      </c>
      <c r="N29" s="19" t="s">
        <v>23</v>
      </c>
      <c r="O29" s="20" t="s">
        <v>23</v>
      </c>
      <c r="P29">
        <v>130</v>
      </c>
      <c r="Q29" s="19" t="s">
        <v>23</v>
      </c>
      <c r="R29" s="20" t="s">
        <v>23</v>
      </c>
      <c r="S29" s="18" t="s">
        <v>23</v>
      </c>
      <c r="T29" s="19" t="s">
        <v>23</v>
      </c>
      <c r="U29" s="31">
        <v>310</v>
      </c>
      <c r="V29" s="18" t="s">
        <v>23</v>
      </c>
      <c r="W29" s="19" t="s">
        <v>23</v>
      </c>
      <c r="X29" s="20" t="s">
        <v>23</v>
      </c>
      <c r="Y29" s="24" t="s">
        <v>23</v>
      </c>
      <c r="Z29" s="24" t="s">
        <v>23</v>
      </c>
    </row>
    <row r="30" spans="1:26" ht="15" x14ac:dyDescent="0.25">
      <c r="A30" s="4">
        <f t="shared" si="0"/>
        <v>29</v>
      </c>
      <c r="B30" s="18" t="s">
        <v>23</v>
      </c>
      <c r="C30" s="19" t="s">
        <v>23</v>
      </c>
      <c r="D30" s="29">
        <v>73</v>
      </c>
      <c r="E30" s="20" t="s">
        <v>23</v>
      </c>
      <c r="F30" s="18" t="s">
        <v>23</v>
      </c>
      <c r="G30" s="19" t="s">
        <v>23</v>
      </c>
      <c r="H30" s="19" t="s">
        <v>23</v>
      </c>
      <c r="I30" s="19" t="s">
        <v>23</v>
      </c>
      <c r="J30" s="19" t="s">
        <v>23</v>
      </c>
      <c r="K30" s="20" t="s">
        <v>23</v>
      </c>
      <c r="L30" s="18" t="s">
        <v>23</v>
      </c>
      <c r="M30" s="19" t="s">
        <v>23</v>
      </c>
      <c r="N30" s="19" t="s">
        <v>23</v>
      </c>
      <c r="O30" s="20" t="s">
        <v>23</v>
      </c>
      <c r="P30">
        <v>149</v>
      </c>
      <c r="Q30" s="19" t="s">
        <v>23</v>
      </c>
      <c r="R30" s="20" t="s">
        <v>23</v>
      </c>
      <c r="S30" s="18" t="s">
        <v>23</v>
      </c>
      <c r="T30" s="19" t="s">
        <v>23</v>
      </c>
      <c r="U30" s="31">
        <v>327</v>
      </c>
      <c r="V30" s="18" t="s">
        <v>23</v>
      </c>
      <c r="W30" s="19" t="s">
        <v>23</v>
      </c>
      <c r="X30" s="20" t="s">
        <v>23</v>
      </c>
      <c r="Y30" s="24" t="s">
        <v>23</v>
      </c>
      <c r="Z30" s="24" t="s">
        <v>23</v>
      </c>
    </row>
    <row r="31" spans="1:26" ht="15" x14ac:dyDescent="0.25">
      <c r="A31" s="4">
        <f t="shared" si="0"/>
        <v>30</v>
      </c>
      <c r="B31" s="18" t="s">
        <v>23</v>
      </c>
      <c r="C31" s="19" t="s">
        <v>23</v>
      </c>
      <c r="D31" s="29">
        <v>75</v>
      </c>
      <c r="E31" s="20" t="s">
        <v>23</v>
      </c>
      <c r="F31" s="18" t="s">
        <v>23</v>
      </c>
      <c r="G31" s="19" t="s">
        <v>23</v>
      </c>
      <c r="H31" s="19" t="s">
        <v>23</v>
      </c>
      <c r="I31" s="19" t="s">
        <v>23</v>
      </c>
      <c r="J31" s="19" t="s">
        <v>23</v>
      </c>
      <c r="K31" s="20" t="s">
        <v>23</v>
      </c>
      <c r="L31" s="18" t="s">
        <v>23</v>
      </c>
      <c r="M31" s="19" t="s">
        <v>23</v>
      </c>
      <c r="N31" s="19" t="s">
        <v>23</v>
      </c>
      <c r="O31" s="20" t="s">
        <v>23</v>
      </c>
      <c r="P31">
        <v>132</v>
      </c>
      <c r="Q31" s="19" t="s">
        <v>23</v>
      </c>
      <c r="R31" s="20" t="s">
        <v>23</v>
      </c>
      <c r="S31" s="18" t="s">
        <v>23</v>
      </c>
      <c r="T31" s="19" t="s">
        <v>23</v>
      </c>
      <c r="U31" s="20" t="s">
        <v>23</v>
      </c>
      <c r="V31" s="18" t="s">
        <v>23</v>
      </c>
      <c r="W31" s="19" t="s">
        <v>23</v>
      </c>
      <c r="X31" s="20" t="s">
        <v>23</v>
      </c>
      <c r="Y31" s="24" t="s">
        <v>23</v>
      </c>
      <c r="Z31" s="24" t="s">
        <v>23</v>
      </c>
    </row>
    <row r="32" spans="1:26" ht="15" x14ac:dyDescent="0.25">
      <c r="A32" s="4">
        <f t="shared" si="0"/>
        <v>31</v>
      </c>
      <c r="B32" s="18" t="s">
        <v>23</v>
      </c>
      <c r="C32" s="19" t="s">
        <v>23</v>
      </c>
      <c r="D32" s="19" t="s">
        <v>23</v>
      </c>
      <c r="E32" s="20" t="s">
        <v>23</v>
      </c>
      <c r="F32" s="18" t="s">
        <v>23</v>
      </c>
      <c r="G32" s="19" t="s">
        <v>23</v>
      </c>
      <c r="H32" s="19" t="s">
        <v>23</v>
      </c>
      <c r="I32" s="19" t="s">
        <v>23</v>
      </c>
      <c r="J32" s="19" t="s">
        <v>23</v>
      </c>
      <c r="K32" s="20" t="s">
        <v>23</v>
      </c>
      <c r="L32" s="18" t="s">
        <v>23</v>
      </c>
      <c r="M32" s="19" t="s">
        <v>23</v>
      </c>
      <c r="N32" s="19" t="s">
        <v>23</v>
      </c>
      <c r="O32" s="20" t="s">
        <v>23</v>
      </c>
      <c r="P32">
        <v>128</v>
      </c>
      <c r="Q32" s="19" t="s">
        <v>23</v>
      </c>
      <c r="R32" s="20" t="s">
        <v>23</v>
      </c>
      <c r="S32" s="18" t="s">
        <v>23</v>
      </c>
      <c r="T32" s="19" t="s">
        <v>23</v>
      </c>
      <c r="U32" s="20" t="s">
        <v>23</v>
      </c>
      <c r="V32" s="18" t="s">
        <v>23</v>
      </c>
      <c r="W32" s="19" t="s">
        <v>23</v>
      </c>
      <c r="X32" s="20" t="s">
        <v>23</v>
      </c>
      <c r="Y32" s="24" t="s">
        <v>23</v>
      </c>
      <c r="Z32" s="24" t="s">
        <v>23</v>
      </c>
    </row>
    <row r="33" spans="1:26" ht="15" x14ac:dyDescent="0.25">
      <c r="A33" s="4">
        <f t="shared" si="0"/>
        <v>32</v>
      </c>
      <c r="B33" s="18" t="s">
        <v>23</v>
      </c>
      <c r="C33" s="19" t="s">
        <v>23</v>
      </c>
      <c r="D33" s="19" t="s">
        <v>23</v>
      </c>
      <c r="E33" s="20" t="s">
        <v>23</v>
      </c>
      <c r="F33" s="18" t="s">
        <v>23</v>
      </c>
      <c r="G33" s="19" t="s">
        <v>23</v>
      </c>
      <c r="H33" s="19" t="s">
        <v>23</v>
      </c>
      <c r="I33" s="19" t="s">
        <v>23</v>
      </c>
      <c r="J33" s="19" t="s">
        <v>23</v>
      </c>
      <c r="K33" s="20" t="s">
        <v>23</v>
      </c>
      <c r="L33" s="18" t="s">
        <v>23</v>
      </c>
      <c r="M33" s="19" t="s">
        <v>23</v>
      </c>
      <c r="N33" s="19" t="s">
        <v>23</v>
      </c>
      <c r="O33" s="20" t="s">
        <v>23</v>
      </c>
      <c r="P33" s="18" t="s">
        <v>23</v>
      </c>
      <c r="Q33" s="19" t="s">
        <v>23</v>
      </c>
      <c r="R33" s="20" t="s">
        <v>23</v>
      </c>
      <c r="S33" s="18" t="s">
        <v>23</v>
      </c>
      <c r="T33" s="19" t="s">
        <v>23</v>
      </c>
      <c r="U33" s="20" t="s">
        <v>23</v>
      </c>
      <c r="V33" s="18" t="s">
        <v>23</v>
      </c>
      <c r="W33" s="19" t="s">
        <v>23</v>
      </c>
      <c r="X33" s="20" t="s">
        <v>23</v>
      </c>
      <c r="Y33" s="24" t="s">
        <v>23</v>
      </c>
      <c r="Z33" s="24" t="s">
        <v>23</v>
      </c>
    </row>
    <row r="34" spans="1:26" ht="15" x14ac:dyDescent="0.25">
      <c r="A34" s="4">
        <f t="shared" si="0"/>
        <v>33</v>
      </c>
      <c r="B34" s="18" t="s">
        <v>23</v>
      </c>
      <c r="C34" s="19" t="s">
        <v>23</v>
      </c>
      <c r="D34" s="19" t="s">
        <v>23</v>
      </c>
      <c r="E34" s="20" t="s">
        <v>23</v>
      </c>
      <c r="F34" s="18" t="s">
        <v>23</v>
      </c>
      <c r="G34" s="19" t="s">
        <v>23</v>
      </c>
      <c r="H34" s="19" t="s">
        <v>23</v>
      </c>
      <c r="I34" s="19" t="s">
        <v>23</v>
      </c>
      <c r="J34" s="19" t="s">
        <v>23</v>
      </c>
      <c r="K34" s="20" t="s">
        <v>23</v>
      </c>
      <c r="L34" s="18" t="s">
        <v>23</v>
      </c>
      <c r="M34" s="19" t="s">
        <v>23</v>
      </c>
      <c r="N34" s="19" t="s">
        <v>23</v>
      </c>
      <c r="O34" s="20" t="s">
        <v>23</v>
      </c>
      <c r="P34" s="18" t="s">
        <v>23</v>
      </c>
      <c r="Q34" s="19" t="s">
        <v>23</v>
      </c>
      <c r="R34" s="20" t="s">
        <v>23</v>
      </c>
      <c r="S34" s="18" t="s">
        <v>23</v>
      </c>
      <c r="T34" s="19" t="s">
        <v>23</v>
      </c>
      <c r="U34" s="20" t="s">
        <v>23</v>
      </c>
      <c r="V34" s="18" t="s">
        <v>23</v>
      </c>
      <c r="W34" s="19" t="s">
        <v>23</v>
      </c>
      <c r="X34" s="20" t="s">
        <v>23</v>
      </c>
      <c r="Y34" s="24" t="s">
        <v>23</v>
      </c>
      <c r="Z34" s="24" t="s">
        <v>23</v>
      </c>
    </row>
    <row r="35" spans="1:26" ht="15" x14ac:dyDescent="0.25">
      <c r="A35" s="4">
        <f t="shared" si="0"/>
        <v>34</v>
      </c>
      <c r="B35" s="18" t="s">
        <v>23</v>
      </c>
      <c r="C35" s="19" t="s">
        <v>23</v>
      </c>
      <c r="D35" s="19" t="s">
        <v>23</v>
      </c>
      <c r="E35" s="20" t="s">
        <v>23</v>
      </c>
      <c r="F35" s="18" t="s">
        <v>23</v>
      </c>
      <c r="G35" s="19" t="s">
        <v>23</v>
      </c>
      <c r="H35" s="19" t="s">
        <v>23</v>
      </c>
      <c r="I35" s="19" t="s">
        <v>23</v>
      </c>
      <c r="J35" s="19" t="s">
        <v>23</v>
      </c>
      <c r="K35" s="20" t="s">
        <v>23</v>
      </c>
      <c r="L35" s="18" t="s">
        <v>23</v>
      </c>
      <c r="M35" s="19" t="s">
        <v>23</v>
      </c>
      <c r="N35" s="19" t="s">
        <v>23</v>
      </c>
      <c r="O35" s="20" t="s">
        <v>23</v>
      </c>
      <c r="P35" s="18" t="s">
        <v>23</v>
      </c>
      <c r="Q35" s="19" t="s">
        <v>23</v>
      </c>
      <c r="R35" s="20" t="s">
        <v>23</v>
      </c>
      <c r="S35" s="18" t="s">
        <v>23</v>
      </c>
      <c r="T35" s="19" t="s">
        <v>23</v>
      </c>
      <c r="U35" s="20" t="s">
        <v>23</v>
      </c>
      <c r="V35" s="18" t="s">
        <v>23</v>
      </c>
      <c r="W35" s="19" t="s">
        <v>23</v>
      </c>
      <c r="X35" s="20" t="s">
        <v>23</v>
      </c>
      <c r="Y35" s="24" t="s">
        <v>23</v>
      </c>
      <c r="Z35" s="24" t="s">
        <v>23</v>
      </c>
    </row>
    <row r="36" spans="1:26" ht="15" x14ac:dyDescent="0.25">
      <c r="A36" s="4">
        <f t="shared" si="0"/>
        <v>35</v>
      </c>
      <c r="B36" s="18" t="s">
        <v>23</v>
      </c>
      <c r="C36" s="19" t="s">
        <v>23</v>
      </c>
      <c r="D36" s="19" t="s">
        <v>23</v>
      </c>
      <c r="E36" s="20" t="s">
        <v>23</v>
      </c>
      <c r="F36" s="18" t="s">
        <v>23</v>
      </c>
      <c r="G36" s="19" t="s">
        <v>23</v>
      </c>
      <c r="H36" s="19" t="s">
        <v>23</v>
      </c>
      <c r="I36" s="19" t="s">
        <v>23</v>
      </c>
      <c r="J36" s="19" t="s">
        <v>23</v>
      </c>
      <c r="K36" s="20" t="s">
        <v>23</v>
      </c>
      <c r="L36" s="18" t="s">
        <v>23</v>
      </c>
      <c r="M36" s="19" t="s">
        <v>23</v>
      </c>
      <c r="N36" s="19" t="s">
        <v>23</v>
      </c>
      <c r="O36" s="20" t="s">
        <v>23</v>
      </c>
      <c r="P36" s="18" t="s">
        <v>23</v>
      </c>
      <c r="Q36" s="19" t="s">
        <v>23</v>
      </c>
      <c r="R36" s="20" t="s">
        <v>23</v>
      </c>
      <c r="S36" s="18" t="s">
        <v>23</v>
      </c>
      <c r="T36" s="19" t="s">
        <v>23</v>
      </c>
      <c r="U36" s="20" t="s">
        <v>23</v>
      </c>
      <c r="V36" s="18" t="s">
        <v>23</v>
      </c>
      <c r="W36" s="19" t="s">
        <v>23</v>
      </c>
      <c r="X36" s="20" t="s">
        <v>23</v>
      </c>
      <c r="Y36" s="24" t="s">
        <v>23</v>
      </c>
      <c r="Z36" s="24" t="s">
        <v>23</v>
      </c>
    </row>
    <row r="37" spans="1:26" ht="15" x14ac:dyDescent="0.25">
      <c r="A37" s="4">
        <f t="shared" si="0"/>
        <v>36</v>
      </c>
      <c r="B37" s="18" t="s">
        <v>23</v>
      </c>
      <c r="C37" s="19" t="s">
        <v>23</v>
      </c>
      <c r="D37" s="19" t="s">
        <v>23</v>
      </c>
      <c r="E37" s="20" t="s">
        <v>23</v>
      </c>
      <c r="F37" s="18" t="s">
        <v>23</v>
      </c>
      <c r="G37" s="19" t="s">
        <v>23</v>
      </c>
      <c r="H37" s="19" t="s">
        <v>23</v>
      </c>
      <c r="I37" s="19" t="s">
        <v>23</v>
      </c>
      <c r="J37" s="19" t="s">
        <v>23</v>
      </c>
      <c r="K37" s="20" t="s">
        <v>23</v>
      </c>
      <c r="L37" s="18" t="s">
        <v>23</v>
      </c>
      <c r="M37" s="19" t="s">
        <v>23</v>
      </c>
      <c r="N37" s="19" t="s">
        <v>23</v>
      </c>
      <c r="O37" s="20" t="s">
        <v>23</v>
      </c>
      <c r="P37" s="18" t="s">
        <v>23</v>
      </c>
      <c r="Q37" s="19" t="s">
        <v>23</v>
      </c>
      <c r="R37" s="20" t="s">
        <v>23</v>
      </c>
      <c r="S37" s="18" t="s">
        <v>23</v>
      </c>
      <c r="T37" s="19" t="s">
        <v>23</v>
      </c>
      <c r="U37" s="20" t="s">
        <v>23</v>
      </c>
      <c r="V37" s="18" t="s">
        <v>23</v>
      </c>
      <c r="W37" s="19" t="s">
        <v>23</v>
      </c>
      <c r="X37" s="20" t="s">
        <v>23</v>
      </c>
      <c r="Y37" s="24" t="s">
        <v>23</v>
      </c>
      <c r="Z37" s="24" t="s">
        <v>23</v>
      </c>
    </row>
    <row r="38" spans="1:26" ht="15" x14ac:dyDescent="0.25">
      <c r="A38" s="4">
        <f t="shared" si="0"/>
        <v>37</v>
      </c>
      <c r="B38" s="18" t="s">
        <v>23</v>
      </c>
      <c r="C38" s="19" t="s">
        <v>23</v>
      </c>
      <c r="D38" s="19" t="s">
        <v>23</v>
      </c>
      <c r="E38" s="20" t="s">
        <v>23</v>
      </c>
      <c r="F38" s="18" t="s">
        <v>23</v>
      </c>
      <c r="G38" s="19" t="s">
        <v>23</v>
      </c>
      <c r="H38" s="19" t="s">
        <v>23</v>
      </c>
      <c r="I38" s="19" t="s">
        <v>23</v>
      </c>
      <c r="J38" s="19" t="s">
        <v>23</v>
      </c>
      <c r="K38" s="20" t="s">
        <v>23</v>
      </c>
      <c r="L38" s="18" t="s">
        <v>23</v>
      </c>
      <c r="M38" s="19" t="s">
        <v>23</v>
      </c>
      <c r="N38" s="19" t="s">
        <v>23</v>
      </c>
      <c r="O38" s="20" t="s">
        <v>23</v>
      </c>
      <c r="P38" s="18" t="s">
        <v>23</v>
      </c>
      <c r="Q38" s="19" t="s">
        <v>23</v>
      </c>
      <c r="R38" s="20" t="s">
        <v>23</v>
      </c>
      <c r="S38" s="18" t="s">
        <v>23</v>
      </c>
      <c r="T38" s="19" t="s">
        <v>23</v>
      </c>
      <c r="U38" s="20" t="s">
        <v>23</v>
      </c>
      <c r="V38" s="18" t="s">
        <v>23</v>
      </c>
      <c r="W38" s="19" t="s">
        <v>23</v>
      </c>
      <c r="X38" s="20" t="s">
        <v>23</v>
      </c>
      <c r="Y38" s="24" t="s">
        <v>23</v>
      </c>
      <c r="Z38" s="24" t="s">
        <v>23</v>
      </c>
    </row>
    <row r="39" spans="1:26" ht="15" x14ac:dyDescent="0.25">
      <c r="A39" s="4">
        <f t="shared" si="0"/>
        <v>38</v>
      </c>
      <c r="B39" s="18" t="s">
        <v>23</v>
      </c>
      <c r="C39" s="19" t="s">
        <v>23</v>
      </c>
      <c r="D39" s="19" t="s">
        <v>23</v>
      </c>
      <c r="E39" s="20" t="s">
        <v>23</v>
      </c>
      <c r="F39" s="18" t="s">
        <v>23</v>
      </c>
      <c r="G39" s="19" t="s">
        <v>23</v>
      </c>
      <c r="H39" s="19" t="s">
        <v>23</v>
      </c>
      <c r="I39" s="19" t="s">
        <v>23</v>
      </c>
      <c r="J39" s="19" t="s">
        <v>23</v>
      </c>
      <c r="K39" s="20" t="s">
        <v>23</v>
      </c>
      <c r="L39" s="18" t="s">
        <v>23</v>
      </c>
      <c r="M39" s="19" t="s">
        <v>23</v>
      </c>
      <c r="N39" s="19" t="s">
        <v>23</v>
      </c>
      <c r="O39" s="20" t="s">
        <v>23</v>
      </c>
      <c r="P39" s="18" t="s">
        <v>23</v>
      </c>
      <c r="Q39" s="19" t="s">
        <v>23</v>
      </c>
      <c r="R39" s="20" t="s">
        <v>23</v>
      </c>
      <c r="S39" s="18" t="s">
        <v>23</v>
      </c>
      <c r="T39" s="19" t="s">
        <v>23</v>
      </c>
      <c r="U39" s="20" t="s">
        <v>23</v>
      </c>
      <c r="V39" s="18" t="s">
        <v>23</v>
      </c>
      <c r="W39" s="19" t="s">
        <v>23</v>
      </c>
      <c r="X39" s="20" t="s">
        <v>23</v>
      </c>
      <c r="Y39" s="24" t="s">
        <v>23</v>
      </c>
      <c r="Z39" s="24" t="s">
        <v>23</v>
      </c>
    </row>
    <row r="40" spans="1:26" ht="15" x14ac:dyDescent="0.25">
      <c r="A40" s="4">
        <f t="shared" si="0"/>
        <v>39</v>
      </c>
      <c r="B40" s="18" t="s">
        <v>23</v>
      </c>
      <c r="C40" s="19" t="s">
        <v>23</v>
      </c>
      <c r="D40" s="19" t="s">
        <v>23</v>
      </c>
      <c r="E40" s="20" t="s">
        <v>23</v>
      </c>
      <c r="F40" s="18" t="s">
        <v>23</v>
      </c>
      <c r="G40" s="19" t="s">
        <v>23</v>
      </c>
      <c r="H40" s="19" t="s">
        <v>23</v>
      </c>
      <c r="I40" s="19" t="s">
        <v>23</v>
      </c>
      <c r="J40" s="19" t="s">
        <v>23</v>
      </c>
      <c r="K40" s="20" t="s">
        <v>23</v>
      </c>
      <c r="L40" s="18" t="s">
        <v>23</v>
      </c>
      <c r="M40" s="19" t="s">
        <v>23</v>
      </c>
      <c r="N40" s="19" t="s">
        <v>23</v>
      </c>
      <c r="O40" s="20" t="s">
        <v>23</v>
      </c>
      <c r="P40" s="18" t="s">
        <v>23</v>
      </c>
      <c r="Q40" s="19" t="s">
        <v>23</v>
      </c>
      <c r="R40" s="20" t="s">
        <v>23</v>
      </c>
      <c r="S40" s="18" t="s">
        <v>23</v>
      </c>
      <c r="T40" s="19" t="s">
        <v>23</v>
      </c>
      <c r="U40" s="20" t="s">
        <v>23</v>
      </c>
      <c r="V40" s="18" t="s">
        <v>23</v>
      </c>
      <c r="W40" s="19" t="s">
        <v>23</v>
      </c>
      <c r="X40" s="20" t="s">
        <v>23</v>
      </c>
      <c r="Y40" s="24" t="s">
        <v>23</v>
      </c>
      <c r="Z40" s="24" t="s">
        <v>23</v>
      </c>
    </row>
    <row r="41" spans="1:26" ht="15" x14ac:dyDescent="0.25">
      <c r="A41" s="4">
        <f t="shared" si="0"/>
        <v>40</v>
      </c>
      <c r="B41" s="18" t="s">
        <v>23</v>
      </c>
      <c r="C41" s="19" t="s">
        <v>23</v>
      </c>
      <c r="D41" s="19" t="s">
        <v>23</v>
      </c>
      <c r="E41" s="20" t="s">
        <v>23</v>
      </c>
      <c r="F41" s="18" t="s">
        <v>23</v>
      </c>
      <c r="G41" s="19" t="s">
        <v>23</v>
      </c>
      <c r="H41" s="19" t="s">
        <v>23</v>
      </c>
      <c r="I41" s="19" t="s">
        <v>23</v>
      </c>
      <c r="J41" s="19" t="s">
        <v>23</v>
      </c>
      <c r="K41" s="20" t="s">
        <v>23</v>
      </c>
      <c r="L41" s="18" t="s">
        <v>23</v>
      </c>
      <c r="M41" s="19" t="s">
        <v>23</v>
      </c>
      <c r="N41" s="19" t="s">
        <v>23</v>
      </c>
      <c r="O41" s="20" t="s">
        <v>23</v>
      </c>
      <c r="P41" s="18" t="s">
        <v>23</v>
      </c>
      <c r="Q41" s="19" t="s">
        <v>23</v>
      </c>
      <c r="R41" s="20" t="s">
        <v>23</v>
      </c>
      <c r="S41" s="18" t="s">
        <v>23</v>
      </c>
      <c r="T41" s="19" t="s">
        <v>23</v>
      </c>
      <c r="U41" s="20" t="s">
        <v>23</v>
      </c>
      <c r="V41" s="18" t="s">
        <v>23</v>
      </c>
      <c r="W41" s="19" t="s">
        <v>23</v>
      </c>
      <c r="X41" s="20" t="s">
        <v>23</v>
      </c>
      <c r="Y41" s="24" t="s">
        <v>23</v>
      </c>
      <c r="Z41" s="24" t="s">
        <v>23</v>
      </c>
    </row>
    <row r="42" spans="1:26" ht="15" x14ac:dyDescent="0.25">
      <c r="A42" s="4">
        <f t="shared" si="0"/>
        <v>41</v>
      </c>
      <c r="B42" s="18" t="s">
        <v>23</v>
      </c>
      <c r="C42" s="19" t="s">
        <v>23</v>
      </c>
      <c r="D42" s="19" t="s">
        <v>23</v>
      </c>
      <c r="E42" s="20" t="s">
        <v>23</v>
      </c>
      <c r="F42" s="18" t="s">
        <v>23</v>
      </c>
      <c r="G42" s="19" t="s">
        <v>23</v>
      </c>
      <c r="H42" s="19" t="s">
        <v>23</v>
      </c>
      <c r="I42" s="19" t="s">
        <v>23</v>
      </c>
      <c r="J42" s="19" t="s">
        <v>23</v>
      </c>
      <c r="K42" s="20" t="s">
        <v>23</v>
      </c>
      <c r="L42" s="18" t="s">
        <v>23</v>
      </c>
      <c r="M42" s="19" t="s">
        <v>23</v>
      </c>
      <c r="N42" s="19" t="s">
        <v>23</v>
      </c>
      <c r="O42" s="20" t="s">
        <v>23</v>
      </c>
      <c r="P42" s="18" t="s">
        <v>23</v>
      </c>
      <c r="Q42" s="19" t="s">
        <v>23</v>
      </c>
      <c r="R42" s="20" t="s">
        <v>23</v>
      </c>
      <c r="S42" s="18" t="s">
        <v>23</v>
      </c>
      <c r="T42" s="19" t="s">
        <v>23</v>
      </c>
      <c r="U42" s="20" t="s">
        <v>23</v>
      </c>
      <c r="V42" s="18" t="s">
        <v>23</v>
      </c>
      <c r="W42" s="19" t="s">
        <v>23</v>
      </c>
      <c r="X42" s="20" t="s">
        <v>23</v>
      </c>
      <c r="Y42" s="24" t="s">
        <v>23</v>
      </c>
      <c r="Z42" s="24" t="s">
        <v>23</v>
      </c>
    </row>
    <row r="43" spans="1:26" ht="15" x14ac:dyDescent="0.25">
      <c r="A43" s="4">
        <f t="shared" si="0"/>
        <v>42</v>
      </c>
      <c r="B43" s="18" t="s">
        <v>23</v>
      </c>
      <c r="C43" s="19" t="s">
        <v>23</v>
      </c>
      <c r="D43" s="19" t="s">
        <v>23</v>
      </c>
      <c r="E43" s="20" t="s">
        <v>23</v>
      </c>
      <c r="F43" s="18" t="s">
        <v>23</v>
      </c>
      <c r="G43" s="19" t="s">
        <v>23</v>
      </c>
      <c r="H43" s="19" t="s">
        <v>23</v>
      </c>
      <c r="I43" s="19" t="s">
        <v>23</v>
      </c>
      <c r="J43" s="19" t="s">
        <v>23</v>
      </c>
      <c r="K43" s="20" t="s">
        <v>23</v>
      </c>
      <c r="L43" s="18" t="s">
        <v>23</v>
      </c>
      <c r="M43" s="19" t="s">
        <v>23</v>
      </c>
      <c r="N43" s="19" t="s">
        <v>23</v>
      </c>
      <c r="O43" s="20" t="s">
        <v>23</v>
      </c>
      <c r="P43" s="18" t="s">
        <v>23</v>
      </c>
      <c r="Q43" s="19" t="s">
        <v>23</v>
      </c>
      <c r="R43" s="20" t="s">
        <v>23</v>
      </c>
      <c r="S43" s="18" t="s">
        <v>23</v>
      </c>
      <c r="T43" s="19" t="s">
        <v>23</v>
      </c>
      <c r="U43" s="20" t="s">
        <v>23</v>
      </c>
      <c r="V43" s="18" t="s">
        <v>23</v>
      </c>
      <c r="W43" s="19" t="s">
        <v>23</v>
      </c>
      <c r="X43" s="20" t="s">
        <v>23</v>
      </c>
      <c r="Y43" s="24" t="s">
        <v>23</v>
      </c>
      <c r="Z43" s="24" t="s">
        <v>23</v>
      </c>
    </row>
    <row r="44" spans="1:26" ht="15" x14ac:dyDescent="0.25">
      <c r="A44" s="4">
        <f t="shared" si="0"/>
        <v>43</v>
      </c>
      <c r="B44" s="18" t="s">
        <v>23</v>
      </c>
      <c r="C44" s="19" t="s">
        <v>23</v>
      </c>
      <c r="D44" s="19" t="s">
        <v>23</v>
      </c>
      <c r="E44" s="20" t="s">
        <v>23</v>
      </c>
      <c r="F44" s="18" t="s">
        <v>23</v>
      </c>
      <c r="G44" s="19" t="s">
        <v>23</v>
      </c>
      <c r="H44" s="19" t="s">
        <v>23</v>
      </c>
      <c r="I44" s="19" t="s">
        <v>23</v>
      </c>
      <c r="J44" s="19" t="s">
        <v>23</v>
      </c>
      <c r="K44" s="20" t="s">
        <v>23</v>
      </c>
      <c r="L44" s="18" t="s">
        <v>23</v>
      </c>
      <c r="M44" s="19" t="s">
        <v>23</v>
      </c>
      <c r="N44" s="19" t="s">
        <v>23</v>
      </c>
      <c r="O44" s="20" t="s">
        <v>23</v>
      </c>
      <c r="P44" s="18" t="s">
        <v>23</v>
      </c>
      <c r="Q44" s="19" t="s">
        <v>23</v>
      </c>
      <c r="R44" s="20" t="s">
        <v>23</v>
      </c>
      <c r="S44" s="18" t="s">
        <v>23</v>
      </c>
      <c r="T44" s="19" t="s">
        <v>23</v>
      </c>
      <c r="U44" s="20" t="s">
        <v>23</v>
      </c>
      <c r="V44" s="18" t="s">
        <v>23</v>
      </c>
      <c r="W44" s="19" t="s">
        <v>23</v>
      </c>
      <c r="X44" s="20" t="s">
        <v>23</v>
      </c>
      <c r="Y44" s="24" t="s">
        <v>23</v>
      </c>
      <c r="Z44" s="24" t="s">
        <v>23</v>
      </c>
    </row>
    <row r="45" spans="1:26" ht="15" x14ac:dyDescent="0.25">
      <c r="A45" s="4">
        <f t="shared" si="0"/>
        <v>44</v>
      </c>
      <c r="B45" s="18" t="s">
        <v>23</v>
      </c>
      <c r="C45" s="19" t="s">
        <v>23</v>
      </c>
      <c r="D45" s="19" t="s">
        <v>23</v>
      </c>
      <c r="E45" s="20" t="s">
        <v>23</v>
      </c>
      <c r="F45" s="18" t="s">
        <v>23</v>
      </c>
      <c r="G45" s="19" t="s">
        <v>23</v>
      </c>
      <c r="H45" s="19" t="s">
        <v>23</v>
      </c>
      <c r="I45" s="19" t="s">
        <v>23</v>
      </c>
      <c r="J45" s="19" t="s">
        <v>23</v>
      </c>
      <c r="K45" s="20" t="s">
        <v>23</v>
      </c>
      <c r="L45" s="18" t="s">
        <v>23</v>
      </c>
      <c r="M45" s="19" t="s">
        <v>23</v>
      </c>
      <c r="N45" s="19" t="s">
        <v>23</v>
      </c>
      <c r="O45" s="20" t="s">
        <v>23</v>
      </c>
      <c r="P45" s="18" t="s">
        <v>23</v>
      </c>
      <c r="Q45" s="19" t="s">
        <v>23</v>
      </c>
      <c r="R45" s="20" t="s">
        <v>23</v>
      </c>
      <c r="S45" s="18" t="s">
        <v>23</v>
      </c>
      <c r="T45" s="19" t="s">
        <v>23</v>
      </c>
      <c r="U45" s="20" t="s">
        <v>23</v>
      </c>
      <c r="V45" s="18" t="s">
        <v>23</v>
      </c>
      <c r="W45" s="19" t="s">
        <v>23</v>
      </c>
      <c r="X45" s="20" t="s">
        <v>23</v>
      </c>
      <c r="Y45" s="24" t="s">
        <v>23</v>
      </c>
      <c r="Z45" s="24" t="s">
        <v>23</v>
      </c>
    </row>
    <row r="46" spans="1:26" ht="15" x14ac:dyDescent="0.25">
      <c r="A46" s="4">
        <f t="shared" si="0"/>
        <v>45</v>
      </c>
      <c r="B46" s="18" t="s">
        <v>23</v>
      </c>
      <c r="C46" s="19" t="s">
        <v>23</v>
      </c>
      <c r="D46" s="19" t="s">
        <v>23</v>
      </c>
      <c r="E46" s="20" t="s">
        <v>23</v>
      </c>
      <c r="F46" s="18" t="s">
        <v>23</v>
      </c>
      <c r="G46" s="19" t="s">
        <v>23</v>
      </c>
      <c r="H46" s="19" t="s">
        <v>23</v>
      </c>
      <c r="I46" s="19" t="s">
        <v>23</v>
      </c>
      <c r="J46" s="19" t="s">
        <v>23</v>
      </c>
      <c r="K46" s="20" t="s">
        <v>23</v>
      </c>
      <c r="L46" s="18" t="s">
        <v>23</v>
      </c>
      <c r="M46" s="19" t="s">
        <v>23</v>
      </c>
      <c r="N46" s="19" t="s">
        <v>23</v>
      </c>
      <c r="O46" s="20" t="s">
        <v>23</v>
      </c>
      <c r="P46" s="18" t="s">
        <v>23</v>
      </c>
      <c r="Q46" s="19" t="s">
        <v>23</v>
      </c>
      <c r="R46" s="20" t="s">
        <v>23</v>
      </c>
      <c r="S46" s="18" t="s">
        <v>23</v>
      </c>
      <c r="T46" s="19" t="s">
        <v>23</v>
      </c>
      <c r="U46" s="20" t="s">
        <v>23</v>
      </c>
      <c r="V46" s="18" t="s">
        <v>23</v>
      </c>
      <c r="W46" s="19" t="s">
        <v>23</v>
      </c>
      <c r="X46" s="20" t="s">
        <v>23</v>
      </c>
      <c r="Y46" s="24" t="s">
        <v>23</v>
      </c>
      <c r="Z46" s="24" t="s">
        <v>23</v>
      </c>
    </row>
    <row r="47" spans="1:26" ht="15" x14ac:dyDescent="0.25">
      <c r="A47" s="4">
        <f t="shared" si="0"/>
        <v>46</v>
      </c>
      <c r="B47" s="18" t="s">
        <v>23</v>
      </c>
      <c r="C47" s="19" t="s">
        <v>23</v>
      </c>
      <c r="D47" s="19" t="s">
        <v>23</v>
      </c>
      <c r="E47" s="20" t="s">
        <v>23</v>
      </c>
      <c r="F47" s="18" t="s">
        <v>23</v>
      </c>
      <c r="G47" s="19" t="s">
        <v>23</v>
      </c>
      <c r="H47" s="19" t="s">
        <v>23</v>
      </c>
      <c r="I47" s="19" t="s">
        <v>23</v>
      </c>
      <c r="J47" s="19" t="s">
        <v>23</v>
      </c>
      <c r="K47" s="20" t="s">
        <v>23</v>
      </c>
      <c r="L47" s="18" t="s">
        <v>23</v>
      </c>
      <c r="M47" s="19" t="s">
        <v>23</v>
      </c>
      <c r="N47" s="19" t="s">
        <v>23</v>
      </c>
      <c r="O47" s="20" t="s">
        <v>23</v>
      </c>
      <c r="P47" s="18" t="s">
        <v>23</v>
      </c>
      <c r="Q47" s="19" t="s">
        <v>23</v>
      </c>
      <c r="R47" s="20" t="s">
        <v>23</v>
      </c>
      <c r="S47" s="18" t="s">
        <v>23</v>
      </c>
      <c r="T47" s="19" t="s">
        <v>23</v>
      </c>
      <c r="U47" s="20" t="s">
        <v>23</v>
      </c>
      <c r="V47" s="18" t="s">
        <v>23</v>
      </c>
      <c r="W47" s="19" t="s">
        <v>23</v>
      </c>
      <c r="X47" s="20" t="s">
        <v>23</v>
      </c>
      <c r="Y47" s="24" t="s">
        <v>23</v>
      </c>
      <c r="Z47" s="24" t="s">
        <v>23</v>
      </c>
    </row>
    <row r="48" spans="1:26" ht="15" x14ac:dyDescent="0.25">
      <c r="A48" s="4">
        <f t="shared" si="0"/>
        <v>47</v>
      </c>
      <c r="B48" s="18" t="s">
        <v>23</v>
      </c>
      <c r="C48" s="19" t="s">
        <v>23</v>
      </c>
      <c r="D48" s="19" t="s">
        <v>23</v>
      </c>
      <c r="E48" s="20" t="s">
        <v>23</v>
      </c>
      <c r="F48" s="18" t="s">
        <v>23</v>
      </c>
      <c r="G48" s="19" t="s">
        <v>23</v>
      </c>
      <c r="H48" s="19" t="s">
        <v>23</v>
      </c>
      <c r="I48" s="19" t="s">
        <v>23</v>
      </c>
      <c r="J48" s="19" t="s">
        <v>23</v>
      </c>
      <c r="K48" s="20" t="s">
        <v>23</v>
      </c>
      <c r="L48" s="18" t="s">
        <v>23</v>
      </c>
      <c r="M48" s="19" t="s">
        <v>23</v>
      </c>
      <c r="N48" s="19" t="s">
        <v>23</v>
      </c>
      <c r="O48" s="20" t="s">
        <v>23</v>
      </c>
      <c r="P48" s="18" t="s">
        <v>23</v>
      </c>
      <c r="Q48" s="19" t="s">
        <v>23</v>
      </c>
      <c r="R48" s="20" t="s">
        <v>23</v>
      </c>
      <c r="S48" s="18" t="s">
        <v>23</v>
      </c>
      <c r="T48" s="19" t="s">
        <v>23</v>
      </c>
      <c r="U48" s="20" t="s">
        <v>23</v>
      </c>
      <c r="V48" s="18" t="s">
        <v>23</v>
      </c>
      <c r="W48" s="19" t="s">
        <v>23</v>
      </c>
      <c r="X48" s="20" t="s">
        <v>23</v>
      </c>
      <c r="Y48" s="24" t="s">
        <v>23</v>
      </c>
      <c r="Z48" s="24" t="s">
        <v>23</v>
      </c>
    </row>
    <row r="49" spans="1:26" ht="15" x14ac:dyDescent="0.25">
      <c r="A49" s="4">
        <f t="shared" si="0"/>
        <v>48</v>
      </c>
      <c r="B49" s="18" t="s">
        <v>23</v>
      </c>
      <c r="C49" s="19" t="s">
        <v>23</v>
      </c>
      <c r="D49" s="19" t="s">
        <v>23</v>
      </c>
      <c r="E49" s="20" t="s">
        <v>23</v>
      </c>
      <c r="F49" s="18" t="s">
        <v>23</v>
      </c>
      <c r="G49" s="19" t="s">
        <v>23</v>
      </c>
      <c r="H49" s="19" t="s">
        <v>23</v>
      </c>
      <c r="I49" s="19" t="s">
        <v>23</v>
      </c>
      <c r="J49" s="19" t="s">
        <v>23</v>
      </c>
      <c r="K49" s="20" t="s">
        <v>23</v>
      </c>
      <c r="L49" s="18" t="s">
        <v>23</v>
      </c>
      <c r="M49" s="19" t="s">
        <v>23</v>
      </c>
      <c r="N49" s="19" t="s">
        <v>23</v>
      </c>
      <c r="O49" s="20" t="s">
        <v>23</v>
      </c>
      <c r="P49" s="18" t="s">
        <v>23</v>
      </c>
      <c r="Q49" s="19" t="s">
        <v>23</v>
      </c>
      <c r="R49" s="20" t="s">
        <v>23</v>
      </c>
      <c r="S49" s="18" t="s">
        <v>23</v>
      </c>
      <c r="T49" s="19" t="s">
        <v>23</v>
      </c>
      <c r="U49" s="20" t="s">
        <v>23</v>
      </c>
      <c r="V49" s="18" t="s">
        <v>23</v>
      </c>
      <c r="W49" s="19" t="s">
        <v>23</v>
      </c>
      <c r="X49" s="20" t="s">
        <v>23</v>
      </c>
      <c r="Y49" s="24" t="s">
        <v>23</v>
      </c>
      <c r="Z49" s="24" t="s">
        <v>23</v>
      </c>
    </row>
    <row r="50" spans="1:26" ht="15" x14ac:dyDescent="0.25">
      <c r="A50" s="4">
        <f t="shared" si="0"/>
        <v>49</v>
      </c>
      <c r="B50" s="18" t="s">
        <v>23</v>
      </c>
      <c r="C50" s="19" t="s">
        <v>23</v>
      </c>
      <c r="D50" s="19" t="s">
        <v>23</v>
      </c>
      <c r="E50" s="20" t="s">
        <v>23</v>
      </c>
      <c r="F50" s="18" t="s">
        <v>23</v>
      </c>
      <c r="G50" s="19" t="s">
        <v>23</v>
      </c>
      <c r="H50" s="19" t="s">
        <v>23</v>
      </c>
      <c r="I50" s="19" t="s">
        <v>23</v>
      </c>
      <c r="J50" s="19" t="s">
        <v>23</v>
      </c>
      <c r="K50" s="20" t="s">
        <v>23</v>
      </c>
      <c r="L50" s="18" t="s">
        <v>23</v>
      </c>
      <c r="M50" s="19" t="s">
        <v>23</v>
      </c>
      <c r="N50" s="19" t="s">
        <v>23</v>
      </c>
      <c r="O50" s="20" t="s">
        <v>23</v>
      </c>
      <c r="P50" s="18" t="s">
        <v>23</v>
      </c>
      <c r="Q50" s="19" t="s">
        <v>23</v>
      </c>
      <c r="R50" s="20" t="s">
        <v>23</v>
      </c>
      <c r="S50" s="18" t="s">
        <v>23</v>
      </c>
      <c r="T50" s="19" t="s">
        <v>23</v>
      </c>
      <c r="U50" s="20" t="s">
        <v>23</v>
      </c>
      <c r="V50" s="18" t="s">
        <v>23</v>
      </c>
      <c r="W50" s="19" t="s">
        <v>23</v>
      </c>
      <c r="X50" s="20" t="s">
        <v>23</v>
      </c>
      <c r="Y50" s="24" t="s">
        <v>23</v>
      </c>
      <c r="Z50" s="24" t="s">
        <v>23</v>
      </c>
    </row>
    <row r="51" spans="1:26" ht="15" x14ac:dyDescent="0.25">
      <c r="A51" s="4">
        <f t="shared" si="0"/>
        <v>50</v>
      </c>
      <c r="B51" s="18" t="s">
        <v>23</v>
      </c>
      <c r="C51" s="19" t="s">
        <v>23</v>
      </c>
      <c r="D51" s="19" t="s">
        <v>23</v>
      </c>
      <c r="E51" s="20" t="s">
        <v>23</v>
      </c>
      <c r="F51" s="18" t="s">
        <v>23</v>
      </c>
      <c r="G51" s="19" t="s">
        <v>23</v>
      </c>
      <c r="H51" s="19" t="s">
        <v>23</v>
      </c>
      <c r="I51" s="19" t="s">
        <v>23</v>
      </c>
      <c r="J51" s="19" t="s">
        <v>23</v>
      </c>
      <c r="K51" s="20" t="s">
        <v>23</v>
      </c>
      <c r="L51" s="18" t="s">
        <v>23</v>
      </c>
      <c r="M51" s="19" t="s">
        <v>23</v>
      </c>
      <c r="N51" s="19" t="s">
        <v>23</v>
      </c>
      <c r="O51" s="20" t="s">
        <v>23</v>
      </c>
      <c r="P51" s="18" t="s">
        <v>23</v>
      </c>
      <c r="Q51" s="19" t="s">
        <v>23</v>
      </c>
      <c r="R51" s="20" t="s">
        <v>23</v>
      </c>
      <c r="S51" s="18" t="s">
        <v>23</v>
      </c>
      <c r="T51" s="19" t="s">
        <v>23</v>
      </c>
      <c r="U51" s="20" t="s">
        <v>23</v>
      </c>
      <c r="V51" s="18" t="s">
        <v>23</v>
      </c>
      <c r="W51" s="19" t="s">
        <v>23</v>
      </c>
      <c r="X51" s="20" t="s">
        <v>23</v>
      </c>
      <c r="Y51" s="24" t="s">
        <v>23</v>
      </c>
      <c r="Z51" s="24" t="s">
        <v>23</v>
      </c>
    </row>
    <row r="52" spans="1:26" ht="15" x14ac:dyDescent="0.25">
      <c r="A52" s="4">
        <f t="shared" si="0"/>
        <v>51</v>
      </c>
      <c r="B52" s="18" t="s">
        <v>23</v>
      </c>
      <c r="C52" s="19" t="s">
        <v>23</v>
      </c>
      <c r="D52" s="19" t="s">
        <v>23</v>
      </c>
      <c r="E52" s="20" t="s">
        <v>23</v>
      </c>
      <c r="F52" s="18" t="s">
        <v>23</v>
      </c>
      <c r="G52" s="19" t="s">
        <v>23</v>
      </c>
      <c r="H52" s="19" t="s">
        <v>23</v>
      </c>
      <c r="I52" s="19" t="s">
        <v>23</v>
      </c>
      <c r="J52" s="19" t="s">
        <v>23</v>
      </c>
      <c r="K52" s="20" t="s">
        <v>23</v>
      </c>
      <c r="L52" s="18" t="s">
        <v>23</v>
      </c>
      <c r="M52" s="19" t="s">
        <v>23</v>
      </c>
      <c r="N52" s="19" t="s">
        <v>23</v>
      </c>
      <c r="O52" s="20" t="s">
        <v>23</v>
      </c>
      <c r="P52" s="18" t="s">
        <v>23</v>
      </c>
      <c r="Q52" s="19" t="s">
        <v>23</v>
      </c>
      <c r="R52" s="20" t="s">
        <v>23</v>
      </c>
      <c r="S52" s="18" t="s">
        <v>23</v>
      </c>
      <c r="T52" s="19" t="s">
        <v>23</v>
      </c>
      <c r="U52" s="20" t="s">
        <v>23</v>
      </c>
      <c r="V52" s="18" t="s">
        <v>23</v>
      </c>
      <c r="W52" s="19" t="s">
        <v>23</v>
      </c>
      <c r="X52" s="20" t="s">
        <v>23</v>
      </c>
      <c r="Y52" s="24" t="s">
        <v>23</v>
      </c>
      <c r="Z52" s="24" t="s">
        <v>23</v>
      </c>
    </row>
    <row r="53" spans="1:26" ht="15" x14ac:dyDescent="0.25">
      <c r="A53" s="4">
        <f t="shared" si="0"/>
        <v>52</v>
      </c>
      <c r="B53" s="18" t="s">
        <v>23</v>
      </c>
      <c r="C53" s="19" t="s">
        <v>23</v>
      </c>
      <c r="D53" s="19" t="s">
        <v>23</v>
      </c>
      <c r="E53" s="20" t="s">
        <v>23</v>
      </c>
      <c r="F53" s="18" t="s">
        <v>23</v>
      </c>
      <c r="G53" s="19" t="s">
        <v>23</v>
      </c>
      <c r="H53" s="19" t="s">
        <v>23</v>
      </c>
      <c r="I53" s="19" t="s">
        <v>23</v>
      </c>
      <c r="J53" s="19" t="s">
        <v>23</v>
      </c>
      <c r="K53" s="20" t="s">
        <v>23</v>
      </c>
      <c r="L53" s="18" t="s">
        <v>23</v>
      </c>
      <c r="M53" s="19" t="s">
        <v>23</v>
      </c>
      <c r="N53" s="19" t="s">
        <v>23</v>
      </c>
      <c r="O53" s="20" t="s">
        <v>23</v>
      </c>
      <c r="P53" s="18" t="s">
        <v>23</v>
      </c>
      <c r="Q53" s="19" t="s">
        <v>23</v>
      </c>
      <c r="R53" s="20" t="s">
        <v>23</v>
      </c>
      <c r="S53" s="18" t="s">
        <v>23</v>
      </c>
      <c r="T53" s="19" t="s">
        <v>23</v>
      </c>
      <c r="U53" s="20" t="s">
        <v>23</v>
      </c>
      <c r="V53" s="18" t="s">
        <v>23</v>
      </c>
      <c r="W53" s="19" t="s">
        <v>23</v>
      </c>
      <c r="X53" s="20" t="s">
        <v>23</v>
      </c>
      <c r="Y53" s="24" t="s">
        <v>23</v>
      </c>
      <c r="Z53" s="24" t="s">
        <v>23</v>
      </c>
    </row>
    <row r="54" spans="1:26" ht="15" x14ac:dyDescent="0.25">
      <c r="A54" s="4">
        <f t="shared" si="0"/>
        <v>53</v>
      </c>
      <c r="B54" s="18" t="s">
        <v>23</v>
      </c>
      <c r="C54" s="19" t="s">
        <v>23</v>
      </c>
      <c r="D54" s="19" t="s">
        <v>23</v>
      </c>
      <c r="E54" s="20" t="s">
        <v>23</v>
      </c>
      <c r="F54" s="18" t="s">
        <v>23</v>
      </c>
      <c r="G54" s="19" t="s">
        <v>23</v>
      </c>
      <c r="H54" s="19" t="s">
        <v>23</v>
      </c>
      <c r="I54" s="19" t="s">
        <v>23</v>
      </c>
      <c r="J54" s="19" t="s">
        <v>23</v>
      </c>
      <c r="K54" s="20" t="s">
        <v>23</v>
      </c>
      <c r="L54" s="18" t="s">
        <v>23</v>
      </c>
      <c r="M54" s="19" t="s">
        <v>23</v>
      </c>
      <c r="N54" s="19" t="s">
        <v>23</v>
      </c>
      <c r="O54" s="20" t="s">
        <v>23</v>
      </c>
      <c r="P54" s="18" t="s">
        <v>23</v>
      </c>
      <c r="Q54" s="19" t="s">
        <v>23</v>
      </c>
      <c r="R54" s="20" t="s">
        <v>23</v>
      </c>
      <c r="S54" s="18" t="s">
        <v>23</v>
      </c>
      <c r="T54" s="19" t="s">
        <v>23</v>
      </c>
      <c r="U54" s="20" t="s">
        <v>23</v>
      </c>
      <c r="V54" s="18" t="s">
        <v>23</v>
      </c>
      <c r="W54" s="19" t="s">
        <v>23</v>
      </c>
      <c r="X54" s="20" t="s">
        <v>23</v>
      </c>
      <c r="Y54" s="24" t="s">
        <v>23</v>
      </c>
      <c r="Z54" s="24" t="s">
        <v>23</v>
      </c>
    </row>
    <row r="55" spans="1:26" ht="15" x14ac:dyDescent="0.25">
      <c r="A55" s="4">
        <f t="shared" si="0"/>
        <v>54</v>
      </c>
      <c r="B55" s="18" t="s">
        <v>23</v>
      </c>
      <c r="C55" s="19" t="s">
        <v>23</v>
      </c>
      <c r="D55" s="19" t="s">
        <v>23</v>
      </c>
      <c r="E55" s="20" t="s">
        <v>23</v>
      </c>
      <c r="F55" s="18" t="s">
        <v>23</v>
      </c>
      <c r="G55" s="19" t="s">
        <v>23</v>
      </c>
      <c r="H55" s="19" t="s">
        <v>23</v>
      </c>
      <c r="I55" s="19" t="s">
        <v>23</v>
      </c>
      <c r="J55" s="19" t="s">
        <v>23</v>
      </c>
      <c r="K55" s="20" t="s">
        <v>23</v>
      </c>
      <c r="L55" s="18" t="s">
        <v>23</v>
      </c>
      <c r="M55" s="19" t="s">
        <v>23</v>
      </c>
      <c r="N55" s="19" t="s">
        <v>23</v>
      </c>
      <c r="O55" s="20" t="s">
        <v>23</v>
      </c>
      <c r="P55" s="18" t="s">
        <v>23</v>
      </c>
      <c r="Q55" s="19" t="s">
        <v>23</v>
      </c>
      <c r="R55" s="20" t="s">
        <v>23</v>
      </c>
      <c r="S55" s="18" t="s">
        <v>23</v>
      </c>
      <c r="T55" s="19" t="s">
        <v>23</v>
      </c>
      <c r="U55" s="20" t="s">
        <v>23</v>
      </c>
      <c r="V55" s="18" t="s">
        <v>23</v>
      </c>
      <c r="W55" s="19" t="s">
        <v>23</v>
      </c>
      <c r="X55" s="20" t="s">
        <v>23</v>
      </c>
      <c r="Y55" s="24" t="s">
        <v>23</v>
      </c>
      <c r="Z55" s="24" t="s">
        <v>23</v>
      </c>
    </row>
    <row r="56" spans="1:26" ht="15" x14ac:dyDescent="0.25">
      <c r="A56" s="4">
        <f t="shared" si="0"/>
        <v>55</v>
      </c>
      <c r="B56" s="18" t="s">
        <v>23</v>
      </c>
      <c r="C56" s="19" t="s">
        <v>23</v>
      </c>
      <c r="D56" s="19" t="s">
        <v>23</v>
      </c>
      <c r="E56" s="20" t="s">
        <v>23</v>
      </c>
      <c r="F56" s="18" t="s">
        <v>23</v>
      </c>
      <c r="G56" s="19" t="s">
        <v>23</v>
      </c>
      <c r="H56" s="19" t="s">
        <v>23</v>
      </c>
      <c r="I56" s="19" t="s">
        <v>23</v>
      </c>
      <c r="J56" s="19" t="s">
        <v>23</v>
      </c>
      <c r="K56" s="20" t="s">
        <v>23</v>
      </c>
      <c r="L56" s="18" t="s">
        <v>23</v>
      </c>
      <c r="M56" s="19" t="s">
        <v>23</v>
      </c>
      <c r="N56" s="19" t="s">
        <v>23</v>
      </c>
      <c r="O56" s="20" t="s">
        <v>23</v>
      </c>
      <c r="P56" s="18" t="s">
        <v>23</v>
      </c>
      <c r="Q56" s="19" t="s">
        <v>23</v>
      </c>
      <c r="R56" s="20" t="s">
        <v>23</v>
      </c>
      <c r="S56" s="18" t="s">
        <v>23</v>
      </c>
      <c r="T56" s="19" t="s">
        <v>23</v>
      </c>
      <c r="U56" s="20" t="s">
        <v>23</v>
      </c>
      <c r="V56" s="18" t="s">
        <v>23</v>
      </c>
      <c r="W56" s="19" t="s">
        <v>23</v>
      </c>
      <c r="X56" s="20" t="s">
        <v>23</v>
      </c>
      <c r="Y56" s="24" t="s">
        <v>23</v>
      </c>
      <c r="Z56" s="24" t="s">
        <v>23</v>
      </c>
    </row>
    <row r="57" spans="1:26" ht="15" x14ac:dyDescent="0.25">
      <c r="A57" s="4">
        <f t="shared" si="0"/>
        <v>56</v>
      </c>
      <c r="B57" s="18" t="s">
        <v>23</v>
      </c>
      <c r="C57" s="19" t="s">
        <v>23</v>
      </c>
      <c r="D57" s="19" t="s">
        <v>23</v>
      </c>
      <c r="E57" s="20" t="s">
        <v>23</v>
      </c>
      <c r="F57" s="18" t="s">
        <v>23</v>
      </c>
      <c r="G57" s="19" t="s">
        <v>23</v>
      </c>
      <c r="H57" s="19" t="s">
        <v>23</v>
      </c>
      <c r="I57" s="19" t="s">
        <v>23</v>
      </c>
      <c r="J57" s="19" t="s">
        <v>23</v>
      </c>
      <c r="K57" s="20" t="s">
        <v>23</v>
      </c>
      <c r="L57" s="18" t="s">
        <v>23</v>
      </c>
      <c r="M57" s="19" t="s">
        <v>23</v>
      </c>
      <c r="N57" s="19" t="s">
        <v>23</v>
      </c>
      <c r="O57" s="20" t="s">
        <v>23</v>
      </c>
      <c r="P57" s="18" t="s">
        <v>23</v>
      </c>
      <c r="Q57" s="19" t="s">
        <v>23</v>
      </c>
      <c r="R57" s="20" t="s">
        <v>23</v>
      </c>
      <c r="S57" s="18" t="s">
        <v>23</v>
      </c>
      <c r="T57" s="19" t="s">
        <v>23</v>
      </c>
      <c r="U57" s="20" t="s">
        <v>23</v>
      </c>
      <c r="V57" s="18" t="s">
        <v>23</v>
      </c>
      <c r="W57" s="19" t="s">
        <v>23</v>
      </c>
      <c r="X57" s="20" t="s">
        <v>23</v>
      </c>
      <c r="Y57" s="24" t="s">
        <v>23</v>
      </c>
      <c r="Z57" s="24" t="s">
        <v>23</v>
      </c>
    </row>
    <row r="58" spans="1:26" ht="15" x14ac:dyDescent="0.25">
      <c r="A58" s="4">
        <f t="shared" si="0"/>
        <v>57</v>
      </c>
      <c r="B58" s="18" t="s">
        <v>23</v>
      </c>
      <c r="C58" s="19" t="s">
        <v>23</v>
      </c>
      <c r="D58" s="19" t="s">
        <v>23</v>
      </c>
      <c r="E58" s="20" t="s">
        <v>23</v>
      </c>
      <c r="F58" s="18" t="s">
        <v>23</v>
      </c>
      <c r="G58" s="19" t="s">
        <v>23</v>
      </c>
      <c r="H58" s="19" t="s">
        <v>23</v>
      </c>
      <c r="I58" s="19" t="s">
        <v>23</v>
      </c>
      <c r="J58" s="19" t="s">
        <v>23</v>
      </c>
      <c r="K58" s="20" t="s">
        <v>23</v>
      </c>
      <c r="L58" s="18" t="s">
        <v>23</v>
      </c>
      <c r="M58" s="19" t="s">
        <v>23</v>
      </c>
      <c r="N58" s="19" t="s">
        <v>23</v>
      </c>
      <c r="O58" s="20" t="s">
        <v>23</v>
      </c>
      <c r="P58" s="18" t="s">
        <v>23</v>
      </c>
      <c r="Q58" s="19" t="s">
        <v>23</v>
      </c>
      <c r="R58" s="20" t="s">
        <v>23</v>
      </c>
      <c r="S58" s="18" t="s">
        <v>23</v>
      </c>
      <c r="T58" s="19" t="s">
        <v>23</v>
      </c>
      <c r="U58" s="20" t="s">
        <v>23</v>
      </c>
      <c r="V58" s="18" t="s">
        <v>23</v>
      </c>
      <c r="W58" s="19" t="s">
        <v>23</v>
      </c>
      <c r="X58" s="20" t="s">
        <v>23</v>
      </c>
      <c r="Y58" s="24" t="s">
        <v>23</v>
      </c>
      <c r="Z58" s="24" t="s">
        <v>23</v>
      </c>
    </row>
    <row r="59" spans="1:26" ht="15" x14ac:dyDescent="0.25">
      <c r="A59" s="4">
        <f t="shared" si="0"/>
        <v>58</v>
      </c>
      <c r="B59" s="18" t="s">
        <v>23</v>
      </c>
      <c r="C59" s="19" t="s">
        <v>23</v>
      </c>
      <c r="D59" s="19" t="s">
        <v>23</v>
      </c>
      <c r="E59" s="20" t="s">
        <v>23</v>
      </c>
      <c r="F59" s="18" t="s">
        <v>23</v>
      </c>
      <c r="G59" s="19" t="s">
        <v>23</v>
      </c>
      <c r="H59" s="19" t="s">
        <v>23</v>
      </c>
      <c r="I59" s="19" t="s">
        <v>23</v>
      </c>
      <c r="J59" s="19" t="s">
        <v>23</v>
      </c>
      <c r="K59" s="20" t="s">
        <v>23</v>
      </c>
      <c r="L59" s="18" t="s">
        <v>23</v>
      </c>
      <c r="M59" s="19" t="s">
        <v>23</v>
      </c>
      <c r="N59" s="19" t="s">
        <v>23</v>
      </c>
      <c r="O59" s="20" t="s">
        <v>23</v>
      </c>
      <c r="P59" s="18" t="s">
        <v>23</v>
      </c>
      <c r="Q59" s="19" t="s">
        <v>23</v>
      </c>
      <c r="R59" s="20" t="s">
        <v>23</v>
      </c>
      <c r="S59" s="18" t="s">
        <v>23</v>
      </c>
      <c r="T59" s="19" t="s">
        <v>23</v>
      </c>
      <c r="U59" s="20" t="s">
        <v>23</v>
      </c>
      <c r="V59" s="18" t="s">
        <v>23</v>
      </c>
      <c r="W59" s="19" t="s">
        <v>23</v>
      </c>
      <c r="X59" s="20" t="s">
        <v>23</v>
      </c>
      <c r="Y59" s="24" t="s">
        <v>23</v>
      </c>
      <c r="Z59" s="24" t="s">
        <v>23</v>
      </c>
    </row>
    <row r="60" spans="1:26" ht="15" x14ac:dyDescent="0.25">
      <c r="A60" s="4">
        <f t="shared" si="0"/>
        <v>59</v>
      </c>
      <c r="B60" s="18" t="s">
        <v>23</v>
      </c>
      <c r="C60" s="19" t="s">
        <v>23</v>
      </c>
      <c r="D60" s="19" t="s">
        <v>23</v>
      </c>
      <c r="E60" s="20" t="s">
        <v>23</v>
      </c>
      <c r="F60" s="18" t="s">
        <v>23</v>
      </c>
      <c r="G60" s="19" t="s">
        <v>23</v>
      </c>
      <c r="H60" s="19" t="s">
        <v>23</v>
      </c>
      <c r="I60" s="19" t="s">
        <v>23</v>
      </c>
      <c r="J60" s="19" t="s">
        <v>23</v>
      </c>
      <c r="K60" s="20" t="s">
        <v>23</v>
      </c>
      <c r="L60" s="18" t="s">
        <v>23</v>
      </c>
      <c r="M60" s="19" t="s">
        <v>23</v>
      </c>
      <c r="N60" s="19" t="s">
        <v>23</v>
      </c>
      <c r="O60" s="20" t="s">
        <v>23</v>
      </c>
      <c r="P60" s="18" t="s">
        <v>23</v>
      </c>
      <c r="Q60" s="19" t="s">
        <v>23</v>
      </c>
      <c r="R60" s="20" t="s">
        <v>23</v>
      </c>
      <c r="S60" s="18" t="s">
        <v>23</v>
      </c>
      <c r="T60" s="19" t="s">
        <v>23</v>
      </c>
      <c r="U60" s="20" t="s">
        <v>23</v>
      </c>
      <c r="V60" s="18" t="s">
        <v>23</v>
      </c>
      <c r="W60" s="19" t="s">
        <v>23</v>
      </c>
      <c r="X60" s="20" t="s">
        <v>23</v>
      </c>
      <c r="Y60" s="24" t="s">
        <v>23</v>
      </c>
      <c r="Z60" s="24" t="s">
        <v>23</v>
      </c>
    </row>
    <row r="61" spans="1:26" ht="15" x14ac:dyDescent="0.25">
      <c r="A61" s="4">
        <f t="shared" si="0"/>
        <v>60</v>
      </c>
      <c r="B61" s="18" t="s">
        <v>23</v>
      </c>
      <c r="C61" s="19" t="s">
        <v>23</v>
      </c>
      <c r="D61" s="19" t="s">
        <v>23</v>
      </c>
      <c r="E61" s="20" t="s">
        <v>23</v>
      </c>
      <c r="F61" s="18" t="s">
        <v>23</v>
      </c>
      <c r="G61" s="19" t="s">
        <v>23</v>
      </c>
      <c r="H61" s="19" t="s">
        <v>23</v>
      </c>
      <c r="I61" s="19" t="s">
        <v>23</v>
      </c>
      <c r="J61" s="19" t="s">
        <v>23</v>
      </c>
      <c r="K61" s="20" t="s">
        <v>23</v>
      </c>
      <c r="L61" s="18" t="s">
        <v>23</v>
      </c>
      <c r="M61" s="19" t="s">
        <v>23</v>
      </c>
      <c r="N61" s="19" t="s">
        <v>23</v>
      </c>
      <c r="O61" s="20" t="s">
        <v>23</v>
      </c>
      <c r="P61" s="18" t="s">
        <v>23</v>
      </c>
      <c r="Q61" s="19" t="s">
        <v>23</v>
      </c>
      <c r="R61" s="20" t="s">
        <v>23</v>
      </c>
      <c r="S61" s="18" t="s">
        <v>23</v>
      </c>
      <c r="T61" s="19" t="s">
        <v>23</v>
      </c>
      <c r="U61" s="20" t="s">
        <v>23</v>
      </c>
      <c r="V61" s="18" t="s">
        <v>23</v>
      </c>
      <c r="W61" s="19" t="s">
        <v>23</v>
      </c>
      <c r="X61" s="20" t="s">
        <v>23</v>
      </c>
      <c r="Y61" s="24" t="s">
        <v>23</v>
      </c>
      <c r="Z61" s="24" t="s">
        <v>23</v>
      </c>
    </row>
    <row r="62" spans="1:26" ht="15" x14ac:dyDescent="0.25">
      <c r="A62" s="4">
        <f t="shared" si="0"/>
        <v>61</v>
      </c>
      <c r="B62" s="18" t="s">
        <v>23</v>
      </c>
      <c r="C62" s="19" t="s">
        <v>23</v>
      </c>
      <c r="D62" s="19" t="s">
        <v>23</v>
      </c>
      <c r="E62" s="20" t="s">
        <v>23</v>
      </c>
      <c r="F62" s="18" t="s">
        <v>23</v>
      </c>
      <c r="G62" s="19" t="s">
        <v>23</v>
      </c>
      <c r="H62" s="19" t="s">
        <v>23</v>
      </c>
      <c r="I62" s="19" t="s">
        <v>23</v>
      </c>
      <c r="J62" s="19" t="s">
        <v>23</v>
      </c>
      <c r="K62" s="20" t="s">
        <v>23</v>
      </c>
      <c r="L62" s="18" t="s">
        <v>23</v>
      </c>
      <c r="M62" s="19" t="s">
        <v>23</v>
      </c>
      <c r="N62" s="19" t="s">
        <v>23</v>
      </c>
      <c r="O62" s="20" t="s">
        <v>23</v>
      </c>
      <c r="P62" s="18" t="s">
        <v>23</v>
      </c>
      <c r="Q62" s="19" t="s">
        <v>23</v>
      </c>
      <c r="R62" s="20" t="s">
        <v>23</v>
      </c>
      <c r="S62" s="18" t="s">
        <v>23</v>
      </c>
      <c r="T62" s="19" t="s">
        <v>23</v>
      </c>
      <c r="U62" s="20" t="s">
        <v>23</v>
      </c>
      <c r="V62" s="18" t="s">
        <v>23</v>
      </c>
      <c r="W62" s="19" t="s">
        <v>23</v>
      </c>
      <c r="X62" s="20" t="s">
        <v>23</v>
      </c>
      <c r="Y62" s="24" t="s">
        <v>23</v>
      </c>
      <c r="Z62" s="24" t="s">
        <v>23</v>
      </c>
    </row>
    <row r="63" spans="1:26" ht="15" x14ac:dyDescent="0.25">
      <c r="A63" s="4">
        <f t="shared" si="0"/>
        <v>62</v>
      </c>
      <c r="B63" s="18" t="s">
        <v>23</v>
      </c>
      <c r="C63" s="19" t="s">
        <v>23</v>
      </c>
      <c r="D63" s="19" t="s">
        <v>23</v>
      </c>
      <c r="E63" s="20" t="s">
        <v>23</v>
      </c>
      <c r="F63" s="18" t="s">
        <v>23</v>
      </c>
      <c r="G63" s="19" t="s">
        <v>23</v>
      </c>
      <c r="H63" s="19" t="s">
        <v>23</v>
      </c>
      <c r="I63" s="19" t="s">
        <v>23</v>
      </c>
      <c r="J63" s="19" t="s">
        <v>23</v>
      </c>
      <c r="K63" s="20" t="s">
        <v>23</v>
      </c>
      <c r="L63" s="18" t="s">
        <v>23</v>
      </c>
      <c r="M63" s="19" t="s">
        <v>23</v>
      </c>
      <c r="N63" s="19" t="s">
        <v>23</v>
      </c>
      <c r="O63" s="20" t="s">
        <v>23</v>
      </c>
      <c r="P63" s="18" t="s">
        <v>23</v>
      </c>
      <c r="Q63" s="19" t="s">
        <v>23</v>
      </c>
      <c r="R63" s="20" t="s">
        <v>23</v>
      </c>
      <c r="S63" s="18" t="s">
        <v>23</v>
      </c>
      <c r="T63" s="19" t="s">
        <v>23</v>
      </c>
      <c r="U63" s="20" t="s">
        <v>23</v>
      </c>
      <c r="V63" s="18" t="s">
        <v>23</v>
      </c>
      <c r="W63" s="19" t="s">
        <v>23</v>
      </c>
      <c r="X63" s="20" t="s">
        <v>23</v>
      </c>
      <c r="Y63" s="24" t="s">
        <v>23</v>
      </c>
      <c r="Z63" s="24" t="s">
        <v>23</v>
      </c>
    </row>
    <row r="64" spans="1:26" ht="15" x14ac:dyDescent="0.25">
      <c r="A64" s="4">
        <f t="shared" si="0"/>
        <v>63</v>
      </c>
      <c r="B64" s="18" t="s">
        <v>23</v>
      </c>
      <c r="C64" s="19" t="s">
        <v>23</v>
      </c>
      <c r="D64" s="19" t="s">
        <v>23</v>
      </c>
      <c r="E64" s="20" t="s">
        <v>23</v>
      </c>
      <c r="F64" s="18" t="s">
        <v>23</v>
      </c>
      <c r="G64" s="19" t="s">
        <v>23</v>
      </c>
      <c r="H64" s="19" t="s">
        <v>23</v>
      </c>
      <c r="I64" s="19" t="s">
        <v>23</v>
      </c>
      <c r="J64" s="19" t="s">
        <v>23</v>
      </c>
      <c r="K64" s="20" t="s">
        <v>23</v>
      </c>
      <c r="L64" s="18" t="s">
        <v>23</v>
      </c>
      <c r="M64" s="19" t="s">
        <v>23</v>
      </c>
      <c r="N64" s="19" t="s">
        <v>23</v>
      </c>
      <c r="O64" s="20" t="s">
        <v>23</v>
      </c>
      <c r="P64" s="18" t="s">
        <v>23</v>
      </c>
      <c r="Q64" s="19" t="s">
        <v>23</v>
      </c>
      <c r="R64" s="20" t="s">
        <v>23</v>
      </c>
      <c r="S64" s="18" t="s">
        <v>23</v>
      </c>
      <c r="T64" s="19" t="s">
        <v>23</v>
      </c>
      <c r="U64" s="20" t="s">
        <v>23</v>
      </c>
      <c r="V64" s="18" t="s">
        <v>23</v>
      </c>
      <c r="W64" s="19" t="s">
        <v>23</v>
      </c>
      <c r="X64" s="20" t="s">
        <v>23</v>
      </c>
      <c r="Y64" s="24" t="s">
        <v>23</v>
      </c>
      <c r="Z64" s="24" t="s">
        <v>23</v>
      </c>
    </row>
    <row r="65" spans="1:26" ht="15" x14ac:dyDescent="0.25">
      <c r="A65" s="4">
        <f t="shared" si="0"/>
        <v>64</v>
      </c>
      <c r="B65" s="18" t="s">
        <v>23</v>
      </c>
      <c r="C65" s="19" t="s">
        <v>23</v>
      </c>
      <c r="D65" s="19" t="s">
        <v>23</v>
      </c>
      <c r="E65" s="20" t="s">
        <v>23</v>
      </c>
      <c r="F65" s="18" t="s">
        <v>23</v>
      </c>
      <c r="G65" s="19" t="s">
        <v>23</v>
      </c>
      <c r="H65" s="19" t="s">
        <v>23</v>
      </c>
      <c r="I65" s="19" t="s">
        <v>23</v>
      </c>
      <c r="J65" s="19" t="s">
        <v>23</v>
      </c>
      <c r="K65" s="20" t="s">
        <v>23</v>
      </c>
      <c r="L65" s="18" t="s">
        <v>23</v>
      </c>
      <c r="M65" s="19" t="s">
        <v>23</v>
      </c>
      <c r="N65" s="19" t="s">
        <v>23</v>
      </c>
      <c r="O65" s="20" t="s">
        <v>23</v>
      </c>
      <c r="P65" s="18" t="s">
        <v>23</v>
      </c>
      <c r="Q65" s="19" t="s">
        <v>23</v>
      </c>
      <c r="R65" s="20" t="s">
        <v>23</v>
      </c>
      <c r="S65" s="18" t="s">
        <v>23</v>
      </c>
      <c r="T65" s="19" t="s">
        <v>23</v>
      </c>
      <c r="U65" s="20" t="s">
        <v>23</v>
      </c>
      <c r="V65" s="18" t="s">
        <v>23</v>
      </c>
      <c r="W65" s="19" t="s">
        <v>23</v>
      </c>
      <c r="X65" s="20" t="s">
        <v>23</v>
      </c>
      <c r="Y65" s="24" t="s">
        <v>23</v>
      </c>
      <c r="Z65" s="24" t="s">
        <v>23</v>
      </c>
    </row>
    <row r="66" spans="1:26" ht="15" x14ac:dyDescent="0.25">
      <c r="A66" s="4">
        <f t="shared" si="0"/>
        <v>65</v>
      </c>
      <c r="B66" s="18" t="s">
        <v>23</v>
      </c>
      <c r="C66" s="19" t="s">
        <v>23</v>
      </c>
      <c r="D66" s="19" t="s">
        <v>23</v>
      </c>
      <c r="E66" s="20" t="s">
        <v>23</v>
      </c>
      <c r="F66" s="18" t="s">
        <v>23</v>
      </c>
      <c r="G66" s="19" t="s">
        <v>23</v>
      </c>
      <c r="H66" s="19" t="s">
        <v>23</v>
      </c>
      <c r="I66" s="19" t="s">
        <v>23</v>
      </c>
      <c r="J66" s="19" t="s">
        <v>23</v>
      </c>
      <c r="K66" s="20" t="s">
        <v>23</v>
      </c>
      <c r="L66" s="18" t="s">
        <v>23</v>
      </c>
      <c r="M66" s="19" t="s">
        <v>23</v>
      </c>
      <c r="N66" s="19" t="s">
        <v>23</v>
      </c>
      <c r="O66" s="20" t="s">
        <v>23</v>
      </c>
      <c r="P66" s="18" t="s">
        <v>23</v>
      </c>
      <c r="Q66" s="19" t="s">
        <v>23</v>
      </c>
      <c r="R66" s="20" t="s">
        <v>23</v>
      </c>
      <c r="S66" s="18" t="s">
        <v>23</v>
      </c>
      <c r="T66" s="19" t="s">
        <v>23</v>
      </c>
      <c r="U66" s="20" t="s">
        <v>23</v>
      </c>
      <c r="V66" s="18" t="s">
        <v>23</v>
      </c>
      <c r="W66" s="19" t="s">
        <v>23</v>
      </c>
      <c r="X66" s="20" t="s">
        <v>23</v>
      </c>
      <c r="Y66" s="24" t="s">
        <v>23</v>
      </c>
      <c r="Z66" s="24" t="s">
        <v>23</v>
      </c>
    </row>
    <row r="67" spans="1:26" ht="15" x14ac:dyDescent="0.25">
      <c r="A67" s="4">
        <f t="shared" si="0"/>
        <v>66</v>
      </c>
      <c r="B67" s="18" t="s">
        <v>23</v>
      </c>
      <c r="C67" s="19" t="s">
        <v>23</v>
      </c>
      <c r="D67" s="19" t="s">
        <v>23</v>
      </c>
      <c r="E67" s="20" t="s">
        <v>23</v>
      </c>
      <c r="F67" s="18" t="s">
        <v>23</v>
      </c>
      <c r="G67" s="19" t="s">
        <v>23</v>
      </c>
      <c r="H67" s="19" t="s">
        <v>23</v>
      </c>
      <c r="I67" s="19" t="s">
        <v>23</v>
      </c>
      <c r="J67" s="19" t="s">
        <v>23</v>
      </c>
      <c r="K67" s="20" t="s">
        <v>23</v>
      </c>
      <c r="L67" s="18" t="s">
        <v>23</v>
      </c>
      <c r="M67" s="19" t="s">
        <v>23</v>
      </c>
      <c r="N67" s="19" t="s">
        <v>23</v>
      </c>
      <c r="O67" s="20" t="s">
        <v>23</v>
      </c>
      <c r="P67" s="18" t="s">
        <v>23</v>
      </c>
      <c r="Q67" s="19" t="s">
        <v>23</v>
      </c>
      <c r="R67" s="20" t="s">
        <v>23</v>
      </c>
      <c r="S67" s="18" t="s">
        <v>23</v>
      </c>
      <c r="T67" s="19" t="s">
        <v>23</v>
      </c>
      <c r="U67" s="20" t="s">
        <v>23</v>
      </c>
      <c r="V67" s="18" t="s">
        <v>23</v>
      </c>
      <c r="W67" s="19" t="s">
        <v>23</v>
      </c>
      <c r="X67" s="20" t="s">
        <v>23</v>
      </c>
      <c r="Y67" s="24" t="s">
        <v>23</v>
      </c>
      <c r="Z67" s="24" t="s">
        <v>23</v>
      </c>
    </row>
    <row r="68" spans="1:26" ht="15" x14ac:dyDescent="0.25">
      <c r="A68" s="4">
        <f t="shared" ref="A68:A101" si="1">A67+1</f>
        <v>67</v>
      </c>
      <c r="B68" s="18" t="s">
        <v>23</v>
      </c>
      <c r="C68" s="19" t="s">
        <v>23</v>
      </c>
      <c r="D68" s="19" t="s">
        <v>23</v>
      </c>
      <c r="E68" s="20" t="s">
        <v>23</v>
      </c>
      <c r="F68" s="18" t="s">
        <v>23</v>
      </c>
      <c r="G68" s="19" t="s">
        <v>23</v>
      </c>
      <c r="H68" s="19" t="s">
        <v>23</v>
      </c>
      <c r="I68" s="19" t="s">
        <v>23</v>
      </c>
      <c r="J68" s="19" t="s">
        <v>23</v>
      </c>
      <c r="K68" s="20" t="s">
        <v>23</v>
      </c>
      <c r="L68" s="18" t="s">
        <v>23</v>
      </c>
      <c r="M68" s="19" t="s">
        <v>23</v>
      </c>
      <c r="N68" s="19" t="s">
        <v>23</v>
      </c>
      <c r="O68" s="20" t="s">
        <v>23</v>
      </c>
      <c r="P68" s="18" t="s">
        <v>23</v>
      </c>
      <c r="Q68" s="19" t="s">
        <v>23</v>
      </c>
      <c r="R68" s="20" t="s">
        <v>23</v>
      </c>
      <c r="S68" s="18" t="s">
        <v>23</v>
      </c>
      <c r="T68" s="19" t="s">
        <v>23</v>
      </c>
      <c r="U68" s="20" t="s">
        <v>23</v>
      </c>
      <c r="V68" s="18" t="s">
        <v>23</v>
      </c>
      <c r="W68" s="19" t="s">
        <v>23</v>
      </c>
      <c r="X68" s="20" t="s">
        <v>23</v>
      </c>
      <c r="Y68" s="24" t="s">
        <v>23</v>
      </c>
      <c r="Z68" s="24" t="s">
        <v>23</v>
      </c>
    </row>
    <row r="69" spans="1:26" ht="15" x14ac:dyDescent="0.25">
      <c r="A69" s="4">
        <f t="shared" si="1"/>
        <v>68</v>
      </c>
      <c r="B69" s="18" t="s">
        <v>23</v>
      </c>
      <c r="C69" s="19" t="s">
        <v>23</v>
      </c>
      <c r="D69" s="19" t="s">
        <v>23</v>
      </c>
      <c r="E69" s="20" t="s">
        <v>23</v>
      </c>
      <c r="F69" s="18" t="s">
        <v>23</v>
      </c>
      <c r="G69" s="19" t="s">
        <v>23</v>
      </c>
      <c r="H69" s="19" t="s">
        <v>23</v>
      </c>
      <c r="I69" s="19" t="s">
        <v>23</v>
      </c>
      <c r="J69" s="19" t="s">
        <v>23</v>
      </c>
      <c r="K69" s="20" t="s">
        <v>23</v>
      </c>
      <c r="L69" s="18" t="s">
        <v>23</v>
      </c>
      <c r="M69" s="19" t="s">
        <v>23</v>
      </c>
      <c r="N69" s="19" t="s">
        <v>23</v>
      </c>
      <c r="O69" s="20" t="s">
        <v>23</v>
      </c>
      <c r="P69" s="18" t="s">
        <v>23</v>
      </c>
      <c r="Q69" s="19" t="s">
        <v>23</v>
      </c>
      <c r="R69" s="20" t="s">
        <v>23</v>
      </c>
      <c r="S69" s="18" t="s">
        <v>23</v>
      </c>
      <c r="T69" s="19" t="s">
        <v>23</v>
      </c>
      <c r="U69" s="20" t="s">
        <v>23</v>
      </c>
      <c r="V69" s="18" t="s">
        <v>23</v>
      </c>
      <c r="W69" s="19" t="s">
        <v>23</v>
      </c>
      <c r="X69" s="20" t="s">
        <v>23</v>
      </c>
      <c r="Y69" s="24" t="s">
        <v>23</v>
      </c>
      <c r="Z69" s="24" t="s">
        <v>23</v>
      </c>
    </row>
    <row r="70" spans="1:26" ht="15" x14ac:dyDescent="0.25">
      <c r="A70" s="4">
        <f t="shared" si="1"/>
        <v>69</v>
      </c>
      <c r="B70" s="18" t="s">
        <v>23</v>
      </c>
      <c r="C70" s="19" t="s">
        <v>23</v>
      </c>
      <c r="D70" s="19" t="s">
        <v>23</v>
      </c>
      <c r="E70" s="20" t="s">
        <v>23</v>
      </c>
      <c r="F70" s="18" t="s">
        <v>23</v>
      </c>
      <c r="G70" s="19" t="s">
        <v>23</v>
      </c>
      <c r="H70" s="19" t="s">
        <v>23</v>
      </c>
      <c r="I70" s="19" t="s">
        <v>23</v>
      </c>
      <c r="J70" s="19" t="s">
        <v>23</v>
      </c>
      <c r="K70" s="20" t="s">
        <v>23</v>
      </c>
      <c r="L70" s="18" t="s">
        <v>23</v>
      </c>
      <c r="M70" s="19" t="s">
        <v>23</v>
      </c>
      <c r="N70" s="19" t="s">
        <v>23</v>
      </c>
      <c r="O70" s="20" t="s">
        <v>23</v>
      </c>
      <c r="P70" s="18" t="s">
        <v>23</v>
      </c>
      <c r="Q70" s="19" t="s">
        <v>23</v>
      </c>
      <c r="R70" s="20" t="s">
        <v>23</v>
      </c>
      <c r="S70" s="18" t="s">
        <v>23</v>
      </c>
      <c r="T70" s="19" t="s">
        <v>23</v>
      </c>
      <c r="U70" s="20" t="s">
        <v>23</v>
      </c>
      <c r="V70" s="18" t="s">
        <v>23</v>
      </c>
      <c r="W70" s="19" t="s">
        <v>23</v>
      </c>
      <c r="X70" s="20" t="s">
        <v>23</v>
      </c>
      <c r="Y70" s="24" t="s">
        <v>23</v>
      </c>
      <c r="Z70" s="24" t="s">
        <v>23</v>
      </c>
    </row>
    <row r="71" spans="1:26" ht="15" x14ac:dyDescent="0.25">
      <c r="A71" s="4">
        <f t="shared" si="1"/>
        <v>70</v>
      </c>
      <c r="B71" s="18" t="s">
        <v>23</v>
      </c>
      <c r="C71" s="19" t="s">
        <v>23</v>
      </c>
      <c r="D71" s="19" t="s">
        <v>23</v>
      </c>
      <c r="E71" s="20" t="s">
        <v>23</v>
      </c>
      <c r="F71" s="18" t="s">
        <v>23</v>
      </c>
      <c r="G71" s="19" t="s">
        <v>23</v>
      </c>
      <c r="H71" s="19" t="s">
        <v>23</v>
      </c>
      <c r="I71" s="19" t="s">
        <v>23</v>
      </c>
      <c r="J71" s="19" t="s">
        <v>23</v>
      </c>
      <c r="K71" s="20" t="s">
        <v>23</v>
      </c>
      <c r="L71" s="18" t="s">
        <v>23</v>
      </c>
      <c r="M71" s="19" t="s">
        <v>23</v>
      </c>
      <c r="N71" s="19" t="s">
        <v>23</v>
      </c>
      <c r="O71" s="20" t="s">
        <v>23</v>
      </c>
      <c r="P71" s="18" t="s">
        <v>23</v>
      </c>
      <c r="Q71" s="19" t="s">
        <v>23</v>
      </c>
      <c r="R71" s="20" t="s">
        <v>23</v>
      </c>
      <c r="S71" s="18" t="s">
        <v>23</v>
      </c>
      <c r="T71" s="19" t="s">
        <v>23</v>
      </c>
      <c r="U71" s="20" t="s">
        <v>23</v>
      </c>
      <c r="V71" s="18" t="s">
        <v>23</v>
      </c>
      <c r="W71" s="19" t="s">
        <v>23</v>
      </c>
      <c r="X71" s="20" t="s">
        <v>23</v>
      </c>
      <c r="Y71" s="24" t="s">
        <v>23</v>
      </c>
      <c r="Z71" s="24" t="s">
        <v>23</v>
      </c>
    </row>
    <row r="72" spans="1:26" ht="15" x14ac:dyDescent="0.25">
      <c r="A72" s="4">
        <f t="shared" si="1"/>
        <v>71</v>
      </c>
      <c r="B72" s="18" t="s">
        <v>23</v>
      </c>
      <c r="C72" s="19" t="s">
        <v>23</v>
      </c>
      <c r="D72" s="19" t="s">
        <v>23</v>
      </c>
      <c r="E72" s="20" t="s">
        <v>23</v>
      </c>
      <c r="F72" s="18" t="s">
        <v>23</v>
      </c>
      <c r="G72" s="19" t="s">
        <v>23</v>
      </c>
      <c r="H72" s="19" t="s">
        <v>23</v>
      </c>
      <c r="I72" s="19" t="s">
        <v>23</v>
      </c>
      <c r="J72" s="19" t="s">
        <v>23</v>
      </c>
      <c r="K72" s="20" t="s">
        <v>23</v>
      </c>
      <c r="L72" s="18" t="s">
        <v>23</v>
      </c>
      <c r="M72" s="19" t="s">
        <v>23</v>
      </c>
      <c r="N72" s="19" t="s">
        <v>23</v>
      </c>
      <c r="O72" s="20" t="s">
        <v>23</v>
      </c>
      <c r="P72" s="18" t="s">
        <v>23</v>
      </c>
      <c r="Q72" s="19" t="s">
        <v>23</v>
      </c>
      <c r="R72" s="20" t="s">
        <v>23</v>
      </c>
      <c r="S72" s="18" t="s">
        <v>23</v>
      </c>
      <c r="T72" s="19" t="s">
        <v>23</v>
      </c>
      <c r="U72" s="20" t="s">
        <v>23</v>
      </c>
      <c r="V72" s="18" t="s">
        <v>23</v>
      </c>
      <c r="W72" s="19" t="s">
        <v>23</v>
      </c>
      <c r="X72" s="20" t="s">
        <v>23</v>
      </c>
      <c r="Y72" s="24" t="s">
        <v>23</v>
      </c>
      <c r="Z72" s="24" t="s">
        <v>23</v>
      </c>
    </row>
    <row r="73" spans="1:26" ht="15" x14ac:dyDescent="0.25">
      <c r="A73" s="4">
        <f t="shared" si="1"/>
        <v>72</v>
      </c>
      <c r="B73" s="18" t="s">
        <v>23</v>
      </c>
      <c r="C73" s="19" t="s">
        <v>23</v>
      </c>
      <c r="D73" s="19" t="s">
        <v>23</v>
      </c>
      <c r="E73" s="20" t="s">
        <v>23</v>
      </c>
      <c r="F73" s="18" t="s">
        <v>23</v>
      </c>
      <c r="G73" s="19" t="s">
        <v>23</v>
      </c>
      <c r="H73" s="19" t="s">
        <v>23</v>
      </c>
      <c r="I73" s="19" t="s">
        <v>23</v>
      </c>
      <c r="J73" s="19" t="s">
        <v>23</v>
      </c>
      <c r="K73" s="20" t="s">
        <v>23</v>
      </c>
      <c r="L73" s="18" t="s">
        <v>23</v>
      </c>
      <c r="M73" s="19" t="s">
        <v>23</v>
      </c>
      <c r="N73" s="19" t="s">
        <v>23</v>
      </c>
      <c r="O73" s="20" t="s">
        <v>23</v>
      </c>
      <c r="P73" s="18" t="s">
        <v>23</v>
      </c>
      <c r="Q73" s="19" t="s">
        <v>23</v>
      </c>
      <c r="R73" s="20" t="s">
        <v>23</v>
      </c>
      <c r="S73" s="18" t="s">
        <v>23</v>
      </c>
      <c r="T73" s="19" t="s">
        <v>23</v>
      </c>
      <c r="U73" s="20" t="s">
        <v>23</v>
      </c>
      <c r="V73" s="18" t="s">
        <v>23</v>
      </c>
      <c r="W73" s="19" t="s">
        <v>23</v>
      </c>
      <c r="X73" s="20" t="s">
        <v>23</v>
      </c>
      <c r="Y73" s="24" t="s">
        <v>23</v>
      </c>
      <c r="Z73" s="24" t="s">
        <v>23</v>
      </c>
    </row>
    <row r="74" spans="1:26" ht="15" x14ac:dyDescent="0.25">
      <c r="A74" s="4">
        <f t="shared" si="1"/>
        <v>73</v>
      </c>
      <c r="B74" s="18" t="s">
        <v>23</v>
      </c>
      <c r="C74" s="19" t="s">
        <v>23</v>
      </c>
      <c r="D74" s="19" t="s">
        <v>23</v>
      </c>
      <c r="E74" s="20" t="s">
        <v>23</v>
      </c>
      <c r="F74" s="18" t="s">
        <v>23</v>
      </c>
      <c r="G74" s="19" t="s">
        <v>23</v>
      </c>
      <c r="H74" s="19" t="s">
        <v>23</v>
      </c>
      <c r="I74" s="19" t="s">
        <v>23</v>
      </c>
      <c r="J74" s="19" t="s">
        <v>23</v>
      </c>
      <c r="K74" s="20" t="s">
        <v>23</v>
      </c>
      <c r="L74" s="18" t="s">
        <v>23</v>
      </c>
      <c r="M74" s="19" t="s">
        <v>23</v>
      </c>
      <c r="N74" s="19" t="s">
        <v>23</v>
      </c>
      <c r="O74" s="20" t="s">
        <v>23</v>
      </c>
      <c r="P74" s="18" t="s">
        <v>23</v>
      </c>
      <c r="Q74" s="19" t="s">
        <v>23</v>
      </c>
      <c r="R74" s="20" t="s">
        <v>23</v>
      </c>
      <c r="S74" s="18" t="s">
        <v>23</v>
      </c>
      <c r="T74" s="19" t="s">
        <v>23</v>
      </c>
      <c r="U74" s="20" t="s">
        <v>23</v>
      </c>
      <c r="V74" s="18" t="s">
        <v>23</v>
      </c>
      <c r="W74" s="19" t="s">
        <v>23</v>
      </c>
      <c r="X74" s="20" t="s">
        <v>23</v>
      </c>
      <c r="Y74" s="24" t="s">
        <v>23</v>
      </c>
      <c r="Z74" s="24" t="s">
        <v>23</v>
      </c>
    </row>
    <row r="75" spans="1:26" ht="15" x14ac:dyDescent="0.25">
      <c r="A75" s="4">
        <f t="shared" si="1"/>
        <v>74</v>
      </c>
      <c r="B75" s="18" t="s">
        <v>23</v>
      </c>
      <c r="C75" s="19" t="s">
        <v>23</v>
      </c>
      <c r="D75" s="19" t="s">
        <v>23</v>
      </c>
      <c r="E75" s="20" t="s">
        <v>23</v>
      </c>
      <c r="F75" s="18" t="s">
        <v>23</v>
      </c>
      <c r="G75" s="19" t="s">
        <v>23</v>
      </c>
      <c r="H75" s="19" t="s">
        <v>23</v>
      </c>
      <c r="I75" s="19" t="s">
        <v>23</v>
      </c>
      <c r="J75" s="19" t="s">
        <v>23</v>
      </c>
      <c r="K75" s="20" t="s">
        <v>23</v>
      </c>
      <c r="L75" s="18" t="s">
        <v>23</v>
      </c>
      <c r="M75" s="19" t="s">
        <v>23</v>
      </c>
      <c r="N75" s="19" t="s">
        <v>23</v>
      </c>
      <c r="O75" s="20" t="s">
        <v>23</v>
      </c>
      <c r="P75" s="18" t="s">
        <v>23</v>
      </c>
      <c r="Q75" s="19" t="s">
        <v>23</v>
      </c>
      <c r="R75" s="20" t="s">
        <v>23</v>
      </c>
      <c r="S75" s="18" t="s">
        <v>23</v>
      </c>
      <c r="T75" s="19" t="s">
        <v>23</v>
      </c>
      <c r="U75" s="20" t="s">
        <v>23</v>
      </c>
      <c r="V75" s="18" t="s">
        <v>23</v>
      </c>
      <c r="W75" s="19" t="s">
        <v>23</v>
      </c>
      <c r="X75" s="20" t="s">
        <v>23</v>
      </c>
      <c r="Y75" s="24" t="s">
        <v>23</v>
      </c>
      <c r="Z75" s="24" t="s">
        <v>23</v>
      </c>
    </row>
    <row r="76" spans="1:26" ht="15" x14ac:dyDescent="0.25">
      <c r="A76" s="4">
        <f t="shared" si="1"/>
        <v>75</v>
      </c>
      <c r="B76" s="18" t="s">
        <v>23</v>
      </c>
      <c r="C76" s="19" t="s">
        <v>23</v>
      </c>
      <c r="D76" s="19" t="s">
        <v>23</v>
      </c>
      <c r="E76" s="20" t="s">
        <v>23</v>
      </c>
      <c r="F76" s="18" t="s">
        <v>23</v>
      </c>
      <c r="G76" s="19" t="s">
        <v>23</v>
      </c>
      <c r="H76" s="19" t="s">
        <v>23</v>
      </c>
      <c r="I76" s="19" t="s">
        <v>23</v>
      </c>
      <c r="J76" s="19" t="s">
        <v>23</v>
      </c>
      <c r="K76" s="20" t="s">
        <v>23</v>
      </c>
      <c r="L76" s="18" t="s">
        <v>23</v>
      </c>
      <c r="M76" s="19" t="s">
        <v>23</v>
      </c>
      <c r="N76" s="19" t="s">
        <v>23</v>
      </c>
      <c r="O76" s="20" t="s">
        <v>23</v>
      </c>
      <c r="P76" s="18" t="s">
        <v>23</v>
      </c>
      <c r="Q76" s="19" t="s">
        <v>23</v>
      </c>
      <c r="R76" s="20" t="s">
        <v>23</v>
      </c>
      <c r="S76" s="18" t="s">
        <v>23</v>
      </c>
      <c r="T76" s="19" t="s">
        <v>23</v>
      </c>
      <c r="U76" s="20" t="s">
        <v>23</v>
      </c>
      <c r="V76" s="18" t="s">
        <v>23</v>
      </c>
      <c r="W76" s="19" t="s">
        <v>23</v>
      </c>
      <c r="X76" s="20" t="s">
        <v>23</v>
      </c>
      <c r="Y76" s="24" t="s">
        <v>23</v>
      </c>
      <c r="Z76" s="24" t="s">
        <v>23</v>
      </c>
    </row>
    <row r="77" spans="1:26" ht="15" x14ac:dyDescent="0.25">
      <c r="A77" s="4">
        <f t="shared" si="1"/>
        <v>76</v>
      </c>
      <c r="B77" s="18" t="s">
        <v>23</v>
      </c>
      <c r="C77" s="19" t="s">
        <v>23</v>
      </c>
      <c r="D77" s="19" t="s">
        <v>23</v>
      </c>
      <c r="E77" s="20" t="s">
        <v>23</v>
      </c>
      <c r="F77" s="18" t="s">
        <v>23</v>
      </c>
      <c r="G77" s="19" t="s">
        <v>23</v>
      </c>
      <c r="H77" s="19" t="s">
        <v>23</v>
      </c>
      <c r="I77" s="19" t="s">
        <v>23</v>
      </c>
      <c r="J77" s="19" t="s">
        <v>23</v>
      </c>
      <c r="K77" s="20" t="s">
        <v>23</v>
      </c>
      <c r="L77" s="18" t="s">
        <v>23</v>
      </c>
      <c r="M77" s="19" t="s">
        <v>23</v>
      </c>
      <c r="N77" s="19" t="s">
        <v>23</v>
      </c>
      <c r="O77" s="20" t="s">
        <v>23</v>
      </c>
      <c r="P77" s="18" t="s">
        <v>23</v>
      </c>
      <c r="Q77" s="19" t="s">
        <v>23</v>
      </c>
      <c r="R77" s="20" t="s">
        <v>23</v>
      </c>
      <c r="S77" s="18" t="s">
        <v>23</v>
      </c>
      <c r="T77" s="19" t="s">
        <v>23</v>
      </c>
      <c r="U77" s="20" t="s">
        <v>23</v>
      </c>
      <c r="V77" s="18" t="s">
        <v>23</v>
      </c>
      <c r="W77" s="19" t="s">
        <v>23</v>
      </c>
      <c r="X77" s="20" t="s">
        <v>23</v>
      </c>
      <c r="Y77" s="24" t="s">
        <v>23</v>
      </c>
      <c r="Z77" s="24" t="s">
        <v>23</v>
      </c>
    </row>
    <row r="78" spans="1:26" ht="15" x14ac:dyDescent="0.25">
      <c r="A78" s="4">
        <f t="shared" si="1"/>
        <v>77</v>
      </c>
      <c r="B78" s="18" t="s">
        <v>23</v>
      </c>
      <c r="C78" s="19" t="s">
        <v>23</v>
      </c>
      <c r="D78" s="19" t="s">
        <v>23</v>
      </c>
      <c r="E78" s="20" t="s">
        <v>23</v>
      </c>
      <c r="F78" s="18" t="s">
        <v>23</v>
      </c>
      <c r="G78" s="19" t="s">
        <v>23</v>
      </c>
      <c r="H78" s="19" t="s">
        <v>23</v>
      </c>
      <c r="I78" s="19" t="s">
        <v>23</v>
      </c>
      <c r="J78" s="19" t="s">
        <v>23</v>
      </c>
      <c r="K78" s="20" t="s">
        <v>23</v>
      </c>
      <c r="L78" s="18" t="s">
        <v>23</v>
      </c>
      <c r="M78" s="19" t="s">
        <v>23</v>
      </c>
      <c r="N78" s="19" t="s">
        <v>23</v>
      </c>
      <c r="O78" s="20" t="s">
        <v>23</v>
      </c>
      <c r="P78" s="18" t="s">
        <v>23</v>
      </c>
      <c r="Q78" s="19" t="s">
        <v>23</v>
      </c>
      <c r="R78" s="20" t="s">
        <v>23</v>
      </c>
      <c r="S78" s="18" t="s">
        <v>23</v>
      </c>
      <c r="T78" s="19" t="s">
        <v>23</v>
      </c>
      <c r="U78" s="20" t="s">
        <v>23</v>
      </c>
      <c r="V78" s="18" t="s">
        <v>23</v>
      </c>
      <c r="W78" s="19" t="s">
        <v>23</v>
      </c>
      <c r="X78" s="20" t="s">
        <v>23</v>
      </c>
      <c r="Y78" s="24" t="s">
        <v>23</v>
      </c>
      <c r="Z78" s="24" t="s">
        <v>23</v>
      </c>
    </row>
    <row r="79" spans="1:26" ht="15" x14ac:dyDescent="0.25">
      <c r="A79" s="4">
        <f t="shared" si="1"/>
        <v>78</v>
      </c>
      <c r="B79" s="18" t="s">
        <v>23</v>
      </c>
      <c r="C79" s="19" t="s">
        <v>23</v>
      </c>
      <c r="D79" s="19" t="s">
        <v>23</v>
      </c>
      <c r="E79" s="20" t="s">
        <v>23</v>
      </c>
      <c r="F79" s="18" t="s">
        <v>23</v>
      </c>
      <c r="G79" s="19" t="s">
        <v>23</v>
      </c>
      <c r="H79" s="19" t="s">
        <v>23</v>
      </c>
      <c r="I79" s="19" t="s">
        <v>23</v>
      </c>
      <c r="J79" s="19" t="s">
        <v>23</v>
      </c>
      <c r="K79" s="20" t="s">
        <v>23</v>
      </c>
      <c r="L79" s="18" t="s">
        <v>23</v>
      </c>
      <c r="M79" s="19" t="s">
        <v>23</v>
      </c>
      <c r="N79" s="19" t="s">
        <v>23</v>
      </c>
      <c r="O79" s="20" t="s">
        <v>23</v>
      </c>
      <c r="P79" s="18" t="s">
        <v>23</v>
      </c>
      <c r="Q79" s="19" t="s">
        <v>23</v>
      </c>
      <c r="R79" s="20" t="s">
        <v>23</v>
      </c>
      <c r="S79" s="18" t="s">
        <v>23</v>
      </c>
      <c r="T79" s="19" t="s">
        <v>23</v>
      </c>
      <c r="U79" s="20" t="s">
        <v>23</v>
      </c>
      <c r="V79" s="18" t="s">
        <v>23</v>
      </c>
      <c r="W79" s="19" t="s">
        <v>23</v>
      </c>
      <c r="X79" s="20" t="s">
        <v>23</v>
      </c>
      <c r="Y79" s="24" t="s">
        <v>23</v>
      </c>
      <c r="Z79" s="24" t="s">
        <v>23</v>
      </c>
    </row>
    <row r="80" spans="1:26" ht="15" x14ac:dyDescent="0.25">
      <c r="A80" s="4">
        <f t="shared" si="1"/>
        <v>79</v>
      </c>
      <c r="B80" s="18" t="s">
        <v>23</v>
      </c>
      <c r="C80" s="19" t="s">
        <v>23</v>
      </c>
      <c r="D80" s="19" t="s">
        <v>23</v>
      </c>
      <c r="E80" s="20" t="s">
        <v>23</v>
      </c>
      <c r="F80" s="18" t="s">
        <v>23</v>
      </c>
      <c r="G80" s="19" t="s">
        <v>23</v>
      </c>
      <c r="H80" s="19" t="s">
        <v>23</v>
      </c>
      <c r="I80" s="19" t="s">
        <v>23</v>
      </c>
      <c r="J80" s="19" t="s">
        <v>23</v>
      </c>
      <c r="K80" s="20" t="s">
        <v>23</v>
      </c>
      <c r="L80" s="18" t="s">
        <v>23</v>
      </c>
      <c r="M80" s="19" t="s">
        <v>23</v>
      </c>
      <c r="N80" s="19" t="s">
        <v>23</v>
      </c>
      <c r="O80" s="20" t="s">
        <v>23</v>
      </c>
      <c r="P80" s="18" t="s">
        <v>23</v>
      </c>
      <c r="Q80" s="19" t="s">
        <v>23</v>
      </c>
      <c r="R80" s="20" t="s">
        <v>23</v>
      </c>
      <c r="S80" s="18" t="s">
        <v>23</v>
      </c>
      <c r="T80" s="19" t="s">
        <v>23</v>
      </c>
      <c r="U80" s="20" t="s">
        <v>23</v>
      </c>
      <c r="V80" s="18" t="s">
        <v>23</v>
      </c>
      <c r="W80" s="19" t="s">
        <v>23</v>
      </c>
      <c r="X80" s="20" t="s">
        <v>23</v>
      </c>
      <c r="Y80" s="24" t="s">
        <v>23</v>
      </c>
      <c r="Z80" s="24" t="s">
        <v>23</v>
      </c>
    </row>
    <row r="81" spans="1:26" ht="15" x14ac:dyDescent="0.25">
      <c r="A81" s="4">
        <f t="shared" si="1"/>
        <v>80</v>
      </c>
      <c r="B81" s="18" t="s">
        <v>23</v>
      </c>
      <c r="C81" s="19" t="s">
        <v>23</v>
      </c>
      <c r="D81" s="19" t="s">
        <v>23</v>
      </c>
      <c r="E81" s="20" t="s">
        <v>23</v>
      </c>
      <c r="F81" s="18" t="s">
        <v>23</v>
      </c>
      <c r="G81" s="19" t="s">
        <v>23</v>
      </c>
      <c r="H81" s="19" t="s">
        <v>23</v>
      </c>
      <c r="I81" s="19" t="s">
        <v>23</v>
      </c>
      <c r="J81" s="19" t="s">
        <v>23</v>
      </c>
      <c r="K81" s="20" t="s">
        <v>23</v>
      </c>
      <c r="L81" s="18" t="s">
        <v>23</v>
      </c>
      <c r="M81" s="19" t="s">
        <v>23</v>
      </c>
      <c r="N81" s="19" t="s">
        <v>23</v>
      </c>
      <c r="O81" s="20" t="s">
        <v>23</v>
      </c>
      <c r="P81" s="18" t="s">
        <v>23</v>
      </c>
      <c r="Q81" s="19" t="s">
        <v>23</v>
      </c>
      <c r="R81" s="20" t="s">
        <v>23</v>
      </c>
      <c r="S81" s="18" t="s">
        <v>23</v>
      </c>
      <c r="T81" s="19" t="s">
        <v>23</v>
      </c>
      <c r="U81" s="20" t="s">
        <v>23</v>
      </c>
      <c r="V81" s="18" t="s">
        <v>23</v>
      </c>
      <c r="W81" s="19" t="s">
        <v>23</v>
      </c>
      <c r="X81" s="20" t="s">
        <v>23</v>
      </c>
      <c r="Y81" s="24" t="s">
        <v>23</v>
      </c>
      <c r="Z81" s="24" t="s">
        <v>23</v>
      </c>
    </row>
    <row r="82" spans="1:26" ht="15" x14ac:dyDescent="0.25">
      <c r="A82" s="4">
        <f t="shared" si="1"/>
        <v>81</v>
      </c>
      <c r="B82" s="18" t="s">
        <v>23</v>
      </c>
      <c r="C82" s="19" t="s">
        <v>23</v>
      </c>
      <c r="D82" s="19" t="s">
        <v>23</v>
      </c>
      <c r="E82" s="20" t="s">
        <v>23</v>
      </c>
      <c r="F82" s="18" t="s">
        <v>23</v>
      </c>
      <c r="G82" s="19" t="s">
        <v>23</v>
      </c>
      <c r="H82" s="19" t="s">
        <v>23</v>
      </c>
      <c r="I82" s="19" t="s">
        <v>23</v>
      </c>
      <c r="J82" s="19" t="s">
        <v>23</v>
      </c>
      <c r="K82" s="20" t="s">
        <v>23</v>
      </c>
      <c r="L82" s="18" t="s">
        <v>23</v>
      </c>
      <c r="M82" s="19" t="s">
        <v>23</v>
      </c>
      <c r="N82" s="19" t="s">
        <v>23</v>
      </c>
      <c r="O82" s="20" t="s">
        <v>23</v>
      </c>
      <c r="P82" s="18" t="s">
        <v>23</v>
      </c>
      <c r="Q82" s="19" t="s">
        <v>23</v>
      </c>
      <c r="R82" s="20" t="s">
        <v>23</v>
      </c>
      <c r="S82" s="18" t="s">
        <v>23</v>
      </c>
      <c r="T82" s="19" t="s">
        <v>23</v>
      </c>
      <c r="U82" s="20" t="s">
        <v>23</v>
      </c>
      <c r="V82" s="18" t="s">
        <v>23</v>
      </c>
      <c r="W82" s="19" t="s">
        <v>23</v>
      </c>
      <c r="X82" s="20" t="s">
        <v>23</v>
      </c>
      <c r="Y82" s="24" t="s">
        <v>23</v>
      </c>
      <c r="Z82" s="24" t="s">
        <v>23</v>
      </c>
    </row>
    <row r="83" spans="1:26" ht="15" x14ac:dyDescent="0.25">
      <c r="A83" s="4">
        <f t="shared" si="1"/>
        <v>82</v>
      </c>
      <c r="B83" s="18" t="s">
        <v>23</v>
      </c>
      <c r="C83" s="19" t="s">
        <v>23</v>
      </c>
      <c r="D83" s="19" t="s">
        <v>23</v>
      </c>
      <c r="E83" s="20" t="s">
        <v>23</v>
      </c>
      <c r="F83" s="18" t="s">
        <v>23</v>
      </c>
      <c r="G83" s="19" t="s">
        <v>23</v>
      </c>
      <c r="H83" s="19" t="s">
        <v>23</v>
      </c>
      <c r="I83" s="19" t="s">
        <v>23</v>
      </c>
      <c r="J83" s="19" t="s">
        <v>23</v>
      </c>
      <c r="K83" s="20" t="s">
        <v>23</v>
      </c>
      <c r="L83" s="18" t="s">
        <v>23</v>
      </c>
      <c r="M83" s="19" t="s">
        <v>23</v>
      </c>
      <c r="N83" s="19" t="s">
        <v>23</v>
      </c>
      <c r="O83" s="20" t="s">
        <v>23</v>
      </c>
      <c r="P83" s="18" t="s">
        <v>23</v>
      </c>
      <c r="Q83" s="19" t="s">
        <v>23</v>
      </c>
      <c r="R83" s="20" t="s">
        <v>23</v>
      </c>
      <c r="S83" s="18" t="s">
        <v>23</v>
      </c>
      <c r="T83" s="19" t="s">
        <v>23</v>
      </c>
      <c r="U83" s="20" t="s">
        <v>23</v>
      </c>
      <c r="V83" s="18" t="s">
        <v>23</v>
      </c>
      <c r="W83" s="19" t="s">
        <v>23</v>
      </c>
      <c r="X83" s="20" t="s">
        <v>23</v>
      </c>
      <c r="Y83" s="24" t="s">
        <v>23</v>
      </c>
      <c r="Z83" s="24" t="s">
        <v>23</v>
      </c>
    </row>
    <row r="84" spans="1:26" ht="15" x14ac:dyDescent="0.25">
      <c r="A84" s="4">
        <f t="shared" si="1"/>
        <v>83</v>
      </c>
      <c r="B84" s="18" t="s">
        <v>23</v>
      </c>
      <c r="C84" s="19" t="s">
        <v>23</v>
      </c>
      <c r="D84" s="19" t="s">
        <v>23</v>
      </c>
      <c r="E84" s="20" t="s">
        <v>23</v>
      </c>
      <c r="F84" s="18" t="s">
        <v>23</v>
      </c>
      <c r="G84" s="19" t="s">
        <v>23</v>
      </c>
      <c r="H84" s="19" t="s">
        <v>23</v>
      </c>
      <c r="I84" s="19" t="s">
        <v>23</v>
      </c>
      <c r="J84" s="19" t="s">
        <v>23</v>
      </c>
      <c r="K84" s="20" t="s">
        <v>23</v>
      </c>
      <c r="L84" s="18" t="s">
        <v>23</v>
      </c>
      <c r="M84" s="19" t="s">
        <v>23</v>
      </c>
      <c r="N84" s="19" t="s">
        <v>23</v>
      </c>
      <c r="O84" s="20" t="s">
        <v>23</v>
      </c>
      <c r="P84" s="18" t="s">
        <v>23</v>
      </c>
      <c r="Q84" s="19" t="s">
        <v>23</v>
      </c>
      <c r="R84" s="20" t="s">
        <v>23</v>
      </c>
      <c r="S84" s="18" t="s">
        <v>23</v>
      </c>
      <c r="T84" s="19" t="s">
        <v>23</v>
      </c>
      <c r="U84" s="20" t="s">
        <v>23</v>
      </c>
      <c r="V84" s="18" t="s">
        <v>23</v>
      </c>
      <c r="W84" s="19" t="s">
        <v>23</v>
      </c>
      <c r="X84" s="20" t="s">
        <v>23</v>
      </c>
      <c r="Y84" s="24" t="s">
        <v>23</v>
      </c>
      <c r="Z84" s="24" t="s">
        <v>23</v>
      </c>
    </row>
    <row r="85" spans="1:26" ht="15" x14ac:dyDescent="0.25">
      <c r="A85" s="4">
        <f t="shared" si="1"/>
        <v>84</v>
      </c>
      <c r="B85" s="18" t="s">
        <v>23</v>
      </c>
      <c r="C85" s="19" t="s">
        <v>23</v>
      </c>
      <c r="D85" s="19" t="s">
        <v>23</v>
      </c>
      <c r="E85" s="20" t="s">
        <v>23</v>
      </c>
      <c r="F85" s="18" t="s">
        <v>23</v>
      </c>
      <c r="G85" s="19" t="s">
        <v>23</v>
      </c>
      <c r="H85" s="19" t="s">
        <v>23</v>
      </c>
      <c r="I85" s="19" t="s">
        <v>23</v>
      </c>
      <c r="J85" s="19" t="s">
        <v>23</v>
      </c>
      <c r="K85" s="20" t="s">
        <v>23</v>
      </c>
      <c r="L85" s="18" t="s">
        <v>23</v>
      </c>
      <c r="M85" s="19" t="s">
        <v>23</v>
      </c>
      <c r="N85" s="19" t="s">
        <v>23</v>
      </c>
      <c r="O85" s="20" t="s">
        <v>23</v>
      </c>
      <c r="P85" s="18" t="s">
        <v>23</v>
      </c>
      <c r="Q85" s="19" t="s">
        <v>23</v>
      </c>
      <c r="R85" s="20" t="s">
        <v>23</v>
      </c>
      <c r="S85" s="18" t="s">
        <v>23</v>
      </c>
      <c r="T85" s="19" t="s">
        <v>23</v>
      </c>
      <c r="U85" s="20" t="s">
        <v>23</v>
      </c>
      <c r="V85" s="18" t="s">
        <v>23</v>
      </c>
      <c r="W85" s="19" t="s">
        <v>23</v>
      </c>
      <c r="X85" s="20" t="s">
        <v>23</v>
      </c>
      <c r="Y85" s="24" t="s">
        <v>23</v>
      </c>
      <c r="Z85" s="24" t="s">
        <v>23</v>
      </c>
    </row>
    <row r="86" spans="1:26" ht="15" x14ac:dyDescent="0.25">
      <c r="A86" s="4">
        <f t="shared" si="1"/>
        <v>85</v>
      </c>
      <c r="B86" s="18" t="s">
        <v>23</v>
      </c>
      <c r="C86" s="19" t="s">
        <v>23</v>
      </c>
      <c r="D86" s="19" t="s">
        <v>23</v>
      </c>
      <c r="E86" s="20" t="s">
        <v>23</v>
      </c>
      <c r="F86" s="18" t="s">
        <v>23</v>
      </c>
      <c r="G86" s="19" t="s">
        <v>23</v>
      </c>
      <c r="H86" s="19" t="s">
        <v>23</v>
      </c>
      <c r="I86" s="19" t="s">
        <v>23</v>
      </c>
      <c r="J86" s="19" t="s">
        <v>23</v>
      </c>
      <c r="K86" s="20" t="s">
        <v>23</v>
      </c>
      <c r="L86" s="18" t="s">
        <v>23</v>
      </c>
      <c r="M86" s="19" t="s">
        <v>23</v>
      </c>
      <c r="N86" s="19" t="s">
        <v>23</v>
      </c>
      <c r="O86" s="20" t="s">
        <v>23</v>
      </c>
      <c r="P86" s="18" t="s">
        <v>23</v>
      </c>
      <c r="Q86" s="19" t="s">
        <v>23</v>
      </c>
      <c r="R86" s="20" t="s">
        <v>23</v>
      </c>
      <c r="S86" s="18" t="s">
        <v>23</v>
      </c>
      <c r="T86" s="19" t="s">
        <v>23</v>
      </c>
      <c r="U86" s="20" t="s">
        <v>23</v>
      </c>
      <c r="V86" s="18" t="s">
        <v>23</v>
      </c>
      <c r="W86" s="19" t="s">
        <v>23</v>
      </c>
      <c r="X86" s="20" t="s">
        <v>23</v>
      </c>
      <c r="Y86" s="24" t="s">
        <v>23</v>
      </c>
      <c r="Z86" s="24" t="s">
        <v>23</v>
      </c>
    </row>
    <row r="87" spans="1:26" ht="15" x14ac:dyDescent="0.25">
      <c r="A87" s="4">
        <f t="shared" si="1"/>
        <v>86</v>
      </c>
      <c r="B87" s="18" t="s">
        <v>23</v>
      </c>
      <c r="C87" s="19" t="s">
        <v>23</v>
      </c>
      <c r="D87" s="19" t="s">
        <v>23</v>
      </c>
      <c r="E87" s="20" t="s">
        <v>23</v>
      </c>
      <c r="F87" s="18" t="s">
        <v>23</v>
      </c>
      <c r="G87" s="19" t="s">
        <v>23</v>
      </c>
      <c r="H87" s="19" t="s">
        <v>23</v>
      </c>
      <c r="I87" s="19" t="s">
        <v>23</v>
      </c>
      <c r="J87" s="19" t="s">
        <v>23</v>
      </c>
      <c r="K87" s="20" t="s">
        <v>23</v>
      </c>
      <c r="L87" s="18" t="s">
        <v>23</v>
      </c>
      <c r="M87" s="19" t="s">
        <v>23</v>
      </c>
      <c r="N87" s="19" t="s">
        <v>23</v>
      </c>
      <c r="O87" s="20" t="s">
        <v>23</v>
      </c>
      <c r="P87" s="18" t="s">
        <v>23</v>
      </c>
      <c r="Q87" s="19" t="s">
        <v>23</v>
      </c>
      <c r="R87" s="20" t="s">
        <v>23</v>
      </c>
      <c r="S87" s="18" t="s">
        <v>23</v>
      </c>
      <c r="T87" s="19" t="s">
        <v>23</v>
      </c>
      <c r="U87" s="20" t="s">
        <v>23</v>
      </c>
      <c r="V87" s="18" t="s">
        <v>23</v>
      </c>
      <c r="W87" s="19" t="s">
        <v>23</v>
      </c>
      <c r="X87" s="20" t="s">
        <v>23</v>
      </c>
      <c r="Y87" s="24" t="s">
        <v>23</v>
      </c>
      <c r="Z87" s="24" t="s">
        <v>23</v>
      </c>
    </row>
    <row r="88" spans="1:26" ht="15" x14ac:dyDescent="0.25">
      <c r="A88" s="4">
        <f t="shared" si="1"/>
        <v>87</v>
      </c>
      <c r="B88" s="18" t="s">
        <v>23</v>
      </c>
      <c r="C88" s="19" t="s">
        <v>23</v>
      </c>
      <c r="D88" s="19" t="s">
        <v>23</v>
      </c>
      <c r="E88" s="20" t="s">
        <v>23</v>
      </c>
      <c r="F88" s="18" t="s">
        <v>23</v>
      </c>
      <c r="G88" s="19" t="s">
        <v>23</v>
      </c>
      <c r="H88" s="19" t="s">
        <v>23</v>
      </c>
      <c r="I88" s="19" t="s">
        <v>23</v>
      </c>
      <c r="J88" s="19" t="s">
        <v>23</v>
      </c>
      <c r="K88" s="20" t="s">
        <v>23</v>
      </c>
      <c r="L88" s="18" t="s">
        <v>23</v>
      </c>
      <c r="M88" s="19" t="s">
        <v>23</v>
      </c>
      <c r="N88" s="19" t="s">
        <v>23</v>
      </c>
      <c r="O88" s="20" t="s">
        <v>23</v>
      </c>
      <c r="P88" s="18" t="s">
        <v>23</v>
      </c>
      <c r="Q88" s="19" t="s">
        <v>23</v>
      </c>
      <c r="R88" s="20" t="s">
        <v>23</v>
      </c>
      <c r="S88" s="18" t="s">
        <v>23</v>
      </c>
      <c r="T88" s="19" t="s">
        <v>23</v>
      </c>
      <c r="U88" s="20" t="s">
        <v>23</v>
      </c>
      <c r="V88" s="18" t="s">
        <v>23</v>
      </c>
      <c r="W88" s="19" t="s">
        <v>23</v>
      </c>
      <c r="X88" s="20" t="s">
        <v>23</v>
      </c>
      <c r="Y88" s="24" t="s">
        <v>23</v>
      </c>
      <c r="Z88" s="24" t="s">
        <v>23</v>
      </c>
    </row>
    <row r="89" spans="1:26" ht="15" x14ac:dyDescent="0.25">
      <c r="A89" s="4">
        <f t="shared" si="1"/>
        <v>88</v>
      </c>
      <c r="B89" s="18" t="s">
        <v>23</v>
      </c>
      <c r="C89" s="19" t="s">
        <v>23</v>
      </c>
      <c r="D89" s="19" t="s">
        <v>23</v>
      </c>
      <c r="E89" s="20" t="s">
        <v>23</v>
      </c>
      <c r="F89" s="18" t="s">
        <v>23</v>
      </c>
      <c r="G89" s="19" t="s">
        <v>23</v>
      </c>
      <c r="H89" s="19" t="s">
        <v>23</v>
      </c>
      <c r="I89" s="19" t="s">
        <v>23</v>
      </c>
      <c r="J89" s="19" t="s">
        <v>23</v>
      </c>
      <c r="K89" s="20" t="s">
        <v>23</v>
      </c>
      <c r="L89" s="18" t="s">
        <v>23</v>
      </c>
      <c r="M89" s="19" t="s">
        <v>23</v>
      </c>
      <c r="N89" s="19" t="s">
        <v>23</v>
      </c>
      <c r="O89" s="20" t="s">
        <v>23</v>
      </c>
      <c r="P89" s="18" t="s">
        <v>23</v>
      </c>
      <c r="Q89" s="19" t="s">
        <v>23</v>
      </c>
      <c r="R89" s="20" t="s">
        <v>23</v>
      </c>
      <c r="S89" s="18" t="s">
        <v>23</v>
      </c>
      <c r="T89" s="19" t="s">
        <v>23</v>
      </c>
      <c r="U89" s="20" t="s">
        <v>23</v>
      </c>
      <c r="V89" s="18" t="s">
        <v>23</v>
      </c>
      <c r="W89" s="19" t="s">
        <v>23</v>
      </c>
      <c r="X89" s="20" t="s">
        <v>23</v>
      </c>
      <c r="Y89" s="24" t="s">
        <v>23</v>
      </c>
      <c r="Z89" s="24" t="s">
        <v>23</v>
      </c>
    </row>
    <row r="90" spans="1:26" ht="15" x14ac:dyDescent="0.25">
      <c r="A90" s="4">
        <f t="shared" si="1"/>
        <v>89</v>
      </c>
      <c r="B90" s="18" t="s">
        <v>23</v>
      </c>
      <c r="C90" s="19" t="s">
        <v>23</v>
      </c>
      <c r="D90" s="19" t="s">
        <v>23</v>
      </c>
      <c r="E90" s="20" t="s">
        <v>23</v>
      </c>
      <c r="F90" s="18" t="s">
        <v>23</v>
      </c>
      <c r="G90" s="19" t="s">
        <v>23</v>
      </c>
      <c r="H90" s="19" t="s">
        <v>23</v>
      </c>
      <c r="I90" s="19" t="s">
        <v>23</v>
      </c>
      <c r="J90" s="19" t="s">
        <v>23</v>
      </c>
      <c r="K90" s="20" t="s">
        <v>23</v>
      </c>
      <c r="L90" s="18" t="s">
        <v>23</v>
      </c>
      <c r="M90" s="19" t="s">
        <v>23</v>
      </c>
      <c r="N90" s="19" t="s">
        <v>23</v>
      </c>
      <c r="O90" s="20" t="s">
        <v>23</v>
      </c>
      <c r="P90" s="18" t="s">
        <v>23</v>
      </c>
      <c r="Q90" s="19" t="s">
        <v>23</v>
      </c>
      <c r="R90" s="20" t="s">
        <v>23</v>
      </c>
      <c r="S90" s="18" t="s">
        <v>23</v>
      </c>
      <c r="T90" s="19" t="s">
        <v>23</v>
      </c>
      <c r="U90" s="20" t="s">
        <v>23</v>
      </c>
      <c r="V90" s="18" t="s">
        <v>23</v>
      </c>
      <c r="W90" s="19" t="s">
        <v>23</v>
      </c>
      <c r="X90" s="20" t="s">
        <v>23</v>
      </c>
      <c r="Y90" s="24" t="s">
        <v>23</v>
      </c>
      <c r="Z90" s="24" t="s">
        <v>23</v>
      </c>
    </row>
    <row r="91" spans="1:26" ht="15" x14ac:dyDescent="0.25">
      <c r="A91" s="4">
        <f t="shared" si="1"/>
        <v>90</v>
      </c>
      <c r="B91" s="18" t="s">
        <v>23</v>
      </c>
      <c r="C91" s="19" t="s">
        <v>23</v>
      </c>
      <c r="D91" s="19" t="s">
        <v>23</v>
      </c>
      <c r="E91" s="20" t="s">
        <v>23</v>
      </c>
      <c r="F91" s="18" t="s">
        <v>23</v>
      </c>
      <c r="G91" s="19" t="s">
        <v>23</v>
      </c>
      <c r="H91" s="19" t="s">
        <v>23</v>
      </c>
      <c r="I91" s="19" t="s">
        <v>23</v>
      </c>
      <c r="J91" s="19" t="s">
        <v>23</v>
      </c>
      <c r="K91" s="20" t="s">
        <v>23</v>
      </c>
      <c r="L91" s="18" t="s">
        <v>23</v>
      </c>
      <c r="M91" s="19" t="s">
        <v>23</v>
      </c>
      <c r="N91" s="19" t="s">
        <v>23</v>
      </c>
      <c r="O91" s="20" t="s">
        <v>23</v>
      </c>
      <c r="P91" s="18" t="s">
        <v>23</v>
      </c>
      <c r="Q91" s="19" t="s">
        <v>23</v>
      </c>
      <c r="R91" s="20" t="s">
        <v>23</v>
      </c>
      <c r="S91" s="18" t="s">
        <v>23</v>
      </c>
      <c r="T91" s="19" t="s">
        <v>23</v>
      </c>
      <c r="U91" s="20" t="s">
        <v>23</v>
      </c>
      <c r="V91" s="18" t="s">
        <v>23</v>
      </c>
      <c r="W91" s="19" t="s">
        <v>23</v>
      </c>
      <c r="X91" s="20" t="s">
        <v>23</v>
      </c>
      <c r="Y91" s="24" t="s">
        <v>23</v>
      </c>
      <c r="Z91" s="24" t="s">
        <v>23</v>
      </c>
    </row>
    <row r="92" spans="1:26" ht="15" x14ac:dyDescent="0.25">
      <c r="A92" s="4">
        <f t="shared" si="1"/>
        <v>91</v>
      </c>
      <c r="B92" s="18" t="s">
        <v>23</v>
      </c>
      <c r="C92" s="19" t="s">
        <v>23</v>
      </c>
      <c r="D92" s="19" t="s">
        <v>23</v>
      </c>
      <c r="E92" s="20" t="s">
        <v>23</v>
      </c>
      <c r="F92" s="18" t="s">
        <v>23</v>
      </c>
      <c r="G92" s="19" t="s">
        <v>23</v>
      </c>
      <c r="H92" s="19" t="s">
        <v>23</v>
      </c>
      <c r="I92" s="19" t="s">
        <v>23</v>
      </c>
      <c r="J92" s="19" t="s">
        <v>23</v>
      </c>
      <c r="K92" s="20" t="s">
        <v>23</v>
      </c>
      <c r="L92" s="18" t="s">
        <v>23</v>
      </c>
      <c r="M92" s="19" t="s">
        <v>23</v>
      </c>
      <c r="N92" s="19" t="s">
        <v>23</v>
      </c>
      <c r="O92" s="20" t="s">
        <v>23</v>
      </c>
      <c r="P92" s="18" t="s">
        <v>23</v>
      </c>
      <c r="Q92" s="19" t="s">
        <v>23</v>
      </c>
      <c r="R92" s="20" t="s">
        <v>23</v>
      </c>
      <c r="S92" s="18" t="s">
        <v>23</v>
      </c>
      <c r="T92" s="19" t="s">
        <v>23</v>
      </c>
      <c r="U92" s="20" t="s">
        <v>23</v>
      </c>
      <c r="V92" s="18" t="s">
        <v>23</v>
      </c>
      <c r="W92" s="19" t="s">
        <v>23</v>
      </c>
      <c r="X92" s="20" t="s">
        <v>23</v>
      </c>
      <c r="Y92" s="24" t="s">
        <v>23</v>
      </c>
      <c r="Z92" s="24" t="s">
        <v>23</v>
      </c>
    </row>
    <row r="93" spans="1:26" ht="15" x14ac:dyDescent="0.25">
      <c r="A93" s="4">
        <f t="shared" si="1"/>
        <v>92</v>
      </c>
      <c r="B93" s="18" t="s">
        <v>23</v>
      </c>
      <c r="C93" s="19" t="s">
        <v>23</v>
      </c>
      <c r="D93" s="19" t="s">
        <v>23</v>
      </c>
      <c r="E93" s="20" t="s">
        <v>23</v>
      </c>
      <c r="F93" s="18" t="s">
        <v>23</v>
      </c>
      <c r="G93" s="19" t="s">
        <v>23</v>
      </c>
      <c r="H93" s="19" t="s">
        <v>23</v>
      </c>
      <c r="I93" s="19" t="s">
        <v>23</v>
      </c>
      <c r="J93" s="19" t="s">
        <v>23</v>
      </c>
      <c r="K93" s="20" t="s">
        <v>23</v>
      </c>
      <c r="L93" s="18" t="s">
        <v>23</v>
      </c>
      <c r="M93" s="19" t="s">
        <v>23</v>
      </c>
      <c r="N93" s="19" t="s">
        <v>23</v>
      </c>
      <c r="O93" s="20" t="s">
        <v>23</v>
      </c>
      <c r="P93" s="18" t="s">
        <v>23</v>
      </c>
      <c r="Q93" s="19" t="s">
        <v>23</v>
      </c>
      <c r="R93" s="20" t="s">
        <v>23</v>
      </c>
      <c r="S93" s="18" t="s">
        <v>23</v>
      </c>
      <c r="T93" s="19" t="s">
        <v>23</v>
      </c>
      <c r="U93" s="20" t="s">
        <v>23</v>
      </c>
      <c r="V93" s="18" t="s">
        <v>23</v>
      </c>
      <c r="W93" s="19" t="s">
        <v>23</v>
      </c>
      <c r="X93" s="20" t="s">
        <v>23</v>
      </c>
      <c r="Y93" s="24" t="s">
        <v>23</v>
      </c>
      <c r="Z93" s="24" t="s">
        <v>23</v>
      </c>
    </row>
    <row r="94" spans="1:26" ht="15" x14ac:dyDescent="0.25">
      <c r="A94" s="4">
        <f t="shared" si="1"/>
        <v>93</v>
      </c>
      <c r="B94" s="18" t="s">
        <v>23</v>
      </c>
      <c r="C94" s="19" t="s">
        <v>23</v>
      </c>
      <c r="D94" s="19" t="s">
        <v>23</v>
      </c>
      <c r="E94" s="20" t="s">
        <v>23</v>
      </c>
      <c r="F94" s="18" t="s">
        <v>23</v>
      </c>
      <c r="G94" s="19" t="s">
        <v>23</v>
      </c>
      <c r="H94" s="19" t="s">
        <v>23</v>
      </c>
      <c r="I94" s="19" t="s">
        <v>23</v>
      </c>
      <c r="J94" s="19" t="s">
        <v>23</v>
      </c>
      <c r="K94" s="20" t="s">
        <v>23</v>
      </c>
      <c r="L94" s="18" t="s">
        <v>23</v>
      </c>
      <c r="M94" s="19" t="s">
        <v>23</v>
      </c>
      <c r="N94" s="19" t="s">
        <v>23</v>
      </c>
      <c r="O94" s="20" t="s">
        <v>23</v>
      </c>
      <c r="P94" s="18" t="s">
        <v>23</v>
      </c>
      <c r="Q94" s="19" t="s">
        <v>23</v>
      </c>
      <c r="R94" s="20" t="s">
        <v>23</v>
      </c>
      <c r="S94" s="18" t="s">
        <v>23</v>
      </c>
      <c r="T94" s="19" t="s">
        <v>23</v>
      </c>
      <c r="U94" s="20" t="s">
        <v>23</v>
      </c>
      <c r="V94" s="18" t="s">
        <v>23</v>
      </c>
      <c r="W94" s="19" t="s">
        <v>23</v>
      </c>
      <c r="X94" s="20" t="s">
        <v>23</v>
      </c>
      <c r="Y94" s="24" t="s">
        <v>23</v>
      </c>
      <c r="Z94" s="24" t="s">
        <v>23</v>
      </c>
    </row>
    <row r="95" spans="1:26" ht="15" x14ac:dyDescent="0.25">
      <c r="A95" s="4">
        <f t="shared" si="1"/>
        <v>94</v>
      </c>
      <c r="B95" s="18" t="s">
        <v>23</v>
      </c>
      <c r="C95" s="19" t="s">
        <v>23</v>
      </c>
      <c r="D95" s="19" t="s">
        <v>23</v>
      </c>
      <c r="E95" s="20" t="s">
        <v>23</v>
      </c>
      <c r="F95" s="18" t="s">
        <v>23</v>
      </c>
      <c r="G95" s="19" t="s">
        <v>23</v>
      </c>
      <c r="H95" s="19" t="s">
        <v>23</v>
      </c>
      <c r="I95" s="19" t="s">
        <v>23</v>
      </c>
      <c r="J95" s="19" t="s">
        <v>23</v>
      </c>
      <c r="K95" s="20" t="s">
        <v>23</v>
      </c>
      <c r="L95" s="18" t="s">
        <v>23</v>
      </c>
      <c r="M95" s="19" t="s">
        <v>23</v>
      </c>
      <c r="N95" s="19" t="s">
        <v>23</v>
      </c>
      <c r="O95" s="20" t="s">
        <v>23</v>
      </c>
      <c r="P95" s="18" t="s">
        <v>23</v>
      </c>
      <c r="Q95" s="19" t="s">
        <v>23</v>
      </c>
      <c r="R95" s="20" t="s">
        <v>23</v>
      </c>
      <c r="S95" s="18" t="s">
        <v>23</v>
      </c>
      <c r="T95" s="19" t="s">
        <v>23</v>
      </c>
      <c r="U95" s="20" t="s">
        <v>23</v>
      </c>
      <c r="V95" s="18" t="s">
        <v>23</v>
      </c>
      <c r="W95" s="19" t="s">
        <v>23</v>
      </c>
      <c r="X95" s="20" t="s">
        <v>23</v>
      </c>
      <c r="Y95" s="24" t="s">
        <v>23</v>
      </c>
      <c r="Z95" s="24" t="s">
        <v>23</v>
      </c>
    </row>
    <row r="96" spans="1:26" ht="15" x14ac:dyDescent="0.25">
      <c r="A96" s="4">
        <f t="shared" si="1"/>
        <v>95</v>
      </c>
      <c r="B96" s="18" t="s">
        <v>23</v>
      </c>
      <c r="C96" s="19" t="s">
        <v>23</v>
      </c>
      <c r="D96" s="19" t="s">
        <v>23</v>
      </c>
      <c r="E96" s="20" t="s">
        <v>23</v>
      </c>
      <c r="F96" s="18" t="s">
        <v>23</v>
      </c>
      <c r="G96" s="19" t="s">
        <v>23</v>
      </c>
      <c r="H96" s="19" t="s">
        <v>23</v>
      </c>
      <c r="I96" s="19" t="s">
        <v>23</v>
      </c>
      <c r="J96" s="19" t="s">
        <v>23</v>
      </c>
      <c r="K96" s="20" t="s">
        <v>23</v>
      </c>
      <c r="L96" s="18" t="s">
        <v>23</v>
      </c>
      <c r="M96" s="19" t="s">
        <v>23</v>
      </c>
      <c r="N96" s="19" t="s">
        <v>23</v>
      </c>
      <c r="O96" s="20" t="s">
        <v>23</v>
      </c>
      <c r="P96" s="18" t="s">
        <v>23</v>
      </c>
      <c r="Q96" s="19" t="s">
        <v>23</v>
      </c>
      <c r="R96" s="20" t="s">
        <v>23</v>
      </c>
      <c r="S96" s="18" t="s">
        <v>23</v>
      </c>
      <c r="T96" s="19" t="s">
        <v>23</v>
      </c>
      <c r="U96" s="20" t="s">
        <v>23</v>
      </c>
      <c r="V96" s="18" t="s">
        <v>23</v>
      </c>
      <c r="W96" s="19" t="s">
        <v>23</v>
      </c>
      <c r="X96" s="20" t="s">
        <v>23</v>
      </c>
      <c r="Y96" s="24" t="s">
        <v>23</v>
      </c>
      <c r="Z96" s="24" t="s">
        <v>23</v>
      </c>
    </row>
    <row r="97" spans="1:26" ht="15" x14ac:dyDescent="0.25">
      <c r="A97" s="4">
        <f t="shared" si="1"/>
        <v>96</v>
      </c>
      <c r="B97" s="18" t="s">
        <v>23</v>
      </c>
      <c r="C97" s="19" t="s">
        <v>23</v>
      </c>
      <c r="D97" s="19" t="s">
        <v>23</v>
      </c>
      <c r="E97" s="20" t="s">
        <v>23</v>
      </c>
      <c r="F97" s="18" t="s">
        <v>23</v>
      </c>
      <c r="G97" s="19" t="s">
        <v>23</v>
      </c>
      <c r="H97" s="19" t="s">
        <v>23</v>
      </c>
      <c r="I97" s="19" t="s">
        <v>23</v>
      </c>
      <c r="J97" s="19" t="s">
        <v>23</v>
      </c>
      <c r="K97" s="20" t="s">
        <v>23</v>
      </c>
      <c r="L97" s="18" t="s">
        <v>23</v>
      </c>
      <c r="M97" s="19" t="s">
        <v>23</v>
      </c>
      <c r="N97" s="19" t="s">
        <v>23</v>
      </c>
      <c r="O97" s="20" t="s">
        <v>23</v>
      </c>
      <c r="P97" s="18" t="s">
        <v>23</v>
      </c>
      <c r="Q97" s="19" t="s">
        <v>23</v>
      </c>
      <c r="R97" s="20" t="s">
        <v>23</v>
      </c>
      <c r="S97" s="18" t="s">
        <v>23</v>
      </c>
      <c r="T97" s="19" t="s">
        <v>23</v>
      </c>
      <c r="U97" s="20" t="s">
        <v>23</v>
      </c>
      <c r="V97" s="18" t="s">
        <v>23</v>
      </c>
      <c r="W97" s="19" t="s">
        <v>23</v>
      </c>
      <c r="X97" s="20" t="s">
        <v>23</v>
      </c>
      <c r="Y97" s="24" t="s">
        <v>23</v>
      </c>
      <c r="Z97" s="24" t="s">
        <v>23</v>
      </c>
    </row>
    <row r="98" spans="1:26" ht="15" x14ac:dyDescent="0.25">
      <c r="A98" s="4">
        <f t="shared" si="1"/>
        <v>97</v>
      </c>
      <c r="B98" s="18" t="s">
        <v>23</v>
      </c>
      <c r="C98" s="19" t="s">
        <v>23</v>
      </c>
      <c r="D98" s="19" t="s">
        <v>23</v>
      </c>
      <c r="E98" s="20" t="s">
        <v>23</v>
      </c>
      <c r="F98" s="18" t="s">
        <v>23</v>
      </c>
      <c r="G98" s="19" t="s">
        <v>23</v>
      </c>
      <c r="H98" s="19" t="s">
        <v>23</v>
      </c>
      <c r="I98" s="19" t="s">
        <v>23</v>
      </c>
      <c r="J98" s="19" t="s">
        <v>23</v>
      </c>
      <c r="K98" s="20" t="s">
        <v>23</v>
      </c>
      <c r="L98" s="18" t="s">
        <v>23</v>
      </c>
      <c r="M98" s="19" t="s">
        <v>23</v>
      </c>
      <c r="N98" s="19" t="s">
        <v>23</v>
      </c>
      <c r="O98" s="20" t="s">
        <v>23</v>
      </c>
      <c r="P98" s="18" t="s">
        <v>23</v>
      </c>
      <c r="Q98" s="19" t="s">
        <v>23</v>
      </c>
      <c r="R98" s="20" t="s">
        <v>23</v>
      </c>
      <c r="S98" s="18" t="s">
        <v>23</v>
      </c>
      <c r="T98" s="19" t="s">
        <v>23</v>
      </c>
      <c r="U98" s="20" t="s">
        <v>23</v>
      </c>
      <c r="V98" s="18" t="s">
        <v>23</v>
      </c>
      <c r="W98" s="19" t="s">
        <v>23</v>
      </c>
      <c r="X98" s="20" t="s">
        <v>23</v>
      </c>
      <c r="Y98" s="24" t="s">
        <v>23</v>
      </c>
      <c r="Z98" s="24" t="s">
        <v>23</v>
      </c>
    </row>
    <row r="99" spans="1:26" ht="15" x14ac:dyDescent="0.25">
      <c r="A99" s="4">
        <f t="shared" si="1"/>
        <v>98</v>
      </c>
      <c r="B99" s="18" t="s">
        <v>23</v>
      </c>
      <c r="C99" s="19" t="s">
        <v>23</v>
      </c>
      <c r="D99" s="19" t="s">
        <v>23</v>
      </c>
      <c r="E99" s="20" t="s">
        <v>23</v>
      </c>
      <c r="F99" s="18" t="s">
        <v>23</v>
      </c>
      <c r="G99" s="19" t="s">
        <v>23</v>
      </c>
      <c r="H99" s="19" t="s">
        <v>23</v>
      </c>
      <c r="I99" s="19" t="s">
        <v>23</v>
      </c>
      <c r="J99" s="19" t="s">
        <v>23</v>
      </c>
      <c r="K99" s="20" t="s">
        <v>23</v>
      </c>
      <c r="L99" s="18" t="s">
        <v>23</v>
      </c>
      <c r="M99" s="19" t="s">
        <v>23</v>
      </c>
      <c r="N99" s="19" t="s">
        <v>23</v>
      </c>
      <c r="O99" s="20" t="s">
        <v>23</v>
      </c>
      <c r="P99" s="18" t="s">
        <v>23</v>
      </c>
      <c r="Q99" s="19" t="s">
        <v>23</v>
      </c>
      <c r="R99" s="20" t="s">
        <v>23</v>
      </c>
      <c r="S99" s="18" t="s">
        <v>23</v>
      </c>
      <c r="T99" s="19" t="s">
        <v>23</v>
      </c>
      <c r="U99" s="20" t="s">
        <v>23</v>
      </c>
      <c r="V99" s="18" t="s">
        <v>23</v>
      </c>
      <c r="W99" s="19" t="s">
        <v>23</v>
      </c>
      <c r="X99" s="20" t="s">
        <v>23</v>
      </c>
      <c r="Y99" s="24" t="s">
        <v>23</v>
      </c>
      <c r="Z99" s="24" t="s">
        <v>23</v>
      </c>
    </row>
    <row r="100" spans="1:26" ht="15" x14ac:dyDescent="0.25">
      <c r="A100" s="4">
        <f t="shared" si="1"/>
        <v>99</v>
      </c>
      <c r="B100" s="18" t="s">
        <v>23</v>
      </c>
      <c r="C100" s="19" t="s">
        <v>23</v>
      </c>
      <c r="D100" s="19" t="s">
        <v>23</v>
      </c>
      <c r="E100" s="20" t="s">
        <v>23</v>
      </c>
      <c r="F100" s="18" t="s">
        <v>23</v>
      </c>
      <c r="G100" s="19" t="s">
        <v>23</v>
      </c>
      <c r="H100" s="19" t="s">
        <v>23</v>
      </c>
      <c r="I100" s="19" t="s">
        <v>23</v>
      </c>
      <c r="J100" s="19" t="s">
        <v>23</v>
      </c>
      <c r="K100" s="20" t="s">
        <v>23</v>
      </c>
      <c r="L100" s="18" t="s">
        <v>23</v>
      </c>
      <c r="M100" s="19" t="s">
        <v>23</v>
      </c>
      <c r="N100" s="19" t="s">
        <v>23</v>
      </c>
      <c r="O100" s="20" t="s">
        <v>23</v>
      </c>
      <c r="P100" s="18" t="s">
        <v>23</v>
      </c>
      <c r="Q100" s="19" t="s">
        <v>23</v>
      </c>
      <c r="R100" s="20" t="s">
        <v>23</v>
      </c>
      <c r="S100" s="18" t="s">
        <v>23</v>
      </c>
      <c r="T100" s="19" t="s">
        <v>23</v>
      </c>
      <c r="U100" s="20" t="s">
        <v>23</v>
      </c>
      <c r="V100" s="18" t="s">
        <v>23</v>
      </c>
      <c r="W100" s="19" t="s">
        <v>23</v>
      </c>
      <c r="X100" s="20" t="s">
        <v>23</v>
      </c>
      <c r="Y100" s="24" t="s">
        <v>23</v>
      </c>
      <c r="Z100" s="24" t="s">
        <v>23</v>
      </c>
    </row>
    <row r="101" spans="1:26" ht="15.75" thickBot="1" x14ac:dyDescent="0.3">
      <c r="A101" s="4">
        <f t="shared" si="1"/>
        <v>100</v>
      </c>
      <c r="B101" s="21" t="s">
        <v>23</v>
      </c>
      <c r="C101" s="22" t="s">
        <v>23</v>
      </c>
      <c r="D101" s="22" t="s">
        <v>23</v>
      </c>
      <c r="E101" s="23" t="s">
        <v>23</v>
      </c>
      <c r="F101" s="21" t="s">
        <v>23</v>
      </c>
      <c r="G101" s="22" t="s">
        <v>23</v>
      </c>
      <c r="H101" s="22" t="s">
        <v>23</v>
      </c>
      <c r="I101" s="22" t="s">
        <v>23</v>
      </c>
      <c r="J101" s="22" t="s">
        <v>23</v>
      </c>
      <c r="K101" s="23" t="s">
        <v>23</v>
      </c>
      <c r="L101" s="21" t="s">
        <v>23</v>
      </c>
      <c r="M101" s="22" t="s">
        <v>23</v>
      </c>
      <c r="N101" s="22" t="s">
        <v>23</v>
      </c>
      <c r="O101" s="23" t="s">
        <v>23</v>
      </c>
      <c r="P101" s="21" t="s">
        <v>23</v>
      </c>
      <c r="Q101" s="22" t="s">
        <v>23</v>
      </c>
      <c r="R101" s="23" t="s">
        <v>23</v>
      </c>
      <c r="S101" s="21" t="s">
        <v>23</v>
      </c>
      <c r="T101" s="22" t="s">
        <v>23</v>
      </c>
      <c r="U101" s="23" t="s">
        <v>23</v>
      </c>
      <c r="V101" s="21" t="s">
        <v>23</v>
      </c>
      <c r="W101" s="22" t="s">
        <v>23</v>
      </c>
      <c r="X101" s="23" t="s">
        <v>23</v>
      </c>
      <c r="Y101" s="25" t="s">
        <v>23</v>
      </c>
      <c r="Z101" s="25" t="s">
        <v>23</v>
      </c>
    </row>
  </sheetData>
  <conditionalFormatting sqref="P2:P30">
    <cfRule type="duplicateValues" dxfId="2" priority="3"/>
  </conditionalFormatting>
  <conditionalFormatting sqref="Q2:Q25">
    <cfRule type="duplicateValues" dxfId="1" priority="2"/>
  </conditionalFormatting>
  <conditionalFormatting sqref="R2:R7">
    <cfRule type="duplicateValues" dxfId="0" priority="1"/>
  </conditionalFormatting>
  <pageMargins left="0.1" right="0.1" top="2" bottom="0.75" header="0.3" footer="0.3"/>
  <pageSetup scale="38" fitToHeight="0" orientation="portrait" verticalDpi="1200" r:id="rId1"/>
  <headerFooter>
    <oddHeader xml:space="preserve">&amp;L&amp;G&amp;C&amp;G
NCCX #9 @ Charlotte, NC, 11/14/2021
&amp;"-,Bold"&amp;14&amp;A&amp;R&amp;G
</oddHeader>
    <oddFooter>&amp;CPrinted at: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9922E-706A-471C-A51F-721FBF18DAD8}">
  <sheetPr>
    <pageSetUpPr fitToPage="1"/>
  </sheetPr>
  <dimension ref="A1:K96"/>
  <sheetViews>
    <sheetView workbookViewId="0">
      <selection sqref="A1:J31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Entry'!D2</f>
        <v>61</v>
      </c>
      <c r="C2" s="9" t="str">
        <f>CONCATENATE($B2,"Masters Men 50+ CX 4,5")</f>
        <v>61Masters Men 50+ CX 4,5</v>
      </c>
      <c r="D2" s="10" t="str">
        <f>IFERROR(VLOOKUP($C2,'[1]2021-11-20NCCX10'!$D:$Z,4,0),"")</f>
        <v>Jeff</v>
      </c>
      <c r="E2" s="10" t="str">
        <f>IFERROR(VLOOKUP($C2,'[1]2021-11-20NCCX10'!$D:$Z,5,0),"")</f>
        <v>Jordan</v>
      </c>
      <c r="F2" s="10" t="str">
        <f>IFERROR(VLOOKUP($C2,'[1]2021-11-20NCCX10'!$D:$Z,7,0),"")</f>
        <v>M</v>
      </c>
      <c r="G2" s="10">
        <f>IFERROR(VLOOKUP($C2,'[1]2021-11-20NCCX10'!$D:$Z,10,0),"")</f>
        <v>51</v>
      </c>
      <c r="H2" s="11">
        <f>IFERROR(VLOOKUP($C2,'[1]2021-11-20NCCX10'!$D:$Z,12,0),"")</f>
        <v>44548</v>
      </c>
      <c r="I2" s="10" t="str">
        <f>IFERROR(VLOOKUP($C2,'[1]2021-11-20NCCX10'!$D:$Z,9,0),"")</f>
        <v>SC</v>
      </c>
      <c r="J2" s="10" t="str">
        <f>IFERROR(VLOOKUP($C2,'[1]2021-11-20NCCX10'!$D:$Z,11,0),"")</f>
        <v>Orange Bees</v>
      </c>
      <c r="K2" s="10">
        <f>IFERROR(VLOOKUP($C2,'[1]2021-11-20NCCX10'!$D:$Z,17,0),"")</f>
        <v>525482</v>
      </c>
    </row>
    <row r="3" spans="1:11" x14ac:dyDescent="0.2">
      <c r="A3" s="9">
        <f>IF(B3&lt;&gt;" ",'Results Data Entry'!A3," ")</f>
        <v>2</v>
      </c>
      <c r="B3" s="9">
        <f>'Results Data Entry'!D3</f>
        <v>53</v>
      </c>
      <c r="C3" s="9" t="str">
        <f t="shared" ref="C3:C66" si="0">CONCATENATE($B3,"Masters Men 50+ CX 4,5")</f>
        <v>53Masters Men 50+ CX 4,5</v>
      </c>
      <c r="D3" s="10" t="str">
        <f>IFERROR(VLOOKUP($C3,'[1]2021-11-20NCCX10'!$D:$Z,4,0),"")</f>
        <v>Chris</v>
      </c>
      <c r="E3" s="10" t="str">
        <f>IFERROR(VLOOKUP($C3,'[1]2021-11-20NCCX10'!$D:$Z,5,0),"")</f>
        <v>Black</v>
      </c>
      <c r="F3" s="10" t="str">
        <f>IFERROR(VLOOKUP($C3,'[1]2021-11-20NCCX10'!$D:$Z,7,0),"")</f>
        <v>M</v>
      </c>
      <c r="G3" s="10">
        <f>IFERROR(VLOOKUP($C3,'[1]2021-11-20NCCX10'!$D:$Z,10,0),"")</f>
        <v>51</v>
      </c>
      <c r="H3" s="11">
        <f>IFERROR(VLOOKUP($C3,'[1]2021-11-20NCCX10'!$D:$Z,12,0),"")</f>
        <v>44828</v>
      </c>
      <c r="I3" s="10" t="str">
        <f>IFERROR(VLOOKUP($C3,'[1]2021-11-20NCCX10'!$D:$Z,9,0),"")</f>
        <v>NC</v>
      </c>
      <c r="J3" s="10" t="str">
        <f>IFERROR(VLOOKUP($C3,'[1]2021-11-20NCCX10'!$D:$Z,11,0),"")</f>
        <v>Berger Hardware Bikes</v>
      </c>
      <c r="K3" s="10">
        <f>IFERROR(VLOOKUP($C3,'[1]2021-11-20NCCX10'!$D:$Z,17,0),"")</f>
        <v>300688</v>
      </c>
    </row>
    <row r="4" spans="1:11" x14ac:dyDescent="0.2">
      <c r="A4" s="9">
        <f>IF(B4&lt;&gt;" ",'Results Data Entry'!A4," ")</f>
        <v>3</v>
      </c>
      <c r="B4" s="9">
        <f>'Results Data Entry'!D4</f>
        <v>72</v>
      </c>
      <c r="C4" s="9" t="str">
        <f t="shared" si="0"/>
        <v>72Masters Men 50+ CX 4,5</v>
      </c>
      <c r="D4" s="10" t="str">
        <f>IFERROR(VLOOKUP($C4,'[1]2021-11-20NCCX10'!$D:$Z,4,0),"")</f>
        <v>Vince</v>
      </c>
      <c r="E4" s="10" t="str">
        <f>IFERROR(VLOOKUP($C4,'[1]2021-11-20NCCX10'!$D:$Z,5,0),"")</f>
        <v>Rega</v>
      </c>
      <c r="F4" s="10" t="str">
        <f>IFERROR(VLOOKUP($C4,'[1]2021-11-20NCCX10'!$D:$Z,7,0),"")</f>
        <v>M</v>
      </c>
      <c r="G4" s="10">
        <f>IFERROR(VLOOKUP($C4,'[1]2021-11-20NCCX10'!$D:$Z,10,0),"")</f>
        <v>53</v>
      </c>
      <c r="H4" s="11">
        <f>IFERROR(VLOOKUP($C4,'[1]2021-11-20NCCX10'!$D:$Z,12,0),"")</f>
        <v>44828</v>
      </c>
      <c r="I4" s="10" t="str">
        <f>IFERROR(VLOOKUP($C4,'[1]2021-11-20NCCX10'!$D:$Z,9,0),"")</f>
        <v>NC</v>
      </c>
      <c r="J4" s="10" t="str">
        <f>IFERROR(VLOOKUP($C4,'[1]2021-11-20NCCX10'!$D:$Z,11,0),"")</f>
        <v xml:space="preserve"> </v>
      </c>
      <c r="K4" s="10">
        <f>IFERROR(VLOOKUP($C4,'[1]2021-11-20NCCX10'!$D:$Z,17,0),"")</f>
        <v>523692</v>
      </c>
    </row>
    <row r="5" spans="1:11" x14ac:dyDescent="0.2">
      <c r="A5" s="9">
        <f>IF(B5&lt;&gt;" ",'Results Data Entry'!A5," ")</f>
        <v>4</v>
      </c>
      <c r="B5" s="9">
        <f>'Results Data Entry'!D5</f>
        <v>57</v>
      </c>
      <c r="C5" s="9" t="str">
        <f t="shared" si="0"/>
        <v>57Masters Men 50+ CX 4,5</v>
      </c>
      <c r="D5" s="10" t="str">
        <f>IFERROR(VLOOKUP($C5,'[1]2021-11-20NCCX10'!$D:$Z,4,0),"")</f>
        <v>Jay</v>
      </c>
      <c r="E5" s="10" t="str">
        <f>IFERROR(VLOOKUP($C5,'[1]2021-11-20NCCX10'!$D:$Z,5,0),"")</f>
        <v>Capers</v>
      </c>
      <c r="F5" s="10" t="str">
        <f>IFERROR(VLOOKUP($C5,'[1]2021-11-20NCCX10'!$D:$Z,7,0),"")</f>
        <v>M</v>
      </c>
      <c r="G5" s="10">
        <f>IFERROR(VLOOKUP($C5,'[1]2021-11-20NCCX10'!$D:$Z,10,0),"")</f>
        <v>56</v>
      </c>
      <c r="H5" s="11">
        <f>IFERROR(VLOOKUP($C5,'[1]2021-11-20NCCX10'!$D:$Z,12,0),"")</f>
        <v>44809</v>
      </c>
      <c r="I5" s="10" t="str">
        <f>IFERROR(VLOOKUP($C5,'[1]2021-11-20NCCX10'!$D:$Z,9,0),"")</f>
        <v>NC</v>
      </c>
      <c r="J5" s="10" t="str">
        <f>IFERROR(VLOOKUP($C5,'[1]2021-11-20NCCX10'!$D:$Z,11,0),"")</f>
        <v>Recycles Bike Shop</v>
      </c>
      <c r="K5" s="10">
        <f>IFERROR(VLOOKUP($C5,'[1]2021-11-20NCCX10'!$D:$Z,17,0),"")</f>
        <v>183956</v>
      </c>
    </row>
    <row r="6" spans="1:11" x14ac:dyDescent="0.2">
      <c r="A6" s="9">
        <f>IF(B6&lt;&gt;" ",'Results Data Entry'!A6," ")</f>
        <v>5</v>
      </c>
      <c r="B6" s="9">
        <f>'Results Data Entry'!D6</f>
        <v>65</v>
      </c>
      <c r="C6" s="9" t="str">
        <f t="shared" si="0"/>
        <v>65Masters Men 50+ CX 4,5</v>
      </c>
      <c r="D6" s="10" t="str">
        <f>IFERROR(VLOOKUP($C6,'[1]2021-11-20NCCX10'!$D:$Z,4,0),"")</f>
        <v>Patrick</v>
      </c>
      <c r="E6" s="10" t="str">
        <f>IFERROR(VLOOKUP($C6,'[1]2021-11-20NCCX10'!$D:$Z,5,0),"")</f>
        <v>Mahoney</v>
      </c>
      <c r="F6" s="10" t="str">
        <f>IFERROR(VLOOKUP($C6,'[1]2021-11-20NCCX10'!$D:$Z,7,0),"")</f>
        <v>M</v>
      </c>
      <c r="G6" s="10">
        <f>IFERROR(VLOOKUP($C6,'[1]2021-11-20NCCX10'!$D:$Z,10,0),"")</f>
        <v>53</v>
      </c>
      <c r="H6" s="11">
        <f>IFERROR(VLOOKUP($C6,'[1]2021-11-20NCCX10'!$D:$Z,12,0),"")</f>
        <v>44755</v>
      </c>
      <c r="I6" s="10" t="str">
        <f>IFERROR(VLOOKUP($C6,'[1]2021-11-20NCCX10'!$D:$Z,9,0),"")</f>
        <v>TN</v>
      </c>
      <c r="J6" s="10" t="str">
        <f>IFERROR(VLOOKUP($C6,'[1]2021-11-20NCCX10'!$D:$Z,11,0),"")</f>
        <v>MOAB</v>
      </c>
      <c r="K6" s="10">
        <f>IFERROR(VLOOKUP($C6,'[1]2021-11-20NCCX10'!$D:$Z,17,0),"")</f>
        <v>349398</v>
      </c>
    </row>
    <row r="7" spans="1:11" x14ac:dyDescent="0.2">
      <c r="A7" s="9">
        <f>IF(B7&lt;&gt;" ",'Results Data Entry'!A7," ")</f>
        <v>6</v>
      </c>
      <c r="B7" s="9">
        <f>'Results Data Entry'!D7</f>
        <v>55</v>
      </c>
      <c r="C7" s="9" t="str">
        <f t="shared" si="0"/>
        <v>55Masters Men 50+ CX 4,5</v>
      </c>
      <c r="D7" s="10" t="str">
        <f>IFERROR(VLOOKUP($C7,'[1]2021-11-20NCCX10'!$D:$Z,4,0),"")</f>
        <v>Joe</v>
      </c>
      <c r="E7" s="10" t="str">
        <f>IFERROR(VLOOKUP($C7,'[1]2021-11-20NCCX10'!$D:$Z,5,0),"")</f>
        <v>Briscoe</v>
      </c>
      <c r="F7" s="10" t="str">
        <f>IFERROR(VLOOKUP($C7,'[1]2021-11-20NCCX10'!$D:$Z,7,0),"")</f>
        <v>M</v>
      </c>
      <c r="G7" s="10">
        <f>IFERROR(VLOOKUP($C7,'[1]2021-11-20NCCX10'!$D:$Z,10,0),"")</f>
        <v>61</v>
      </c>
      <c r="H7" s="11">
        <f>IFERROR(VLOOKUP($C7,'[1]2021-11-20NCCX10'!$D:$Z,12,0),"")</f>
        <v>44548</v>
      </c>
      <c r="I7" s="10" t="str">
        <f>IFERROR(VLOOKUP($C7,'[1]2021-11-20NCCX10'!$D:$Z,9,0),"")</f>
        <v>NC</v>
      </c>
      <c r="J7" s="10" t="str">
        <f>IFERROR(VLOOKUP($C7,'[1]2021-11-20NCCX10'!$D:$Z,11,0),"")</f>
        <v>Constellation Cycling</v>
      </c>
      <c r="K7" s="10">
        <f>IFERROR(VLOOKUP($C7,'[1]2021-11-20NCCX10'!$D:$Z,17,0),"")</f>
        <v>410826</v>
      </c>
    </row>
    <row r="8" spans="1:11" x14ac:dyDescent="0.2">
      <c r="A8" s="9">
        <f>IF(B8&lt;&gt;" ",'Results Data Entry'!A8," ")</f>
        <v>7</v>
      </c>
      <c r="B8" s="9">
        <f>'Results Data Entry'!D8</f>
        <v>80</v>
      </c>
      <c r="C8" s="9" t="str">
        <f t="shared" si="0"/>
        <v>80Masters Men 50+ CX 4,5</v>
      </c>
      <c r="D8" s="10" t="str">
        <f>IFERROR(VLOOKUP($C8,'[1]2021-11-20NCCX10'!$D:$Z,4,0),"")</f>
        <v>Todd</v>
      </c>
      <c r="E8" s="10" t="str">
        <f>IFERROR(VLOOKUP($C8,'[1]2021-11-20NCCX10'!$D:$Z,5,0),"")</f>
        <v>Tuescher</v>
      </c>
      <c r="F8" s="10" t="str">
        <f>IFERROR(VLOOKUP($C8,'[1]2021-11-20NCCX10'!$D:$Z,7,0),"")</f>
        <v>M</v>
      </c>
      <c r="G8" s="10">
        <f>IFERROR(VLOOKUP($C8,'[1]2021-11-20NCCX10'!$D:$Z,10,0),"")</f>
        <v>50</v>
      </c>
      <c r="H8" s="11">
        <f>IFERROR(VLOOKUP($C8,'[1]2021-11-20NCCX10'!$D:$Z,12,0),"")</f>
        <v>44821</v>
      </c>
      <c r="I8" s="10" t="str">
        <f>IFERROR(VLOOKUP($C8,'[1]2021-11-20NCCX10'!$D:$Z,9,0),"")</f>
        <v>NC</v>
      </c>
      <c r="J8" s="10" t="str">
        <f>IFERROR(VLOOKUP($C8,'[1]2021-11-20NCCX10'!$D:$Z,11,0),"")</f>
        <v>Constellation Cycling</v>
      </c>
      <c r="K8" s="10">
        <f>IFERROR(VLOOKUP($C8,'[1]2021-11-20NCCX10'!$D:$Z,17,0),"")</f>
        <v>624679</v>
      </c>
    </row>
    <row r="9" spans="1:11" x14ac:dyDescent="0.2">
      <c r="A9" s="9">
        <f>IF(B9&lt;&gt;" ",'Results Data Entry'!A9," ")</f>
        <v>8</v>
      </c>
      <c r="B9" s="9">
        <f>'Results Data Entry'!D9</f>
        <v>54</v>
      </c>
      <c r="C9" s="9" t="str">
        <f t="shared" si="0"/>
        <v>54Masters Men 50+ CX 4,5</v>
      </c>
      <c r="D9" s="10" t="str">
        <f>IFERROR(VLOOKUP($C9,'[1]2021-11-20NCCX10'!$D:$Z,4,0),"")</f>
        <v>David</v>
      </c>
      <c r="E9" s="10" t="str">
        <f>IFERROR(VLOOKUP($C9,'[1]2021-11-20NCCX10'!$D:$Z,5,0),"")</f>
        <v>Boynton</v>
      </c>
      <c r="F9" s="10" t="str">
        <f>IFERROR(VLOOKUP($C9,'[1]2021-11-20NCCX10'!$D:$Z,7,0),"")</f>
        <v>M</v>
      </c>
      <c r="G9" s="10">
        <f>IFERROR(VLOOKUP($C9,'[1]2021-11-20NCCX10'!$D:$Z,10,0),"")</f>
        <v>51</v>
      </c>
      <c r="H9" s="11">
        <f>IFERROR(VLOOKUP($C9,'[1]2021-11-20NCCX10'!$D:$Z,12,0),"")</f>
        <v>44546</v>
      </c>
      <c r="I9" s="10" t="str">
        <f>IFERROR(VLOOKUP($C9,'[1]2021-11-20NCCX10'!$D:$Z,9,0),"")</f>
        <v>NC</v>
      </c>
      <c r="J9" s="10" t="str">
        <f>IFERROR(VLOOKUP($C9,'[1]2021-11-20NCCX10'!$D:$Z,11,0),"")</f>
        <v>Team HammerCross</v>
      </c>
      <c r="K9" s="10">
        <f>IFERROR(VLOOKUP($C9,'[1]2021-11-20NCCX10'!$D:$Z,17,0),"")</f>
        <v>4525</v>
      </c>
    </row>
    <row r="10" spans="1:11" x14ac:dyDescent="0.2">
      <c r="A10" s="9">
        <f>IF(B10&lt;&gt;" ",'Results Data Entry'!A10," ")</f>
        <v>9</v>
      </c>
      <c r="B10" s="9">
        <f>'Results Data Entry'!D10</f>
        <v>74</v>
      </c>
      <c r="C10" s="9" t="str">
        <f t="shared" si="0"/>
        <v>74Masters Men 50+ CX 4,5</v>
      </c>
      <c r="D10" s="10" t="str">
        <f>IFERROR(VLOOKUP($C10,'[1]2021-11-20NCCX10'!$D:$Z,4,0),"")</f>
        <v>Don</v>
      </c>
      <c r="E10" s="10" t="str">
        <f>IFERROR(VLOOKUP($C10,'[1]2021-11-20NCCX10'!$D:$Z,5,0),"")</f>
        <v>Rose</v>
      </c>
      <c r="F10" s="10" t="str">
        <f>IFERROR(VLOOKUP($C10,'[1]2021-11-20NCCX10'!$D:$Z,7,0),"")</f>
        <v>M</v>
      </c>
      <c r="G10" s="10">
        <f>IFERROR(VLOOKUP($C10,'[1]2021-11-20NCCX10'!$D:$Z,10,0),"")</f>
        <v>62</v>
      </c>
      <c r="H10" s="11">
        <f>IFERROR(VLOOKUP($C10,'[1]2021-11-20NCCX10'!$D:$Z,12,0),"")</f>
        <v>44795</v>
      </c>
      <c r="I10" s="10" t="str">
        <f>IFERROR(VLOOKUP($C10,'[1]2021-11-20NCCX10'!$D:$Z,9,0),"")</f>
        <v>NC</v>
      </c>
      <c r="J10" s="10" t="str">
        <f>IFERROR(VLOOKUP($C10,'[1]2021-11-20NCCX10'!$D:$Z,11,0),"")</f>
        <v>Team HammerCross</v>
      </c>
      <c r="K10" s="10">
        <f>IFERROR(VLOOKUP($C10,'[1]2021-11-20NCCX10'!$D:$Z,17,0),"")</f>
        <v>331132</v>
      </c>
    </row>
    <row r="11" spans="1:11" x14ac:dyDescent="0.2">
      <c r="A11" s="9">
        <f>IF(B11&lt;&gt;" ",'Results Data Entry'!A11," ")</f>
        <v>10</v>
      </c>
      <c r="B11" s="9">
        <f>'Results Data Entry'!D11</f>
        <v>69</v>
      </c>
      <c r="C11" s="9" t="str">
        <f t="shared" si="0"/>
        <v>69Masters Men 50+ CX 4,5</v>
      </c>
      <c r="D11" s="10" t="str">
        <f>IFERROR(VLOOKUP($C11,'[1]2021-11-20NCCX10'!$D:$Z,4,0),"")</f>
        <v>Charles</v>
      </c>
      <c r="E11" s="10" t="str">
        <f>IFERROR(VLOOKUP($C11,'[1]2021-11-20NCCX10'!$D:$Z,5,0),"")</f>
        <v>Nunn</v>
      </c>
      <c r="F11" s="10" t="str">
        <f>IFERROR(VLOOKUP($C11,'[1]2021-11-20NCCX10'!$D:$Z,7,0),"")</f>
        <v>M</v>
      </c>
      <c r="G11" s="10">
        <f>IFERROR(VLOOKUP($C11,'[1]2021-11-20NCCX10'!$D:$Z,10,0),"")</f>
        <v>54</v>
      </c>
      <c r="H11" s="11">
        <f>IFERROR(VLOOKUP($C11,'[1]2021-11-20NCCX10'!$D:$Z,12,0),"")</f>
        <v>44814</v>
      </c>
      <c r="I11" s="10" t="str">
        <f>IFERROR(VLOOKUP($C11,'[1]2021-11-20NCCX10'!$D:$Z,9,0),"")</f>
        <v>NC</v>
      </c>
      <c r="J11" s="10" t="str">
        <f>IFERROR(VLOOKUP($C11,'[1]2021-11-20NCCX10'!$D:$Z,11,0),"")</f>
        <v>HammerCross</v>
      </c>
      <c r="K11" s="10">
        <f>IFERROR(VLOOKUP($C11,'[1]2021-11-20NCCX10'!$D:$Z,17,0),"")</f>
        <v>624309</v>
      </c>
    </row>
    <row r="12" spans="1:11" x14ac:dyDescent="0.2">
      <c r="A12" s="9">
        <f>IF(B12&lt;&gt;" ",'Results Data Entry'!A12," ")</f>
        <v>11</v>
      </c>
      <c r="B12" s="9">
        <f>'Results Data Entry'!D12</f>
        <v>52</v>
      </c>
      <c r="C12" s="9" t="str">
        <f t="shared" si="0"/>
        <v>52Masters Men 50+ CX 4,5</v>
      </c>
      <c r="D12" s="10" t="str">
        <f>IFERROR(VLOOKUP($C12,'[1]2021-11-20NCCX10'!$D:$Z,4,0),"")</f>
        <v>Steve</v>
      </c>
      <c r="E12" s="10" t="str">
        <f>IFERROR(VLOOKUP($C12,'[1]2021-11-20NCCX10'!$D:$Z,5,0),"")</f>
        <v>Bevington</v>
      </c>
      <c r="F12" s="10" t="str">
        <f>IFERROR(VLOOKUP($C12,'[1]2021-11-20NCCX10'!$D:$Z,7,0),"")</f>
        <v>M</v>
      </c>
      <c r="G12" s="10">
        <f>IFERROR(VLOOKUP($C12,'[1]2021-11-20NCCX10'!$D:$Z,10,0),"")</f>
        <v>60</v>
      </c>
      <c r="H12" s="11">
        <f>IFERROR(VLOOKUP($C12,'[1]2021-11-20NCCX10'!$D:$Z,12,0),"")</f>
        <v>44548</v>
      </c>
      <c r="I12" s="10" t="str">
        <f>IFERROR(VLOOKUP($C12,'[1]2021-11-20NCCX10'!$D:$Z,9,0),"")</f>
        <v>NC</v>
      </c>
      <c r="J12" s="10" t="str">
        <f>IFERROR(VLOOKUP($C12,'[1]2021-11-20NCCX10'!$D:$Z,11,0),"")</f>
        <v>HammerCross</v>
      </c>
      <c r="K12" s="10">
        <f>IFERROR(VLOOKUP($C12,'[1]2021-11-20NCCX10'!$D:$Z,17,0),"")</f>
        <v>329436</v>
      </c>
    </row>
    <row r="13" spans="1:11" x14ac:dyDescent="0.2">
      <c r="A13" s="9">
        <f>IF(B13&lt;&gt;" ",'Results Data Entry'!A13," ")</f>
        <v>12</v>
      </c>
      <c r="B13" s="9">
        <f>'Results Data Entry'!D13</f>
        <v>66</v>
      </c>
      <c r="C13" s="9" t="str">
        <f t="shared" si="0"/>
        <v>66Masters Men 50+ CX 4,5</v>
      </c>
      <c r="D13" s="10" t="str">
        <f>IFERROR(VLOOKUP($C13,'[1]2021-11-20NCCX10'!$D:$Z,4,0),"")</f>
        <v>Parrish</v>
      </c>
      <c r="E13" s="10" t="str">
        <f>IFERROR(VLOOKUP($C13,'[1]2021-11-20NCCX10'!$D:$Z,5,0),"")</f>
        <v>Matthews</v>
      </c>
      <c r="F13" s="10" t="str">
        <f>IFERROR(VLOOKUP($C13,'[1]2021-11-20NCCX10'!$D:$Z,7,0),"")</f>
        <v>M</v>
      </c>
      <c r="G13" s="10">
        <f>IFERROR(VLOOKUP($C13,'[1]2021-11-20NCCX10'!$D:$Z,10,0),"")</f>
        <v>50</v>
      </c>
      <c r="H13" s="11">
        <f>IFERROR(VLOOKUP($C13,'[1]2021-11-20NCCX10'!$D:$Z,12,0),"")</f>
        <v>44823</v>
      </c>
      <c r="I13" s="10" t="str">
        <f>IFERROR(VLOOKUP($C13,'[1]2021-11-20NCCX10'!$D:$Z,9,0),"")</f>
        <v>TX</v>
      </c>
      <c r="J13" s="10" t="str">
        <f>IFERROR(VLOOKUP($C13,'[1]2021-11-20NCCX10'!$D:$Z,11,0),"")</f>
        <v xml:space="preserve"> </v>
      </c>
      <c r="K13" s="10">
        <f>IFERROR(VLOOKUP($C13,'[1]2021-11-20NCCX10'!$D:$Z,17,0),"")</f>
        <v>390425</v>
      </c>
    </row>
    <row r="14" spans="1:11" x14ac:dyDescent="0.2">
      <c r="A14" s="9">
        <f>IF(B14&lt;&gt;" ",'Results Data Entry'!A14," ")</f>
        <v>13</v>
      </c>
      <c r="B14" s="9">
        <f>'Results Data Entry'!D14</f>
        <v>67</v>
      </c>
      <c r="C14" s="9" t="str">
        <f t="shared" si="0"/>
        <v>67Masters Men 50+ CX 4,5</v>
      </c>
      <c r="D14" s="10" t="str">
        <f>IFERROR(VLOOKUP($C14,'[1]2021-11-20NCCX10'!$D:$Z,4,0),"")</f>
        <v>Jeff</v>
      </c>
      <c r="E14" s="10" t="str">
        <f>IFERROR(VLOOKUP($C14,'[1]2021-11-20NCCX10'!$D:$Z,5,0),"")</f>
        <v>Montgomerie</v>
      </c>
      <c r="F14" s="10" t="str">
        <f>IFERROR(VLOOKUP($C14,'[1]2021-11-20NCCX10'!$D:$Z,7,0),"")</f>
        <v>M</v>
      </c>
      <c r="G14" s="10">
        <f>IFERROR(VLOOKUP($C14,'[1]2021-11-20NCCX10'!$D:$Z,10,0),"")</f>
        <v>55</v>
      </c>
      <c r="H14" s="11">
        <f>IFERROR(VLOOKUP($C14,'[1]2021-11-20NCCX10'!$D:$Z,12,0),"")</f>
        <v>44814</v>
      </c>
      <c r="I14" s="10" t="str">
        <f>IFERROR(VLOOKUP($C14,'[1]2021-11-20NCCX10'!$D:$Z,9,0),"")</f>
        <v>NC</v>
      </c>
      <c r="J14" s="10" t="str">
        <f>IFERROR(VLOOKUP($C14,'[1]2021-11-20NCCX10'!$D:$Z,11,0),"")</f>
        <v>Birdsong Brewing</v>
      </c>
      <c r="K14" s="10">
        <f>IFERROR(VLOOKUP($C14,'[1]2021-11-20NCCX10'!$D:$Z,17,0),"")</f>
        <v>391051</v>
      </c>
    </row>
    <row r="15" spans="1:11" x14ac:dyDescent="0.2">
      <c r="A15" s="9">
        <f>IF(B15&lt;&gt;" ",'Results Data Entry'!A15," ")</f>
        <v>14</v>
      </c>
      <c r="B15" s="9">
        <f>'Results Data Entry'!D15</f>
        <v>79</v>
      </c>
      <c r="C15" s="9" t="str">
        <f t="shared" si="0"/>
        <v>79Masters Men 50+ CX 4,5</v>
      </c>
      <c r="D15" s="10" t="str">
        <f>IFERROR(VLOOKUP($C15,'[1]2021-11-20NCCX10'!$D:$Z,4,0),"")</f>
        <v>John</v>
      </c>
      <c r="E15" s="10" t="str">
        <f>IFERROR(VLOOKUP($C15,'[1]2021-11-20NCCX10'!$D:$Z,5,0),"")</f>
        <v>Woodward</v>
      </c>
      <c r="F15" s="10" t="str">
        <f>IFERROR(VLOOKUP($C15,'[1]2021-11-20NCCX10'!$D:$Z,7,0),"")</f>
        <v>M</v>
      </c>
      <c r="G15" s="10">
        <f>IFERROR(VLOOKUP($C15,'[1]2021-11-20NCCX10'!$D:$Z,10,0),"")</f>
        <v>51</v>
      </c>
      <c r="H15" s="11" t="str">
        <f>IFERROR(VLOOKUP($C15,'[1]2021-11-20NCCX10'!$D:$Z,12,0),"")</f>
        <v>One Day</v>
      </c>
      <c r="I15" s="10" t="str">
        <f>IFERROR(VLOOKUP($C15,'[1]2021-11-20NCCX10'!$D:$Z,9,0),"")</f>
        <v>NC</v>
      </c>
      <c r="J15" s="10" t="str">
        <f>IFERROR(VLOOKUP($C15,'[1]2021-11-20NCCX10'!$D:$Z,11,0),"")</f>
        <v xml:space="preserve"> </v>
      </c>
      <c r="K15" s="10" t="str">
        <f>IFERROR(VLOOKUP($C15,'[1]2021-11-20NCCX10'!$D:$Z,17,0),"")</f>
        <v>ODWoodwardJohn</v>
      </c>
    </row>
    <row r="16" spans="1:11" x14ac:dyDescent="0.2">
      <c r="A16" s="9">
        <f>IF(B16&lt;&gt;" ",'Results Data Entry'!A16," ")</f>
        <v>15</v>
      </c>
      <c r="B16" s="9">
        <f>'Results Data Entry'!D16</f>
        <v>58</v>
      </c>
      <c r="C16" s="9" t="str">
        <f t="shared" si="0"/>
        <v>58Masters Men 50+ CX 4,5</v>
      </c>
      <c r="D16" s="10" t="str">
        <f>IFERROR(VLOOKUP($C16,'[1]2021-11-20NCCX10'!$D:$Z,4,0),"")</f>
        <v>Barry</v>
      </c>
      <c r="E16" s="10" t="str">
        <f>IFERROR(VLOOKUP($C16,'[1]2021-11-20NCCX10'!$D:$Z,5,0),"")</f>
        <v>Evans</v>
      </c>
      <c r="F16" s="10" t="str">
        <f>IFERROR(VLOOKUP($C16,'[1]2021-11-20NCCX10'!$D:$Z,7,0),"")</f>
        <v>M</v>
      </c>
      <c r="G16" s="10">
        <f>IFERROR(VLOOKUP($C16,'[1]2021-11-20NCCX10'!$D:$Z,10,0),"")</f>
        <v>53</v>
      </c>
      <c r="H16" s="11">
        <f>IFERROR(VLOOKUP($C16,'[1]2021-11-20NCCX10'!$D:$Z,12,0),"")</f>
        <v>44666</v>
      </c>
      <c r="I16" s="10" t="str">
        <f>IFERROR(VLOOKUP($C16,'[1]2021-11-20NCCX10'!$D:$Z,9,0),"")</f>
        <v>NC</v>
      </c>
      <c r="J16" s="10" t="str">
        <f>IFERROR(VLOOKUP($C16,'[1]2021-11-20NCCX10'!$D:$Z,11,0),"")</f>
        <v>Hammercross</v>
      </c>
      <c r="K16" s="10">
        <f>IFERROR(VLOOKUP($C16,'[1]2021-11-20NCCX10'!$D:$Z,17,0),"")</f>
        <v>565761</v>
      </c>
    </row>
    <row r="17" spans="1:11" x14ac:dyDescent="0.2">
      <c r="A17" s="9">
        <f>IF(B17&lt;&gt;" ",'Results Data Entry'!A17," ")</f>
        <v>16</v>
      </c>
      <c r="B17" s="9">
        <f>'Results Data Entry'!D17</f>
        <v>59</v>
      </c>
      <c r="C17" s="9" t="str">
        <f t="shared" si="0"/>
        <v>59Masters Men 50+ CX 4,5</v>
      </c>
      <c r="D17" s="10" t="str">
        <f>IFERROR(VLOOKUP($C17,'[1]2021-11-20NCCX10'!$D:$Z,4,0),"")</f>
        <v>Ed</v>
      </c>
      <c r="E17" s="10" t="str">
        <f>IFERROR(VLOOKUP($C17,'[1]2021-11-20NCCX10'!$D:$Z,5,0),"")</f>
        <v>Gallagher</v>
      </c>
      <c r="F17" s="10" t="str">
        <f>IFERROR(VLOOKUP($C17,'[1]2021-11-20NCCX10'!$D:$Z,7,0),"")</f>
        <v>M</v>
      </c>
      <c r="G17" s="10">
        <f>IFERROR(VLOOKUP($C17,'[1]2021-11-20NCCX10'!$D:$Z,10,0),"")</f>
        <v>54</v>
      </c>
      <c r="H17" s="11">
        <f>IFERROR(VLOOKUP($C17,'[1]2021-11-20NCCX10'!$D:$Z,12,0),"")</f>
        <v>44815</v>
      </c>
      <c r="I17" s="10" t="str">
        <f>IFERROR(VLOOKUP($C17,'[1]2021-11-20NCCX10'!$D:$Z,9,0),"")</f>
        <v>NC</v>
      </c>
      <c r="J17" s="10" t="str">
        <f>IFERROR(VLOOKUP($C17,'[1]2021-11-20NCCX10'!$D:$Z,11,0),"")</f>
        <v xml:space="preserve"> </v>
      </c>
      <c r="K17" s="10">
        <f>IFERROR(VLOOKUP($C17,'[1]2021-11-20NCCX10'!$D:$Z,17,0),"")</f>
        <v>520523</v>
      </c>
    </row>
    <row r="18" spans="1:11" x14ac:dyDescent="0.2">
      <c r="A18" s="9">
        <f>IF(B18&lt;&gt;" ",'Results Data Entry'!A18," ")</f>
        <v>17</v>
      </c>
      <c r="B18" s="9">
        <f>'Results Data Entry'!D18</f>
        <v>77</v>
      </c>
      <c r="C18" s="9" t="str">
        <f t="shared" si="0"/>
        <v>77Masters Men 50+ CX 4,5</v>
      </c>
      <c r="D18" s="10" t="str">
        <f>IFERROR(VLOOKUP($C18,'[1]2021-11-20NCCX10'!$D:$Z,4,0),"")</f>
        <v>Douglas</v>
      </c>
      <c r="E18" s="10" t="str">
        <f>IFERROR(VLOOKUP($C18,'[1]2021-11-20NCCX10'!$D:$Z,5,0),"")</f>
        <v>Van Cleef</v>
      </c>
      <c r="F18" s="10" t="str">
        <f>IFERROR(VLOOKUP($C18,'[1]2021-11-20NCCX10'!$D:$Z,7,0),"")</f>
        <v>M</v>
      </c>
      <c r="G18" s="10">
        <f>IFERROR(VLOOKUP($C18,'[1]2021-11-20NCCX10'!$D:$Z,10,0),"")</f>
        <v>64</v>
      </c>
      <c r="H18" s="11">
        <f>IFERROR(VLOOKUP($C18,'[1]2021-11-20NCCX10'!$D:$Z,12,0),"")</f>
        <v>44547</v>
      </c>
      <c r="I18" s="10" t="str">
        <f>IFERROR(VLOOKUP($C18,'[1]2021-11-20NCCX10'!$D:$Z,9,0),"")</f>
        <v>TN</v>
      </c>
      <c r="J18" s="10" t="str">
        <f>IFERROR(VLOOKUP($C18,'[1]2021-11-20NCCX10'!$D:$Z,11,0),"")</f>
        <v>KnoxVelo</v>
      </c>
      <c r="K18" s="10">
        <f>IFERROR(VLOOKUP($C18,'[1]2021-11-20NCCX10'!$D:$Z,17,0),"")</f>
        <v>74121</v>
      </c>
    </row>
    <row r="19" spans="1:11" x14ac:dyDescent="0.2">
      <c r="A19" s="9">
        <f>IF(B19&lt;&gt;" ",'Results Data Entry'!A19," ")</f>
        <v>18</v>
      </c>
      <c r="B19" s="9">
        <f>'Results Data Entry'!D19</f>
        <v>68</v>
      </c>
      <c r="C19" s="9" t="str">
        <f t="shared" si="0"/>
        <v>68Masters Men 50+ CX 4,5</v>
      </c>
      <c r="D19" s="10" t="str">
        <f>IFERROR(VLOOKUP($C19,'[1]2021-11-20NCCX10'!$D:$Z,4,0),"")</f>
        <v>Evan</v>
      </c>
      <c r="E19" s="10" t="str">
        <f>IFERROR(VLOOKUP($C19,'[1]2021-11-20NCCX10'!$D:$Z,5,0),"")</f>
        <v>Myers</v>
      </c>
      <c r="F19" s="10" t="str">
        <f>IFERROR(VLOOKUP($C19,'[1]2021-11-20NCCX10'!$D:$Z,7,0),"")</f>
        <v>M</v>
      </c>
      <c r="G19" s="10">
        <f>IFERROR(VLOOKUP($C19,'[1]2021-11-20NCCX10'!$D:$Z,10,0),"")</f>
        <v>61</v>
      </c>
      <c r="H19" s="11">
        <f>IFERROR(VLOOKUP($C19,'[1]2021-11-20NCCX10'!$D:$Z,12,0),"")</f>
        <v>44806</v>
      </c>
      <c r="I19" s="10" t="str">
        <f>IFERROR(VLOOKUP($C19,'[1]2021-11-20NCCX10'!$D:$Z,9,0),"")</f>
        <v>NC</v>
      </c>
      <c r="J19" s="10" t="str">
        <f>IFERROR(VLOOKUP($C19,'[1]2021-11-20NCCX10'!$D:$Z,11,0),"")</f>
        <v>HammerCross</v>
      </c>
      <c r="K19" s="10">
        <f>IFERROR(VLOOKUP($C19,'[1]2021-11-20NCCX10'!$D:$Z,17,0),"")</f>
        <v>565479</v>
      </c>
    </row>
    <row r="20" spans="1:11" x14ac:dyDescent="0.2">
      <c r="A20" s="9">
        <f>IF(B20&lt;&gt;" ",'Results Data Entry'!A20," ")</f>
        <v>19</v>
      </c>
      <c r="B20" s="9">
        <f>'Results Data Entry'!D20</f>
        <v>60</v>
      </c>
      <c r="C20" s="9" t="str">
        <f t="shared" si="0"/>
        <v>60Masters Men 50+ CX 4,5</v>
      </c>
      <c r="D20" s="10" t="str">
        <f>IFERROR(VLOOKUP($C20,'[1]2021-11-20NCCX10'!$D:$Z,4,0),"")</f>
        <v>Joseph</v>
      </c>
      <c r="E20" s="10" t="str">
        <f>IFERROR(VLOOKUP($C20,'[1]2021-11-20NCCX10'!$D:$Z,5,0),"")</f>
        <v>Hoskins</v>
      </c>
      <c r="F20" s="10" t="str">
        <f>IFERROR(VLOOKUP($C20,'[1]2021-11-20NCCX10'!$D:$Z,7,0),"")</f>
        <v>M</v>
      </c>
      <c r="G20" s="10">
        <f>IFERROR(VLOOKUP($C20,'[1]2021-11-20NCCX10'!$D:$Z,10,0),"")</f>
        <v>55</v>
      </c>
      <c r="H20" s="11" t="str">
        <f>IFERROR(VLOOKUP($C20,'[1]2021-11-20NCCX10'!$D:$Z,12,0),"")</f>
        <v>One Day</v>
      </c>
      <c r="I20" s="10" t="str">
        <f>IFERROR(VLOOKUP($C20,'[1]2021-11-20NCCX10'!$D:$Z,9,0),"")</f>
        <v>VA</v>
      </c>
      <c r="J20" s="10" t="str">
        <f>IFERROR(VLOOKUP($C20,'[1]2021-11-20NCCX10'!$D:$Z,11,0),"")</f>
        <v>AMPPL Trails</v>
      </c>
      <c r="K20" s="10" t="str">
        <f>IFERROR(VLOOKUP($C20,'[1]2021-11-20NCCX10'!$D:$Z,17,0),"")</f>
        <v>ODHoskinsJoseph</v>
      </c>
    </row>
    <row r="21" spans="1:11" x14ac:dyDescent="0.2">
      <c r="A21" s="9">
        <f>IF(B21&lt;&gt;" ",'Results Data Entry'!A21," ")</f>
        <v>20</v>
      </c>
      <c r="B21" s="9">
        <f>'Results Data Entry'!D21</f>
        <v>71</v>
      </c>
      <c r="C21" s="9" t="str">
        <f t="shared" si="0"/>
        <v>71Masters Men 50+ CX 4,5</v>
      </c>
      <c r="D21" s="10" t="str">
        <f>IFERROR(VLOOKUP($C21,'[1]2021-11-20NCCX10'!$D:$Z,4,0),"")</f>
        <v>Walter</v>
      </c>
      <c r="E21" s="10" t="str">
        <f>IFERROR(VLOOKUP($C21,'[1]2021-11-20NCCX10'!$D:$Z,5,0),"")</f>
        <v>Pofahl</v>
      </c>
      <c r="F21" s="10" t="str">
        <f>IFERROR(VLOOKUP($C21,'[1]2021-11-20NCCX10'!$D:$Z,7,0),"")</f>
        <v>M</v>
      </c>
      <c r="G21" s="10">
        <f>IFERROR(VLOOKUP($C21,'[1]2021-11-20NCCX10'!$D:$Z,10,0),"")</f>
        <v>60</v>
      </c>
      <c r="H21" s="11">
        <f>IFERROR(VLOOKUP($C21,'[1]2021-11-20NCCX10'!$D:$Z,12,0),"")</f>
        <v>44828</v>
      </c>
      <c r="I21" s="10" t="str">
        <f>IFERROR(VLOOKUP($C21,'[1]2021-11-20NCCX10'!$D:$Z,9,0),"")</f>
        <v>NC</v>
      </c>
      <c r="J21" s="10" t="str">
        <f>IFERROR(VLOOKUP($C21,'[1]2021-11-20NCCX10'!$D:$Z,11,0),"")</f>
        <v>EC Velo</v>
      </c>
      <c r="K21" s="10">
        <f>IFERROR(VLOOKUP($C21,'[1]2021-11-20NCCX10'!$D:$Z,17,0),"")</f>
        <v>208521</v>
      </c>
    </row>
    <row r="22" spans="1:11" x14ac:dyDescent="0.2">
      <c r="A22" s="9">
        <f>IF(B22&lt;&gt;" ",'Results Data Entry'!A22," ")</f>
        <v>21</v>
      </c>
      <c r="B22" s="9">
        <f>'Results Data Entry'!D22</f>
        <v>76</v>
      </c>
      <c r="C22" s="9" t="str">
        <f t="shared" si="0"/>
        <v>76Masters Men 50+ CX 4,5</v>
      </c>
      <c r="D22" s="10" t="str">
        <f>IFERROR(VLOOKUP($C22,'[1]2021-11-20NCCX10'!$D:$Z,4,0),"")</f>
        <v>Robert</v>
      </c>
      <c r="E22" s="10" t="str">
        <f>IFERROR(VLOOKUP($C22,'[1]2021-11-20NCCX10'!$D:$Z,5,0),"")</f>
        <v>Tice</v>
      </c>
      <c r="F22" s="10" t="str">
        <f>IFERROR(VLOOKUP($C22,'[1]2021-11-20NCCX10'!$D:$Z,7,0),"")</f>
        <v>M</v>
      </c>
      <c r="G22" s="10">
        <f>IFERROR(VLOOKUP($C22,'[1]2021-11-20NCCX10'!$D:$Z,10,0),"")</f>
        <v>57</v>
      </c>
      <c r="H22" s="11">
        <f>IFERROR(VLOOKUP($C22,'[1]2021-11-20NCCX10'!$D:$Z,12,0),"")</f>
        <v>44572</v>
      </c>
      <c r="I22" s="10" t="str">
        <f>IFERROR(VLOOKUP($C22,'[1]2021-11-20NCCX10'!$D:$Z,9,0),"")</f>
        <v>NC</v>
      </c>
      <c r="J22" s="10" t="str">
        <f>IFERROR(VLOOKUP($C22,'[1]2021-11-20NCCX10'!$D:$Z,11,0),"")</f>
        <v xml:space="preserve"> </v>
      </c>
      <c r="K22" s="10">
        <f>IFERROR(VLOOKUP($C22,'[1]2021-11-20NCCX10'!$D:$Z,17,0),"")</f>
        <v>572099</v>
      </c>
    </row>
    <row r="23" spans="1:11" x14ac:dyDescent="0.2">
      <c r="A23" s="9">
        <f>IF(B23&lt;&gt;" ",'Results Data Entry'!A23," ")</f>
        <v>22</v>
      </c>
      <c r="B23" s="9">
        <f>'Results Data Entry'!D23</f>
        <v>56</v>
      </c>
      <c r="C23" s="9" t="str">
        <f t="shared" si="0"/>
        <v>56Masters Men 50+ CX 4,5</v>
      </c>
      <c r="D23" s="10" t="str">
        <f>IFERROR(VLOOKUP($C23,'[1]2021-11-20NCCX10'!$D:$Z,4,0),"")</f>
        <v>David</v>
      </c>
      <c r="E23" s="10" t="str">
        <f>IFERROR(VLOOKUP($C23,'[1]2021-11-20NCCX10'!$D:$Z,5,0),"")</f>
        <v>Brown</v>
      </c>
      <c r="F23" s="10" t="str">
        <f>IFERROR(VLOOKUP($C23,'[1]2021-11-20NCCX10'!$D:$Z,7,0),"")</f>
        <v>M</v>
      </c>
      <c r="G23" s="10">
        <f>IFERROR(VLOOKUP($C23,'[1]2021-11-20NCCX10'!$D:$Z,10,0),"")</f>
        <v>55</v>
      </c>
      <c r="H23" s="11">
        <f>IFERROR(VLOOKUP($C23,'[1]2021-11-20NCCX10'!$D:$Z,12,0),"")</f>
        <v>44841</v>
      </c>
      <c r="I23" s="10" t="str">
        <f>IFERROR(VLOOKUP($C23,'[1]2021-11-20NCCX10'!$D:$Z,9,0),"")</f>
        <v>NC</v>
      </c>
      <c r="J23" s="10" t="str">
        <f>IFERROR(VLOOKUP($C23,'[1]2021-11-20NCCX10'!$D:$Z,11,0),"")</f>
        <v>Southeast Velo Racing</v>
      </c>
      <c r="K23" s="10">
        <f>IFERROR(VLOOKUP($C23,'[1]2021-11-20NCCX10'!$D:$Z,17,0),"")</f>
        <v>625763</v>
      </c>
    </row>
    <row r="24" spans="1:11" x14ac:dyDescent="0.2">
      <c r="A24" s="9">
        <f>IF(B24&lt;&gt;" ",'Results Data Entry'!A24," ")</f>
        <v>23</v>
      </c>
      <c r="B24" s="9">
        <f>'Results Data Entry'!D24</f>
        <v>64</v>
      </c>
      <c r="C24" s="9" t="str">
        <f t="shared" si="0"/>
        <v>64Masters Men 50+ CX 4,5</v>
      </c>
      <c r="D24" s="10" t="str">
        <f>IFERROR(VLOOKUP($C24,'[1]2021-11-20NCCX10'!$D:$Z,4,0),"")</f>
        <v>David</v>
      </c>
      <c r="E24" s="10" t="str">
        <f>IFERROR(VLOOKUP($C24,'[1]2021-11-20NCCX10'!$D:$Z,5,0),"")</f>
        <v>Love</v>
      </c>
      <c r="F24" s="10" t="str">
        <f>IFERROR(VLOOKUP($C24,'[1]2021-11-20NCCX10'!$D:$Z,7,0),"")</f>
        <v>M</v>
      </c>
      <c r="G24" s="10">
        <f>IFERROR(VLOOKUP($C24,'[1]2021-11-20NCCX10'!$D:$Z,10,0),"")</f>
        <v>66</v>
      </c>
      <c r="H24" s="11">
        <f>IFERROR(VLOOKUP($C24,'[1]2021-11-20NCCX10'!$D:$Z,12,0),"")</f>
        <v>44547</v>
      </c>
      <c r="I24" s="10" t="str">
        <f>IFERROR(VLOOKUP($C24,'[1]2021-11-20NCCX10'!$D:$Z,9,0),"")</f>
        <v>NC</v>
      </c>
      <c r="J24" s="10" t="str">
        <f>IFERROR(VLOOKUP($C24,'[1]2021-11-20NCCX10'!$D:$Z,11,0),"")</f>
        <v>Birdsong</v>
      </c>
      <c r="K24" s="10">
        <f>IFERROR(VLOOKUP($C24,'[1]2021-11-20NCCX10'!$D:$Z,17,0),"")</f>
        <v>21659</v>
      </c>
    </row>
    <row r="25" spans="1:11" x14ac:dyDescent="0.2">
      <c r="A25" s="9">
        <f>IF(B25&lt;&gt;" ",'Results Data Entry'!A25," ")</f>
        <v>24</v>
      </c>
      <c r="B25" s="9">
        <f>'Results Data Entry'!D25</f>
        <v>78</v>
      </c>
      <c r="C25" s="9" t="str">
        <f t="shared" si="0"/>
        <v>78Masters Men 50+ CX 4,5</v>
      </c>
      <c r="D25" s="10" t="str">
        <f>IFERROR(VLOOKUP($C25,'[1]2021-11-20NCCX10'!$D:$Z,4,0),"")</f>
        <v>Matthew</v>
      </c>
      <c r="E25" s="10" t="str">
        <f>IFERROR(VLOOKUP($C25,'[1]2021-11-20NCCX10'!$D:$Z,5,0),"")</f>
        <v>Wong</v>
      </c>
      <c r="F25" s="10" t="str">
        <f>IFERROR(VLOOKUP($C25,'[1]2021-11-20NCCX10'!$D:$Z,7,0),"")</f>
        <v>M</v>
      </c>
      <c r="G25" s="10">
        <f>IFERROR(VLOOKUP($C25,'[1]2021-11-20NCCX10'!$D:$Z,10,0),"")</f>
        <v>52</v>
      </c>
      <c r="H25" s="11" t="str">
        <f>IFERROR(VLOOKUP($C25,'[1]2021-11-20NCCX10'!$D:$Z,12,0),"")</f>
        <v>One Day</v>
      </c>
      <c r="I25" s="10" t="str">
        <f>IFERROR(VLOOKUP($C25,'[1]2021-11-20NCCX10'!$D:$Z,9,0),"")</f>
        <v>NC</v>
      </c>
      <c r="J25" s="10" t="str">
        <f>IFERROR(VLOOKUP($C25,'[1]2021-11-20NCCX10'!$D:$Z,11,0),"")</f>
        <v xml:space="preserve"> </v>
      </c>
      <c r="K25" s="10" t="str">
        <f>IFERROR(VLOOKUP($C25,'[1]2021-11-20NCCX10'!$D:$Z,17,0),"")</f>
        <v>ODWongMatthew</v>
      </c>
    </row>
    <row r="26" spans="1:11" x14ac:dyDescent="0.2">
      <c r="A26" s="9" t="s">
        <v>37</v>
      </c>
      <c r="B26" s="9">
        <f>'Results Data Entry'!D26</f>
        <v>62</v>
      </c>
      <c r="C26" s="9" t="str">
        <f t="shared" si="0"/>
        <v>62Masters Men 50+ CX 4,5</v>
      </c>
      <c r="D26" s="10" t="str">
        <f>IFERROR(VLOOKUP($C26,'[1]2021-11-20NCCX10'!$D:$Z,4,0),"")</f>
        <v>Stephen</v>
      </c>
      <c r="E26" s="10" t="str">
        <f>IFERROR(VLOOKUP($C26,'[1]2021-11-20NCCX10'!$D:$Z,5,0),"")</f>
        <v>Knight</v>
      </c>
      <c r="F26" s="10" t="str">
        <f>IFERROR(VLOOKUP($C26,'[1]2021-11-20NCCX10'!$D:$Z,7,0),"")</f>
        <v>M</v>
      </c>
      <c r="G26" s="10">
        <f>IFERROR(VLOOKUP($C26,'[1]2021-11-20NCCX10'!$D:$Z,10,0),"")</f>
        <v>70</v>
      </c>
      <c r="H26" s="11">
        <f>IFERROR(VLOOKUP($C26,'[1]2021-11-20NCCX10'!$D:$Z,12,0),"")</f>
        <v>44575</v>
      </c>
      <c r="I26" s="10" t="str">
        <f>IFERROR(VLOOKUP($C26,'[1]2021-11-20NCCX10'!$D:$Z,9,0),"")</f>
        <v>NC</v>
      </c>
      <c r="J26" s="10" t="str">
        <f>IFERROR(VLOOKUP($C26,'[1]2021-11-20NCCX10'!$D:$Z,11,0),"")</f>
        <v>Constellation pb Inland Construction</v>
      </c>
      <c r="K26" s="10">
        <f>IFERROR(VLOOKUP($C26,'[1]2021-11-20NCCX10'!$D:$Z,17,0),"")</f>
        <v>47538</v>
      </c>
    </row>
    <row r="27" spans="1:11" x14ac:dyDescent="0.2">
      <c r="A27" s="9" t="s">
        <v>37</v>
      </c>
      <c r="B27" s="9">
        <f>'Results Data Entry'!D27</f>
        <v>63</v>
      </c>
      <c r="C27" s="9" t="str">
        <f t="shared" si="0"/>
        <v>63Masters Men 50+ CX 4,5</v>
      </c>
      <c r="D27" s="10" t="str">
        <f>IFERROR(VLOOKUP($C27,'[1]2021-11-20NCCX10'!$D:$Z,4,0),"")</f>
        <v>Richard</v>
      </c>
      <c r="E27" s="10" t="str">
        <f>IFERROR(VLOOKUP($C27,'[1]2021-11-20NCCX10'!$D:$Z,5,0),"")</f>
        <v>Laflin</v>
      </c>
      <c r="F27" s="10" t="str">
        <f>IFERROR(VLOOKUP($C27,'[1]2021-11-20NCCX10'!$D:$Z,7,0),"")</f>
        <v>M</v>
      </c>
      <c r="G27" s="10">
        <f>IFERROR(VLOOKUP($C27,'[1]2021-11-20NCCX10'!$D:$Z,10,0),"")</f>
        <v>52</v>
      </c>
      <c r="H27" s="11">
        <f>IFERROR(VLOOKUP($C27,'[1]2021-11-20NCCX10'!$D:$Z,12,0),"")</f>
        <v>44826</v>
      </c>
      <c r="I27" s="10" t="str">
        <f>IFERROR(VLOOKUP($C27,'[1]2021-11-20NCCX10'!$D:$Z,9,0),"")</f>
        <v>CA</v>
      </c>
      <c r="J27" s="10" t="str">
        <f>IFERROR(VLOOKUP($C27,'[1]2021-11-20NCCX10'!$D:$Z,11,0),"")</f>
        <v xml:space="preserve"> </v>
      </c>
      <c r="K27" s="10">
        <f>IFERROR(VLOOKUP($C27,'[1]2021-11-20NCCX10'!$D:$Z,17,0),"")</f>
        <v>468529</v>
      </c>
    </row>
    <row r="28" spans="1:11" x14ac:dyDescent="0.2">
      <c r="A28" s="9" t="s">
        <v>37</v>
      </c>
      <c r="B28" s="9">
        <f>'Results Data Entry'!D28</f>
        <v>70</v>
      </c>
      <c r="C28" s="9" t="str">
        <f t="shared" si="0"/>
        <v>70Masters Men 50+ CX 4,5</v>
      </c>
      <c r="D28" s="10" t="str">
        <f>IFERROR(VLOOKUP($C28,'[1]2021-11-20NCCX10'!$D:$Z,4,0),"")</f>
        <v>Jim</v>
      </c>
      <c r="E28" s="10" t="str">
        <f>IFERROR(VLOOKUP($C28,'[1]2021-11-20NCCX10'!$D:$Z,5,0),"")</f>
        <v>Otto</v>
      </c>
      <c r="F28" s="10" t="str">
        <f>IFERROR(VLOOKUP($C28,'[1]2021-11-20NCCX10'!$D:$Z,7,0),"")</f>
        <v>M</v>
      </c>
      <c r="G28" s="10">
        <f>IFERROR(VLOOKUP($C28,'[1]2021-11-20NCCX10'!$D:$Z,10,0),"")</f>
        <v>55</v>
      </c>
      <c r="H28" s="11">
        <f>IFERROR(VLOOKUP($C28,'[1]2021-11-20NCCX10'!$D:$Z,12,0),"")</f>
        <v>44674</v>
      </c>
      <c r="I28" s="10" t="str">
        <f>IFERROR(VLOOKUP($C28,'[1]2021-11-20NCCX10'!$D:$Z,9,0),"")</f>
        <v>NC</v>
      </c>
      <c r="J28" s="10" t="str">
        <f>IFERROR(VLOOKUP($C28,'[1]2021-11-20NCCX10'!$D:$Z,11,0),"")</f>
        <v>HammerCross</v>
      </c>
      <c r="K28" s="10">
        <f>IFERROR(VLOOKUP($C28,'[1]2021-11-20NCCX10'!$D:$Z,17,0),"")</f>
        <v>518456</v>
      </c>
    </row>
    <row r="29" spans="1:11" x14ac:dyDescent="0.2">
      <c r="A29" s="9" t="s">
        <v>37</v>
      </c>
      <c r="B29" s="9">
        <f>'Results Data Entry'!D29</f>
        <v>51</v>
      </c>
      <c r="C29" s="9" t="str">
        <f t="shared" si="0"/>
        <v>51Masters Men 50+ CX 4,5</v>
      </c>
      <c r="D29" s="10" t="str">
        <f>IFERROR(VLOOKUP($C29,'[1]2021-11-20NCCX10'!$D:$Z,4,0),"")</f>
        <v>Roger</v>
      </c>
      <c r="E29" s="10" t="str">
        <f>IFERROR(VLOOKUP($C29,'[1]2021-11-20NCCX10'!$D:$Z,5,0),"")</f>
        <v>Aberth</v>
      </c>
      <c r="F29" s="10" t="str">
        <f>IFERROR(VLOOKUP($C29,'[1]2021-11-20NCCX10'!$D:$Z,7,0),"")</f>
        <v>M</v>
      </c>
      <c r="G29" s="10">
        <f>IFERROR(VLOOKUP($C29,'[1]2021-11-20NCCX10'!$D:$Z,10,0),"")</f>
        <v>62</v>
      </c>
      <c r="H29" s="11" t="str">
        <f>IFERROR(VLOOKUP($C29,'[1]2021-11-20NCCX10'!$D:$Z,12,0),"")</f>
        <v>One Day</v>
      </c>
      <c r="I29" s="10" t="str">
        <f>IFERROR(VLOOKUP($C29,'[1]2021-11-20NCCX10'!$D:$Z,9,0),"")</f>
        <v>VA</v>
      </c>
      <c r="J29" s="10" t="str">
        <f>IFERROR(VLOOKUP($C29,'[1]2021-11-20NCCX10'!$D:$Z,11,0),"")</f>
        <v xml:space="preserve"> </v>
      </c>
      <c r="K29" s="10" t="str">
        <f>IFERROR(VLOOKUP($C29,'[1]2021-11-20NCCX10'!$D:$Z,17,0),"")</f>
        <v>ODAberthRoger</v>
      </c>
    </row>
    <row r="30" spans="1:11" x14ac:dyDescent="0.2">
      <c r="A30" s="9" t="s">
        <v>38</v>
      </c>
      <c r="B30" s="9">
        <f>'Results Data Entry'!D30</f>
        <v>73</v>
      </c>
      <c r="C30" s="9" t="str">
        <f t="shared" si="0"/>
        <v>73Masters Men 50+ CX 4,5</v>
      </c>
      <c r="D30" s="10" t="str">
        <f>IFERROR(VLOOKUP($C30,'[1]2021-11-20NCCX10'!$D:$Z,4,0),"")</f>
        <v>Steve</v>
      </c>
      <c r="E30" s="10" t="str">
        <f>IFERROR(VLOOKUP($C30,'[1]2021-11-20NCCX10'!$D:$Z,5,0),"")</f>
        <v>Robbins</v>
      </c>
      <c r="F30" s="10" t="str">
        <f>IFERROR(VLOOKUP($C30,'[1]2021-11-20NCCX10'!$D:$Z,7,0),"")</f>
        <v>M</v>
      </c>
      <c r="G30" s="10">
        <f>IFERROR(VLOOKUP($C30,'[1]2021-11-20NCCX10'!$D:$Z,10,0),"")</f>
        <v>63</v>
      </c>
      <c r="H30" s="11" t="str">
        <f>IFERROR(VLOOKUP($C30,'[1]2021-11-20NCCX10'!$D:$Z,12,0),"")</f>
        <v>One Day</v>
      </c>
      <c r="I30" s="10" t="str">
        <f>IFERROR(VLOOKUP($C30,'[1]2021-11-20NCCX10'!$D:$Z,9,0),"")</f>
        <v>NC</v>
      </c>
      <c r="J30" s="10" t="str">
        <f>IFERROR(VLOOKUP($C30,'[1]2021-11-20NCCX10'!$D:$Z,11,0),"")</f>
        <v xml:space="preserve"> </v>
      </c>
      <c r="K30" s="10" t="str">
        <f>IFERROR(VLOOKUP($C30,'[1]2021-11-20NCCX10'!$D:$Z,17,0),"")</f>
        <v>ODRobbinsSteve</v>
      </c>
    </row>
    <row r="31" spans="1:11" x14ac:dyDescent="0.2">
      <c r="A31" s="9" t="s">
        <v>38</v>
      </c>
      <c r="B31" s="9">
        <f>'Results Data Entry'!D31</f>
        <v>75</v>
      </c>
      <c r="C31" s="9" t="str">
        <f t="shared" si="0"/>
        <v>75Masters Men 50+ CX 4,5</v>
      </c>
      <c r="D31" s="10" t="str">
        <f>IFERROR(VLOOKUP($C31,'[1]2021-11-20NCCX10'!$D:$Z,4,0),"")</f>
        <v>Timothy</v>
      </c>
      <c r="E31" s="10" t="str">
        <f>IFERROR(VLOOKUP($C31,'[1]2021-11-20NCCX10'!$D:$Z,5,0),"")</f>
        <v>Skelding</v>
      </c>
      <c r="F31" s="10" t="str">
        <f>IFERROR(VLOOKUP($C31,'[1]2021-11-20NCCX10'!$D:$Z,7,0),"")</f>
        <v>M</v>
      </c>
      <c r="G31" s="10">
        <f>IFERROR(VLOOKUP($C31,'[1]2021-11-20NCCX10'!$D:$Z,10,0),"")</f>
        <v>56</v>
      </c>
      <c r="H31" s="11">
        <f>IFERROR(VLOOKUP($C31,'[1]2021-11-20NCCX10'!$D:$Z,12,0),"")</f>
        <v>44547</v>
      </c>
      <c r="I31" s="10" t="str">
        <f>IFERROR(VLOOKUP($C31,'[1]2021-11-20NCCX10'!$D:$Z,9,0),"")</f>
        <v>NC</v>
      </c>
      <c r="J31" s="10" t="str">
        <f>IFERROR(VLOOKUP($C31,'[1]2021-11-20NCCX10'!$D:$Z,11,0),"")</f>
        <v>RevolutionCycleSports p/b LoneRider Brewing</v>
      </c>
      <c r="K31" s="10">
        <f>IFERROR(VLOOKUP($C31,'[1]2021-11-20NCCX10'!$D:$Z,17,0),"")</f>
        <v>173892</v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Entry'!D32</f>
        <v xml:space="preserve"> </v>
      </c>
      <c r="C32" s="9" t="str">
        <f t="shared" si="0"/>
        <v xml:space="preserve"> Masters Men 50+ CX 4,5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Entry'!D33</f>
        <v xml:space="preserve"> </v>
      </c>
      <c r="C33" s="9" t="str">
        <f t="shared" si="0"/>
        <v xml:space="preserve"> Masters Men 50+ CX 4,5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Entry'!D34</f>
        <v xml:space="preserve"> </v>
      </c>
      <c r="C34" s="9" t="str">
        <f t="shared" si="0"/>
        <v xml:space="preserve"> Masters Men 50+ CX 4,5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Entry'!D35</f>
        <v xml:space="preserve"> </v>
      </c>
      <c r="C35" s="9" t="str">
        <f t="shared" si="0"/>
        <v xml:space="preserve"> Masters Men 50+ CX 4,5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Entry'!D36</f>
        <v xml:space="preserve"> </v>
      </c>
      <c r="C36" s="9" t="str">
        <f t="shared" si="0"/>
        <v xml:space="preserve"> Masters Men 50+ CX 4,5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Entry'!D37</f>
        <v xml:space="preserve"> </v>
      </c>
      <c r="C37" s="9" t="str">
        <f t="shared" si="0"/>
        <v xml:space="preserve"> Masters Men 50+ CX 4,5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Entry'!D38</f>
        <v xml:space="preserve"> </v>
      </c>
      <c r="C38" s="9" t="str">
        <f t="shared" si="0"/>
        <v xml:space="preserve"> Masters Men 50+ CX 4,5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Entry'!D39</f>
        <v xml:space="preserve"> </v>
      </c>
      <c r="C39" s="9" t="str">
        <f t="shared" si="0"/>
        <v xml:space="preserve"> Masters Men 50+ CX 4,5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Entry'!D40</f>
        <v xml:space="preserve"> </v>
      </c>
      <c r="C40" s="9" t="str">
        <f t="shared" si="0"/>
        <v xml:space="preserve"> Masters Men 50+ CX 4,5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Entry'!D41</f>
        <v xml:space="preserve"> </v>
      </c>
      <c r="C41" s="9" t="str">
        <f t="shared" si="0"/>
        <v xml:space="preserve"> Masters Men 50+ CX 4,5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Entry'!D42</f>
        <v xml:space="preserve"> </v>
      </c>
      <c r="C42" s="9" t="str">
        <f t="shared" si="0"/>
        <v xml:space="preserve"> Masters Men 50+ CX 4,5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Entry'!D43</f>
        <v xml:space="preserve"> </v>
      </c>
      <c r="C43" s="9" t="str">
        <f t="shared" si="0"/>
        <v xml:space="preserve"> Masters Men 50+ CX 4,5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Entry'!D44</f>
        <v xml:space="preserve"> </v>
      </c>
      <c r="C44" s="9" t="str">
        <f t="shared" si="0"/>
        <v xml:space="preserve"> Masters Men 50+ CX 4,5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Entry'!D45</f>
        <v xml:space="preserve"> </v>
      </c>
      <c r="C45" s="9" t="str">
        <f t="shared" si="0"/>
        <v xml:space="preserve"> Masters Men 50+ CX 4,5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Entry'!D46</f>
        <v xml:space="preserve"> </v>
      </c>
      <c r="C46" s="9" t="str">
        <f t="shared" si="0"/>
        <v xml:space="preserve"> Masters Men 50+ CX 4,5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Entry'!D47</f>
        <v xml:space="preserve"> </v>
      </c>
      <c r="C47" s="9" t="str">
        <f t="shared" si="0"/>
        <v xml:space="preserve"> Masters Men 50+ CX 4,5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Entry'!D48</f>
        <v xml:space="preserve"> </v>
      </c>
      <c r="C48" s="9" t="str">
        <f t="shared" si="0"/>
        <v xml:space="preserve"> Masters Men 50+ CX 4,5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Entry'!D49</f>
        <v xml:space="preserve"> </v>
      </c>
      <c r="C49" s="9" t="str">
        <f t="shared" si="0"/>
        <v xml:space="preserve"> Masters Men 50+ CX 4,5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Entry'!D50</f>
        <v xml:space="preserve"> </v>
      </c>
      <c r="C50" s="9" t="str">
        <f t="shared" si="0"/>
        <v xml:space="preserve"> Masters Men 50+ CX 4,5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Entry'!D51</f>
        <v xml:space="preserve"> </v>
      </c>
      <c r="C51" s="9" t="str">
        <f t="shared" si="0"/>
        <v xml:space="preserve"> Masters Men 50+ CX 4,5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Entry'!D52</f>
        <v xml:space="preserve"> </v>
      </c>
      <c r="C52" s="9" t="str">
        <f t="shared" si="0"/>
        <v xml:space="preserve"> Masters Men 50+ CX 4,5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Entry'!D53</f>
        <v xml:space="preserve"> </v>
      </c>
      <c r="C53" s="9" t="str">
        <f t="shared" si="0"/>
        <v xml:space="preserve"> Masters Men 50+ CX 4,5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Entry'!D54</f>
        <v xml:space="preserve"> </v>
      </c>
      <c r="C54" s="9" t="str">
        <f t="shared" si="0"/>
        <v xml:space="preserve"> Masters Men 50+ CX 4,5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Entry'!D55</f>
        <v xml:space="preserve"> </v>
      </c>
      <c r="C55" s="9" t="str">
        <f t="shared" si="0"/>
        <v xml:space="preserve"> Masters Men 50+ CX 4,5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Entry'!D56</f>
        <v xml:space="preserve"> </v>
      </c>
      <c r="C56" s="9" t="str">
        <f t="shared" si="0"/>
        <v xml:space="preserve"> Masters Men 50+ CX 4,5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Entry'!D57</f>
        <v xml:space="preserve"> </v>
      </c>
      <c r="C57" s="9" t="str">
        <f t="shared" si="0"/>
        <v xml:space="preserve"> Masters Men 50+ CX 4,5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Entry'!D58</f>
        <v xml:space="preserve"> </v>
      </c>
      <c r="C58" s="9" t="str">
        <f t="shared" si="0"/>
        <v xml:space="preserve"> Masters Men 50+ CX 4,5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Entry'!D59</f>
        <v xml:space="preserve"> </v>
      </c>
      <c r="C59" s="9" t="str">
        <f t="shared" si="0"/>
        <v xml:space="preserve"> Masters Men 50+ CX 4,5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Entry'!D60</f>
        <v xml:space="preserve"> </v>
      </c>
      <c r="C60" s="9" t="str">
        <f t="shared" si="0"/>
        <v xml:space="preserve"> Masters Men 50+ CX 4,5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Entry'!D61</f>
        <v xml:space="preserve"> </v>
      </c>
      <c r="C61" s="9" t="str">
        <f t="shared" si="0"/>
        <v xml:space="preserve"> Masters Men 50+ CX 4,5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Entry'!D62</f>
        <v xml:space="preserve"> </v>
      </c>
      <c r="C62" s="9" t="str">
        <f t="shared" si="0"/>
        <v xml:space="preserve"> Masters Men 50+ CX 4,5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Entry'!D63</f>
        <v xml:space="preserve"> </v>
      </c>
      <c r="C63" s="9" t="str">
        <f t="shared" si="0"/>
        <v xml:space="preserve"> Masters Men 50+ CX 4,5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Entry'!D64</f>
        <v xml:space="preserve"> </v>
      </c>
      <c r="C64" s="9" t="str">
        <f t="shared" si="0"/>
        <v xml:space="preserve"> Masters Men 50+ CX 4,5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Entry'!D65</f>
        <v xml:space="preserve"> </v>
      </c>
      <c r="C65" s="9" t="str">
        <f t="shared" si="0"/>
        <v xml:space="preserve"> Masters Men 50+ CX 4,5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Entry'!D66</f>
        <v xml:space="preserve"> </v>
      </c>
      <c r="C66" s="9" t="str">
        <f t="shared" si="0"/>
        <v xml:space="preserve"> Masters Men 50+ CX 4,5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Entry'!D67</f>
        <v xml:space="preserve"> </v>
      </c>
      <c r="C67" s="9" t="str">
        <f t="shared" ref="C67:C96" si="1">CONCATENATE($B67,"Masters Men 50+ CX 4,5")</f>
        <v xml:space="preserve"> Masters Men 50+ CX 4,5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Entry'!D68</f>
        <v xml:space="preserve"> </v>
      </c>
      <c r="C68" s="9" t="str">
        <f t="shared" si="1"/>
        <v xml:space="preserve"> Masters Men 50+ CX 4,5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Entry'!D69</f>
        <v xml:space="preserve"> </v>
      </c>
      <c r="C69" s="9" t="str">
        <f t="shared" si="1"/>
        <v xml:space="preserve"> Masters Men 50+ CX 4,5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Entry'!D70</f>
        <v xml:space="preserve"> </v>
      </c>
      <c r="C70" s="9" t="str">
        <f t="shared" si="1"/>
        <v xml:space="preserve"> Masters Men 50+ CX 4,5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Entry'!D71</f>
        <v xml:space="preserve"> </v>
      </c>
      <c r="C71" s="9" t="str">
        <f t="shared" si="1"/>
        <v xml:space="preserve"> Masters Men 50+ CX 4,5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Entry'!D72</f>
        <v xml:space="preserve"> </v>
      </c>
      <c r="C72" s="9" t="str">
        <f t="shared" si="1"/>
        <v xml:space="preserve"> Masters Men 50+ CX 4,5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Entry'!D73</f>
        <v xml:space="preserve"> </v>
      </c>
      <c r="C73" s="9" t="str">
        <f t="shared" si="1"/>
        <v xml:space="preserve"> Masters Men 50+ CX 4,5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Entry'!D74</f>
        <v xml:space="preserve"> </v>
      </c>
      <c r="C74" s="9" t="str">
        <f t="shared" si="1"/>
        <v xml:space="preserve"> Masters Men 50+ CX 4,5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Entry'!D75</f>
        <v xml:space="preserve"> </v>
      </c>
      <c r="C75" s="9" t="str">
        <f t="shared" si="1"/>
        <v xml:space="preserve"> Masters Men 50+ CX 4,5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Entry'!D76</f>
        <v xml:space="preserve"> </v>
      </c>
      <c r="C76" s="9" t="str">
        <f t="shared" si="1"/>
        <v xml:space="preserve"> Masters Men 50+ CX 4,5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Entry'!D77</f>
        <v xml:space="preserve"> </v>
      </c>
      <c r="C77" s="9" t="str">
        <f t="shared" si="1"/>
        <v xml:space="preserve"> Masters Men 50+ CX 4,5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Entry'!D78</f>
        <v xml:space="preserve"> </v>
      </c>
      <c r="C78" s="9" t="str">
        <f t="shared" si="1"/>
        <v xml:space="preserve"> Masters Men 50+ CX 4,5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Entry'!D79</f>
        <v xml:space="preserve"> </v>
      </c>
      <c r="C79" s="9" t="str">
        <f t="shared" si="1"/>
        <v xml:space="preserve"> Masters Men 50+ CX 4,5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Entry'!D80</f>
        <v xml:space="preserve"> </v>
      </c>
      <c r="C80" s="9" t="str">
        <f t="shared" si="1"/>
        <v xml:space="preserve"> Masters Men 50+ CX 4,5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Entry'!D81</f>
        <v xml:space="preserve"> </v>
      </c>
      <c r="C81" s="9" t="str">
        <f t="shared" si="1"/>
        <v xml:space="preserve"> Masters Men 50+ CX 4,5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Entry'!D82</f>
        <v xml:space="preserve"> </v>
      </c>
      <c r="C82" s="9" t="str">
        <f t="shared" si="1"/>
        <v xml:space="preserve"> Masters Men 50+ CX 4,5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Entry'!D83</f>
        <v xml:space="preserve"> </v>
      </c>
      <c r="C83" s="9" t="str">
        <f t="shared" si="1"/>
        <v xml:space="preserve"> Masters Men 50+ CX 4,5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Entry'!D84</f>
        <v xml:space="preserve"> </v>
      </c>
      <c r="C84" s="9" t="str">
        <f t="shared" si="1"/>
        <v xml:space="preserve"> Masters Men 50+ CX 4,5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Entry'!D85</f>
        <v xml:space="preserve"> </v>
      </c>
      <c r="C85" s="9" t="str">
        <f t="shared" si="1"/>
        <v xml:space="preserve"> Masters Men 50+ CX 4,5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Entry'!D86</f>
        <v xml:space="preserve"> </v>
      </c>
      <c r="C86" s="9" t="str">
        <f t="shared" si="1"/>
        <v xml:space="preserve"> Masters Men 50+ CX 4,5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Entry'!D87</f>
        <v xml:space="preserve"> </v>
      </c>
      <c r="C87" s="9" t="str">
        <f t="shared" si="1"/>
        <v xml:space="preserve"> Masters Men 50+ CX 4,5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Entry'!D88</f>
        <v xml:space="preserve"> </v>
      </c>
      <c r="C88" s="9" t="str">
        <f t="shared" si="1"/>
        <v xml:space="preserve"> Masters Men 50+ CX 4,5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Entry'!D89</f>
        <v xml:space="preserve"> </v>
      </c>
      <c r="C89" s="9" t="str">
        <f t="shared" si="1"/>
        <v xml:space="preserve"> Masters Men 50+ CX 4,5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Entry'!D90</f>
        <v xml:space="preserve"> </v>
      </c>
      <c r="C90" s="9" t="str">
        <f t="shared" si="1"/>
        <v xml:space="preserve"> Masters Men 50+ CX 4,5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Entry'!D91</f>
        <v xml:space="preserve"> </v>
      </c>
      <c r="C91" s="9" t="str">
        <f t="shared" si="1"/>
        <v xml:space="preserve"> Masters Men 50+ CX 4,5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Entry'!D92</f>
        <v xml:space="preserve"> </v>
      </c>
      <c r="C92" s="9" t="str">
        <f t="shared" si="1"/>
        <v xml:space="preserve"> Masters Men 50+ CX 4,5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Entry'!D93</f>
        <v xml:space="preserve"> </v>
      </c>
      <c r="C93" s="9" t="str">
        <f t="shared" si="1"/>
        <v xml:space="preserve"> Masters Men 50+ CX 4,5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Entry'!D94</f>
        <v xml:space="preserve"> </v>
      </c>
      <c r="C94" s="9" t="str">
        <f t="shared" si="1"/>
        <v xml:space="preserve"> Masters Men 50+ CX 4,5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Entry'!D95</f>
        <v xml:space="preserve"> </v>
      </c>
      <c r="C95" s="9" t="str">
        <f t="shared" si="1"/>
        <v xml:space="preserve"> Masters Men 50+ CX 4,5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Entry'!D96</f>
        <v xml:space="preserve"> </v>
      </c>
      <c r="C96" s="9" t="str">
        <f t="shared" si="1"/>
        <v xml:space="preserve"> Masters Men 50+ CX 4,5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scale="94"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415CC-1CB7-4D7F-BFEF-63A7AFD2C8F8}">
  <sheetPr>
    <pageSetUpPr fitToPage="1"/>
  </sheetPr>
  <dimension ref="A1:K96"/>
  <sheetViews>
    <sheetView workbookViewId="0">
      <selection activeCell="A3" sqref="A3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Entry'!E2</f>
        <v>991</v>
      </c>
      <c r="C2" s="9" t="str">
        <f t="shared" ref="C2" si="0">CONCATENATE($B2,"Collegiate  Men C")</f>
        <v>991Collegiate  Men C</v>
      </c>
      <c r="D2" s="10" t="str">
        <f>IFERROR(VLOOKUP($C2,'[1]2021-11-20NCCX10'!$D:$Z,4,0),"")</f>
        <v>Jack</v>
      </c>
      <c r="E2" s="10" t="str">
        <f>IFERROR(VLOOKUP($C2,'[1]2021-11-20NCCX10'!$D:$Z,5,0),"")</f>
        <v>Brown</v>
      </c>
      <c r="F2" s="10" t="str">
        <f>IFERROR(VLOOKUP($C2,'[1]2021-11-20NCCX10'!$D:$Z,7,0),"")</f>
        <v>M</v>
      </c>
      <c r="G2" s="10">
        <f>IFERROR(VLOOKUP($C2,'[1]2021-11-20NCCX10'!$D:$Z,10,0),"")</f>
        <v>20</v>
      </c>
      <c r="H2" s="11">
        <f>IFERROR(VLOOKUP($C2,'[1]2021-11-20NCCX10'!$D:$Z,12,0),"")</f>
        <v>44548</v>
      </c>
      <c r="I2" s="10" t="str">
        <f>IFERROR(VLOOKUP($C2,'[1]2021-11-20NCCX10'!$D:$Z,9,0),"")</f>
        <v>GA</v>
      </c>
      <c r="J2" s="10" t="str">
        <f>IFERROR(VLOOKUP($C2,'[1]2021-11-20NCCX10'!$D:$Z,11,0),"")</f>
        <v>Brevard College</v>
      </c>
      <c r="K2" s="10">
        <f>IFERROR(VLOOKUP($C2,'[1]2021-11-20NCCX10'!$D:$Z,17,0),"")</f>
        <v>561212</v>
      </c>
    </row>
    <row r="3" spans="1:11" x14ac:dyDescent="0.2">
      <c r="A3" s="9">
        <f>IF(B3&lt;&gt;" ",'Results Data Entry'!A3," ")</f>
        <v>2</v>
      </c>
      <c r="B3" s="9">
        <f>'Results Data Entry'!E3</f>
        <v>996</v>
      </c>
      <c r="C3" s="9" t="str">
        <f>CONCATENATE($B3,"Collegiate  Men C")</f>
        <v>996Collegiate  Men C</v>
      </c>
      <c r="D3" s="10" t="str">
        <f>IFERROR(VLOOKUP($C3,'[1]2021-11-20NCCX10'!$D:$Z,4,0),"")</f>
        <v>Cameron</v>
      </c>
      <c r="E3" s="10" t="str">
        <f>IFERROR(VLOOKUP($C3,'[1]2021-11-20NCCX10'!$D:$Z,5,0),"")</f>
        <v>Mader</v>
      </c>
      <c r="F3" s="10" t="str">
        <f>IFERROR(VLOOKUP($C3,'[1]2021-11-20NCCX10'!$D:$Z,7,0),"")</f>
        <v>M</v>
      </c>
      <c r="G3" s="10">
        <f>IFERROR(VLOOKUP($C3,'[1]2021-11-20NCCX10'!$D:$Z,10,0),"")</f>
        <v>21</v>
      </c>
      <c r="H3" s="11">
        <f>IFERROR(VLOOKUP($C3,'[1]2021-11-20NCCX10'!$D:$Z,12,0),"")</f>
        <v>44561</v>
      </c>
      <c r="I3" s="10" t="str">
        <f>IFERROR(VLOOKUP($C3,'[1]2021-11-20NCCX10'!$D:$Z,9,0),"")</f>
        <v>VA</v>
      </c>
      <c r="J3" s="10" t="str">
        <f>IFERROR(VLOOKUP($C3,'[1]2021-11-20NCCX10'!$D:$Z,11,0),"")</f>
        <v>Brevard Cycling</v>
      </c>
      <c r="K3" s="10">
        <f>IFERROR(VLOOKUP($C3,'[1]2021-11-20NCCX10'!$D:$Z,17,0),"")</f>
        <v>329706</v>
      </c>
    </row>
    <row r="4" spans="1:11" x14ac:dyDescent="0.2">
      <c r="A4" s="9">
        <f>IF(B4&lt;&gt;" ",'Results Data Entry'!A4," ")</f>
        <v>3</v>
      </c>
      <c r="B4" s="9">
        <f>'Results Data Entry'!E4</f>
        <v>994</v>
      </c>
      <c r="C4" s="9" t="str">
        <f t="shared" ref="C4:C67" si="1">CONCATENATE($B4,"Collegiate  Men C")</f>
        <v>994Collegiate  Men C</v>
      </c>
      <c r="D4" s="10" t="str">
        <f>IFERROR(VLOOKUP($C4,'[1]2021-11-20NCCX10'!$D:$Z,4,0),"")</f>
        <v>Evan</v>
      </c>
      <c r="E4" s="10" t="str">
        <f>IFERROR(VLOOKUP($C4,'[1]2021-11-20NCCX10'!$D:$Z,5,0),"")</f>
        <v>Kraft</v>
      </c>
      <c r="F4" s="10" t="str">
        <f>IFERROR(VLOOKUP($C4,'[1]2021-11-20NCCX10'!$D:$Z,7,0),"")</f>
        <v>M</v>
      </c>
      <c r="G4" s="10">
        <f>IFERROR(VLOOKUP($C4,'[1]2021-11-20NCCX10'!$D:$Z,10,0),"")</f>
        <v>20</v>
      </c>
      <c r="H4" s="11">
        <f>IFERROR(VLOOKUP($C4,'[1]2021-11-20NCCX10'!$D:$Z,12,0),"")</f>
        <v>44821</v>
      </c>
      <c r="I4" s="10" t="str">
        <f>IFERROR(VLOOKUP($C4,'[1]2021-11-20NCCX10'!$D:$Z,9,0),"")</f>
        <v>NJ</v>
      </c>
      <c r="J4" s="10" t="str">
        <f>IFERROR(VLOOKUP($C4,'[1]2021-11-20NCCX10'!$D:$Z,11,0),"")</f>
        <v>Belmont Abbey College</v>
      </c>
      <c r="K4" s="10">
        <f>IFERROR(VLOOKUP($C4,'[1]2021-11-20NCCX10'!$D:$Z,17,0),"")</f>
        <v>535774</v>
      </c>
    </row>
    <row r="5" spans="1:11" x14ac:dyDescent="0.2">
      <c r="A5" s="9">
        <f>IF(B5&lt;&gt;" ",'Results Data Entry'!A5," ")</f>
        <v>4</v>
      </c>
      <c r="B5" s="9">
        <f>'Results Data Entry'!E5</f>
        <v>995</v>
      </c>
      <c r="C5" s="9" t="str">
        <f t="shared" si="1"/>
        <v>995Collegiate  Men C</v>
      </c>
      <c r="D5" s="10" t="str">
        <f>IFERROR(VLOOKUP($C5,'[1]2021-11-20NCCX10'!$D:$Z,4,0),"")</f>
        <v>Matthew</v>
      </c>
      <c r="E5" s="10" t="str">
        <f>IFERROR(VLOOKUP($C5,'[1]2021-11-20NCCX10'!$D:$Z,5,0),"")</f>
        <v>Zuniga</v>
      </c>
      <c r="F5" s="10" t="str">
        <f>IFERROR(VLOOKUP($C5,'[1]2021-11-20NCCX10'!$D:$Z,7,0),"")</f>
        <v>M</v>
      </c>
      <c r="G5" s="10">
        <f>IFERROR(VLOOKUP($C5,'[1]2021-11-20NCCX10'!$D:$Z,10,0),"")</f>
        <v>20</v>
      </c>
      <c r="H5" s="11">
        <f>IFERROR(VLOOKUP($C5,'[1]2021-11-20NCCX10'!$D:$Z,12,0),"")</f>
        <v>44794</v>
      </c>
      <c r="I5" s="10" t="str">
        <f>IFERROR(VLOOKUP($C5,'[1]2021-11-20NCCX10'!$D:$Z,9,0),"")</f>
        <v>NC</v>
      </c>
      <c r="J5" s="10" t="str">
        <f>IFERROR(VLOOKUP($C5,'[1]2021-11-20NCCX10'!$D:$Z,11,0),"")</f>
        <v>Brevard College</v>
      </c>
      <c r="K5" s="10">
        <f>IFERROR(VLOOKUP($C5,'[1]2021-11-20NCCX10'!$D:$Z,17,0),"")</f>
        <v>622358</v>
      </c>
    </row>
    <row r="6" spans="1:11" x14ac:dyDescent="0.2">
      <c r="A6" s="9">
        <f>IF(B6&lt;&gt;" ",'Results Data Entry'!A6," ")</f>
        <v>5</v>
      </c>
      <c r="B6" s="9">
        <f>'Results Data Entry'!E6</f>
        <v>992</v>
      </c>
      <c r="C6" s="9" t="str">
        <f t="shared" si="1"/>
        <v>992Collegiate  Men C</v>
      </c>
      <c r="D6" s="10" t="str">
        <f>IFERROR(VLOOKUP($C6,'[1]2021-11-20NCCX10'!$D:$Z,4,0),"")</f>
        <v>Finn</v>
      </c>
      <c r="E6" s="10" t="str">
        <f>IFERROR(VLOOKUP($C6,'[1]2021-11-20NCCX10'!$D:$Z,5,0),"")</f>
        <v>Cullen</v>
      </c>
      <c r="F6" s="10" t="str">
        <f>IFERROR(VLOOKUP($C6,'[1]2021-11-20NCCX10'!$D:$Z,7,0),"")</f>
        <v>M</v>
      </c>
      <c r="G6" s="10">
        <f>IFERROR(VLOOKUP($C6,'[1]2021-11-20NCCX10'!$D:$Z,10,0),"")</f>
        <v>22</v>
      </c>
      <c r="H6" s="11">
        <f>IFERROR(VLOOKUP($C6,'[1]2021-11-20NCCX10'!$D:$Z,12,0),"")</f>
        <v>44805</v>
      </c>
      <c r="I6" s="10" t="str">
        <f>IFERROR(VLOOKUP($C6,'[1]2021-11-20NCCX10'!$D:$Z,9,0),"")</f>
        <v>NC</v>
      </c>
      <c r="J6" s="10" t="str">
        <f>IFERROR(VLOOKUP($C6,'[1]2021-11-20NCCX10'!$D:$Z,11,0),"")</f>
        <v>Brevard College</v>
      </c>
      <c r="K6" s="10">
        <f>IFERROR(VLOOKUP($C6,'[1]2021-11-20NCCX10'!$D:$Z,17,0),"")</f>
        <v>564885</v>
      </c>
    </row>
    <row r="7" spans="1:11" x14ac:dyDescent="0.2">
      <c r="A7" s="9">
        <f>IF(B7&lt;&gt;" ",'Results Data Entry'!A7," ")</f>
        <v>6</v>
      </c>
      <c r="B7" s="9">
        <f>'Results Data Entry'!E7</f>
        <v>993</v>
      </c>
      <c r="C7" s="9" t="str">
        <f t="shared" si="1"/>
        <v>993Collegiate  Men C</v>
      </c>
      <c r="D7" s="10" t="str">
        <f>IFERROR(VLOOKUP($C7,'[1]2021-11-20NCCX10'!$D:$Z,4,0),"")</f>
        <v>William</v>
      </c>
      <c r="E7" s="10" t="str">
        <f>IFERROR(VLOOKUP($C7,'[1]2021-11-20NCCX10'!$D:$Z,5,0),"")</f>
        <v>Hove</v>
      </c>
      <c r="F7" s="10" t="str">
        <f>IFERROR(VLOOKUP($C7,'[1]2021-11-20NCCX10'!$D:$Z,7,0),"")</f>
        <v>M</v>
      </c>
      <c r="G7" s="10">
        <f>IFERROR(VLOOKUP($C7,'[1]2021-11-20NCCX10'!$D:$Z,10,0),"")</f>
        <v>20</v>
      </c>
      <c r="H7" s="11">
        <f>IFERROR(VLOOKUP($C7,'[1]2021-11-20NCCX10'!$D:$Z,12,0),"")</f>
        <v>44869</v>
      </c>
      <c r="I7" s="10" t="str">
        <f>IFERROR(VLOOKUP($C7,'[1]2021-11-20NCCX10'!$D:$Z,9,0),"")</f>
        <v>NC</v>
      </c>
      <c r="J7" s="10" t="str">
        <f>IFERROR(VLOOKUP($C7,'[1]2021-11-20NCCX10'!$D:$Z,11,0),"")</f>
        <v>Warren Wilson College</v>
      </c>
      <c r="K7" s="10">
        <f>IFERROR(VLOOKUP($C7,'[1]2021-11-20NCCX10'!$D:$Z,17,0),"")</f>
        <v>626692</v>
      </c>
    </row>
    <row r="8" spans="1:11" hidden="1" x14ac:dyDescent="0.2">
      <c r="A8" s="9" t="str">
        <f>IF(B8&lt;&gt;" ",'Results Data Entry'!A8," ")</f>
        <v xml:space="preserve"> </v>
      </c>
      <c r="B8" s="9" t="str">
        <f>'Results Data Entry'!E8</f>
        <v xml:space="preserve"> </v>
      </c>
      <c r="C8" s="9" t="str">
        <f t="shared" si="1"/>
        <v xml:space="preserve"> Collegiate  Men C</v>
      </c>
      <c r="D8" s="10" t="str">
        <f>IFERROR(VLOOKUP($C8,'[1]2021-11-20NCCX10'!$D:$Z,4,0),"")</f>
        <v/>
      </c>
      <c r="E8" s="10" t="str">
        <f>IFERROR(VLOOKUP($C8,'[1]2021-11-20NCCX10'!$D:$Z,5,0),"")</f>
        <v/>
      </c>
      <c r="F8" s="10" t="str">
        <f>IFERROR(VLOOKUP($C8,'[1]2021-11-20NCCX10'!$D:$Z,7,0),"")</f>
        <v/>
      </c>
      <c r="G8" s="10" t="str">
        <f>IFERROR(VLOOKUP($C8,'[1]2021-11-20NCCX10'!$D:$Z,10,0),"")</f>
        <v/>
      </c>
      <c r="H8" s="11" t="str">
        <f>IFERROR(VLOOKUP($C8,'[1]2021-11-20NCCX10'!$D:$Z,12,0),"")</f>
        <v/>
      </c>
      <c r="I8" s="10" t="str">
        <f>IFERROR(VLOOKUP($C8,'[1]2021-11-20NCCX10'!$D:$Z,9,0),"")</f>
        <v/>
      </c>
      <c r="J8" s="10" t="str">
        <f>IFERROR(VLOOKUP($C8,'[1]2021-11-20NCCX10'!$D:$Z,11,0),"")</f>
        <v/>
      </c>
      <c r="K8" s="10" t="str">
        <f>IFERROR(VLOOKUP($C8,'[1]2021-11-20NCCX10'!$D:$Z,17,0),"")</f>
        <v/>
      </c>
    </row>
    <row r="9" spans="1:11" hidden="1" x14ac:dyDescent="0.2">
      <c r="A9" s="9" t="str">
        <f>IF(B9&lt;&gt;" ",'Results Data Entry'!A9," ")</f>
        <v xml:space="preserve"> </v>
      </c>
      <c r="B9" s="9" t="str">
        <f>'Results Data Entry'!E9</f>
        <v xml:space="preserve"> </v>
      </c>
      <c r="C9" s="9" t="str">
        <f t="shared" si="1"/>
        <v xml:space="preserve"> Collegiate  Men C</v>
      </c>
      <c r="D9" s="10" t="str">
        <f>IFERROR(VLOOKUP($C9,'[1]2021-11-20NCCX10'!$D:$Z,4,0),"")</f>
        <v/>
      </c>
      <c r="E9" s="10" t="str">
        <f>IFERROR(VLOOKUP($C9,'[1]2021-11-20NCCX10'!$D:$Z,5,0),"")</f>
        <v/>
      </c>
      <c r="F9" s="10" t="str">
        <f>IFERROR(VLOOKUP($C9,'[1]2021-11-20NCCX10'!$D:$Z,7,0),"")</f>
        <v/>
      </c>
      <c r="G9" s="10" t="str">
        <f>IFERROR(VLOOKUP($C9,'[1]2021-11-20NCCX10'!$D:$Z,10,0),"")</f>
        <v/>
      </c>
      <c r="H9" s="11" t="str">
        <f>IFERROR(VLOOKUP($C9,'[1]2021-11-20NCCX10'!$D:$Z,12,0),"")</f>
        <v/>
      </c>
      <c r="I9" s="10" t="str">
        <f>IFERROR(VLOOKUP($C9,'[1]2021-11-20NCCX10'!$D:$Z,9,0),"")</f>
        <v/>
      </c>
      <c r="J9" s="10" t="str">
        <f>IFERROR(VLOOKUP($C9,'[1]2021-11-20NCCX10'!$D:$Z,11,0),"")</f>
        <v/>
      </c>
      <c r="K9" s="10" t="str">
        <f>IFERROR(VLOOKUP($C9,'[1]2021-11-20NCCX10'!$D:$Z,17,0),"")</f>
        <v/>
      </c>
    </row>
    <row r="10" spans="1:11" hidden="1" x14ac:dyDescent="0.2">
      <c r="A10" s="9" t="str">
        <f>IF(B10&lt;&gt;" ",'Results Data Entry'!A10," ")</f>
        <v xml:space="preserve"> </v>
      </c>
      <c r="B10" s="9" t="str">
        <f>'Results Data Entry'!E10</f>
        <v xml:space="preserve"> </v>
      </c>
      <c r="C10" s="9" t="str">
        <f t="shared" si="1"/>
        <v xml:space="preserve"> Collegiate  Men C</v>
      </c>
      <c r="D10" s="10" t="str">
        <f>IFERROR(VLOOKUP($C10,'[1]2021-11-20NCCX10'!$D:$Z,4,0),"")</f>
        <v/>
      </c>
      <c r="E10" s="10" t="str">
        <f>IFERROR(VLOOKUP($C10,'[1]2021-11-20NCCX10'!$D:$Z,5,0),"")</f>
        <v/>
      </c>
      <c r="F10" s="10" t="str">
        <f>IFERROR(VLOOKUP($C10,'[1]2021-11-20NCCX10'!$D:$Z,7,0),"")</f>
        <v/>
      </c>
      <c r="G10" s="10" t="str">
        <f>IFERROR(VLOOKUP($C10,'[1]2021-11-20NCCX10'!$D:$Z,10,0),"")</f>
        <v/>
      </c>
      <c r="H10" s="11" t="str">
        <f>IFERROR(VLOOKUP($C10,'[1]2021-11-20NCCX10'!$D:$Z,12,0),"")</f>
        <v/>
      </c>
      <c r="I10" s="10" t="str">
        <f>IFERROR(VLOOKUP($C10,'[1]2021-11-20NCCX10'!$D:$Z,9,0),"")</f>
        <v/>
      </c>
      <c r="J10" s="10" t="str">
        <f>IFERROR(VLOOKUP($C10,'[1]2021-11-20NCCX10'!$D:$Z,11,0),"")</f>
        <v/>
      </c>
      <c r="K10" s="10" t="str">
        <f>IFERROR(VLOOKUP($C10,'[1]2021-11-20NCCX10'!$D:$Z,17,0),"")</f>
        <v/>
      </c>
    </row>
    <row r="11" spans="1:11" hidden="1" x14ac:dyDescent="0.2">
      <c r="A11" s="9" t="str">
        <f>IF(B11&lt;&gt;" ",'Results Data Entry'!A11," ")</f>
        <v xml:space="preserve"> </v>
      </c>
      <c r="B11" s="9" t="str">
        <f>'Results Data Entry'!E11</f>
        <v xml:space="preserve"> </v>
      </c>
      <c r="C11" s="9" t="str">
        <f t="shared" si="1"/>
        <v xml:space="preserve"> Collegiate  Men C</v>
      </c>
      <c r="D11" s="10" t="str">
        <f>IFERROR(VLOOKUP($C11,'[1]2021-11-20NCCX10'!$D:$Z,4,0),"")</f>
        <v/>
      </c>
      <c r="E11" s="10" t="str">
        <f>IFERROR(VLOOKUP($C11,'[1]2021-11-20NCCX10'!$D:$Z,5,0),"")</f>
        <v/>
      </c>
      <c r="F11" s="10" t="str">
        <f>IFERROR(VLOOKUP($C11,'[1]2021-11-20NCCX10'!$D:$Z,7,0),"")</f>
        <v/>
      </c>
      <c r="G11" s="10" t="str">
        <f>IFERROR(VLOOKUP($C11,'[1]2021-11-20NCCX10'!$D:$Z,10,0),"")</f>
        <v/>
      </c>
      <c r="H11" s="11" t="str">
        <f>IFERROR(VLOOKUP($C11,'[1]2021-11-20NCCX10'!$D:$Z,12,0),"")</f>
        <v/>
      </c>
      <c r="I11" s="10" t="str">
        <f>IFERROR(VLOOKUP($C11,'[1]2021-11-20NCCX10'!$D:$Z,9,0),"")</f>
        <v/>
      </c>
      <c r="J11" s="10" t="str">
        <f>IFERROR(VLOOKUP($C11,'[1]2021-11-20NCCX10'!$D:$Z,11,0),"")</f>
        <v/>
      </c>
      <c r="K11" s="10" t="str">
        <f>IFERROR(VLOOKUP($C11,'[1]2021-11-20NCCX10'!$D:$Z,17,0),"")</f>
        <v/>
      </c>
    </row>
    <row r="12" spans="1:11" hidden="1" x14ac:dyDescent="0.2">
      <c r="A12" s="9" t="str">
        <f>IF(B12&lt;&gt;" ",'Results Data Entry'!A12," ")</f>
        <v xml:space="preserve"> </v>
      </c>
      <c r="B12" s="9" t="str">
        <f>'Results Data Entry'!E12</f>
        <v xml:space="preserve"> </v>
      </c>
      <c r="C12" s="9" t="str">
        <f t="shared" si="1"/>
        <v xml:space="preserve"> Collegiate  Men C</v>
      </c>
      <c r="D12" s="10" t="str">
        <f>IFERROR(VLOOKUP($C12,'[1]2021-11-20NCCX10'!$D:$Z,4,0),"")</f>
        <v/>
      </c>
      <c r="E12" s="10" t="str">
        <f>IFERROR(VLOOKUP($C12,'[1]2021-11-20NCCX10'!$D:$Z,5,0),"")</f>
        <v/>
      </c>
      <c r="F12" s="10" t="str">
        <f>IFERROR(VLOOKUP($C12,'[1]2021-11-20NCCX10'!$D:$Z,7,0),"")</f>
        <v/>
      </c>
      <c r="G12" s="10" t="str">
        <f>IFERROR(VLOOKUP($C12,'[1]2021-11-20NCCX10'!$D:$Z,10,0),"")</f>
        <v/>
      </c>
      <c r="H12" s="11" t="str">
        <f>IFERROR(VLOOKUP($C12,'[1]2021-11-20NCCX10'!$D:$Z,12,0),"")</f>
        <v/>
      </c>
      <c r="I12" s="10" t="str">
        <f>IFERROR(VLOOKUP($C12,'[1]2021-11-20NCCX10'!$D:$Z,9,0),"")</f>
        <v/>
      </c>
      <c r="J12" s="10" t="str">
        <f>IFERROR(VLOOKUP($C12,'[1]2021-11-20NCCX10'!$D:$Z,11,0),"")</f>
        <v/>
      </c>
      <c r="K12" s="10" t="str">
        <f>IFERROR(VLOOKUP($C12,'[1]2021-11-20NCCX10'!$D:$Z,17,0),"")</f>
        <v/>
      </c>
    </row>
    <row r="13" spans="1:11" hidden="1" x14ac:dyDescent="0.2">
      <c r="A13" s="9" t="str">
        <f>IF(B13&lt;&gt;" ",'Results Data Entry'!A13," ")</f>
        <v xml:space="preserve"> </v>
      </c>
      <c r="B13" s="9" t="str">
        <f>'Results Data Entry'!E13</f>
        <v xml:space="preserve"> </v>
      </c>
      <c r="C13" s="9" t="str">
        <f t="shared" si="1"/>
        <v xml:space="preserve"> Collegiate  Men C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hidden="1" x14ac:dyDescent="0.2">
      <c r="A14" s="9" t="str">
        <f>IF(B14&lt;&gt;" ",'Results Data Entry'!A14," ")</f>
        <v xml:space="preserve"> </v>
      </c>
      <c r="B14" s="9" t="str">
        <f>'Results Data Entry'!E14</f>
        <v xml:space="preserve"> </v>
      </c>
      <c r="C14" s="9" t="str">
        <f t="shared" si="1"/>
        <v xml:space="preserve"> Collegiate  Men C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hidden="1" x14ac:dyDescent="0.2">
      <c r="A15" s="9" t="str">
        <f>IF(B15&lt;&gt;" ",'Results Data Entry'!A15," ")</f>
        <v xml:space="preserve"> </v>
      </c>
      <c r="B15" s="9" t="str">
        <f>'Results Data Entry'!E15</f>
        <v xml:space="preserve"> </v>
      </c>
      <c r="C15" s="9" t="str">
        <f t="shared" si="1"/>
        <v xml:space="preserve"> Collegiate  Men C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hidden="1" x14ac:dyDescent="0.2">
      <c r="A16" s="9" t="str">
        <f>IF(B16&lt;&gt;" ",'Results Data Entry'!A16," ")</f>
        <v xml:space="preserve"> </v>
      </c>
      <c r="B16" s="9" t="str">
        <f>'Results Data Entry'!E16</f>
        <v xml:space="preserve"> </v>
      </c>
      <c r="C16" s="9" t="str">
        <f t="shared" si="1"/>
        <v xml:space="preserve"> Collegiate  Men C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Entry'!E17</f>
        <v xml:space="preserve"> </v>
      </c>
      <c r="C17" s="9" t="str">
        <f t="shared" si="1"/>
        <v xml:space="preserve"> Collegiate  Men C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Entry'!E18</f>
        <v xml:space="preserve"> </v>
      </c>
      <c r="C18" s="9" t="str">
        <f t="shared" si="1"/>
        <v xml:space="preserve"> Collegiate  Men C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Entry'!E19</f>
        <v xml:space="preserve"> </v>
      </c>
      <c r="C19" s="9" t="str">
        <f t="shared" si="1"/>
        <v xml:space="preserve"> Collegiate  Men C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Entry'!E20</f>
        <v xml:space="preserve"> </v>
      </c>
      <c r="C20" s="9" t="str">
        <f t="shared" si="1"/>
        <v xml:space="preserve"> Collegiate  Men C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Entry'!E21</f>
        <v xml:space="preserve"> </v>
      </c>
      <c r="C21" s="9" t="str">
        <f t="shared" si="1"/>
        <v xml:space="preserve"> Collegiate  Men C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Entry'!E22</f>
        <v xml:space="preserve"> </v>
      </c>
      <c r="C22" s="9" t="str">
        <f t="shared" si="1"/>
        <v xml:space="preserve"> Collegiate  Men C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Entry'!E23</f>
        <v xml:space="preserve"> </v>
      </c>
      <c r="C23" s="9" t="str">
        <f t="shared" si="1"/>
        <v xml:space="preserve"> Collegiate  Men C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Entry'!E24</f>
        <v xml:space="preserve"> </v>
      </c>
      <c r="C24" s="9" t="str">
        <f t="shared" si="1"/>
        <v xml:space="preserve"> Collegiate  Men C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Entry'!E25</f>
        <v xml:space="preserve"> </v>
      </c>
      <c r="C25" s="9" t="str">
        <f t="shared" si="1"/>
        <v xml:space="preserve"> Collegiate  Men C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Entry'!E26</f>
        <v xml:space="preserve"> </v>
      </c>
      <c r="C26" s="9" t="str">
        <f t="shared" si="1"/>
        <v xml:space="preserve"> Collegiate  Men C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Entry'!E27</f>
        <v xml:space="preserve"> </v>
      </c>
      <c r="C27" s="9" t="str">
        <f t="shared" si="1"/>
        <v xml:space="preserve"> Collegiate  Men C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Entry'!E28</f>
        <v xml:space="preserve"> </v>
      </c>
      <c r="C28" s="9" t="str">
        <f t="shared" si="1"/>
        <v xml:space="preserve"> Collegiate  Men C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Entry'!E29</f>
        <v xml:space="preserve"> </v>
      </c>
      <c r="C29" s="9" t="str">
        <f t="shared" si="1"/>
        <v xml:space="preserve"> Collegiate  Men C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Entry'!E30</f>
        <v xml:space="preserve"> </v>
      </c>
      <c r="C30" s="9" t="str">
        <f t="shared" si="1"/>
        <v xml:space="preserve"> Collegiate  Men C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Entry'!E31</f>
        <v xml:space="preserve"> </v>
      </c>
      <c r="C31" s="9" t="str">
        <f t="shared" si="1"/>
        <v xml:space="preserve"> Collegiate  Men C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Entry'!E32</f>
        <v xml:space="preserve"> </v>
      </c>
      <c r="C32" s="9" t="str">
        <f t="shared" si="1"/>
        <v xml:space="preserve"> Collegiate  Men C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Entry'!E33</f>
        <v xml:space="preserve"> </v>
      </c>
      <c r="C33" s="9" t="str">
        <f t="shared" si="1"/>
        <v xml:space="preserve"> Collegiate  Men C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Entry'!E34</f>
        <v xml:space="preserve"> </v>
      </c>
      <c r="C34" s="9" t="str">
        <f t="shared" si="1"/>
        <v xml:space="preserve"> Collegiate  Men C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Entry'!E35</f>
        <v xml:space="preserve"> </v>
      </c>
      <c r="C35" s="9" t="str">
        <f t="shared" si="1"/>
        <v xml:space="preserve"> Collegiate  Men C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Entry'!E36</f>
        <v xml:space="preserve"> </v>
      </c>
      <c r="C36" s="9" t="str">
        <f t="shared" si="1"/>
        <v xml:space="preserve"> Collegiate  Men C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Entry'!E37</f>
        <v xml:space="preserve"> </v>
      </c>
      <c r="C37" s="9" t="str">
        <f t="shared" si="1"/>
        <v xml:space="preserve"> Collegiate  Men C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Entry'!E38</f>
        <v xml:space="preserve"> </v>
      </c>
      <c r="C38" s="9" t="str">
        <f t="shared" si="1"/>
        <v xml:space="preserve"> Collegiate  Men C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Entry'!E39</f>
        <v xml:space="preserve"> </v>
      </c>
      <c r="C39" s="9" t="str">
        <f t="shared" si="1"/>
        <v xml:space="preserve"> Collegiate  Men C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Entry'!E40</f>
        <v xml:space="preserve"> </v>
      </c>
      <c r="C40" s="9" t="str">
        <f t="shared" si="1"/>
        <v xml:space="preserve"> Collegiate  Men C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Entry'!E41</f>
        <v xml:space="preserve"> </v>
      </c>
      <c r="C41" s="9" t="str">
        <f t="shared" si="1"/>
        <v xml:space="preserve"> Collegiate  Men C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Entry'!E42</f>
        <v xml:space="preserve"> </v>
      </c>
      <c r="C42" s="9" t="str">
        <f t="shared" si="1"/>
        <v xml:space="preserve"> Collegiate  Men C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Entry'!E43</f>
        <v xml:space="preserve"> </v>
      </c>
      <c r="C43" s="9" t="str">
        <f t="shared" si="1"/>
        <v xml:space="preserve"> Collegiate  Men C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Entry'!E44</f>
        <v xml:space="preserve"> </v>
      </c>
      <c r="C44" s="9" t="str">
        <f t="shared" si="1"/>
        <v xml:space="preserve"> Collegiate  Men C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Entry'!E45</f>
        <v xml:space="preserve"> </v>
      </c>
      <c r="C45" s="9" t="str">
        <f t="shared" si="1"/>
        <v xml:space="preserve"> Collegiate  Men C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Entry'!E46</f>
        <v xml:space="preserve"> </v>
      </c>
      <c r="C46" s="9" t="str">
        <f t="shared" si="1"/>
        <v xml:space="preserve"> Collegiate  Men C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Entry'!E47</f>
        <v xml:space="preserve"> </v>
      </c>
      <c r="C47" s="9" t="str">
        <f t="shared" si="1"/>
        <v xml:space="preserve"> Collegiate  Men C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Entry'!E48</f>
        <v xml:space="preserve"> </v>
      </c>
      <c r="C48" s="9" t="str">
        <f t="shared" si="1"/>
        <v xml:space="preserve"> Collegiate  Men C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Entry'!E49</f>
        <v xml:space="preserve"> </v>
      </c>
      <c r="C49" s="9" t="str">
        <f t="shared" si="1"/>
        <v xml:space="preserve"> Collegiate  Men C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Entry'!E50</f>
        <v xml:space="preserve"> </v>
      </c>
      <c r="C50" s="9" t="str">
        <f t="shared" si="1"/>
        <v xml:space="preserve"> Collegiate  Men C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Entry'!E51</f>
        <v xml:space="preserve"> </v>
      </c>
      <c r="C51" s="9" t="str">
        <f t="shared" si="1"/>
        <v xml:space="preserve"> Collegiate  Men C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Entry'!E52</f>
        <v xml:space="preserve"> </v>
      </c>
      <c r="C52" s="9" t="str">
        <f t="shared" si="1"/>
        <v xml:space="preserve"> Collegiate  Men C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Entry'!E53</f>
        <v xml:space="preserve"> </v>
      </c>
      <c r="C53" s="9" t="str">
        <f t="shared" si="1"/>
        <v xml:space="preserve"> Collegiate  Men C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Entry'!E54</f>
        <v xml:space="preserve"> </v>
      </c>
      <c r="C54" s="9" t="str">
        <f t="shared" si="1"/>
        <v xml:space="preserve"> Collegiate  Men C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Entry'!E55</f>
        <v xml:space="preserve"> </v>
      </c>
      <c r="C55" s="9" t="str">
        <f t="shared" si="1"/>
        <v xml:space="preserve"> Collegiate  Men C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Entry'!E56</f>
        <v xml:space="preserve"> </v>
      </c>
      <c r="C56" s="9" t="str">
        <f t="shared" si="1"/>
        <v xml:space="preserve"> Collegiate  Men C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Entry'!E57</f>
        <v xml:space="preserve"> </v>
      </c>
      <c r="C57" s="9" t="str">
        <f t="shared" si="1"/>
        <v xml:space="preserve"> Collegiate  Men C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Entry'!E58</f>
        <v xml:space="preserve"> </v>
      </c>
      <c r="C58" s="9" t="str">
        <f t="shared" si="1"/>
        <v xml:space="preserve"> Collegiate  Men C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Entry'!E59</f>
        <v xml:space="preserve"> </v>
      </c>
      <c r="C59" s="9" t="str">
        <f t="shared" si="1"/>
        <v xml:space="preserve"> Collegiate  Men C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Entry'!E60</f>
        <v xml:space="preserve"> </v>
      </c>
      <c r="C60" s="9" t="str">
        <f t="shared" si="1"/>
        <v xml:space="preserve"> Collegiate  Men C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Entry'!E61</f>
        <v xml:space="preserve"> </v>
      </c>
      <c r="C61" s="9" t="str">
        <f t="shared" si="1"/>
        <v xml:space="preserve"> Collegiate  Men C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Entry'!E62</f>
        <v xml:space="preserve"> </v>
      </c>
      <c r="C62" s="9" t="str">
        <f t="shared" si="1"/>
        <v xml:space="preserve"> Collegiate  Men C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Entry'!E63</f>
        <v xml:space="preserve"> </v>
      </c>
      <c r="C63" s="9" t="str">
        <f t="shared" si="1"/>
        <v xml:space="preserve"> Collegiate  Men C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Entry'!E64</f>
        <v xml:space="preserve"> </v>
      </c>
      <c r="C64" s="9" t="str">
        <f t="shared" si="1"/>
        <v xml:space="preserve"> Collegiate  Men C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Entry'!E65</f>
        <v xml:space="preserve"> </v>
      </c>
      <c r="C65" s="9" t="str">
        <f t="shared" si="1"/>
        <v xml:space="preserve"> Collegiate  Men C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Entry'!E66</f>
        <v xml:space="preserve"> </v>
      </c>
      <c r="C66" s="9" t="str">
        <f t="shared" si="1"/>
        <v xml:space="preserve"> Collegiate  Men C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Entry'!E67</f>
        <v xml:space="preserve"> </v>
      </c>
      <c r="C67" s="9" t="str">
        <f t="shared" si="1"/>
        <v xml:space="preserve"> Collegiate  Men C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Entry'!E68</f>
        <v xml:space="preserve"> </v>
      </c>
      <c r="C68" s="9" t="str">
        <f t="shared" ref="C68:C96" si="2">CONCATENATE($B68,"Collegiate  Men C")</f>
        <v xml:space="preserve"> Collegiate  Men C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Entry'!E69</f>
        <v xml:space="preserve"> </v>
      </c>
      <c r="C69" s="9" t="str">
        <f t="shared" si="2"/>
        <v xml:space="preserve"> Collegiate  Men C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Entry'!E70</f>
        <v xml:space="preserve"> </v>
      </c>
      <c r="C70" s="9" t="str">
        <f t="shared" si="2"/>
        <v xml:space="preserve"> Collegiate  Men C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Entry'!E71</f>
        <v xml:space="preserve"> </v>
      </c>
      <c r="C71" s="9" t="str">
        <f t="shared" si="2"/>
        <v xml:space="preserve"> Collegiate  Men C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Entry'!E72</f>
        <v xml:space="preserve"> </v>
      </c>
      <c r="C72" s="9" t="str">
        <f t="shared" si="2"/>
        <v xml:space="preserve"> Collegiate  Men C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Entry'!E73</f>
        <v xml:space="preserve"> </v>
      </c>
      <c r="C73" s="9" t="str">
        <f t="shared" si="2"/>
        <v xml:space="preserve"> Collegiate  Men C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Entry'!E74</f>
        <v xml:space="preserve"> </v>
      </c>
      <c r="C74" s="9" t="str">
        <f t="shared" si="2"/>
        <v xml:space="preserve"> Collegiate  Men C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Entry'!E75</f>
        <v xml:space="preserve"> </v>
      </c>
      <c r="C75" s="9" t="str">
        <f t="shared" si="2"/>
        <v xml:space="preserve"> Collegiate  Men C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Entry'!E76</f>
        <v xml:space="preserve"> </v>
      </c>
      <c r="C76" s="9" t="str">
        <f t="shared" si="2"/>
        <v xml:space="preserve"> Collegiate  Men C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Entry'!E77</f>
        <v xml:space="preserve"> </v>
      </c>
      <c r="C77" s="9" t="str">
        <f t="shared" si="2"/>
        <v xml:space="preserve"> Collegiate  Men C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Entry'!E78</f>
        <v xml:space="preserve"> </v>
      </c>
      <c r="C78" s="9" t="str">
        <f t="shared" si="2"/>
        <v xml:space="preserve"> Collegiate  Men C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Entry'!E79</f>
        <v xml:space="preserve"> </v>
      </c>
      <c r="C79" s="9" t="str">
        <f t="shared" si="2"/>
        <v xml:space="preserve"> Collegiate  Men C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Entry'!E80</f>
        <v xml:space="preserve"> </v>
      </c>
      <c r="C80" s="9" t="str">
        <f t="shared" si="2"/>
        <v xml:space="preserve"> Collegiate  Men C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Entry'!E81</f>
        <v xml:space="preserve"> </v>
      </c>
      <c r="C81" s="9" t="str">
        <f t="shared" si="2"/>
        <v xml:space="preserve"> Collegiate  Men C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Entry'!E82</f>
        <v xml:space="preserve"> </v>
      </c>
      <c r="C82" s="9" t="str">
        <f t="shared" si="2"/>
        <v xml:space="preserve"> Collegiate  Men C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Entry'!E83</f>
        <v xml:space="preserve"> </v>
      </c>
      <c r="C83" s="9" t="str">
        <f t="shared" si="2"/>
        <v xml:space="preserve"> Collegiate  Men C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Entry'!E84</f>
        <v xml:space="preserve"> </v>
      </c>
      <c r="C84" s="9" t="str">
        <f t="shared" si="2"/>
        <v xml:space="preserve"> Collegiate  Men C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Entry'!E85</f>
        <v xml:space="preserve"> </v>
      </c>
      <c r="C85" s="9" t="str">
        <f t="shared" si="2"/>
        <v xml:space="preserve"> Collegiate  Men C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Entry'!E86</f>
        <v xml:space="preserve"> </v>
      </c>
      <c r="C86" s="9" t="str">
        <f t="shared" si="2"/>
        <v xml:space="preserve"> Collegiate  Men C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Entry'!E87</f>
        <v xml:space="preserve"> </v>
      </c>
      <c r="C87" s="9" t="str">
        <f t="shared" si="2"/>
        <v xml:space="preserve"> Collegiate  Men C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Entry'!E88</f>
        <v xml:space="preserve"> </v>
      </c>
      <c r="C88" s="9" t="str">
        <f t="shared" si="2"/>
        <v xml:space="preserve"> Collegiate  Men C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Entry'!E89</f>
        <v xml:space="preserve"> </v>
      </c>
      <c r="C89" s="9" t="str">
        <f t="shared" si="2"/>
        <v xml:space="preserve"> Collegiate  Men C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Entry'!E90</f>
        <v xml:space="preserve"> </v>
      </c>
      <c r="C90" s="9" t="str">
        <f t="shared" si="2"/>
        <v xml:space="preserve"> Collegiate  Men C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Entry'!E91</f>
        <v xml:space="preserve"> </v>
      </c>
      <c r="C91" s="9" t="str">
        <f t="shared" si="2"/>
        <v xml:space="preserve"> Collegiate  Men C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Entry'!E92</f>
        <v xml:space="preserve"> </v>
      </c>
      <c r="C92" s="9" t="str">
        <f t="shared" si="2"/>
        <v xml:space="preserve"> Collegiate  Men C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Entry'!E93</f>
        <v xml:space="preserve"> </v>
      </c>
      <c r="C93" s="9" t="str">
        <f t="shared" si="2"/>
        <v xml:space="preserve"> Collegiate  Men C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Entry'!E94</f>
        <v xml:space="preserve"> </v>
      </c>
      <c r="C94" s="9" t="str">
        <f t="shared" si="2"/>
        <v xml:space="preserve"> Collegiate  Men C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Entry'!E95</f>
        <v xml:space="preserve"> </v>
      </c>
      <c r="C95" s="9" t="str">
        <f t="shared" si="2"/>
        <v xml:space="preserve"> Collegiate  Men C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Entry'!E96</f>
        <v xml:space="preserve"> </v>
      </c>
      <c r="C96" s="9" t="str">
        <f t="shared" si="2"/>
        <v xml:space="preserve"> Collegiate  Men C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A4BAC-C774-4182-B25E-C0AD31950F86}">
  <sheetPr>
    <pageSetUpPr fitToPage="1"/>
  </sheetPr>
  <dimension ref="A1:K96"/>
  <sheetViews>
    <sheetView workbookViewId="0">
      <selection activeCell="A97" sqref="A97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Entry'!F2</f>
        <v>100</v>
      </c>
      <c r="C2" s="9" t="str">
        <f>CONCATENATE($B2,"Juniors 15-18 Boys/Girls")</f>
        <v>100Juniors 15-18 Boys/Girls</v>
      </c>
      <c r="D2" s="10" t="str">
        <f>IFERROR(VLOOKUP($C2,'[1]2021-11-20NCCX10'!$D:$Z,4,0),"")</f>
        <v>Gray</v>
      </c>
      <c r="E2" s="10" t="str">
        <f>IFERROR(VLOOKUP($C2,'[1]2021-11-20NCCX10'!$D:$Z,5,0),"")</f>
        <v>Barnett</v>
      </c>
      <c r="F2" s="10" t="str">
        <f>IFERROR(VLOOKUP($C2,'[1]2021-11-20NCCX10'!$D:$Z,7,0),"")</f>
        <v>M</v>
      </c>
      <c r="G2" s="10">
        <f>IFERROR(VLOOKUP($C2,'[1]2021-11-20NCCX10'!$D:$Z,10,0),"")</f>
        <v>15</v>
      </c>
      <c r="H2" s="11">
        <f>IFERROR(VLOOKUP($C2,'[1]2021-11-20NCCX10'!$D:$Z,12,0),"")</f>
        <v>44636</v>
      </c>
      <c r="I2" s="10" t="str">
        <f>IFERROR(VLOOKUP($C2,'[1]2021-11-20NCCX10'!$D:$Z,9,0),"")</f>
        <v>SC</v>
      </c>
      <c r="J2" s="10" t="str">
        <f>IFERROR(VLOOKUP($C2,'[1]2021-11-20NCCX10'!$D:$Z,11,0),"")</f>
        <v>ONTO p/b Hincapie Racing</v>
      </c>
      <c r="K2" s="10">
        <f>IFERROR(VLOOKUP($C2,'[1]2021-11-20NCCX10'!$D:$Z,17,0),"")</f>
        <v>493318</v>
      </c>
    </row>
    <row r="3" spans="1:11" x14ac:dyDescent="0.2">
      <c r="A3" s="9">
        <f>IF(B3&lt;&gt;" ",'Results Data Entry'!A3," ")</f>
        <v>2</v>
      </c>
      <c r="B3" s="9">
        <f>'Results Data Entry'!F3</f>
        <v>103</v>
      </c>
      <c r="C3" s="9" t="str">
        <f t="shared" ref="C3:C66" si="0">CONCATENATE($B3,"Juniors 15-18 Boys/Girls")</f>
        <v>103Juniors 15-18 Boys/Girls</v>
      </c>
      <c r="D3" s="10" t="str">
        <f>IFERROR(VLOOKUP($C3,'[1]2021-11-20NCCX10'!$D:$Z,4,0),"")</f>
        <v>Elijah</v>
      </c>
      <c r="E3" s="10" t="str">
        <f>IFERROR(VLOOKUP($C3,'[1]2021-11-20NCCX10'!$D:$Z,5,0),"")</f>
        <v>Culbertson</v>
      </c>
      <c r="F3" s="10" t="str">
        <f>IFERROR(VLOOKUP($C3,'[1]2021-11-20NCCX10'!$D:$Z,7,0),"")</f>
        <v>M</v>
      </c>
      <c r="G3" s="10">
        <f>IFERROR(VLOOKUP($C3,'[1]2021-11-20NCCX10'!$D:$Z,10,0),"")</f>
        <v>15</v>
      </c>
      <c r="H3" s="11">
        <f>IFERROR(VLOOKUP($C3,'[1]2021-11-20NCCX10'!$D:$Z,12,0),"")</f>
        <v>44558</v>
      </c>
      <c r="I3" s="10" t="str">
        <f>IFERROR(VLOOKUP($C3,'[1]2021-11-20NCCX10'!$D:$Z,9,0),"")</f>
        <v>VA</v>
      </c>
      <c r="J3" s="10" t="str">
        <f>IFERROR(VLOOKUP($C3,'[1]2021-11-20NCCX10'!$D:$Z,11,0),"")</f>
        <v>Miller School of Albemarle</v>
      </c>
      <c r="K3" s="10">
        <f>IFERROR(VLOOKUP($C3,'[1]2021-11-20NCCX10'!$D:$Z,17,0),"")</f>
        <v>546343</v>
      </c>
    </row>
    <row r="4" spans="1:11" x14ac:dyDescent="0.2">
      <c r="A4" s="9">
        <f>IF(B4&lt;&gt;" ",'Results Data Entry'!A4," ")</f>
        <v>3</v>
      </c>
      <c r="B4" s="9">
        <f>'Results Data Entry'!F4</f>
        <v>105</v>
      </c>
      <c r="C4" s="9" t="str">
        <f t="shared" si="0"/>
        <v>105Juniors 15-18 Boys/Girls</v>
      </c>
      <c r="D4" s="10" t="str">
        <f>IFERROR(VLOOKUP($C4,'[1]2021-11-20NCCX10'!$D:$Z,4,0),"")</f>
        <v>Hunter</v>
      </c>
      <c r="E4" s="10" t="str">
        <f>IFERROR(VLOOKUP($C4,'[1]2021-11-20NCCX10'!$D:$Z,5,0),"")</f>
        <v>Hensley</v>
      </c>
      <c r="F4" s="10" t="str">
        <f>IFERROR(VLOOKUP($C4,'[1]2021-11-20NCCX10'!$D:$Z,7,0),"")</f>
        <v>M</v>
      </c>
      <c r="G4" s="10">
        <f>IFERROR(VLOOKUP($C4,'[1]2021-11-20NCCX10'!$D:$Z,10,0),"")</f>
        <v>17</v>
      </c>
      <c r="H4" s="11">
        <f>IFERROR(VLOOKUP($C4,'[1]2021-11-20NCCX10'!$D:$Z,12,0),"")</f>
        <v>44548</v>
      </c>
      <c r="I4" s="10" t="str">
        <f>IFERROR(VLOOKUP($C4,'[1]2021-11-20NCCX10'!$D:$Z,9,0),"")</f>
        <v>NC</v>
      </c>
      <c r="J4" s="10" t="str">
        <f>IFERROR(VLOOKUP($C4,'[1]2021-11-20NCCX10'!$D:$Z,11,0),"")</f>
        <v>Recycles Bike Shop</v>
      </c>
      <c r="K4" s="10">
        <f>IFERROR(VLOOKUP($C4,'[1]2021-11-20NCCX10'!$D:$Z,17,0),"")</f>
        <v>578244</v>
      </c>
    </row>
    <row r="5" spans="1:11" x14ac:dyDescent="0.2">
      <c r="A5" s="9">
        <f>IF(B5&lt;&gt;" ",'Results Data Entry'!A5," ")</f>
        <v>4</v>
      </c>
      <c r="B5" s="9">
        <f>'Results Data Entry'!F5</f>
        <v>106</v>
      </c>
      <c r="C5" s="9" t="str">
        <f t="shared" si="0"/>
        <v>106Juniors 15-18 Boys/Girls</v>
      </c>
      <c r="D5" s="10" t="str">
        <f>IFERROR(VLOOKUP($C5,'[1]2021-11-20NCCX10'!$D:$Z,4,0),"")</f>
        <v>Colin</v>
      </c>
      <c r="E5" s="10" t="str">
        <f>IFERROR(VLOOKUP($C5,'[1]2021-11-20NCCX10'!$D:$Z,5,0),"")</f>
        <v>Mathern</v>
      </c>
      <c r="F5" s="10" t="str">
        <f>IFERROR(VLOOKUP($C5,'[1]2021-11-20NCCX10'!$D:$Z,7,0),"")</f>
        <v>M</v>
      </c>
      <c r="G5" s="10">
        <f>IFERROR(VLOOKUP($C5,'[1]2021-11-20NCCX10'!$D:$Z,10,0),"")</f>
        <v>15</v>
      </c>
      <c r="H5" s="11" t="str">
        <f>IFERROR(VLOOKUP($C5,'[1]2021-11-20NCCX10'!$D:$Z,12,0),"")</f>
        <v>One Day</v>
      </c>
      <c r="I5" s="10" t="str">
        <f>IFERROR(VLOOKUP($C5,'[1]2021-11-20NCCX10'!$D:$Z,9,0),"")</f>
        <v>SC</v>
      </c>
      <c r="J5" s="10" t="str">
        <f>IFERROR(VLOOKUP($C5,'[1]2021-11-20NCCX10'!$D:$Z,11,0),"")</f>
        <v xml:space="preserve"> </v>
      </c>
      <c r="K5" s="10" t="str">
        <f>IFERROR(VLOOKUP($C5,'[1]2021-11-20NCCX10'!$D:$Z,17,0),"")</f>
        <v>ODMathernColin</v>
      </c>
    </row>
    <row r="6" spans="1:11" x14ac:dyDescent="0.2">
      <c r="A6" s="9">
        <f>IF(B6&lt;&gt;" ",'Results Data Entry'!A6," ")</f>
        <v>5</v>
      </c>
      <c r="B6" s="9">
        <f>'Results Data Entry'!F6</f>
        <v>102</v>
      </c>
      <c r="C6" s="9" t="str">
        <f t="shared" si="0"/>
        <v>102Juniors 15-18 Boys/Girls</v>
      </c>
      <c r="D6" s="10" t="str">
        <f>IFERROR(VLOOKUP($C6,'[1]2021-11-20NCCX10'!$D:$Z,4,0),"")</f>
        <v>Austin</v>
      </c>
      <c r="E6" s="10" t="str">
        <f>IFERROR(VLOOKUP($C6,'[1]2021-11-20NCCX10'!$D:$Z,5,0),"")</f>
        <v>Boswell</v>
      </c>
      <c r="F6" s="10" t="str">
        <f>IFERROR(VLOOKUP($C6,'[1]2021-11-20NCCX10'!$D:$Z,7,0),"")</f>
        <v>M</v>
      </c>
      <c r="G6" s="10">
        <f>IFERROR(VLOOKUP($C6,'[1]2021-11-20NCCX10'!$D:$Z,10,0),"")</f>
        <v>18</v>
      </c>
      <c r="H6" s="11">
        <f>IFERROR(VLOOKUP($C6,'[1]2021-11-20NCCX10'!$D:$Z,12,0),"")</f>
        <v>44860</v>
      </c>
      <c r="I6" s="10" t="str">
        <f>IFERROR(VLOOKUP($C6,'[1]2021-11-20NCCX10'!$D:$Z,9,0),"")</f>
        <v>NC</v>
      </c>
      <c r="J6" s="10" t="str">
        <f>IFERROR(VLOOKUP($C6,'[1]2021-11-20NCCX10'!$D:$Z,11,0),"")</f>
        <v xml:space="preserve"> </v>
      </c>
      <c r="K6" s="10">
        <f>IFERROR(VLOOKUP($C6,'[1]2021-11-20NCCX10'!$D:$Z,17,0),"")</f>
        <v>625293</v>
      </c>
    </row>
    <row r="7" spans="1:11" x14ac:dyDescent="0.2">
      <c r="A7" s="9">
        <f>IF(B7&lt;&gt;" ",'Results Data Entry'!A7," ")</f>
        <v>6</v>
      </c>
      <c r="B7" s="9">
        <f>'Results Data Entry'!F7</f>
        <v>104</v>
      </c>
      <c r="C7" s="9" t="str">
        <f t="shared" si="0"/>
        <v>104Juniors 15-18 Boys/Girls</v>
      </c>
      <c r="D7" s="10" t="str">
        <f>IFERROR(VLOOKUP($C7,'[1]2021-11-20NCCX10'!$D:$Z,4,0),"")</f>
        <v>Nicholas</v>
      </c>
      <c r="E7" s="10" t="str">
        <f>IFERROR(VLOOKUP($C7,'[1]2021-11-20NCCX10'!$D:$Z,5,0),"")</f>
        <v>Dasilva</v>
      </c>
      <c r="F7" s="10" t="str">
        <f>IFERROR(VLOOKUP($C7,'[1]2021-11-20NCCX10'!$D:$Z,7,0),"")</f>
        <v>M</v>
      </c>
      <c r="G7" s="10">
        <f>IFERROR(VLOOKUP($C7,'[1]2021-11-20NCCX10'!$D:$Z,10,0),"")</f>
        <v>15</v>
      </c>
      <c r="H7" s="11">
        <f>IFERROR(VLOOKUP($C7,'[1]2021-11-20NCCX10'!$D:$Z,12,0),"")</f>
        <v>44806</v>
      </c>
      <c r="I7" s="10" t="str">
        <f>IFERROR(VLOOKUP($C7,'[1]2021-11-20NCCX10'!$D:$Z,9,0),"")</f>
        <v>NC</v>
      </c>
      <c r="J7" s="10" t="str">
        <f>IFERROR(VLOOKUP($C7,'[1]2021-11-20NCCX10'!$D:$Z,11,0),"")</f>
        <v>NCTC</v>
      </c>
      <c r="K7" s="10">
        <f>IFERROR(VLOOKUP($C7,'[1]2021-11-20NCCX10'!$D:$Z,17,0),"")</f>
        <v>544028</v>
      </c>
    </row>
    <row r="8" spans="1:11" x14ac:dyDescent="0.2">
      <c r="A8" s="9">
        <f>IF(B8&lt;&gt;" ",'Results Data Entry'!A8," ")</f>
        <v>7</v>
      </c>
      <c r="B8" s="9">
        <f>'Results Data Entry'!F8</f>
        <v>101</v>
      </c>
      <c r="C8" s="9" t="str">
        <f t="shared" si="0"/>
        <v>101Juniors 15-18 Boys/Girls</v>
      </c>
      <c r="D8" s="10" t="str">
        <f>IFERROR(VLOOKUP($C8,'[1]2021-11-20NCCX10'!$D:$Z,4,0),"")</f>
        <v>Gray</v>
      </c>
      <c r="E8" s="10" t="str">
        <f>IFERROR(VLOOKUP($C8,'[1]2021-11-20NCCX10'!$D:$Z,5,0),"")</f>
        <v>Blount</v>
      </c>
      <c r="F8" s="10" t="str">
        <f>IFERROR(VLOOKUP($C8,'[1]2021-11-20NCCX10'!$D:$Z,7,0),"")</f>
        <v>M</v>
      </c>
      <c r="G8" s="10">
        <f>IFERROR(VLOOKUP($C8,'[1]2021-11-20NCCX10'!$D:$Z,10,0),"")</f>
        <v>15</v>
      </c>
      <c r="H8" s="11" t="str">
        <f>IFERROR(VLOOKUP($C8,'[1]2021-11-20NCCX10'!$D:$Z,12,0),"")</f>
        <v>One Day</v>
      </c>
      <c r="I8" s="10" t="str">
        <f>IFERROR(VLOOKUP($C8,'[1]2021-11-20NCCX10'!$D:$Z,9,0),"")</f>
        <v>SC</v>
      </c>
      <c r="J8" s="10" t="str">
        <f>IFERROR(VLOOKUP($C8,'[1]2021-11-20NCCX10'!$D:$Z,11,0),"")</f>
        <v xml:space="preserve"> </v>
      </c>
      <c r="K8" s="10" t="str">
        <f>IFERROR(VLOOKUP($C8,'[1]2021-11-20NCCX10'!$D:$Z,17,0),"")</f>
        <v>ODBlountGray</v>
      </c>
    </row>
    <row r="9" spans="1:11" x14ac:dyDescent="0.2">
      <c r="A9" s="9" t="s">
        <v>37</v>
      </c>
      <c r="B9" s="9">
        <f>'Results Data Entry'!F9</f>
        <v>107</v>
      </c>
      <c r="C9" s="9" t="str">
        <f t="shared" si="0"/>
        <v>107Juniors 15-18 Boys/Girls</v>
      </c>
      <c r="D9" s="10" t="str">
        <f>IFERROR(VLOOKUP($C9,'[1]2021-11-20NCCX10'!$D:$Z,4,0),"")</f>
        <v>Andrew</v>
      </c>
      <c r="E9" s="10" t="str">
        <f>IFERROR(VLOOKUP($C9,'[1]2021-11-20NCCX10'!$D:$Z,5,0),"")</f>
        <v>McIntyre</v>
      </c>
      <c r="F9" s="10" t="str">
        <f>IFERROR(VLOOKUP($C9,'[1]2021-11-20NCCX10'!$D:$Z,7,0),"")</f>
        <v>M</v>
      </c>
      <c r="G9" s="10">
        <f>IFERROR(VLOOKUP($C9,'[1]2021-11-20NCCX10'!$D:$Z,10,0),"")</f>
        <v>15</v>
      </c>
      <c r="H9" s="11">
        <f>IFERROR(VLOOKUP($C9,'[1]2021-11-20NCCX10'!$D:$Z,12,0),"")</f>
        <v>44839</v>
      </c>
      <c r="I9" s="10" t="str">
        <f>IFERROR(VLOOKUP($C9,'[1]2021-11-20NCCX10'!$D:$Z,9,0),"")</f>
        <v>NC</v>
      </c>
      <c r="J9" s="10" t="str">
        <f>IFERROR(VLOOKUP($C9,'[1]2021-11-20NCCX10'!$D:$Z,11,0),"")</f>
        <v>Live it Xtreme</v>
      </c>
      <c r="K9" s="10">
        <f>IFERROR(VLOOKUP($C9,'[1]2021-11-20NCCX10'!$D:$Z,17,0),"")</f>
        <v>625649</v>
      </c>
    </row>
    <row r="10" spans="1:11" hidden="1" x14ac:dyDescent="0.2">
      <c r="A10" s="9" t="str">
        <f>IF(B10&lt;&gt;" ",'Results Data Entry'!A10," ")</f>
        <v xml:space="preserve"> </v>
      </c>
      <c r="B10" s="9" t="str">
        <f>'Results Data Entry'!F10</f>
        <v xml:space="preserve"> </v>
      </c>
      <c r="C10" s="9" t="str">
        <f t="shared" si="0"/>
        <v xml:space="preserve"> Juniors 15-18 Boys/Girls</v>
      </c>
      <c r="D10" s="10" t="str">
        <f>IFERROR(VLOOKUP($C10,'[1]2021-11-20NCCX10'!$D:$Z,4,0),"")</f>
        <v/>
      </c>
      <c r="E10" s="10" t="str">
        <f>IFERROR(VLOOKUP($C10,'[1]2021-11-20NCCX10'!$D:$Z,5,0),"")</f>
        <v/>
      </c>
      <c r="F10" s="10" t="str">
        <f>IFERROR(VLOOKUP($C10,'[1]2021-11-20NCCX10'!$D:$Z,7,0),"")</f>
        <v/>
      </c>
      <c r="G10" s="10" t="str">
        <f>IFERROR(VLOOKUP($C10,'[1]2021-11-20NCCX10'!$D:$Z,10,0),"")</f>
        <v/>
      </c>
      <c r="H10" s="11" t="str">
        <f>IFERROR(VLOOKUP($C10,'[1]2021-11-20NCCX10'!$D:$Z,12,0),"")</f>
        <v/>
      </c>
      <c r="I10" s="10" t="str">
        <f>IFERROR(VLOOKUP($C10,'[1]2021-11-20NCCX10'!$D:$Z,9,0),"")</f>
        <v/>
      </c>
      <c r="J10" s="10" t="str">
        <f>IFERROR(VLOOKUP($C10,'[1]2021-11-20NCCX10'!$D:$Z,11,0),"")</f>
        <v/>
      </c>
      <c r="K10" s="10" t="str">
        <f>IFERROR(VLOOKUP($C10,'[1]2021-11-20NCCX10'!$D:$Z,17,0),"")</f>
        <v/>
      </c>
    </row>
    <row r="11" spans="1:11" hidden="1" x14ac:dyDescent="0.2">
      <c r="A11" s="9" t="str">
        <f>IF(B11&lt;&gt;" ",'Results Data Entry'!A11," ")</f>
        <v xml:space="preserve"> </v>
      </c>
      <c r="B11" s="9" t="str">
        <f>'Results Data Entry'!F11</f>
        <v xml:space="preserve"> </v>
      </c>
      <c r="C11" s="9" t="str">
        <f t="shared" si="0"/>
        <v xml:space="preserve"> Juniors 15-18 Boys/Girls</v>
      </c>
      <c r="D11" s="10" t="str">
        <f>IFERROR(VLOOKUP($C11,'[1]2021-11-20NCCX10'!$D:$Z,4,0),"")</f>
        <v/>
      </c>
      <c r="E11" s="10" t="str">
        <f>IFERROR(VLOOKUP($C11,'[1]2021-11-20NCCX10'!$D:$Z,5,0),"")</f>
        <v/>
      </c>
      <c r="F11" s="10" t="str">
        <f>IFERROR(VLOOKUP($C11,'[1]2021-11-20NCCX10'!$D:$Z,7,0),"")</f>
        <v/>
      </c>
      <c r="G11" s="10" t="str">
        <f>IFERROR(VLOOKUP($C11,'[1]2021-11-20NCCX10'!$D:$Z,10,0),"")</f>
        <v/>
      </c>
      <c r="H11" s="11" t="str">
        <f>IFERROR(VLOOKUP($C11,'[1]2021-11-20NCCX10'!$D:$Z,12,0),"")</f>
        <v/>
      </c>
      <c r="I11" s="10" t="str">
        <f>IFERROR(VLOOKUP($C11,'[1]2021-11-20NCCX10'!$D:$Z,9,0),"")</f>
        <v/>
      </c>
      <c r="J11" s="10" t="str">
        <f>IFERROR(VLOOKUP($C11,'[1]2021-11-20NCCX10'!$D:$Z,11,0),"")</f>
        <v/>
      </c>
      <c r="K11" s="10" t="str">
        <f>IFERROR(VLOOKUP($C11,'[1]2021-11-20NCCX10'!$D:$Z,17,0),"")</f>
        <v/>
      </c>
    </row>
    <row r="12" spans="1:11" hidden="1" x14ac:dyDescent="0.2">
      <c r="A12" s="9" t="str">
        <f>IF(B12&lt;&gt;" ",'Results Data Entry'!A12," ")</f>
        <v xml:space="preserve"> </v>
      </c>
      <c r="B12" s="9" t="str">
        <f>'Results Data Entry'!F12</f>
        <v xml:space="preserve"> </v>
      </c>
      <c r="C12" s="9" t="str">
        <f t="shared" si="0"/>
        <v xml:space="preserve"> Juniors 15-18 Boys/Girls</v>
      </c>
      <c r="D12" s="10" t="str">
        <f>IFERROR(VLOOKUP($C12,'[1]2021-11-20NCCX10'!$D:$Z,4,0),"")</f>
        <v/>
      </c>
      <c r="E12" s="10" t="str">
        <f>IFERROR(VLOOKUP($C12,'[1]2021-11-20NCCX10'!$D:$Z,5,0),"")</f>
        <v/>
      </c>
      <c r="F12" s="10" t="str">
        <f>IFERROR(VLOOKUP($C12,'[1]2021-11-20NCCX10'!$D:$Z,7,0),"")</f>
        <v/>
      </c>
      <c r="G12" s="10" t="str">
        <f>IFERROR(VLOOKUP($C12,'[1]2021-11-20NCCX10'!$D:$Z,10,0),"")</f>
        <v/>
      </c>
      <c r="H12" s="11" t="str">
        <f>IFERROR(VLOOKUP($C12,'[1]2021-11-20NCCX10'!$D:$Z,12,0),"")</f>
        <v/>
      </c>
      <c r="I12" s="10" t="str">
        <f>IFERROR(VLOOKUP($C12,'[1]2021-11-20NCCX10'!$D:$Z,9,0),"")</f>
        <v/>
      </c>
      <c r="J12" s="10" t="str">
        <f>IFERROR(VLOOKUP($C12,'[1]2021-11-20NCCX10'!$D:$Z,11,0),"")</f>
        <v/>
      </c>
      <c r="K12" s="10" t="str">
        <f>IFERROR(VLOOKUP($C12,'[1]2021-11-20NCCX10'!$D:$Z,17,0),"")</f>
        <v/>
      </c>
    </row>
    <row r="13" spans="1:11" hidden="1" x14ac:dyDescent="0.2">
      <c r="A13" s="9" t="str">
        <f>IF(B13&lt;&gt;" ",'Results Data Entry'!A13," ")</f>
        <v xml:space="preserve"> </v>
      </c>
      <c r="B13" s="9" t="str">
        <f>'Results Data Entry'!F13</f>
        <v xml:space="preserve"> </v>
      </c>
      <c r="C13" s="9" t="str">
        <f t="shared" si="0"/>
        <v xml:space="preserve"> Juniors 15-18 Boys/Girls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hidden="1" x14ac:dyDescent="0.2">
      <c r="A14" s="9" t="str">
        <f>IF(B14&lt;&gt;" ",'Results Data Entry'!A14," ")</f>
        <v xml:space="preserve"> </v>
      </c>
      <c r="B14" s="9" t="str">
        <f>'Results Data Entry'!F14</f>
        <v xml:space="preserve"> </v>
      </c>
      <c r="C14" s="9" t="str">
        <f t="shared" si="0"/>
        <v xml:space="preserve"> Juniors 15-18 Boys/Girls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hidden="1" x14ac:dyDescent="0.2">
      <c r="A15" s="9" t="str">
        <f>IF(B15&lt;&gt;" ",'Results Data Entry'!A15," ")</f>
        <v xml:space="preserve"> </v>
      </c>
      <c r="B15" s="9" t="str">
        <f>'Results Data Entry'!F15</f>
        <v xml:space="preserve"> </v>
      </c>
      <c r="C15" s="9" t="str">
        <f t="shared" si="0"/>
        <v xml:space="preserve"> Juniors 15-18 Boys/Girls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hidden="1" x14ac:dyDescent="0.2">
      <c r="A16" s="9" t="str">
        <f>IF(B16&lt;&gt;" ",'Results Data Entry'!A16," ")</f>
        <v xml:space="preserve"> </v>
      </c>
      <c r="B16" s="9" t="str">
        <f>'Results Data Entry'!F16</f>
        <v xml:space="preserve"> </v>
      </c>
      <c r="C16" s="9" t="str">
        <f t="shared" si="0"/>
        <v xml:space="preserve"> Juniors 15-18 Boys/Girls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Entry'!F17</f>
        <v xml:space="preserve"> </v>
      </c>
      <c r="C17" s="9" t="str">
        <f t="shared" si="0"/>
        <v xml:space="preserve"> Juniors 15-18 Boys/Girls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Entry'!F18</f>
        <v xml:space="preserve"> </v>
      </c>
      <c r="C18" s="9" t="str">
        <f t="shared" si="0"/>
        <v xml:space="preserve"> Juniors 15-18 Boys/Girls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Entry'!F19</f>
        <v xml:space="preserve"> </v>
      </c>
      <c r="C19" s="9" t="str">
        <f t="shared" si="0"/>
        <v xml:space="preserve"> Juniors 15-18 Boys/Girls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Entry'!F20</f>
        <v xml:space="preserve"> </v>
      </c>
      <c r="C20" s="9" t="str">
        <f t="shared" si="0"/>
        <v xml:space="preserve"> Juniors 15-18 Boys/Girls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Entry'!F21</f>
        <v xml:space="preserve"> </v>
      </c>
      <c r="C21" s="9" t="str">
        <f t="shared" si="0"/>
        <v xml:space="preserve"> Juniors 15-18 Boys/Girls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Entry'!F22</f>
        <v xml:space="preserve"> </v>
      </c>
      <c r="C22" s="9" t="str">
        <f t="shared" si="0"/>
        <v xml:space="preserve"> Juniors 15-18 Boys/Girls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Entry'!F23</f>
        <v xml:space="preserve"> </v>
      </c>
      <c r="C23" s="9" t="str">
        <f t="shared" si="0"/>
        <v xml:space="preserve"> Juniors 15-18 Boys/Girls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Entry'!F24</f>
        <v xml:space="preserve"> </v>
      </c>
      <c r="C24" s="9" t="str">
        <f t="shared" si="0"/>
        <v xml:space="preserve"> Juniors 15-18 Boys/Girls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Entry'!F25</f>
        <v xml:space="preserve"> </v>
      </c>
      <c r="C25" s="9" t="str">
        <f t="shared" si="0"/>
        <v xml:space="preserve"> Juniors 15-18 Boys/Girls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Entry'!F26</f>
        <v xml:space="preserve"> </v>
      </c>
      <c r="C26" s="9" t="str">
        <f t="shared" si="0"/>
        <v xml:space="preserve"> Juniors 15-18 Boys/Girls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Entry'!F27</f>
        <v xml:space="preserve"> </v>
      </c>
      <c r="C27" s="9" t="str">
        <f t="shared" si="0"/>
        <v xml:space="preserve"> Juniors 15-18 Boys/Girls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Entry'!F28</f>
        <v xml:space="preserve"> </v>
      </c>
      <c r="C28" s="9" t="str">
        <f t="shared" si="0"/>
        <v xml:space="preserve"> Juniors 15-18 Boys/Girls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Entry'!F29</f>
        <v xml:space="preserve"> </v>
      </c>
      <c r="C29" s="9" t="str">
        <f t="shared" si="0"/>
        <v xml:space="preserve"> Juniors 15-18 Boys/Girls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Entry'!F30</f>
        <v xml:space="preserve"> </v>
      </c>
      <c r="C30" s="9" t="str">
        <f t="shared" si="0"/>
        <v xml:space="preserve"> Juniors 15-18 Boys/Girls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Entry'!F31</f>
        <v xml:space="preserve"> </v>
      </c>
      <c r="C31" s="9" t="str">
        <f t="shared" si="0"/>
        <v xml:space="preserve"> Juniors 15-18 Boys/Girls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Entry'!F32</f>
        <v xml:space="preserve"> </v>
      </c>
      <c r="C32" s="9" t="str">
        <f t="shared" si="0"/>
        <v xml:space="preserve"> Juniors 15-18 Boys/Girls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Entry'!F33</f>
        <v xml:space="preserve"> </v>
      </c>
      <c r="C33" s="9" t="str">
        <f t="shared" si="0"/>
        <v xml:space="preserve"> Juniors 15-18 Boys/Girls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Entry'!F34</f>
        <v xml:space="preserve"> </v>
      </c>
      <c r="C34" s="9" t="str">
        <f t="shared" si="0"/>
        <v xml:space="preserve"> Juniors 15-18 Boys/Girls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Entry'!F35</f>
        <v xml:space="preserve"> </v>
      </c>
      <c r="C35" s="9" t="str">
        <f t="shared" si="0"/>
        <v xml:space="preserve"> Juniors 15-18 Boys/Girls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Entry'!F36</f>
        <v xml:space="preserve"> </v>
      </c>
      <c r="C36" s="9" t="str">
        <f t="shared" si="0"/>
        <v xml:space="preserve"> Juniors 15-18 Boys/Girls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Entry'!F37</f>
        <v xml:space="preserve"> </v>
      </c>
      <c r="C37" s="9" t="str">
        <f t="shared" si="0"/>
        <v xml:space="preserve"> Juniors 15-18 Boys/Girls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Entry'!F38</f>
        <v xml:space="preserve"> </v>
      </c>
      <c r="C38" s="9" t="str">
        <f t="shared" si="0"/>
        <v xml:space="preserve"> Juniors 15-18 Boys/Girls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Entry'!F39</f>
        <v xml:space="preserve"> </v>
      </c>
      <c r="C39" s="9" t="str">
        <f t="shared" si="0"/>
        <v xml:space="preserve"> Juniors 15-18 Boys/Girls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Entry'!F40</f>
        <v xml:space="preserve"> </v>
      </c>
      <c r="C40" s="9" t="str">
        <f t="shared" si="0"/>
        <v xml:space="preserve"> Juniors 15-18 Boys/Girls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Entry'!F41</f>
        <v xml:space="preserve"> </v>
      </c>
      <c r="C41" s="9" t="str">
        <f t="shared" si="0"/>
        <v xml:space="preserve"> Juniors 15-18 Boys/Girls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Entry'!F42</f>
        <v xml:space="preserve"> </v>
      </c>
      <c r="C42" s="9" t="str">
        <f t="shared" si="0"/>
        <v xml:space="preserve"> Juniors 15-18 Boys/Girls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Entry'!F43</f>
        <v xml:space="preserve"> </v>
      </c>
      <c r="C43" s="9" t="str">
        <f t="shared" si="0"/>
        <v xml:space="preserve"> Juniors 15-18 Boys/Girls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Entry'!F44</f>
        <v xml:space="preserve"> </v>
      </c>
      <c r="C44" s="9" t="str">
        <f t="shared" si="0"/>
        <v xml:space="preserve"> Juniors 15-18 Boys/Girls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Entry'!F45</f>
        <v xml:space="preserve"> </v>
      </c>
      <c r="C45" s="9" t="str">
        <f t="shared" si="0"/>
        <v xml:space="preserve"> Juniors 15-18 Boys/Girls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Entry'!F46</f>
        <v xml:space="preserve"> </v>
      </c>
      <c r="C46" s="9" t="str">
        <f t="shared" si="0"/>
        <v xml:space="preserve"> Juniors 15-18 Boys/Girls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Entry'!F47</f>
        <v xml:space="preserve"> </v>
      </c>
      <c r="C47" s="9" t="str">
        <f t="shared" si="0"/>
        <v xml:space="preserve"> Juniors 15-18 Boys/Girls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Entry'!F48</f>
        <v xml:space="preserve"> </v>
      </c>
      <c r="C48" s="9" t="str">
        <f t="shared" si="0"/>
        <v xml:space="preserve"> Juniors 15-18 Boys/Girls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Entry'!F49</f>
        <v xml:space="preserve"> </v>
      </c>
      <c r="C49" s="9" t="str">
        <f t="shared" si="0"/>
        <v xml:space="preserve"> Juniors 15-18 Boys/Girls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Entry'!F50</f>
        <v xml:space="preserve"> </v>
      </c>
      <c r="C50" s="9" t="str">
        <f t="shared" si="0"/>
        <v xml:space="preserve"> Juniors 15-18 Boys/Girls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Entry'!F51</f>
        <v xml:space="preserve"> </v>
      </c>
      <c r="C51" s="9" t="str">
        <f t="shared" si="0"/>
        <v xml:space="preserve"> Juniors 15-18 Boys/Girls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Entry'!F52</f>
        <v xml:space="preserve"> </v>
      </c>
      <c r="C52" s="9" t="str">
        <f t="shared" si="0"/>
        <v xml:space="preserve"> Juniors 15-18 Boys/Girls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Entry'!F53</f>
        <v xml:space="preserve"> </v>
      </c>
      <c r="C53" s="9" t="str">
        <f t="shared" si="0"/>
        <v xml:space="preserve"> Juniors 15-18 Boys/Girls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Entry'!F54</f>
        <v xml:space="preserve"> </v>
      </c>
      <c r="C54" s="9" t="str">
        <f t="shared" si="0"/>
        <v xml:space="preserve"> Juniors 15-18 Boys/Girls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Entry'!F55</f>
        <v xml:space="preserve"> </v>
      </c>
      <c r="C55" s="9" t="str">
        <f t="shared" si="0"/>
        <v xml:space="preserve"> Juniors 15-18 Boys/Girls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Entry'!F56</f>
        <v xml:space="preserve"> </v>
      </c>
      <c r="C56" s="9" t="str">
        <f t="shared" si="0"/>
        <v xml:space="preserve"> Juniors 15-18 Boys/Girls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Entry'!F57</f>
        <v xml:space="preserve"> </v>
      </c>
      <c r="C57" s="9" t="str">
        <f t="shared" si="0"/>
        <v xml:space="preserve"> Juniors 15-18 Boys/Girls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Entry'!F58</f>
        <v xml:space="preserve"> </v>
      </c>
      <c r="C58" s="9" t="str">
        <f t="shared" si="0"/>
        <v xml:space="preserve"> Juniors 15-18 Boys/Girls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Entry'!F59</f>
        <v xml:space="preserve"> </v>
      </c>
      <c r="C59" s="9" t="str">
        <f t="shared" si="0"/>
        <v xml:space="preserve"> Juniors 15-18 Boys/Girls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Entry'!F60</f>
        <v xml:space="preserve"> </v>
      </c>
      <c r="C60" s="9" t="str">
        <f t="shared" si="0"/>
        <v xml:space="preserve"> Juniors 15-18 Boys/Girls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Entry'!F61</f>
        <v xml:space="preserve"> </v>
      </c>
      <c r="C61" s="9" t="str">
        <f t="shared" si="0"/>
        <v xml:space="preserve"> Juniors 15-18 Boys/Girls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Entry'!F62</f>
        <v xml:space="preserve"> </v>
      </c>
      <c r="C62" s="9" t="str">
        <f t="shared" si="0"/>
        <v xml:space="preserve"> Juniors 15-18 Boys/Girls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Entry'!F63</f>
        <v xml:space="preserve"> </v>
      </c>
      <c r="C63" s="9" t="str">
        <f t="shared" si="0"/>
        <v xml:space="preserve"> Juniors 15-18 Boys/Girls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Entry'!F64</f>
        <v xml:space="preserve"> </v>
      </c>
      <c r="C64" s="9" t="str">
        <f t="shared" si="0"/>
        <v xml:space="preserve"> Juniors 15-18 Boys/Girls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Entry'!F65</f>
        <v xml:space="preserve"> </v>
      </c>
      <c r="C65" s="9" t="str">
        <f t="shared" si="0"/>
        <v xml:space="preserve"> Juniors 15-18 Boys/Girls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Entry'!F66</f>
        <v xml:space="preserve"> </v>
      </c>
      <c r="C66" s="9" t="str">
        <f t="shared" si="0"/>
        <v xml:space="preserve"> Juniors 15-18 Boys/Girls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Entry'!F67</f>
        <v xml:space="preserve"> </v>
      </c>
      <c r="C67" s="9" t="str">
        <f t="shared" ref="C67:C96" si="1">CONCATENATE($B67,"Juniors 15-18 Boys/Girls")</f>
        <v xml:space="preserve"> Juniors 15-18 Boys/Girls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Entry'!F68</f>
        <v xml:space="preserve"> </v>
      </c>
      <c r="C68" s="9" t="str">
        <f t="shared" si="1"/>
        <v xml:space="preserve"> Juniors 15-18 Boys/Girls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Entry'!F69</f>
        <v xml:space="preserve"> </v>
      </c>
      <c r="C69" s="9" t="str">
        <f t="shared" si="1"/>
        <v xml:space="preserve"> Juniors 15-18 Boys/Girls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Entry'!F70</f>
        <v xml:space="preserve"> </v>
      </c>
      <c r="C70" s="9" t="str">
        <f t="shared" si="1"/>
        <v xml:space="preserve"> Juniors 15-18 Boys/Girls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Entry'!F71</f>
        <v xml:space="preserve"> </v>
      </c>
      <c r="C71" s="9" t="str">
        <f t="shared" si="1"/>
        <v xml:space="preserve"> Juniors 15-18 Boys/Girls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Entry'!F72</f>
        <v xml:space="preserve"> </v>
      </c>
      <c r="C72" s="9" t="str">
        <f t="shared" si="1"/>
        <v xml:space="preserve"> Juniors 15-18 Boys/Girls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Entry'!F73</f>
        <v xml:space="preserve"> </v>
      </c>
      <c r="C73" s="9" t="str">
        <f t="shared" si="1"/>
        <v xml:space="preserve"> Juniors 15-18 Boys/Girls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Entry'!F74</f>
        <v xml:space="preserve"> </v>
      </c>
      <c r="C74" s="9" t="str">
        <f t="shared" si="1"/>
        <v xml:space="preserve"> Juniors 15-18 Boys/Girls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Entry'!F75</f>
        <v xml:space="preserve"> </v>
      </c>
      <c r="C75" s="9" t="str">
        <f t="shared" si="1"/>
        <v xml:space="preserve"> Juniors 15-18 Boys/Girls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Entry'!F76</f>
        <v xml:space="preserve"> </v>
      </c>
      <c r="C76" s="9" t="str">
        <f t="shared" si="1"/>
        <v xml:space="preserve"> Juniors 15-18 Boys/Girls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Entry'!F77</f>
        <v xml:space="preserve"> </v>
      </c>
      <c r="C77" s="9" t="str">
        <f t="shared" si="1"/>
        <v xml:space="preserve"> Juniors 15-18 Boys/Girls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Entry'!F78</f>
        <v xml:space="preserve"> </v>
      </c>
      <c r="C78" s="9" t="str">
        <f t="shared" si="1"/>
        <v xml:space="preserve"> Juniors 15-18 Boys/Girls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Entry'!F79</f>
        <v xml:space="preserve"> </v>
      </c>
      <c r="C79" s="9" t="str">
        <f t="shared" si="1"/>
        <v xml:space="preserve"> Juniors 15-18 Boys/Girls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Entry'!F80</f>
        <v xml:space="preserve"> </v>
      </c>
      <c r="C80" s="9" t="str">
        <f t="shared" si="1"/>
        <v xml:space="preserve"> Juniors 15-18 Boys/Girls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Entry'!F81</f>
        <v xml:space="preserve"> </v>
      </c>
      <c r="C81" s="9" t="str">
        <f t="shared" si="1"/>
        <v xml:space="preserve"> Juniors 15-18 Boys/Girls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Entry'!F82</f>
        <v xml:space="preserve"> </v>
      </c>
      <c r="C82" s="9" t="str">
        <f t="shared" si="1"/>
        <v xml:space="preserve"> Juniors 15-18 Boys/Girls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Entry'!F83</f>
        <v xml:space="preserve"> </v>
      </c>
      <c r="C83" s="9" t="str">
        <f t="shared" si="1"/>
        <v xml:space="preserve"> Juniors 15-18 Boys/Girls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Entry'!F84</f>
        <v xml:space="preserve"> </v>
      </c>
      <c r="C84" s="9" t="str">
        <f t="shared" si="1"/>
        <v xml:space="preserve"> Juniors 15-18 Boys/Girls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Entry'!F85</f>
        <v xml:space="preserve"> </v>
      </c>
      <c r="C85" s="9" t="str">
        <f t="shared" si="1"/>
        <v xml:space="preserve"> Juniors 15-18 Boys/Girls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Entry'!F86</f>
        <v xml:space="preserve"> </v>
      </c>
      <c r="C86" s="9" t="str">
        <f t="shared" si="1"/>
        <v xml:space="preserve"> Juniors 15-18 Boys/Girls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Entry'!F87</f>
        <v xml:space="preserve"> </v>
      </c>
      <c r="C87" s="9" t="str">
        <f t="shared" si="1"/>
        <v xml:space="preserve"> Juniors 15-18 Boys/Girls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Entry'!F88</f>
        <v xml:space="preserve"> </v>
      </c>
      <c r="C88" s="9" t="str">
        <f t="shared" si="1"/>
        <v xml:space="preserve"> Juniors 15-18 Boys/Girls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Entry'!F89</f>
        <v xml:space="preserve"> </v>
      </c>
      <c r="C89" s="9" t="str">
        <f t="shared" si="1"/>
        <v xml:space="preserve"> Juniors 15-18 Boys/Girls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Entry'!F90</f>
        <v xml:space="preserve"> </v>
      </c>
      <c r="C90" s="9" t="str">
        <f t="shared" si="1"/>
        <v xml:space="preserve"> Juniors 15-18 Boys/Girls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Entry'!F91</f>
        <v xml:space="preserve"> </v>
      </c>
      <c r="C91" s="9" t="str">
        <f t="shared" si="1"/>
        <v xml:space="preserve"> Juniors 15-18 Boys/Girls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Entry'!F92</f>
        <v xml:space="preserve"> </v>
      </c>
      <c r="C92" s="9" t="str">
        <f t="shared" si="1"/>
        <v xml:space="preserve"> Juniors 15-18 Boys/Girls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Entry'!F93</f>
        <v xml:space="preserve"> </v>
      </c>
      <c r="C93" s="9" t="str">
        <f t="shared" si="1"/>
        <v xml:space="preserve"> Juniors 15-18 Boys/Girls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Entry'!F94</f>
        <v xml:space="preserve"> </v>
      </c>
      <c r="C94" s="9" t="str">
        <f t="shared" si="1"/>
        <v xml:space="preserve"> Juniors 15-18 Boys/Girls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Entry'!F95</f>
        <v xml:space="preserve"> </v>
      </c>
      <c r="C95" s="9" t="str">
        <f t="shared" si="1"/>
        <v xml:space="preserve"> Juniors 15-18 Boys/Girls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Entry'!F96</f>
        <v xml:space="preserve"> </v>
      </c>
      <c r="C96" s="9" t="str">
        <f t="shared" si="1"/>
        <v xml:space="preserve"> Juniors 15-18 Boys/Girls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scale="94"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7627-4966-4652-8C56-A52B1CE641AE}">
  <sheetPr>
    <pageSetUpPr fitToPage="1"/>
  </sheetPr>
  <dimension ref="A1:K96"/>
  <sheetViews>
    <sheetView workbookViewId="0"/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Entry'!G2</f>
        <v>436</v>
      </c>
      <c r="C2" s="9" t="str">
        <f>CONCATENATE($B2,"Women CX 4,5")</f>
        <v>436Women CX 4,5</v>
      </c>
      <c r="D2" s="10" t="str">
        <f>IFERROR(VLOOKUP($C2,'[1]2021-11-20NCCX10'!$D:$Z,4,0),"")</f>
        <v>Alice</v>
      </c>
      <c r="E2" s="10" t="str">
        <f>IFERROR(VLOOKUP($C2,'[1]2021-11-20NCCX10'!$D:$Z,5,0),"")</f>
        <v>Hoskins</v>
      </c>
      <c r="F2" s="10" t="str">
        <f>IFERROR(VLOOKUP($C2,'[1]2021-11-20NCCX10'!$D:$Z,7,0),"")</f>
        <v>F</v>
      </c>
      <c r="G2" s="10">
        <f>IFERROR(VLOOKUP($C2,'[1]2021-11-20NCCX10'!$D:$Z,10,0),"")</f>
        <v>16</v>
      </c>
      <c r="H2" s="11">
        <f>IFERROR(VLOOKUP($C2,'[1]2021-11-20NCCX10'!$D:$Z,12,0),"")</f>
        <v>44548</v>
      </c>
      <c r="I2" s="10" t="str">
        <f>IFERROR(VLOOKUP($C2,'[1]2021-11-20NCCX10'!$D:$Z,9,0),"")</f>
        <v>VA</v>
      </c>
      <c r="J2" s="10" t="str">
        <f>IFERROR(VLOOKUP($C2,'[1]2021-11-20NCCX10'!$D:$Z,11,0),"")</f>
        <v>Miller School of Albemarle</v>
      </c>
      <c r="K2" s="10">
        <f>IFERROR(VLOOKUP($C2,'[1]2021-11-20NCCX10'!$D:$Z,17,0),"")</f>
        <v>529516</v>
      </c>
    </row>
    <row r="3" spans="1:11" x14ac:dyDescent="0.2">
      <c r="A3" s="9">
        <f>IF(B3&lt;&gt;" ",'Results Data Entry'!A3," ")</f>
        <v>2</v>
      </c>
      <c r="B3" s="9">
        <f>'Results Data Entry'!G3</f>
        <v>440</v>
      </c>
      <c r="C3" s="9" t="str">
        <f t="shared" ref="C3:C66" si="0">CONCATENATE($B3,"Women CX 4,5")</f>
        <v>440Women CX 4,5</v>
      </c>
      <c r="D3" s="10" t="str">
        <f>IFERROR(VLOOKUP($C3,'[1]2021-11-20NCCX10'!$D:$Z,4,0),"")</f>
        <v>Hayley</v>
      </c>
      <c r="E3" s="10" t="str">
        <f>IFERROR(VLOOKUP($C3,'[1]2021-11-20NCCX10'!$D:$Z,5,0),"")</f>
        <v>White</v>
      </c>
      <c r="F3" s="10" t="str">
        <f>IFERROR(VLOOKUP($C3,'[1]2021-11-20NCCX10'!$D:$Z,7,0),"")</f>
        <v>F</v>
      </c>
      <c r="G3" s="10">
        <f>IFERROR(VLOOKUP($C3,'[1]2021-11-20NCCX10'!$D:$Z,10,0),"")</f>
        <v>36</v>
      </c>
      <c r="H3" s="11">
        <f>IFERROR(VLOOKUP($C3,'[1]2021-11-20NCCX10'!$D:$Z,12,0),"")</f>
        <v>44817</v>
      </c>
      <c r="I3" s="10" t="str">
        <f>IFERROR(VLOOKUP($C3,'[1]2021-11-20NCCX10'!$D:$Z,9,0),"")</f>
        <v>NC</v>
      </c>
      <c r="J3" s="10" t="str">
        <f>IFERROR(VLOOKUP($C3,'[1]2021-11-20NCCX10'!$D:$Z,11,0),"")</f>
        <v>Sea Weasel Racing</v>
      </c>
      <c r="K3" s="10">
        <f>IFERROR(VLOOKUP($C3,'[1]2021-11-20NCCX10'!$D:$Z,17,0),"")</f>
        <v>233037</v>
      </c>
    </row>
    <row r="4" spans="1:11" x14ac:dyDescent="0.2">
      <c r="A4" s="9">
        <f>IF(B4&lt;&gt;" ",'Results Data Entry'!A4," ")</f>
        <v>3</v>
      </c>
      <c r="B4" s="9">
        <f>'Results Data Entry'!G4</f>
        <v>433</v>
      </c>
      <c r="C4" s="9" t="str">
        <f t="shared" si="0"/>
        <v>433Women CX 4,5</v>
      </c>
      <c r="D4" s="10" t="str">
        <f>IFERROR(VLOOKUP($C4,'[1]2021-11-20NCCX10'!$D:$Z,4,0),"")</f>
        <v>Caitlyn</v>
      </c>
      <c r="E4" s="10" t="str">
        <f>IFERROR(VLOOKUP($C4,'[1]2021-11-20NCCX10'!$D:$Z,5,0),"")</f>
        <v>Davis</v>
      </c>
      <c r="F4" s="10" t="str">
        <f>IFERROR(VLOOKUP($C4,'[1]2021-11-20NCCX10'!$D:$Z,7,0),"")</f>
        <v>F</v>
      </c>
      <c r="G4" s="10">
        <f>IFERROR(VLOOKUP($C4,'[1]2021-11-20NCCX10'!$D:$Z,10,0),"")</f>
        <v>26</v>
      </c>
      <c r="H4" s="11">
        <f>IFERROR(VLOOKUP($C4,'[1]2021-11-20NCCX10'!$D:$Z,12,0),"")</f>
        <v>44850</v>
      </c>
      <c r="I4" s="10" t="str">
        <f>IFERROR(VLOOKUP($C4,'[1]2021-11-20NCCX10'!$D:$Z,9,0),"")</f>
        <v>NC</v>
      </c>
      <c r="J4" s="10" t="str">
        <f>IFERROR(VLOOKUP($C4,'[1]2021-11-20NCCX10'!$D:$Z,11,0),"")</f>
        <v>12th State Cycling p/b Trophy Brewing</v>
      </c>
      <c r="K4" s="10">
        <f>IFERROR(VLOOKUP($C4,'[1]2021-11-20NCCX10'!$D:$Z,17,0),"")</f>
        <v>593811</v>
      </c>
    </row>
    <row r="5" spans="1:11" x14ac:dyDescent="0.2">
      <c r="A5" s="9">
        <f>IF(B5&lt;&gt;" ",'Results Data Entry'!A5," ")</f>
        <v>4</v>
      </c>
      <c r="B5" s="9">
        <f>'Results Data Entry'!G5</f>
        <v>435</v>
      </c>
      <c r="C5" s="9" t="str">
        <f t="shared" si="0"/>
        <v>435Women CX 4,5</v>
      </c>
      <c r="D5" s="10" t="str">
        <f>IFERROR(VLOOKUP($C5,'[1]2021-11-20NCCX10'!$D:$Z,4,0),"")</f>
        <v>Samantha</v>
      </c>
      <c r="E5" s="10" t="str">
        <f>IFERROR(VLOOKUP($C5,'[1]2021-11-20NCCX10'!$D:$Z,5,0),"")</f>
        <v>Goldenstein</v>
      </c>
      <c r="F5" s="10" t="str">
        <f>IFERROR(VLOOKUP($C5,'[1]2021-11-20NCCX10'!$D:$Z,7,0),"")</f>
        <v>F</v>
      </c>
      <c r="G5" s="10">
        <f>IFERROR(VLOOKUP($C5,'[1]2021-11-20NCCX10'!$D:$Z,10,0),"")</f>
        <v>41</v>
      </c>
      <c r="H5" s="11">
        <f>IFERROR(VLOOKUP($C5,'[1]2021-11-20NCCX10'!$D:$Z,12,0),"")</f>
        <v>44548</v>
      </c>
      <c r="I5" s="10" t="str">
        <f>IFERROR(VLOOKUP($C5,'[1]2021-11-20NCCX10'!$D:$Z,9,0),"")</f>
        <v>NC</v>
      </c>
      <c r="J5" s="10" t="str">
        <f>IFERROR(VLOOKUP($C5,'[1]2021-11-20NCCX10'!$D:$Z,11,0),"")</f>
        <v>US Military Endurance Sports</v>
      </c>
      <c r="K5" s="10">
        <f>IFERROR(VLOOKUP($C5,'[1]2021-11-20NCCX10'!$D:$Z,17,0),"")</f>
        <v>466017</v>
      </c>
    </row>
    <row r="6" spans="1:11" x14ac:dyDescent="0.2">
      <c r="A6" s="9">
        <f>IF(B6&lt;&gt;" ",'Results Data Entry'!A6," ")</f>
        <v>5</v>
      </c>
      <c r="B6" s="9">
        <f>'Results Data Entry'!G6</f>
        <v>434</v>
      </c>
      <c r="C6" s="9" t="str">
        <f t="shared" si="0"/>
        <v>434Women CX 4,5</v>
      </c>
      <c r="D6" s="10" t="str">
        <f>IFERROR(VLOOKUP($C6,'[1]2021-11-20NCCX10'!$D:$Z,4,0),"")</f>
        <v>Brooke</v>
      </c>
      <c r="E6" s="10" t="str">
        <f>IFERROR(VLOOKUP($C6,'[1]2021-11-20NCCX10'!$D:$Z,5,0),"")</f>
        <v>Evans</v>
      </c>
      <c r="F6" s="10" t="str">
        <f>IFERROR(VLOOKUP($C6,'[1]2021-11-20NCCX10'!$D:$Z,7,0),"")</f>
        <v>F</v>
      </c>
      <c r="G6" s="10">
        <f>IFERROR(VLOOKUP($C6,'[1]2021-11-20NCCX10'!$D:$Z,10,0),"")</f>
        <v>15</v>
      </c>
      <c r="H6" s="11">
        <f>IFERROR(VLOOKUP($C6,'[1]2021-11-20NCCX10'!$D:$Z,12,0),"")</f>
        <v>44558</v>
      </c>
      <c r="I6" s="10" t="str">
        <f>IFERROR(VLOOKUP($C6,'[1]2021-11-20NCCX10'!$D:$Z,9,0),"")</f>
        <v>NC</v>
      </c>
      <c r="J6" s="10" t="str">
        <f>IFERROR(VLOOKUP($C6,'[1]2021-11-20NCCX10'!$D:$Z,11,0),"")</f>
        <v>Hammercross</v>
      </c>
      <c r="K6" s="10">
        <f>IFERROR(VLOOKUP($C6,'[1]2021-11-20NCCX10'!$D:$Z,17,0),"")</f>
        <v>566935</v>
      </c>
    </row>
    <row r="7" spans="1:11" x14ac:dyDescent="0.2">
      <c r="A7" s="9">
        <f>IF(B7&lt;&gt;" ",'Results Data Entry'!A7," ")</f>
        <v>6</v>
      </c>
      <c r="B7" s="9">
        <f>'Results Data Entry'!G7</f>
        <v>431</v>
      </c>
      <c r="C7" s="9" t="str">
        <f t="shared" si="0"/>
        <v>431Women CX 4,5</v>
      </c>
      <c r="D7" s="10" t="str">
        <f>IFERROR(VLOOKUP($C7,'[1]2021-11-20NCCX10'!$D:$Z,4,0),"")</f>
        <v>Megan</v>
      </c>
      <c r="E7" s="10" t="str">
        <f>IFERROR(VLOOKUP($C7,'[1]2021-11-20NCCX10'!$D:$Z,5,0),"")</f>
        <v>Baxter</v>
      </c>
      <c r="F7" s="10" t="str">
        <f>IFERROR(VLOOKUP($C7,'[1]2021-11-20NCCX10'!$D:$Z,7,0),"")</f>
        <v>F</v>
      </c>
      <c r="G7" s="10">
        <f>IFERROR(VLOOKUP($C7,'[1]2021-11-20NCCX10'!$D:$Z,10,0),"")</f>
        <v>25</v>
      </c>
      <c r="H7" s="11">
        <f>IFERROR(VLOOKUP($C7,'[1]2021-11-20NCCX10'!$D:$Z,12,0),"")</f>
        <v>44663</v>
      </c>
      <c r="I7" s="10" t="str">
        <f>IFERROR(VLOOKUP($C7,'[1]2021-11-20NCCX10'!$D:$Z,9,0),"")</f>
        <v>VA</v>
      </c>
      <c r="J7" s="10" t="str">
        <f>IFERROR(VLOOKUP($C7,'[1]2021-11-20NCCX10'!$D:$Z,11,0),"")</f>
        <v>constellation cycling</v>
      </c>
      <c r="K7" s="10">
        <f>IFERROR(VLOOKUP($C7,'[1]2021-11-20NCCX10'!$D:$Z,17,0),"")</f>
        <v>328286</v>
      </c>
    </row>
    <row r="8" spans="1:11" x14ac:dyDescent="0.2">
      <c r="A8" s="9">
        <f>IF(B8&lt;&gt;" ",'Results Data Entry'!A8," ")</f>
        <v>7</v>
      </c>
      <c r="B8" s="9">
        <f>'Results Data Entry'!G8</f>
        <v>439</v>
      </c>
      <c r="C8" s="9" t="str">
        <f t="shared" si="0"/>
        <v>439Women CX 4,5</v>
      </c>
      <c r="D8" s="10" t="str">
        <f>IFERROR(VLOOKUP($C8,'[1]2021-11-20NCCX10'!$D:$Z,4,0),"")</f>
        <v>Kaitlyn</v>
      </c>
      <c r="E8" s="10" t="str">
        <f>IFERROR(VLOOKUP($C8,'[1]2021-11-20NCCX10'!$D:$Z,5,0),"")</f>
        <v>Underwood</v>
      </c>
      <c r="F8" s="10" t="str">
        <f>IFERROR(VLOOKUP($C8,'[1]2021-11-20NCCX10'!$D:$Z,7,0),"")</f>
        <v>F</v>
      </c>
      <c r="G8" s="10">
        <f>IFERROR(VLOOKUP($C8,'[1]2021-11-20NCCX10'!$D:$Z,10,0),"")</f>
        <v>26</v>
      </c>
      <c r="H8" s="11">
        <f>IFERROR(VLOOKUP($C8,'[1]2021-11-20NCCX10'!$D:$Z,12,0),"")</f>
        <v>44794</v>
      </c>
      <c r="I8" s="10" t="str">
        <f>IFERROR(VLOOKUP($C8,'[1]2021-11-20NCCX10'!$D:$Z,9,0),"")</f>
        <v>NC</v>
      </c>
      <c r="J8" s="10" t="str">
        <f>IFERROR(VLOOKUP($C8,'[1]2021-11-20NCCX10'!$D:$Z,11,0),"")</f>
        <v xml:space="preserve"> </v>
      </c>
      <c r="K8" s="10">
        <f>IFERROR(VLOOKUP($C8,'[1]2021-11-20NCCX10'!$D:$Z,17,0),"")</f>
        <v>622989</v>
      </c>
    </row>
    <row r="9" spans="1:11" x14ac:dyDescent="0.2">
      <c r="A9" s="9">
        <f>IF(B9&lt;&gt;" ",'Results Data Entry'!A9," ")</f>
        <v>8</v>
      </c>
      <c r="B9" s="9">
        <f>'Results Data Entry'!G9</f>
        <v>437</v>
      </c>
      <c r="C9" s="9" t="str">
        <f t="shared" si="0"/>
        <v>437Women CX 4,5</v>
      </c>
      <c r="D9" s="10" t="str">
        <f>IFERROR(VLOOKUP($C9,'[1]2021-11-20NCCX10'!$D:$Z,4,0),"")</f>
        <v>Celeste</v>
      </c>
      <c r="E9" s="10" t="str">
        <f>IFERROR(VLOOKUP($C9,'[1]2021-11-20NCCX10'!$D:$Z,5,0),"")</f>
        <v>Ordiway</v>
      </c>
      <c r="F9" s="10" t="str">
        <f>IFERROR(VLOOKUP($C9,'[1]2021-11-20NCCX10'!$D:$Z,7,0),"")</f>
        <v>F</v>
      </c>
      <c r="G9" s="10">
        <f>IFERROR(VLOOKUP($C9,'[1]2021-11-20NCCX10'!$D:$Z,10,0),"")</f>
        <v>43</v>
      </c>
      <c r="H9" s="11" t="str">
        <f>IFERROR(VLOOKUP($C9,'[1]2021-11-20NCCX10'!$D:$Z,12,0),"")</f>
        <v>One Day</v>
      </c>
      <c r="I9" s="10" t="str">
        <f>IFERROR(VLOOKUP($C9,'[1]2021-11-20NCCX10'!$D:$Z,9,0),"")</f>
        <v>NC</v>
      </c>
      <c r="J9" s="10" t="str">
        <f>IFERROR(VLOOKUP($C9,'[1]2021-11-20NCCX10'!$D:$Z,11,0),"")</f>
        <v xml:space="preserve"> </v>
      </c>
      <c r="K9" s="10" t="str">
        <f>IFERROR(VLOOKUP($C9,'[1]2021-11-20NCCX10'!$D:$Z,17,0),"")</f>
        <v>ODOrdiwayCeleste</v>
      </c>
    </row>
    <row r="10" spans="1:11" x14ac:dyDescent="0.2">
      <c r="A10" s="9">
        <f>IF(B10&lt;&gt;" ",'Results Data Entry'!A10," ")</f>
        <v>9</v>
      </c>
      <c r="B10" s="9">
        <f>'Results Data Entry'!G10</f>
        <v>432</v>
      </c>
      <c r="C10" s="9" t="str">
        <f t="shared" si="0"/>
        <v>432Women CX 4,5</v>
      </c>
      <c r="D10" s="10" t="str">
        <f>IFERROR(VLOOKUP($C10,'[1]2021-11-20NCCX10'!$D:$Z,4,0),"")</f>
        <v>Allison</v>
      </c>
      <c r="E10" s="10" t="str">
        <f>IFERROR(VLOOKUP($C10,'[1]2021-11-20NCCX10'!$D:$Z,5,0),"")</f>
        <v>Chapman</v>
      </c>
      <c r="F10" s="10" t="str">
        <f>IFERROR(VLOOKUP($C10,'[1]2021-11-20NCCX10'!$D:$Z,7,0),"")</f>
        <v>F</v>
      </c>
      <c r="G10" s="10">
        <f>IFERROR(VLOOKUP($C10,'[1]2021-11-20NCCX10'!$D:$Z,10,0),"")</f>
        <v>43</v>
      </c>
      <c r="H10" s="11" t="str">
        <f>IFERROR(VLOOKUP($C10,'[1]2021-11-20NCCX10'!$D:$Z,12,0),"")</f>
        <v>One Day</v>
      </c>
      <c r="I10" s="10" t="str">
        <f>IFERROR(VLOOKUP($C10,'[1]2021-11-20NCCX10'!$D:$Z,9,0),"")</f>
        <v>NC</v>
      </c>
      <c r="J10" s="10" t="str">
        <f>IFERROR(VLOOKUP($C10,'[1]2021-11-20NCCX10'!$D:$Z,11,0),"")</f>
        <v xml:space="preserve"> </v>
      </c>
      <c r="K10" s="10" t="str">
        <f>IFERROR(VLOOKUP($C10,'[1]2021-11-20NCCX10'!$D:$Z,17,0),"")</f>
        <v>ODChapmanAllison</v>
      </c>
    </row>
    <row r="11" spans="1:11" x14ac:dyDescent="0.2">
      <c r="A11" s="9" t="s">
        <v>37</v>
      </c>
      <c r="B11" s="9">
        <f>'Results Data Entry'!G11</f>
        <v>438</v>
      </c>
      <c r="C11" s="9" t="str">
        <f t="shared" si="0"/>
        <v>438Women CX 4,5</v>
      </c>
      <c r="D11" s="10" t="str">
        <f>IFERROR(VLOOKUP($C11,'[1]2021-11-20NCCX10'!$D:$Z,4,0),"")</f>
        <v>Ali</v>
      </c>
      <c r="E11" s="10" t="str">
        <f>IFERROR(VLOOKUP($C11,'[1]2021-11-20NCCX10'!$D:$Z,5,0),"")</f>
        <v>Otto</v>
      </c>
      <c r="F11" s="10" t="str">
        <f>IFERROR(VLOOKUP($C11,'[1]2021-11-20NCCX10'!$D:$Z,7,0),"")</f>
        <v>F</v>
      </c>
      <c r="G11" s="10">
        <f>IFERROR(VLOOKUP($C11,'[1]2021-11-20NCCX10'!$D:$Z,10,0),"")</f>
        <v>14</v>
      </c>
      <c r="H11" s="11">
        <f>IFERROR(VLOOKUP($C11,'[1]2021-11-20NCCX10'!$D:$Z,12,0),"")</f>
        <v>44813</v>
      </c>
      <c r="I11" s="10" t="str">
        <f>IFERROR(VLOOKUP($C11,'[1]2021-11-20NCCX10'!$D:$Z,9,0),"")</f>
        <v>NC</v>
      </c>
      <c r="J11" s="10" t="str">
        <f>IFERROR(VLOOKUP($C11,'[1]2021-11-20NCCX10'!$D:$Z,11,0),"")</f>
        <v>HammerCross</v>
      </c>
      <c r="K11" s="10">
        <f>IFERROR(VLOOKUP($C11,'[1]2021-11-20NCCX10'!$D:$Z,17,0),"")</f>
        <v>541254</v>
      </c>
    </row>
    <row r="12" spans="1:11" hidden="1" x14ac:dyDescent="0.2">
      <c r="A12" s="9" t="str">
        <f>IF(B12&lt;&gt;" ",'Results Data Entry'!A12," ")</f>
        <v xml:space="preserve"> </v>
      </c>
      <c r="B12" s="9" t="str">
        <f>'Results Data Entry'!G12</f>
        <v xml:space="preserve"> </v>
      </c>
      <c r="C12" s="9" t="str">
        <f t="shared" si="0"/>
        <v xml:space="preserve"> Women CX 4,5</v>
      </c>
      <c r="D12" s="10" t="str">
        <f>IFERROR(VLOOKUP($C12,'[1]2021-11-20NCCX10'!$D:$Z,4,0),"")</f>
        <v/>
      </c>
      <c r="E12" s="10" t="str">
        <f>IFERROR(VLOOKUP($C12,'[1]2021-11-20NCCX10'!$D:$Z,5,0),"")</f>
        <v/>
      </c>
      <c r="F12" s="10" t="str">
        <f>IFERROR(VLOOKUP($C12,'[1]2021-11-20NCCX10'!$D:$Z,7,0),"")</f>
        <v/>
      </c>
      <c r="G12" s="10" t="str">
        <f>IFERROR(VLOOKUP($C12,'[1]2021-11-20NCCX10'!$D:$Z,10,0),"")</f>
        <v/>
      </c>
      <c r="H12" s="11" t="str">
        <f>IFERROR(VLOOKUP($C12,'[1]2021-11-20NCCX10'!$D:$Z,12,0),"")</f>
        <v/>
      </c>
      <c r="I12" s="10" t="str">
        <f>IFERROR(VLOOKUP($C12,'[1]2021-11-20NCCX10'!$D:$Z,9,0),"")</f>
        <v/>
      </c>
      <c r="J12" s="10" t="str">
        <f>IFERROR(VLOOKUP($C12,'[1]2021-11-20NCCX10'!$D:$Z,11,0),"")</f>
        <v/>
      </c>
      <c r="K12" s="10" t="str">
        <f>IFERROR(VLOOKUP($C12,'[1]2021-11-20NCCX10'!$D:$Z,17,0),"")</f>
        <v/>
      </c>
    </row>
    <row r="13" spans="1:11" hidden="1" x14ac:dyDescent="0.2">
      <c r="A13" s="9" t="str">
        <f>IF(B13&lt;&gt;" ",'Results Data Entry'!A13," ")</f>
        <v xml:space="preserve"> </v>
      </c>
      <c r="B13" s="9" t="str">
        <f>'Results Data Entry'!G13</f>
        <v xml:space="preserve"> </v>
      </c>
      <c r="C13" s="9" t="str">
        <f t="shared" si="0"/>
        <v xml:space="preserve"> Women CX 4,5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hidden="1" x14ac:dyDescent="0.2">
      <c r="A14" s="9" t="str">
        <f>IF(B14&lt;&gt;" ",'Results Data Entry'!A14," ")</f>
        <v xml:space="preserve"> </v>
      </c>
      <c r="B14" s="9" t="str">
        <f>'Results Data Entry'!G14</f>
        <v xml:space="preserve"> </v>
      </c>
      <c r="C14" s="9" t="str">
        <f t="shared" si="0"/>
        <v xml:space="preserve"> Women CX 4,5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hidden="1" x14ac:dyDescent="0.2">
      <c r="A15" s="9" t="str">
        <f>IF(B15&lt;&gt;" ",'Results Data Entry'!A15," ")</f>
        <v xml:space="preserve"> </v>
      </c>
      <c r="B15" s="9" t="str">
        <f>'Results Data Entry'!G15</f>
        <v xml:space="preserve"> </v>
      </c>
      <c r="C15" s="9" t="str">
        <f t="shared" si="0"/>
        <v xml:space="preserve"> Women CX 4,5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hidden="1" x14ac:dyDescent="0.2">
      <c r="A16" s="9" t="str">
        <f>IF(B16&lt;&gt;" ",'Results Data Entry'!A16," ")</f>
        <v xml:space="preserve"> </v>
      </c>
      <c r="B16" s="9" t="str">
        <f>'Results Data Entry'!G16</f>
        <v xml:space="preserve"> </v>
      </c>
      <c r="C16" s="9" t="str">
        <f t="shared" si="0"/>
        <v xml:space="preserve"> Women CX 4,5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Entry'!G17</f>
        <v xml:space="preserve"> </v>
      </c>
      <c r="C17" s="9" t="str">
        <f t="shared" si="0"/>
        <v xml:space="preserve"> Women CX 4,5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Entry'!G18</f>
        <v xml:space="preserve"> </v>
      </c>
      <c r="C18" s="9" t="str">
        <f t="shared" si="0"/>
        <v xml:space="preserve"> Women CX 4,5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Entry'!G19</f>
        <v xml:space="preserve"> </v>
      </c>
      <c r="C19" s="9" t="str">
        <f t="shared" si="0"/>
        <v xml:space="preserve"> Women CX 4,5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Entry'!G20</f>
        <v xml:space="preserve"> </v>
      </c>
      <c r="C20" s="9" t="str">
        <f t="shared" si="0"/>
        <v xml:space="preserve"> Women CX 4,5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Entry'!G21</f>
        <v xml:space="preserve"> </v>
      </c>
      <c r="C21" s="9" t="str">
        <f t="shared" si="0"/>
        <v xml:space="preserve"> Women CX 4,5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Entry'!G22</f>
        <v xml:space="preserve"> </v>
      </c>
      <c r="C22" s="9" t="str">
        <f t="shared" si="0"/>
        <v xml:space="preserve"> Women CX 4,5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Entry'!G23</f>
        <v xml:space="preserve"> </v>
      </c>
      <c r="C23" s="9" t="str">
        <f t="shared" si="0"/>
        <v xml:space="preserve"> Women CX 4,5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Entry'!G24</f>
        <v xml:space="preserve"> </v>
      </c>
      <c r="C24" s="9" t="str">
        <f t="shared" si="0"/>
        <v xml:space="preserve"> Women CX 4,5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Entry'!G25</f>
        <v xml:space="preserve"> </v>
      </c>
      <c r="C25" s="9" t="str">
        <f t="shared" si="0"/>
        <v xml:space="preserve"> Women CX 4,5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Entry'!G26</f>
        <v xml:space="preserve"> </v>
      </c>
      <c r="C26" s="9" t="str">
        <f t="shared" si="0"/>
        <v xml:space="preserve"> Women CX 4,5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Entry'!G27</f>
        <v xml:space="preserve"> </v>
      </c>
      <c r="C27" s="9" t="str">
        <f t="shared" si="0"/>
        <v xml:space="preserve"> Women CX 4,5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Entry'!G28</f>
        <v xml:space="preserve"> </v>
      </c>
      <c r="C28" s="9" t="str">
        <f t="shared" si="0"/>
        <v xml:space="preserve"> Women CX 4,5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Entry'!G29</f>
        <v xml:space="preserve"> </v>
      </c>
      <c r="C29" s="9" t="str">
        <f t="shared" si="0"/>
        <v xml:space="preserve"> Women CX 4,5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Entry'!G30</f>
        <v xml:space="preserve"> </v>
      </c>
      <c r="C30" s="9" t="str">
        <f t="shared" si="0"/>
        <v xml:space="preserve"> Women CX 4,5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Entry'!G31</f>
        <v xml:space="preserve"> </v>
      </c>
      <c r="C31" s="9" t="str">
        <f t="shared" si="0"/>
        <v xml:space="preserve"> Women CX 4,5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Entry'!G32</f>
        <v xml:space="preserve"> </v>
      </c>
      <c r="C32" s="9" t="str">
        <f t="shared" si="0"/>
        <v xml:space="preserve"> Women CX 4,5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Entry'!G33</f>
        <v xml:space="preserve"> </v>
      </c>
      <c r="C33" s="9" t="str">
        <f t="shared" si="0"/>
        <v xml:space="preserve"> Women CX 4,5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Entry'!G34</f>
        <v xml:space="preserve"> </v>
      </c>
      <c r="C34" s="9" t="str">
        <f t="shared" si="0"/>
        <v xml:space="preserve"> Women CX 4,5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Entry'!G35</f>
        <v xml:space="preserve"> </v>
      </c>
      <c r="C35" s="9" t="str">
        <f t="shared" si="0"/>
        <v xml:space="preserve"> Women CX 4,5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Entry'!G36</f>
        <v xml:space="preserve"> </v>
      </c>
      <c r="C36" s="9" t="str">
        <f t="shared" si="0"/>
        <v xml:space="preserve"> Women CX 4,5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Entry'!G37</f>
        <v xml:space="preserve"> </v>
      </c>
      <c r="C37" s="9" t="str">
        <f t="shared" si="0"/>
        <v xml:space="preserve"> Women CX 4,5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Entry'!G38</f>
        <v xml:space="preserve"> </v>
      </c>
      <c r="C38" s="9" t="str">
        <f t="shared" si="0"/>
        <v xml:space="preserve"> Women CX 4,5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Entry'!G39</f>
        <v xml:space="preserve"> </v>
      </c>
      <c r="C39" s="9" t="str">
        <f t="shared" si="0"/>
        <v xml:space="preserve"> Women CX 4,5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Entry'!G40</f>
        <v xml:space="preserve"> </v>
      </c>
      <c r="C40" s="9" t="str">
        <f t="shared" si="0"/>
        <v xml:space="preserve"> Women CX 4,5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Entry'!G41</f>
        <v xml:space="preserve"> </v>
      </c>
      <c r="C41" s="9" t="str">
        <f t="shared" si="0"/>
        <v xml:space="preserve"> Women CX 4,5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Entry'!G42</f>
        <v xml:space="preserve"> </v>
      </c>
      <c r="C42" s="9" t="str">
        <f t="shared" si="0"/>
        <v xml:space="preserve"> Women CX 4,5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Entry'!G43</f>
        <v xml:space="preserve"> </v>
      </c>
      <c r="C43" s="9" t="str">
        <f t="shared" si="0"/>
        <v xml:space="preserve"> Women CX 4,5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Entry'!G44</f>
        <v xml:space="preserve"> </v>
      </c>
      <c r="C44" s="9" t="str">
        <f t="shared" si="0"/>
        <v xml:space="preserve"> Women CX 4,5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Entry'!G45</f>
        <v xml:space="preserve"> </v>
      </c>
      <c r="C45" s="9" t="str">
        <f t="shared" si="0"/>
        <v xml:space="preserve"> Women CX 4,5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Entry'!G46</f>
        <v xml:space="preserve"> </v>
      </c>
      <c r="C46" s="9" t="str">
        <f t="shared" si="0"/>
        <v xml:space="preserve"> Women CX 4,5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Entry'!G47</f>
        <v xml:space="preserve"> </v>
      </c>
      <c r="C47" s="9" t="str">
        <f t="shared" si="0"/>
        <v xml:space="preserve"> Women CX 4,5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Entry'!G48</f>
        <v xml:space="preserve"> </v>
      </c>
      <c r="C48" s="9" t="str">
        <f t="shared" si="0"/>
        <v xml:space="preserve"> Women CX 4,5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Entry'!G49</f>
        <v xml:space="preserve"> </v>
      </c>
      <c r="C49" s="9" t="str">
        <f t="shared" si="0"/>
        <v xml:space="preserve"> Women CX 4,5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Entry'!G50</f>
        <v xml:space="preserve"> </v>
      </c>
      <c r="C50" s="9" t="str">
        <f t="shared" si="0"/>
        <v xml:space="preserve"> Women CX 4,5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Entry'!G51</f>
        <v xml:space="preserve"> </v>
      </c>
      <c r="C51" s="9" t="str">
        <f t="shared" si="0"/>
        <v xml:space="preserve"> Women CX 4,5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Entry'!G52</f>
        <v xml:space="preserve"> </v>
      </c>
      <c r="C52" s="9" t="str">
        <f t="shared" si="0"/>
        <v xml:space="preserve"> Women CX 4,5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Entry'!G53</f>
        <v xml:space="preserve"> </v>
      </c>
      <c r="C53" s="9" t="str">
        <f t="shared" si="0"/>
        <v xml:space="preserve"> Women CX 4,5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Entry'!G54</f>
        <v xml:space="preserve"> </v>
      </c>
      <c r="C54" s="9" t="str">
        <f t="shared" si="0"/>
        <v xml:space="preserve"> Women CX 4,5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Entry'!G55</f>
        <v xml:space="preserve"> </v>
      </c>
      <c r="C55" s="9" t="str">
        <f t="shared" si="0"/>
        <v xml:space="preserve"> Women CX 4,5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Entry'!G56</f>
        <v xml:space="preserve"> </v>
      </c>
      <c r="C56" s="9" t="str">
        <f t="shared" si="0"/>
        <v xml:space="preserve"> Women CX 4,5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Entry'!G57</f>
        <v xml:space="preserve"> </v>
      </c>
      <c r="C57" s="9" t="str">
        <f t="shared" si="0"/>
        <v xml:space="preserve"> Women CX 4,5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Entry'!G58</f>
        <v xml:space="preserve"> </v>
      </c>
      <c r="C58" s="9" t="str">
        <f t="shared" si="0"/>
        <v xml:space="preserve"> Women CX 4,5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Entry'!G59</f>
        <v xml:space="preserve"> </v>
      </c>
      <c r="C59" s="9" t="str">
        <f t="shared" si="0"/>
        <v xml:space="preserve"> Women CX 4,5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Entry'!G60</f>
        <v xml:space="preserve"> </v>
      </c>
      <c r="C60" s="9" t="str">
        <f t="shared" si="0"/>
        <v xml:space="preserve"> Women CX 4,5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Entry'!G61</f>
        <v xml:space="preserve"> </v>
      </c>
      <c r="C61" s="9" t="str">
        <f t="shared" si="0"/>
        <v xml:space="preserve"> Women CX 4,5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Entry'!G62</f>
        <v xml:space="preserve"> </v>
      </c>
      <c r="C62" s="9" t="str">
        <f t="shared" si="0"/>
        <v xml:space="preserve"> Women CX 4,5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Entry'!G63</f>
        <v xml:space="preserve"> </v>
      </c>
      <c r="C63" s="9" t="str">
        <f t="shared" si="0"/>
        <v xml:space="preserve"> Women CX 4,5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Entry'!G64</f>
        <v xml:space="preserve"> </v>
      </c>
      <c r="C64" s="9" t="str">
        <f t="shared" si="0"/>
        <v xml:space="preserve"> Women CX 4,5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Entry'!G65</f>
        <v xml:space="preserve"> </v>
      </c>
      <c r="C65" s="9" t="str">
        <f t="shared" si="0"/>
        <v xml:space="preserve"> Women CX 4,5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Entry'!G66</f>
        <v xml:space="preserve"> </v>
      </c>
      <c r="C66" s="9" t="str">
        <f t="shared" si="0"/>
        <v xml:space="preserve"> Women CX 4,5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Entry'!G67</f>
        <v xml:space="preserve"> </v>
      </c>
      <c r="C67" s="9" t="str">
        <f t="shared" ref="C67:C96" si="1">CONCATENATE($B67,"Women CX 4,5")</f>
        <v xml:space="preserve"> Women CX 4,5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Entry'!G68</f>
        <v xml:space="preserve"> </v>
      </c>
      <c r="C68" s="9" t="str">
        <f t="shared" si="1"/>
        <v xml:space="preserve"> Women CX 4,5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Entry'!G69</f>
        <v xml:space="preserve"> </v>
      </c>
      <c r="C69" s="9" t="str">
        <f t="shared" si="1"/>
        <v xml:space="preserve"> Women CX 4,5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Entry'!G70</f>
        <v xml:space="preserve"> </v>
      </c>
      <c r="C70" s="9" t="str">
        <f t="shared" si="1"/>
        <v xml:space="preserve"> Women CX 4,5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Entry'!G71</f>
        <v xml:space="preserve"> </v>
      </c>
      <c r="C71" s="9" t="str">
        <f t="shared" si="1"/>
        <v xml:space="preserve"> Women CX 4,5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Entry'!G72</f>
        <v xml:space="preserve"> </v>
      </c>
      <c r="C72" s="9" t="str">
        <f t="shared" si="1"/>
        <v xml:space="preserve"> Women CX 4,5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Entry'!G73</f>
        <v xml:space="preserve"> </v>
      </c>
      <c r="C73" s="9" t="str">
        <f t="shared" si="1"/>
        <v xml:space="preserve"> Women CX 4,5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Entry'!G74</f>
        <v xml:space="preserve"> </v>
      </c>
      <c r="C74" s="9" t="str">
        <f t="shared" si="1"/>
        <v xml:space="preserve"> Women CX 4,5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Entry'!G75</f>
        <v xml:space="preserve"> </v>
      </c>
      <c r="C75" s="9" t="str">
        <f t="shared" si="1"/>
        <v xml:space="preserve"> Women CX 4,5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Entry'!G76</f>
        <v xml:space="preserve"> </v>
      </c>
      <c r="C76" s="9" t="str">
        <f t="shared" si="1"/>
        <v xml:space="preserve"> Women CX 4,5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Entry'!G77</f>
        <v xml:space="preserve"> </v>
      </c>
      <c r="C77" s="9" t="str">
        <f t="shared" si="1"/>
        <v xml:space="preserve"> Women CX 4,5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Entry'!G78</f>
        <v xml:space="preserve"> </v>
      </c>
      <c r="C78" s="9" t="str">
        <f t="shared" si="1"/>
        <v xml:space="preserve"> Women CX 4,5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Entry'!G79</f>
        <v xml:space="preserve"> </v>
      </c>
      <c r="C79" s="9" t="str">
        <f t="shared" si="1"/>
        <v xml:space="preserve"> Women CX 4,5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Entry'!G80</f>
        <v xml:space="preserve"> </v>
      </c>
      <c r="C80" s="9" t="str">
        <f t="shared" si="1"/>
        <v xml:space="preserve"> Women CX 4,5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Entry'!G81</f>
        <v xml:space="preserve"> </v>
      </c>
      <c r="C81" s="9" t="str">
        <f t="shared" si="1"/>
        <v xml:space="preserve"> Women CX 4,5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Entry'!G82</f>
        <v xml:space="preserve"> </v>
      </c>
      <c r="C82" s="9" t="str">
        <f t="shared" si="1"/>
        <v xml:space="preserve"> Women CX 4,5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Entry'!G83</f>
        <v xml:space="preserve"> </v>
      </c>
      <c r="C83" s="9" t="str">
        <f t="shared" si="1"/>
        <v xml:space="preserve"> Women CX 4,5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Entry'!G84</f>
        <v xml:space="preserve"> </v>
      </c>
      <c r="C84" s="9" t="str">
        <f t="shared" si="1"/>
        <v xml:space="preserve"> Women CX 4,5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Entry'!G85</f>
        <v xml:space="preserve"> </v>
      </c>
      <c r="C85" s="9" t="str">
        <f t="shared" si="1"/>
        <v xml:space="preserve"> Women CX 4,5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Entry'!G86</f>
        <v xml:space="preserve"> </v>
      </c>
      <c r="C86" s="9" t="str">
        <f t="shared" si="1"/>
        <v xml:space="preserve"> Women CX 4,5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Entry'!G87</f>
        <v xml:space="preserve"> </v>
      </c>
      <c r="C87" s="9" t="str">
        <f t="shared" si="1"/>
        <v xml:space="preserve"> Women CX 4,5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Entry'!G88</f>
        <v xml:space="preserve"> </v>
      </c>
      <c r="C88" s="9" t="str">
        <f t="shared" si="1"/>
        <v xml:space="preserve"> Women CX 4,5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Entry'!G89</f>
        <v xml:space="preserve"> </v>
      </c>
      <c r="C89" s="9" t="str">
        <f t="shared" si="1"/>
        <v xml:space="preserve"> Women CX 4,5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Entry'!G90</f>
        <v xml:space="preserve"> </v>
      </c>
      <c r="C90" s="9" t="str">
        <f t="shared" si="1"/>
        <v xml:space="preserve"> Women CX 4,5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Entry'!G91</f>
        <v xml:space="preserve"> </v>
      </c>
      <c r="C91" s="9" t="str">
        <f t="shared" si="1"/>
        <v xml:space="preserve"> Women CX 4,5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Entry'!G92</f>
        <v xml:space="preserve"> </v>
      </c>
      <c r="C92" s="9" t="str">
        <f t="shared" si="1"/>
        <v xml:space="preserve"> Women CX 4,5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Entry'!G93</f>
        <v xml:space="preserve"> </v>
      </c>
      <c r="C93" s="9" t="str">
        <f t="shared" si="1"/>
        <v xml:space="preserve"> Women CX 4,5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Entry'!G94</f>
        <v xml:space="preserve"> </v>
      </c>
      <c r="C94" s="9" t="str">
        <f t="shared" si="1"/>
        <v xml:space="preserve"> Women CX 4,5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Entry'!G95</f>
        <v xml:space="preserve"> </v>
      </c>
      <c r="C95" s="9" t="str">
        <f t="shared" si="1"/>
        <v xml:space="preserve"> Women CX 4,5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Entry'!G96</f>
        <v xml:space="preserve"> </v>
      </c>
      <c r="C96" s="9" t="str">
        <f t="shared" si="1"/>
        <v xml:space="preserve"> Women CX 4,5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scale="94"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A02B-5FEF-4D3A-8C13-56B5B5746079}">
  <sheetPr>
    <pageSetUpPr fitToPage="1"/>
  </sheetPr>
  <dimension ref="A1:K96"/>
  <sheetViews>
    <sheetView workbookViewId="0"/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Entry'!H2</f>
        <v>976</v>
      </c>
      <c r="C2" s="9" t="str">
        <f>CONCATENATE($B2,"Collegiate  Women B")</f>
        <v>976Collegiate  Women B</v>
      </c>
      <c r="D2" s="10" t="str">
        <f>IFERROR(VLOOKUP($C2,'[1]2021-11-20NCCX10'!$D:$Z,4,0),"")</f>
        <v>Riley</v>
      </c>
      <c r="E2" s="10" t="str">
        <f>IFERROR(VLOOKUP($C2,'[1]2021-11-20NCCX10'!$D:$Z,5,0),"")</f>
        <v>Gallagher</v>
      </c>
      <c r="F2" s="10" t="str">
        <f>IFERROR(VLOOKUP($C2,'[1]2021-11-20NCCX10'!$D:$Z,7,0),"")</f>
        <v>F</v>
      </c>
      <c r="G2" s="10">
        <f>IFERROR(VLOOKUP($C2,'[1]2021-11-20NCCX10'!$D:$Z,10,0),"")</f>
        <v>22</v>
      </c>
      <c r="H2" s="11">
        <f>IFERROR(VLOOKUP($C2,'[1]2021-11-20NCCX10'!$D:$Z,12,0),"")</f>
        <v>44548</v>
      </c>
      <c r="I2" s="10" t="str">
        <f>IFERROR(VLOOKUP($C2,'[1]2021-11-20NCCX10'!$D:$Z,9,0),"")</f>
        <v>NC</v>
      </c>
      <c r="J2" s="10" t="str">
        <f>IFERROR(VLOOKUP($C2,'[1]2021-11-20NCCX10'!$D:$Z,11,0),"")</f>
        <v>Lees-McRae College</v>
      </c>
      <c r="K2" s="10">
        <f>IFERROR(VLOOKUP($C2,'[1]2021-11-20NCCX10'!$D:$Z,17,0),"")</f>
        <v>343190</v>
      </c>
    </row>
    <row r="3" spans="1:11" hidden="1" x14ac:dyDescent="0.2">
      <c r="A3" s="9" t="str">
        <f>IF(B3&lt;&gt;" ",'Results Data Entry'!A3," ")</f>
        <v xml:space="preserve"> </v>
      </c>
      <c r="B3" s="9" t="str">
        <f>'Results Data Entry'!H3</f>
        <v xml:space="preserve"> </v>
      </c>
      <c r="C3" s="9" t="str">
        <f t="shared" ref="C3:C66" si="0">CONCATENATE($B3,"Collegiate Women B")</f>
        <v xml:space="preserve"> Collegiate Women B</v>
      </c>
      <c r="D3" s="10" t="str">
        <f>IFERROR(VLOOKUP($C3,'[1]2021-11-20NCCX10'!$D:$Z,4,0),"")</f>
        <v/>
      </c>
      <c r="E3" s="10" t="str">
        <f>IFERROR(VLOOKUP($C3,'[1]2021-11-20NCCX10'!$D:$Z,5,0),"")</f>
        <v/>
      </c>
      <c r="F3" s="10" t="str">
        <f>IFERROR(VLOOKUP($C3,'[1]2021-11-20NCCX10'!$D:$Z,7,0),"")</f>
        <v/>
      </c>
      <c r="G3" s="10" t="str">
        <f>IFERROR(VLOOKUP($C3,'[1]2021-11-20NCCX10'!$D:$Z,10,0),"")</f>
        <v/>
      </c>
      <c r="H3" s="11" t="str">
        <f>IFERROR(VLOOKUP($C3,'[1]2021-11-20NCCX10'!$D:$Z,12,0),"")</f>
        <v/>
      </c>
      <c r="I3" s="10" t="str">
        <f>IFERROR(VLOOKUP($C3,'[1]2021-11-20NCCX10'!$D:$Z,9,0),"")</f>
        <v/>
      </c>
      <c r="J3" s="10" t="str">
        <f>IFERROR(VLOOKUP($C3,'[1]2021-11-20NCCX10'!$D:$Z,11,0),"")</f>
        <v/>
      </c>
      <c r="K3" s="10" t="str">
        <f>IFERROR(VLOOKUP($C3,'[1]2021-11-20NCCX10'!$D:$Z,17,0),"")</f>
        <v/>
      </c>
    </row>
    <row r="4" spans="1:11" hidden="1" x14ac:dyDescent="0.2">
      <c r="A4" s="9" t="str">
        <f>IF(B4&lt;&gt;" ",'Results Data Entry'!A4," ")</f>
        <v xml:space="preserve"> </v>
      </c>
      <c r="B4" s="9" t="str">
        <f>'Results Data Entry'!H4</f>
        <v xml:space="preserve"> </v>
      </c>
      <c r="C4" s="9" t="str">
        <f t="shared" si="0"/>
        <v xml:space="preserve"> Collegiate Women B</v>
      </c>
      <c r="D4" s="10" t="str">
        <f>IFERROR(VLOOKUP($C4,'[1]2021-11-20NCCX10'!$D:$Z,4,0),"")</f>
        <v/>
      </c>
      <c r="E4" s="10" t="str">
        <f>IFERROR(VLOOKUP($C4,'[1]2021-11-20NCCX10'!$D:$Z,5,0),"")</f>
        <v/>
      </c>
      <c r="F4" s="10" t="str">
        <f>IFERROR(VLOOKUP($C4,'[1]2021-11-20NCCX10'!$D:$Z,7,0),"")</f>
        <v/>
      </c>
      <c r="G4" s="10" t="str">
        <f>IFERROR(VLOOKUP($C4,'[1]2021-11-20NCCX10'!$D:$Z,10,0),"")</f>
        <v/>
      </c>
      <c r="H4" s="11" t="str">
        <f>IFERROR(VLOOKUP($C4,'[1]2021-11-20NCCX10'!$D:$Z,12,0),"")</f>
        <v/>
      </c>
      <c r="I4" s="10" t="str">
        <f>IFERROR(VLOOKUP($C4,'[1]2021-11-20NCCX10'!$D:$Z,9,0),"")</f>
        <v/>
      </c>
      <c r="J4" s="10" t="str">
        <f>IFERROR(VLOOKUP($C4,'[1]2021-11-20NCCX10'!$D:$Z,11,0),"")</f>
        <v/>
      </c>
      <c r="K4" s="10" t="str">
        <f>IFERROR(VLOOKUP($C4,'[1]2021-11-20NCCX10'!$D:$Z,17,0),"")</f>
        <v/>
      </c>
    </row>
    <row r="5" spans="1:11" hidden="1" x14ac:dyDescent="0.2">
      <c r="A5" s="9" t="str">
        <f>IF(B5&lt;&gt;" ",'Results Data Entry'!A5," ")</f>
        <v xml:space="preserve"> </v>
      </c>
      <c r="B5" s="9" t="str">
        <f>'Results Data Entry'!H5</f>
        <v xml:space="preserve"> </v>
      </c>
      <c r="C5" s="9" t="str">
        <f t="shared" si="0"/>
        <v xml:space="preserve"> Collegiate Women B</v>
      </c>
      <c r="D5" s="10" t="str">
        <f>IFERROR(VLOOKUP($C5,'[1]2021-11-20NCCX10'!$D:$Z,4,0),"")</f>
        <v/>
      </c>
      <c r="E5" s="10" t="str">
        <f>IFERROR(VLOOKUP($C5,'[1]2021-11-20NCCX10'!$D:$Z,5,0),"")</f>
        <v/>
      </c>
      <c r="F5" s="10" t="str">
        <f>IFERROR(VLOOKUP($C5,'[1]2021-11-20NCCX10'!$D:$Z,7,0),"")</f>
        <v/>
      </c>
      <c r="G5" s="10" t="str">
        <f>IFERROR(VLOOKUP($C5,'[1]2021-11-20NCCX10'!$D:$Z,10,0),"")</f>
        <v/>
      </c>
      <c r="H5" s="11" t="str">
        <f>IFERROR(VLOOKUP($C5,'[1]2021-11-20NCCX10'!$D:$Z,12,0),"")</f>
        <v/>
      </c>
      <c r="I5" s="10" t="str">
        <f>IFERROR(VLOOKUP($C5,'[1]2021-11-20NCCX10'!$D:$Z,9,0),"")</f>
        <v/>
      </c>
      <c r="J5" s="10" t="str">
        <f>IFERROR(VLOOKUP($C5,'[1]2021-11-20NCCX10'!$D:$Z,11,0),"")</f>
        <v/>
      </c>
      <c r="K5" s="10" t="str">
        <f>IFERROR(VLOOKUP($C5,'[1]2021-11-20NCCX10'!$D:$Z,17,0),"")</f>
        <v/>
      </c>
    </row>
    <row r="6" spans="1:11" hidden="1" x14ac:dyDescent="0.2">
      <c r="A6" s="9" t="str">
        <f>IF(B6&lt;&gt;" ",'Results Data Entry'!A6," ")</f>
        <v xml:space="preserve"> </v>
      </c>
      <c r="B6" s="9" t="str">
        <f>'Results Data Entry'!H6</f>
        <v xml:space="preserve"> </v>
      </c>
      <c r="C6" s="9" t="str">
        <f t="shared" si="0"/>
        <v xml:space="preserve"> Collegiate Women B</v>
      </c>
      <c r="D6" s="10" t="str">
        <f>IFERROR(VLOOKUP($C6,'[1]2021-11-20NCCX10'!$D:$Z,4,0),"")</f>
        <v/>
      </c>
      <c r="E6" s="10" t="str">
        <f>IFERROR(VLOOKUP($C6,'[1]2021-11-20NCCX10'!$D:$Z,5,0),"")</f>
        <v/>
      </c>
      <c r="F6" s="10" t="str">
        <f>IFERROR(VLOOKUP($C6,'[1]2021-11-20NCCX10'!$D:$Z,7,0),"")</f>
        <v/>
      </c>
      <c r="G6" s="10" t="str">
        <f>IFERROR(VLOOKUP($C6,'[1]2021-11-20NCCX10'!$D:$Z,10,0),"")</f>
        <v/>
      </c>
      <c r="H6" s="11" t="str">
        <f>IFERROR(VLOOKUP($C6,'[1]2021-11-20NCCX10'!$D:$Z,12,0),"")</f>
        <v/>
      </c>
      <c r="I6" s="10" t="str">
        <f>IFERROR(VLOOKUP($C6,'[1]2021-11-20NCCX10'!$D:$Z,9,0),"")</f>
        <v/>
      </c>
      <c r="J6" s="10" t="str">
        <f>IFERROR(VLOOKUP($C6,'[1]2021-11-20NCCX10'!$D:$Z,11,0),"")</f>
        <v/>
      </c>
      <c r="K6" s="10" t="str">
        <f>IFERROR(VLOOKUP($C6,'[1]2021-11-20NCCX10'!$D:$Z,17,0),"")</f>
        <v/>
      </c>
    </row>
    <row r="7" spans="1:11" hidden="1" x14ac:dyDescent="0.2">
      <c r="A7" s="9" t="str">
        <f>IF(B7&lt;&gt;" ",'Results Data Entry'!A7," ")</f>
        <v xml:space="preserve"> </v>
      </c>
      <c r="B7" s="9" t="str">
        <f>'Results Data Entry'!H7</f>
        <v xml:space="preserve"> </v>
      </c>
      <c r="C7" s="9" t="str">
        <f t="shared" si="0"/>
        <v xml:space="preserve"> Collegiate Women B</v>
      </c>
      <c r="D7" s="10" t="str">
        <f>IFERROR(VLOOKUP($C7,'[1]2021-11-20NCCX10'!$D:$Z,4,0),"")</f>
        <v/>
      </c>
      <c r="E7" s="10" t="str">
        <f>IFERROR(VLOOKUP($C7,'[1]2021-11-20NCCX10'!$D:$Z,5,0),"")</f>
        <v/>
      </c>
      <c r="F7" s="10" t="str">
        <f>IFERROR(VLOOKUP($C7,'[1]2021-11-20NCCX10'!$D:$Z,7,0),"")</f>
        <v/>
      </c>
      <c r="G7" s="10" t="str">
        <f>IFERROR(VLOOKUP($C7,'[1]2021-11-20NCCX10'!$D:$Z,10,0),"")</f>
        <v/>
      </c>
      <c r="H7" s="11" t="str">
        <f>IFERROR(VLOOKUP($C7,'[1]2021-11-20NCCX10'!$D:$Z,12,0),"")</f>
        <v/>
      </c>
      <c r="I7" s="10" t="str">
        <f>IFERROR(VLOOKUP($C7,'[1]2021-11-20NCCX10'!$D:$Z,9,0),"")</f>
        <v/>
      </c>
      <c r="J7" s="10" t="str">
        <f>IFERROR(VLOOKUP($C7,'[1]2021-11-20NCCX10'!$D:$Z,11,0),"")</f>
        <v/>
      </c>
      <c r="K7" s="10" t="str">
        <f>IFERROR(VLOOKUP($C7,'[1]2021-11-20NCCX10'!$D:$Z,17,0),"")</f>
        <v/>
      </c>
    </row>
    <row r="8" spans="1:11" hidden="1" x14ac:dyDescent="0.2">
      <c r="A8" s="9" t="str">
        <f>IF(B8&lt;&gt;" ",'Results Data Entry'!A8," ")</f>
        <v xml:space="preserve"> </v>
      </c>
      <c r="B8" s="9" t="str">
        <f>'Results Data Entry'!H8</f>
        <v xml:space="preserve"> </v>
      </c>
      <c r="C8" s="9" t="str">
        <f t="shared" si="0"/>
        <v xml:space="preserve"> Collegiate Women B</v>
      </c>
      <c r="D8" s="10" t="str">
        <f>IFERROR(VLOOKUP($C8,'[1]2021-11-20NCCX10'!$D:$Z,4,0),"")</f>
        <v/>
      </c>
      <c r="E8" s="10" t="str">
        <f>IFERROR(VLOOKUP($C8,'[1]2021-11-20NCCX10'!$D:$Z,5,0),"")</f>
        <v/>
      </c>
      <c r="F8" s="10" t="str">
        <f>IFERROR(VLOOKUP($C8,'[1]2021-11-20NCCX10'!$D:$Z,7,0),"")</f>
        <v/>
      </c>
      <c r="G8" s="10" t="str">
        <f>IFERROR(VLOOKUP($C8,'[1]2021-11-20NCCX10'!$D:$Z,10,0),"")</f>
        <v/>
      </c>
      <c r="H8" s="11" t="str">
        <f>IFERROR(VLOOKUP($C8,'[1]2021-11-20NCCX10'!$D:$Z,12,0),"")</f>
        <v/>
      </c>
      <c r="I8" s="10" t="str">
        <f>IFERROR(VLOOKUP($C8,'[1]2021-11-20NCCX10'!$D:$Z,9,0),"")</f>
        <v/>
      </c>
      <c r="J8" s="10" t="str">
        <f>IFERROR(VLOOKUP($C8,'[1]2021-11-20NCCX10'!$D:$Z,11,0),"")</f>
        <v/>
      </c>
      <c r="K8" s="10" t="str">
        <f>IFERROR(VLOOKUP($C8,'[1]2021-11-20NCCX10'!$D:$Z,17,0),"")</f>
        <v/>
      </c>
    </row>
    <row r="9" spans="1:11" hidden="1" x14ac:dyDescent="0.2">
      <c r="A9" s="9" t="str">
        <f>IF(B9&lt;&gt;" ",'Results Data Entry'!A9," ")</f>
        <v xml:space="preserve"> </v>
      </c>
      <c r="B9" s="9" t="str">
        <f>'Results Data Entry'!H9</f>
        <v xml:space="preserve"> </v>
      </c>
      <c r="C9" s="9" t="str">
        <f t="shared" si="0"/>
        <v xml:space="preserve"> Collegiate Women B</v>
      </c>
      <c r="D9" s="10" t="str">
        <f>IFERROR(VLOOKUP($C9,'[1]2021-11-20NCCX10'!$D:$Z,4,0),"")</f>
        <v/>
      </c>
      <c r="E9" s="10" t="str">
        <f>IFERROR(VLOOKUP($C9,'[1]2021-11-20NCCX10'!$D:$Z,5,0),"")</f>
        <v/>
      </c>
      <c r="F9" s="10" t="str">
        <f>IFERROR(VLOOKUP($C9,'[1]2021-11-20NCCX10'!$D:$Z,7,0),"")</f>
        <v/>
      </c>
      <c r="G9" s="10" t="str">
        <f>IFERROR(VLOOKUP($C9,'[1]2021-11-20NCCX10'!$D:$Z,10,0),"")</f>
        <v/>
      </c>
      <c r="H9" s="11" t="str">
        <f>IFERROR(VLOOKUP($C9,'[1]2021-11-20NCCX10'!$D:$Z,12,0),"")</f>
        <v/>
      </c>
      <c r="I9" s="10" t="str">
        <f>IFERROR(VLOOKUP($C9,'[1]2021-11-20NCCX10'!$D:$Z,9,0),"")</f>
        <v/>
      </c>
      <c r="J9" s="10" t="str">
        <f>IFERROR(VLOOKUP($C9,'[1]2021-11-20NCCX10'!$D:$Z,11,0),"")</f>
        <v/>
      </c>
      <c r="K9" s="10" t="str">
        <f>IFERROR(VLOOKUP($C9,'[1]2021-11-20NCCX10'!$D:$Z,17,0),"")</f>
        <v/>
      </c>
    </row>
    <row r="10" spans="1:11" hidden="1" x14ac:dyDescent="0.2">
      <c r="A10" s="9" t="str">
        <f>IF(B10&lt;&gt;" ",'Results Data Entry'!A10," ")</f>
        <v xml:space="preserve"> </v>
      </c>
      <c r="B10" s="9" t="str">
        <f>'Results Data Entry'!H10</f>
        <v xml:space="preserve"> </v>
      </c>
      <c r="C10" s="9" t="str">
        <f t="shared" si="0"/>
        <v xml:space="preserve"> Collegiate Women B</v>
      </c>
      <c r="D10" s="10" t="str">
        <f>IFERROR(VLOOKUP($C10,'[1]2021-11-20NCCX10'!$D:$Z,4,0),"")</f>
        <v/>
      </c>
      <c r="E10" s="10" t="str">
        <f>IFERROR(VLOOKUP($C10,'[1]2021-11-20NCCX10'!$D:$Z,5,0),"")</f>
        <v/>
      </c>
      <c r="F10" s="10" t="str">
        <f>IFERROR(VLOOKUP($C10,'[1]2021-11-20NCCX10'!$D:$Z,7,0),"")</f>
        <v/>
      </c>
      <c r="G10" s="10" t="str">
        <f>IFERROR(VLOOKUP($C10,'[1]2021-11-20NCCX10'!$D:$Z,10,0),"")</f>
        <v/>
      </c>
      <c r="H10" s="11" t="str">
        <f>IFERROR(VLOOKUP($C10,'[1]2021-11-20NCCX10'!$D:$Z,12,0),"")</f>
        <v/>
      </c>
      <c r="I10" s="10" t="str">
        <f>IFERROR(VLOOKUP($C10,'[1]2021-11-20NCCX10'!$D:$Z,9,0),"")</f>
        <v/>
      </c>
      <c r="J10" s="10" t="str">
        <f>IFERROR(VLOOKUP($C10,'[1]2021-11-20NCCX10'!$D:$Z,11,0),"")</f>
        <v/>
      </c>
      <c r="K10" s="10" t="str">
        <f>IFERROR(VLOOKUP($C10,'[1]2021-11-20NCCX10'!$D:$Z,17,0),"")</f>
        <v/>
      </c>
    </row>
    <row r="11" spans="1:11" hidden="1" x14ac:dyDescent="0.2">
      <c r="A11" s="9" t="str">
        <f>IF(B11&lt;&gt;" ",'Results Data Entry'!A11," ")</f>
        <v xml:space="preserve"> </v>
      </c>
      <c r="B11" s="9" t="str">
        <f>'Results Data Entry'!H11</f>
        <v xml:space="preserve"> </v>
      </c>
      <c r="C11" s="9" t="str">
        <f t="shared" si="0"/>
        <v xml:space="preserve"> Collegiate Women B</v>
      </c>
      <c r="D11" s="10" t="str">
        <f>IFERROR(VLOOKUP($C11,'[1]2021-11-20NCCX10'!$D:$Z,4,0),"")</f>
        <v/>
      </c>
      <c r="E11" s="10" t="str">
        <f>IFERROR(VLOOKUP($C11,'[1]2021-11-20NCCX10'!$D:$Z,5,0),"")</f>
        <v/>
      </c>
      <c r="F11" s="10" t="str">
        <f>IFERROR(VLOOKUP($C11,'[1]2021-11-20NCCX10'!$D:$Z,7,0),"")</f>
        <v/>
      </c>
      <c r="G11" s="10" t="str">
        <f>IFERROR(VLOOKUP($C11,'[1]2021-11-20NCCX10'!$D:$Z,10,0),"")</f>
        <v/>
      </c>
      <c r="H11" s="11" t="str">
        <f>IFERROR(VLOOKUP($C11,'[1]2021-11-20NCCX10'!$D:$Z,12,0),"")</f>
        <v/>
      </c>
      <c r="I11" s="10" t="str">
        <f>IFERROR(VLOOKUP($C11,'[1]2021-11-20NCCX10'!$D:$Z,9,0),"")</f>
        <v/>
      </c>
      <c r="J11" s="10" t="str">
        <f>IFERROR(VLOOKUP($C11,'[1]2021-11-20NCCX10'!$D:$Z,11,0),"")</f>
        <v/>
      </c>
      <c r="K11" s="10" t="str">
        <f>IFERROR(VLOOKUP($C11,'[1]2021-11-20NCCX10'!$D:$Z,17,0),"")</f>
        <v/>
      </c>
    </row>
    <row r="12" spans="1:11" hidden="1" x14ac:dyDescent="0.2">
      <c r="A12" s="9" t="str">
        <f>IF(B12&lt;&gt;" ",'Results Data Entry'!A12," ")</f>
        <v xml:space="preserve"> </v>
      </c>
      <c r="B12" s="9" t="str">
        <f>'Results Data Entry'!H12</f>
        <v xml:space="preserve"> </v>
      </c>
      <c r="C12" s="9" t="str">
        <f t="shared" si="0"/>
        <v xml:space="preserve"> Collegiate Women B</v>
      </c>
      <c r="D12" s="10" t="str">
        <f>IFERROR(VLOOKUP($C12,'[1]2021-11-20NCCX10'!$D:$Z,4,0),"")</f>
        <v/>
      </c>
      <c r="E12" s="10" t="str">
        <f>IFERROR(VLOOKUP($C12,'[1]2021-11-20NCCX10'!$D:$Z,5,0),"")</f>
        <v/>
      </c>
      <c r="F12" s="10" t="str">
        <f>IFERROR(VLOOKUP($C12,'[1]2021-11-20NCCX10'!$D:$Z,7,0),"")</f>
        <v/>
      </c>
      <c r="G12" s="10" t="str">
        <f>IFERROR(VLOOKUP($C12,'[1]2021-11-20NCCX10'!$D:$Z,10,0),"")</f>
        <v/>
      </c>
      <c r="H12" s="11" t="str">
        <f>IFERROR(VLOOKUP($C12,'[1]2021-11-20NCCX10'!$D:$Z,12,0),"")</f>
        <v/>
      </c>
      <c r="I12" s="10" t="str">
        <f>IFERROR(VLOOKUP($C12,'[1]2021-11-20NCCX10'!$D:$Z,9,0),"")</f>
        <v/>
      </c>
      <c r="J12" s="10" t="str">
        <f>IFERROR(VLOOKUP($C12,'[1]2021-11-20NCCX10'!$D:$Z,11,0),"")</f>
        <v/>
      </c>
      <c r="K12" s="10" t="str">
        <f>IFERROR(VLOOKUP($C12,'[1]2021-11-20NCCX10'!$D:$Z,17,0),"")</f>
        <v/>
      </c>
    </row>
    <row r="13" spans="1:11" hidden="1" x14ac:dyDescent="0.2">
      <c r="A13" s="9" t="str">
        <f>IF(B13&lt;&gt;" ",'Results Data Entry'!A13," ")</f>
        <v xml:space="preserve"> </v>
      </c>
      <c r="B13" s="9" t="str">
        <f>'Results Data Entry'!H13</f>
        <v xml:space="preserve"> </v>
      </c>
      <c r="C13" s="9" t="str">
        <f t="shared" si="0"/>
        <v xml:space="preserve"> Collegiate Women B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hidden="1" x14ac:dyDescent="0.2">
      <c r="A14" s="9" t="str">
        <f>IF(B14&lt;&gt;" ",'Results Data Entry'!A14," ")</f>
        <v xml:space="preserve"> </v>
      </c>
      <c r="B14" s="9" t="str">
        <f>'Results Data Entry'!H14</f>
        <v xml:space="preserve"> </v>
      </c>
      <c r="C14" s="9" t="str">
        <f t="shared" si="0"/>
        <v xml:space="preserve"> Collegiate Women B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hidden="1" x14ac:dyDescent="0.2">
      <c r="A15" s="9" t="str">
        <f>IF(B15&lt;&gt;" ",'Results Data Entry'!A15," ")</f>
        <v xml:space="preserve"> </v>
      </c>
      <c r="B15" s="9" t="str">
        <f>'Results Data Entry'!H15</f>
        <v xml:space="preserve"> </v>
      </c>
      <c r="C15" s="9" t="str">
        <f t="shared" si="0"/>
        <v xml:space="preserve"> Collegiate Women B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hidden="1" x14ac:dyDescent="0.2">
      <c r="A16" s="9" t="str">
        <f>IF(B16&lt;&gt;" ",'Results Data Entry'!A16," ")</f>
        <v xml:space="preserve"> </v>
      </c>
      <c r="B16" s="9" t="str">
        <f>'Results Data Entry'!H16</f>
        <v xml:space="preserve"> </v>
      </c>
      <c r="C16" s="9" t="str">
        <f t="shared" si="0"/>
        <v xml:space="preserve"> Collegiate Women B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Entry'!H17</f>
        <v xml:space="preserve"> </v>
      </c>
      <c r="C17" s="9" t="str">
        <f t="shared" si="0"/>
        <v xml:space="preserve"> Collegiate Women B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Entry'!H18</f>
        <v xml:space="preserve"> </v>
      </c>
      <c r="C18" s="9" t="str">
        <f t="shared" si="0"/>
        <v xml:space="preserve"> Collegiate Women B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Entry'!H19</f>
        <v xml:space="preserve"> </v>
      </c>
      <c r="C19" s="9" t="str">
        <f t="shared" si="0"/>
        <v xml:space="preserve"> Collegiate Women B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Entry'!H20</f>
        <v xml:space="preserve"> </v>
      </c>
      <c r="C20" s="9" t="str">
        <f t="shared" si="0"/>
        <v xml:space="preserve"> Collegiate Women B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Entry'!H21</f>
        <v xml:space="preserve"> </v>
      </c>
      <c r="C21" s="9" t="str">
        <f t="shared" si="0"/>
        <v xml:space="preserve"> Collegiate Women B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Entry'!H22</f>
        <v xml:space="preserve"> </v>
      </c>
      <c r="C22" s="9" t="str">
        <f t="shared" si="0"/>
        <v xml:space="preserve"> Collegiate Women B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Entry'!H23</f>
        <v xml:space="preserve"> </v>
      </c>
      <c r="C23" s="9" t="str">
        <f t="shared" si="0"/>
        <v xml:space="preserve"> Collegiate Women B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Entry'!H24</f>
        <v xml:space="preserve"> </v>
      </c>
      <c r="C24" s="9" t="str">
        <f t="shared" si="0"/>
        <v xml:space="preserve"> Collegiate Women B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Entry'!H25</f>
        <v xml:space="preserve"> </v>
      </c>
      <c r="C25" s="9" t="str">
        <f t="shared" si="0"/>
        <v xml:space="preserve"> Collegiate Women B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Entry'!H26</f>
        <v xml:space="preserve"> </v>
      </c>
      <c r="C26" s="9" t="str">
        <f t="shared" si="0"/>
        <v xml:space="preserve"> Collegiate Women B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Entry'!H27</f>
        <v xml:space="preserve"> </v>
      </c>
      <c r="C27" s="9" t="str">
        <f t="shared" si="0"/>
        <v xml:space="preserve"> Collegiate Women B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Entry'!H28</f>
        <v xml:space="preserve"> </v>
      </c>
      <c r="C28" s="9" t="str">
        <f t="shared" si="0"/>
        <v xml:space="preserve"> Collegiate Women B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Entry'!H29</f>
        <v xml:space="preserve"> </v>
      </c>
      <c r="C29" s="9" t="str">
        <f t="shared" si="0"/>
        <v xml:space="preserve"> Collegiate Women B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Entry'!H30</f>
        <v xml:space="preserve"> </v>
      </c>
      <c r="C30" s="9" t="str">
        <f t="shared" si="0"/>
        <v xml:space="preserve"> Collegiate Women B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Entry'!H31</f>
        <v xml:space="preserve"> </v>
      </c>
      <c r="C31" s="9" t="str">
        <f t="shared" si="0"/>
        <v xml:space="preserve"> Collegiate Women B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Entry'!H32</f>
        <v xml:space="preserve"> </v>
      </c>
      <c r="C32" s="9" t="str">
        <f t="shared" si="0"/>
        <v xml:space="preserve"> Collegiate Women B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Entry'!H33</f>
        <v xml:space="preserve"> </v>
      </c>
      <c r="C33" s="9" t="str">
        <f t="shared" si="0"/>
        <v xml:space="preserve"> Collegiate Women B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Entry'!H34</f>
        <v xml:space="preserve"> </v>
      </c>
      <c r="C34" s="9" t="str">
        <f t="shared" si="0"/>
        <v xml:space="preserve"> Collegiate Women B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Entry'!H35</f>
        <v xml:space="preserve"> </v>
      </c>
      <c r="C35" s="9" t="str">
        <f t="shared" si="0"/>
        <v xml:space="preserve"> Collegiate Women B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Entry'!H36</f>
        <v xml:space="preserve"> </v>
      </c>
      <c r="C36" s="9" t="str">
        <f t="shared" si="0"/>
        <v xml:space="preserve"> Collegiate Women B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Entry'!H37</f>
        <v xml:space="preserve"> </v>
      </c>
      <c r="C37" s="9" t="str">
        <f t="shared" si="0"/>
        <v xml:space="preserve"> Collegiate Women B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Entry'!H38</f>
        <v xml:space="preserve"> </v>
      </c>
      <c r="C38" s="9" t="str">
        <f t="shared" si="0"/>
        <v xml:space="preserve"> Collegiate Women B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Entry'!H39</f>
        <v xml:space="preserve"> </v>
      </c>
      <c r="C39" s="9" t="str">
        <f t="shared" si="0"/>
        <v xml:space="preserve"> Collegiate Women B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Entry'!H40</f>
        <v xml:space="preserve"> </v>
      </c>
      <c r="C40" s="9" t="str">
        <f t="shared" si="0"/>
        <v xml:space="preserve"> Collegiate Women B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Entry'!H41</f>
        <v xml:space="preserve"> </v>
      </c>
      <c r="C41" s="9" t="str">
        <f t="shared" si="0"/>
        <v xml:space="preserve"> Collegiate Women B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Entry'!H42</f>
        <v xml:space="preserve"> </v>
      </c>
      <c r="C42" s="9" t="str">
        <f t="shared" si="0"/>
        <v xml:space="preserve"> Collegiate Women B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Entry'!H43</f>
        <v xml:space="preserve"> </v>
      </c>
      <c r="C43" s="9" t="str">
        <f t="shared" si="0"/>
        <v xml:space="preserve"> Collegiate Women B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Entry'!H44</f>
        <v xml:space="preserve"> </v>
      </c>
      <c r="C44" s="9" t="str">
        <f t="shared" si="0"/>
        <v xml:space="preserve"> Collegiate Women B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Entry'!H45</f>
        <v xml:space="preserve"> </v>
      </c>
      <c r="C45" s="9" t="str">
        <f t="shared" si="0"/>
        <v xml:space="preserve"> Collegiate Women B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Entry'!H46</f>
        <v xml:space="preserve"> </v>
      </c>
      <c r="C46" s="9" t="str">
        <f t="shared" si="0"/>
        <v xml:space="preserve"> Collegiate Women B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Entry'!H47</f>
        <v xml:space="preserve"> </v>
      </c>
      <c r="C47" s="9" t="str">
        <f t="shared" si="0"/>
        <v xml:space="preserve"> Collegiate Women B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Entry'!H48</f>
        <v xml:space="preserve"> </v>
      </c>
      <c r="C48" s="9" t="str">
        <f t="shared" si="0"/>
        <v xml:space="preserve"> Collegiate Women B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Entry'!H49</f>
        <v xml:space="preserve"> </v>
      </c>
      <c r="C49" s="9" t="str">
        <f t="shared" si="0"/>
        <v xml:space="preserve"> Collegiate Women B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Entry'!H50</f>
        <v xml:space="preserve"> </v>
      </c>
      <c r="C50" s="9" t="str">
        <f t="shared" si="0"/>
        <v xml:space="preserve"> Collegiate Women B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Entry'!H51</f>
        <v xml:space="preserve"> </v>
      </c>
      <c r="C51" s="9" t="str">
        <f t="shared" si="0"/>
        <v xml:space="preserve"> Collegiate Women B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Entry'!H52</f>
        <v xml:space="preserve"> </v>
      </c>
      <c r="C52" s="9" t="str">
        <f t="shared" si="0"/>
        <v xml:space="preserve"> Collegiate Women B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Entry'!H53</f>
        <v xml:space="preserve"> </v>
      </c>
      <c r="C53" s="9" t="str">
        <f t="shared" si="0"/>
        <v xml:space="preserve"> Collegiate Women B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Entry'!H54</f>
        <v xml:space="preserve"> </v>
      </c>
      <c r="C54" s="9" t="str">
        <f t="shared" si="0"/>
        <v xml:space="preserve"> Collegiate Women B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Entry'!H55</f>
        <v xml:space="preserve"> </v>
      </c>
      <c r="C55" s="9" t="str">
        <f t="shared" si="0"/>
        <v xml:space="preserve"> Collegiate Women B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Entry'!H56</f>
        <v xml:space="preserve"> </v>
      </c>
      <c r="C56" s="9" t="str">
        <f t="shared" si="0"/>
        <v xml:space="preserve"> Collegiate Women B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Entry'!H57</f>
        <v xml:space="preserve"> </v>
      </c>
      <c r="C57" s="9" t="str">
        <f t="shared" si="0"/>
        <v xml:space="preserve"> Collegiate Women B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Entry'!H58</f>
        <v xml:space="preserve"> </v>
      </c>
      <c r="C58" s="9" t="str">
        <f t="shared" si="0"/>
        <v xml:space="preserve"> Collegiate Women B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Entry'!H59</f>
        <v xml:space="preserve"> </v>
      </c>
      <c r="C59" s="9" t="str">
        <f t="shared" si="0"/>
        <v xml:space="preserve"> Collegiate Women B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Entry'!H60</f>
        <v xml:space="preserve"> </v>
      </c>
      <c r="C60" s="9" t="str">
        <f t="shared" si="0"/>
        <v xml:space="preserve"> Collegiate Women B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Entry'!H61</f>
        <v xml:space="preserve"> </v>
      </c>
      <c r="C61" s="9" t="str">
        <f t="shared" si="0"/>
        <v xml:space="preserve"> Collegiate Women B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Entry'!H62</f>
        <v xml:space="preserve"> </v>
      </c>
      <c r="C62" s="9" t="str">
        <f t="shared" si="0"/>
        <v xml:space="preserve"> Collegiate Women B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Entry'!H63</f>
        <v xml:space="preserve"> </v>
      </c>
      <c r="C63" s="9" t="str">
        <f t="shared" si="0"/>
        <v xml:space="preserve"> Collegiate Women B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Entry'!H64</f>
        <v xml:space="preserve"> </v>
      </c>
      <c r="C64" s="9" t="str">
        <f t="shared" si="0"/>
        <v xml:space="preserve"> Collegiate Women B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Entry'!H65</f>
        <v xml:space="preserve"> </v>
      </c>
      <c r="C65" s="9" t="str">
        <f t="shared" si="0"/>
        <v xml:space="preserve"> Collegiate Women B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Entry'!H66</f>
        <v xml:space="preserve"> </v>
      </c>
      <c r="C66" s="9" t="str">
        <f t="shared" si="0"/>
        <v xml:space="preserve"> Collegiate Women B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Entry'!H67</f>
        <v xml:space="preserve"> </v>
      </c>
      <c r="C67" s="9" t="str">
        <f t="shared" ref="C67:C96" si="1">CONCATENATE($B67,"Collegiate Women B")</f>
        <v xml:space="preserve"> Collegiate Women B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Entry'!H68</f>
        <v xml:space="preserve"> </v>
      </c>
      <c r="C68" s="9" t="str">
        <f t="shared" si="1"/>
        <v xml:space="preserve"> Collegiate Women B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Entry'!H69</f>
        <v xml:space="preserve"> </v>
      </c>
      <c r="C69" s="9" t="str">
        <f t="shared" si="1"/>
        <v xml:space="preserve"> Collegiate Women B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Entry'!H70</f>
        <v xml:space="preserve"> </v>
      </c>
      <c r="C70" s="9" t="str">
        <f t="shared" si="1"/>
        <v xml:space="preserve"> Collegiate Women B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Entry'!H71</f>
        <v xml:space="preserve"> </v>
      </c>
      <c r="C71" s="9" t="str">
        <f t="shared" si="1"/>
        <v xml:space="preserve"> Collegiate Women B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Entry'!H72</f>
        <v xml:space="preserve"> </v>
      </c>
      <c r="C72" s="9" t="str">
        <f t="shared" si="1"/>
        <v xml:space="preserve"> Collegiate Women B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Entry'!H73</f>
        <v xml:space="preserve"> </v>
      </c>
      <c r="C73" s="9" t="str">
        <f t="shared" si="1"/>
        <v xml:space="preserve"> Collegiate Women B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Entry'!H74</f>
        <v xml:space="preserve"> </v>
      </c>
      <c r="C74" s="9" t="str">
        <f t="shared" si="1"/>
        <v xml:space="preserve"> Collegiate Women B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Entry'!H75</f>
        <v xml:space="preserve"> </v>
      </c>
      <c r="C75" s="9" t="str">
        <f t="shared" si="1"/>
        <v xml:space="preserve"> Collegiate Women B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Entry'!H76</f>
        <v xml:space="preserve"> </v>
      </c>
      <c r="C76" s="9" t="str">
        <f t="shared" si="1"/>
        <v xml:space="preserve"> Collegiate Women B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Entry'!H77</f>
        <v xml:space="preserve"> </v>
      </c>
      <c r="C77" s="9" t="str">
        <f t="shared" si="1"/>
        <v xml:space="preserve"> Collegiate Women B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Entry'!H78</f>
        <v xml:space="preserve"> </v>
      </c>
      <c r="C78" s="9" t="str">
        <f t="shared" si="1"/>
        <v xml:space="preserve"> Collegiate Women B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Entry'!H79</f>
        <v xml:space="preserve"> </v>
      </c>
      <c r="C79" s="9" t="str">
        <f t="shared" si="1"/>
        <v xml:space="preserve"> Collegiate Women B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Entry'!H80</f>
        <v xml:space="preserve"> </v>
      </c>
      <c r="C80" s="9" t="str">
        <f t="shared" si="1"/>
        <v xml:space="preserve"> Collegiate Women B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Entry'!H81</f>
        <v xml:space="preserve"> </v>
      </c>
      <c r="C81" s="9" t="str">
        <f t="shared" si="1"/>
        <v xml:space="preserve"> Collegiate Women B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Entry'!H82</f>
        <v xml:space="preserve"> </v>
      </c>
      <c r="C82" s="9" t="str">
        <f t="shared" si="1"/>
        <v xml:space="preserve"> Collegiate Women B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Entry'!H83</f>
        <v xml:space="preserve"> </v>
      </c>
      <c r="C83" s="9" t="str">
        <f t="shared" si="1"/>
        <v xml:space="preserve"> Collegiate Women B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Entry'!H84</f>
        <v xml:space="preserve"> </v>
      </c>
      <c r="C84" s="9" t="str">
        <f t="shared" si="1"/>
        <v xml:space="preserve"> Collegiate Women B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Entry'!H85</f>
        <v xml:space="preserve"> </v>
      </c>
      <c r="C85" s="9" t="str">
        <f t="shared" si="1"/>
        <v xml:space="preserve"> Collegiate Women B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Entry'!H86</f>
        <v xml:space="preserve"> </v>
      </c>
      <c r="C86" s="9" t="str">
        <f t="shared" si="1"/>
        <v xml:space="preserve"> Collegiate Women B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Entry'!H87</f>
        <v xml:space="preserve"> </v>
      </c>
      <c r="C87" s="9" t="str">
        <f t="shared" si="1"/>
        <v xml:space="preserve"> Collegiate Women B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Entry'!H88</f>
        <v xml:space="preserve"> </v>
      </c>
      <c r="C88" s="9" t="str">
        <f t="shared" si="1"/>
        <v xml:space="preserve"> Collegiate Women B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Entry'!H89</f>
        <v xml:space="preserve"> </v>
      </c>
      <c r="C89" s="9" t="str">
        <f t="shared" si="1"/>
        <v xml:space="preserve"> Collegiate Women B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Entry'!H90</f>
        <v xml:space="preserve"> </v>
      </c>
      <c r="C90" s="9" t="str">
        <f t="shared" si="1"/>
        <v xml:space="preserve"> Collegiate Women B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Entry'!H91</f>
        <v xml:space="preserve"> </v>
      </c>
      <c r="C91" s="9" t="str">
        <f t="shared" si="1"/>
        <v xml:space="preserve"> Collegiate Women B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Entry'!H92</f>
        <v xml:space="preserve"> </v>
      </c>
      <c r="C92" s="9" t="str">
        <f t="shared" si="1"/>
        <v xml:space="preserve"> Collegiate Women B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Entry'!H93</f>
        <v xml:space="preserve"> </v>
      </c>
      <c r="C93" s="9" t="str">
        <f t="shared" si="1"/>
        <v xml:space="preserve"> Collegiate Women B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Entry'!H94</f>
        <v xml:space="preserve"> </v>
      </c>
      <c r="C94" s="9" t="str">
        <f t="shared" si="1"/>
        <v xml:space="preserve"> Collegiate Women B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Entry'!H95</f>
        <v xml:space="preserve"> </v>
      </c>
      <c r="C95" s="9" t="str">
        <f t="shared" si="1"/>
        <v xml:space="preserve"> Collegiate Women B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Entry'!H96</f>
        <v xml:space="preserve"> </v>
      </c>
      <c r="C96" s="9" t="str">
        <f t="shared" si="1"/>
        <v xml:space="preserve"> Collegiate Women B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E4768-C15D-4BF4-B2B7-15B0AAC3897F}">
  <sheetPr>
    <pageSetUpPr fitToPage="1"/>
  </sheetPr>
  <dimension ref="A1:K96"/>
  <sheetViews>
    <sheetView workbookViewId="0"/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Entry'!I2</f>
        <v>987</v>
      </c>
      <c r="C2" s="9" t="str">
        <f>CONCATENATE($B2,"Collegiate  Women C")</f>
        <v>987Collegiate  Women C</v>
      </c>
      <c r="D2" s="10" t="str">
        <f>IFERROR(VLOOKUP($C2,'[1]2021-11-20NCCX10'!$D:$Z,4,0),"")</f>
        <v>Elizabeth</v>
      </c>
      <c r="E2" s="10" t="str">
        <f>IFERROR(VLOOKUP($C2,'[1]2021-11-20NCCX10'!$D:$Z,5,0),"")</f>
        <v>Harden</v>
      </c>
      <c r="F2" s="10" t="str">
        <f>IFERROR(VLOOKUP($C2,'[1]2021-11-20NCCX10'!$D:$Z,7,0),"")</f>
        <v>F</v>
      </c>
      <c r="G2" s="10">
        <f>IFERROR(VLOOKUP($C2,'[1]2021-11-20NCCX10'!$D:$Z,10,0),"")</f>
        <v>20</v>
      </c>
      <c r="H2" s="11">
        <f>IFERROR(VLOOKUP($C2,'[1]2021-11-20NCCX10'!$D:$Z,12,0),"")</f>
        <v>44548</v>
      </c>
      <c r="I2" s="10" t="str">
        <f>IFERROR(VLOOKUP($C2,'[1]2021-11-20NCCX10'!$D:$Z,9,0),"")</f>
        <v>SC</v>
      </c>
      <c r="J2" s="10" t="str">
        <f>IFERROR(VLOOKUP($C2,'[1]2021-11-20NCCX10'!$D:$Z,11,0),"")</f>
        <v>Piedmont</v>
      </c>
      <c r="K2" s="10">
        <f>IFERROR(VLOOKUP($C2,'[1]2021-11-20NCCX10'!$D:$Z,17,0),"")</f>
        <v>395236</v>
      </c>
    </row>
    <row r="3" spans="1:11" x14ac:dyDescent="0.2">
      <c r="A3" s="9">
        <f>IF(B3&lt;&gt;" ",'Results Data Entry'!A3," ")</f>
        <v>2</v>
      </c>
      <c r="B3" s="9">
        <f>'Results Data Entry'!I3</f>
        <v>988</v>
      </c>
      <c r="C3" s="9" t="str">
        <f t="shared" ref="C3:C66" si="0">CONCATENATE($B3,"Collegiate  Women C")</f>
        <v>988Collegiate  Women C</v>
      </c>
      <c r="D3" s="10" t="str">
        <f>IFERROR(VLOOKUP($C3,'[1]2021-11-20NCCX10'!$D:$Z,4,0),"")</f>
        <v>Jocie</v>
      </c>
      <c r="E3" s="10" t="str">
        <f>IFERROR(VLOOKUP($C3,'[1]2021-11-20NCCX10'!$D:$Z,5,0),"")</f>
        <v>Funderburk</v>
      </c>
      <c r="F3" s="10" t="str">
        <f>IFERROR(VLOOKUP($C3,'[1]2021-11-20NCCX10'!$D:$Z,7,0),"")</f>
        <v>F</v>
      </c>
      <c r="G3" s="10">
        <f>IFERROR(VLOOKUP($C3,'[1]2021-11-20NCCX10'!$D:$Z,10,0),"")</f>
        <v>19</v>
      </c>
      <c r="H3" s="11">
        <f>IFERROR(VLOOKUP($C3,'[1]2021-11-20NCCX10'!$D:$Z,12,0),"")</f>
        <v>44798</v>
      </c>
      <c r="I3" s="10" t="str">
        <f>IFERROR(VLOOKUP($C3,'[1]2021-11-20NCCX10'!$D:$Z,9,0),"")</f>
        <v>MT</v>
      </c>
      <c r="J3" s="10" t="str">
        <f>IFERROR(VLOOKUP($C3,'[1]2021-11-20NCCX10'!$D:$Z,11,0),"")</f>
        <v>Warren Wilson College</v>
      </c>
      <c r="K3" s="10">
        <f>IFERROR(VLOOKUP($C3,'[1]2021-11-20NCCX10'!$D:$Z,17,0),"")</f>
        <v>623265</v>
      </c>
    </row>
    <row r="4" spans="1:11" x14ac:dyDescent="0.2">
      <c r="A4" s="9">
        <f>IF(B4&lt;&gt;" ",'Results Data Entry'!A4," ")</f>
        <v>3</v>
      </c>
      <c r="B4" s="9">
        <f>'Results Data Entry'!I4</f>
        <v>986</v>
      </c>
      <c r="C4" s="9" t="str">
        <f t="shared" si="0"/>
        <v>986Collegiate  Women C</v>
      </c>
      <c r="D4" s="10" t="str">
        <f>IFERROR(VLOOKUP($C4,'[1]2021-11-20NCCX10'!$D:$Z,4,0),"")</f>
        <v>Faith</v>
      </c>
      <c r="E4" s="10" t="str">
        <f>IFERROR(VLOOKUP($C4,'[1]2021-11-20NCCX10'!$D:$Z,5,0),"")</f>
        <v>Hopkins</v>
      </c>
      <c r="F4" s="10" t="str">
        <f>IFERROR(VLOOKUP($C4,'[1]2021-11-20NCCX10'!$D:$Z,7,0),"")</f>
        <v>F</v>
      </c>
      <c r="G4" s="10">
        <f>IFERROR(VLOOKUP($C4,'[1]2021-11-20NCCX10'!$D:$Z,10,0),"")</f>
        <v>21</v>
      </c>
      <c r="H4" s="11">
        <f>IFERROR(VLOOKUP($C4,'[1]2021-11-20NCCX10'!$D:$Z,12,0),"")</f>
        <v>44833</v>
      </c>
      <c r="I4" s="10" t="str">
        <f>IFERROR(VLOOKUP($C4,'[1]2021-11-20NCCX10'!$D:$Z,9,0),"")</f>
        <v>CA</v>
      </c>
      <c r="J4" s="10" t="str">
        <f>IFERROR(VLOOKUP($C4,'[1]2021-11-20NCCX10'!$D:$Z,11,0),"")</f>
        <v>Milligan University</v>
      </c>
      <c r="K4" s="10">
        <f>IFERROR(VLOOKUP($C4,'[1]2021-11-20NCCX10'!$D:$Z,17,0),"")</f>
        <v>586849</v>
      </c>
    </row>
    <row r="5" spans="1:11" x14ac:dyDescent="0.2">
      <c r="A5" s="9" t="s">
        <v>38</v>
      </c>
      <c r="B5" s="9">
        <f>'Results Data Entry'!I5</f>
        <v>989</v>
      </c>
      <c r="C5" s="9" t="str">
        <f t="shared" si="0"/>
        <v>989Collegiate  Women C</v>
      </c>
      <c r="D5" s="10" t="str">
        <f>IFERROR(VLOOKUP($C5,'[1]2021-11-20NCCX10'!$D:$Z,4,0),"")</f>
        <v>Maverick</v>
      </c>
      <c r="E5" s="10" t="str">
        <f>IFERROR(VLOOKUP($C5,'[1]2021-11-20NCCX10'!$D:$Z,5,0),"")</f>
        <v>Fisher-Gormley</v>
      </c>
      <c r="F5" s="10" t="str">
        <f>IFERROR(VLOOKUP($C5,'[1]2021-11-20NCCX10'!$D:$Z,7,0),"")</f>
        <v>F</v>
      </c>
      <c r="G5" s="10">
        <f>IFERROR(VLOOKUP($C5,'[1]2021-11-20NCCX10'!$D:$Z,10,0),"")</f>
        <v>19</v>
      </c>
      <c r="H5" s="11">
        <f>IFERROR(VLOOKUP($C5,'[1]2021-11-20NCCX10'!$D:$Z,12,0),"")</f>
        <v>44870</v>
      </c>
      <c r="I5" s="10" t="str">
        <f>IFERROR(VLOOKUP($C5,'[1]2021-11-20NCCX10'!$D:$Z,9,0),"")</f>
        <v>PA</v>
      </c>
      <c r="J5" s="10" t="str">
        <f>IFERROR(VLOOKUP($C5,'[1]2021-11-20NCCX10'!$D:$Z,11,0),"")</f>
        <v>Warren Wilson College</v>
      </c>
      <c r="K5" s="10">
        <f>IFERROR(VLOOKUP($C5,'[1]2021-11-20NCCX10'!$D:$Z,17,0),"")</f>
        <v>626736</v>
      </c>
    </row>
    <row r="6" spans="1:11" hidden="1" x14ac:dyDescent="0.2">
      <c r="A6" s="9" t="str">
        <f>IF(B6&lt;&gt;" ",'Results Data Entry'!A6," ")</f>
        <v xml:space="preserve"> </v>
      </c>
      <c r="B6" s="9" t="str">
        <f>'Results Data Entry'!I6</f>
        <v xml:space="preserve"> </v>
      </c>
      <c r="C6" s="9" t="str">
        <f t="shared" si="0"/>
        <v xml:space="preserve"> Collegiate  Women C</v>
      </c>
      <c r="D6" s="10" t="str">
        <f>IFERROR(VLOOKUP($C6,'[1]2021-11-20NCCX10'!$D:$Z,4,0),"")</f>
        <v/>
      </c>
      <c r="E6" s="10" t="str">
        <f>IFERROR(VLOOKUP($C6,'[1]2021-11-20NCCX10'!$D:$Z,5,0),"")</f>
        <v/>
      </c>
      <c r="F6" s="10" t="str">
        <f>IFERROR(VLOOKUP($C6,'[1]2021-11-20NCCX10'!$D:$Z,7,0),"")</f>
        <v/>
      </c>
      <c r="G6" s="10" t="str">
        <f>IFERROR(VLOOKUP($C6,'[1]2021-11-20NCCX10'!$D:$Z,10,0),"")</f>
        <v/>
      </c>
      <c r="H6" s="11" t="str">
        <f>IFERROR(VLOOKUP($C6,'[1]2021-11-20NCCX10'!$D:$Z,12,0),"")</f>
        <v/>
      </c>
      <c r="I6" s="10" t="str">
        <f>IFERROR(VLOOKUP($C6,'[1]2021-11-20NCCX10'!$D:$Z,9,0),"")</f>
        <v/>
      </c>
      <c r="J6" s="10" t="str">
        <f>IFERROR(VLOOKUP($C6,'[1]2021-11-20NCCX10'!$D:$Z,11,0),"")</f>
        <v/>
      </c>
      <c r="K6" s="10" t="str">
        <f>IFERROR(VLOOKUP($C6,'[1]2021-11-20NCCX10'!$D:$Z,17,0),"")</f>
        <v/>
      </c>
    </row>
    <row r="7" spans="1:11" hidden="1" x14ac:dyDescent="0.2">
      <c r="A7" s="9" t="str">
        <f>IF(B7&lt;&gt;" ",'Results Data Entry'!A7," ")</f>
        <v xml:space="preserve"> </v>
      </c>
      <c r="B7" s="9" t="str">
        <f>'Results Data Entry'!I7</f>
        <v xml:space="preserve"> </v>
      </c>
      <c r="C7" s="9" t="str">
        <f t="shared" si="0"/>
        <v xml:space="preserve"> Collegiate  Women C</v>
      </c>
      <c r="D7" s="10" t="str">
        <f>IFERROR(VLOOKUP($C7,'[1]2021-11-20NCCX10'!$D:$Z,4,0),"")</f>
        <v/>
      </c>
      <c r="E7" s="10" t="str">
        <f>IFERROR(VLOOKUP($C7,'[1]2021-11-20NCCX10'!$D:$Z,5,0),"")</f>
        <v/>
      </c>
      <c r="F7" s="10" t="str">
        <f>IFERROR(VLOOKUP($C7,'[1]2021-11-20NCCX10'!$D:$Z,7,0),"")</f>
        <v/>
      </c>
      <c r="G7" s="10" t="str">
        <f>IFERROR(VLOOKUP($C7,'[1]2021-11-20NCCX10'!$D:$Z,10,0),"")</f>
        <v/>
      </c>
      <c r="H7" s="11" t="str">
        <f>IFERROR(VLOOKUP($C7,'[1]2021-11-20NCCX10'!$D:$Z,12,0),"")</f>
        <v/>
      </c>
      <c r="I7" s="10" t="str">
        <f>IFERROR(VLOOKUP($C7,'[1]2021-11-20NCCX10'!$D:$Z,9,0),"")</f>
        <v/>
      </c>
      <c r="J7" s="10" t="str">
        <f>IFERROR(VLOOKUP($C7,'[1]2021-11-20NCCX10'!$D:$Z,11,0),"")</f>
        <v/>
      </c>
      <c r="K7" s="10" t="str">
        <f>IFERROR(VLOOKUP($C7,'[1]2021-11-20NCCX10'!$D:$Z,17,0),"")</f>
        <v/>
      </c>
    </row>
    <row r="8" spans="1:11" hidden="1" x14ac:dyDescent="0.2">
      <c r="A8" s="9" t="str">
        <f>IF(B8&lt;&gt;" ",'Results Data Entry'!A8," ")</f>
        <v xml:space="preserve"> </v>
      </c>
      <c r="B8" s="9" t="str">
        <f>'Results Data Entry'!I8</f>
        <v xml:space="preserve"> </v>
      </c>
      <c r="C8" s="9" t="str">
        <f t="shared" si="0"/>
        <v xml:space="preserve"> Collegiate  Women C</v>
      </c>
      <c r="D8" s="10" t="str">
        <f>IFERROR(VLOOKUP($C8,'[1]2021-11-20NCCX10'!$D:$Z,4,0),"")</f>
        <v/>
      </c>
      <c r="E8" s="10" t="str">
        <f>IFERROR(VLOOKUP($C8,'[1]2021-11-20NCCX10'!$D:$Z,5,0),"")</f>
        <v/>
      </c>
      <c r="F8" s="10" t="str">
        <f>IFERROR(VLOOKUP($C8,'[1]2021-11-20NCCX10'!$D:$Z,7,0),"")</f>
        <v/>
      </c>
      <c r="G8" s="10" t="str">
        <f>IFERROR(VLOOKUP($C8,'[1]2021-11-20NCCX10'!$D:$Z,10,0),"")</f>
        <v/>
      </c>
      <c r="H8" s="11" t="str">
        <f>IFERROR(VLOOKUP($C8,'[1]2021-11-20NCCX10'!$D:$Z,12,0),"")</f>
        <v/>
      </c>
      <c r="I8" s="10" t="str">
        <f>IFERROR(VLOOKUP($C8,'[1]2021-11-20NCCX10'!$D:$Z,9,0),"")</f>
        <v/>
      </c>
      <c r="J8" s="10" t="str">
        <f>IFERROR(VLOOKUP($C8,'[1]2021-11-20NCCX10'!$D:$Z,11,0),"")</f>
        <v/>
      </c>
      <c r="K8" s="10" t="str">
        <f>IFERROR(VLOOKUP($C8,'[1]2021-11-20NCCX10'!$D:$Z,17,0),"")</f>
        <v/>
      </c>
    </row>
    <row r="9" spans="1:11" hidden="1" x14ac:dyDescent="0.2">
      <c r="A9" s="9" t="str">
        <f>IF(B9&lt;&gt;" ",'Results Data Entry'!A9," ")</f>
        <v xml:space="preserve"> </v>
      </c>
      <c r="B9" s="9" t="str">
        <f>'Results Data Entry'!I9</f>
        <v xml:space="preserve"> </v>
      </c>
      <c r="C9" s="9" t="str">
        <f t="shared" si="0"/>
        <v xml:space="preserve"> Collegiate  Women C</v>
      </c>
      <c r="D9" s="10" t="str">
        <f>IFERROR(VLOOKUP($C9,'[1]2021-11-20NCCX10'!$D:$Z,4,0),"")</f>
        <v/>
      </c>
      <c r="E9" s="10" t="str">
        <f>IFERROR(VLOOKUP($C9,'[1]2021-11-20NCCX10'!$D:$Z,5,0),"")</f>
        <v/>
      </c>
      <c r="F9" s="10" t="str">
        <f>IFERROR(VLOOKUP($C9,'[1]2021-11-20NCCX10'!$D:$Z,7,0),"")</f>
        <v/>
      </c>
      <c r="G9" s="10" t="str">
        <f>IFERROR(VLOOKUP($C9,'[1]2021-11-20NCCX10'!$D:$Z,10,0),"")</f>
        <v/>
      </c>
      <c r="H9" s="11" t="str">
        <f>IFERROR(VLOOKUP($C9,'[1]2021-11-20NCCX10'!$D:$Z,12,0),"")</f>
        <v/>
      </c>
      <c r="I9" s="10" t="str">
        <f>IFERROR(VLOOKUP($C9,'[1]2021-11-20NCCX10'!$D:$Z,9,0),"")</f>
        <v/>
      </c>
      <c r="J9" s="10" t="str">
        <f>IFERROR(VLOOKUP($C9,'[1]2021-11-20NCCX10'!$D:$Z,11,0),"")</f>
        <v/>
      </c>
      <c r="K9" s="10" t="str">
        <f>IFERROR(VLOOKUP($C9,'[1]2021-11-20NCCX10'!$D:$Z,17,0),"")</f>
        <v/>
      </c>
    </row>
    <row r="10" spans="1:11" hidden="1" x14ac:dyDescent="0.2">
      <c r="A10" s="9" t="str">
        <f>IF(B10&lt;&gt;" ",'Results Data Entry'!A10," ")</f>
        <v xml:space="preserve"> </v>
      </c>
      <c r="B10" s="9" t="str">
        <f>'Results Data Entry'!I10</f>
        <v xml:space="preserve"> </v>
      </c>
      <c r="C10" s="9" t="str">
        <f t="shared" si="0"/>
        <v xml:space="preserve"> Collegiate  Women C</v>
      </c>
      <c r="D10" s="10" t="str">
        <f>IFERROR(VLOOKUP($C10,'[1]2021-11-20NCCX10'!$D:$Z,4,0),"")</f>
        <v/>
      </c>
      <c r="E10" s="10" t="str">
        <f>IFERROR(VLOOKUP($C10,'[1]2021-11-20NCCX10'!$D:$Z,5,0),"")</f>
        <v/>
      </c>
      <c r="F10" s="10" t="str">
        <f>IFERROR(VLOOKUP($C10,'[1]2021-11-20NCCX10'!$D:$Z,7,0),"")</f>
        <v/>
      </c>
      <c r="G10" s="10" t="str">
        <f>IFERROR(VLOOKUP($C10,'[1]2021-11-20NCCX10'!$D:$Z,10,0),"")</f>
        <v/>
      </c>
      <c r="H10" s="11" t="str">
        <f>IFERROR(VLOOKUP($C10,'[1]2021-11-20NCCX10'!$D:$Z,12,0),"")</f>
        <v/>
      </c>
      <c r="I10" s="10" t="str">
        <f>IFERROR(VLOOKUP($C10,'[1]2021-11-20NCCX10'!$D:$Z,9,0),"")</f>
        <v/>
      </c>
      <c r="J10" s="10" t="str">
        <f>IFERROR(VLOOKUP($C10,'[1]2021-11-20NCCX10'!$D:$Z,11,0),"")</f>
        <v/>
      </c>
      <c r="K10" s="10" t="str">
        <f>IFERROR(VLOOKUP($C10,'[1]2021-11-20NCCX10'!$D:$Z,17,0),"")</f>
        <v/>
      </c>
    </row>
    <row r="11" spans="1:11" hidden="1" x14ac:dyDescent="0.2">
      <c r="A11" s="9" t="str">
        <f>IF(B11&lt;&gt;" ",'Results Data Entry'!A11," ")</f>
        <v xml:space="preserve"> </v>
      </c>
      <c r="B11" s="9" t="str">
        <f>'Results Data Entry'!I11</f>
        <v xml:space="preserve"> </v>
      </c>
      <c r="C11" s="9" t="str">
        <f t="shared" si="0"/>
        <v xml:space="preserve"> Collegiate  Women C</v>
      </c>
      <c r="D11" s="10" t="str">
        <f>IFERROR(VLOOKUP($C11,'[1]2021-11-20NCCX10'!$D:$Z,4,0),"")</f>
        <v/>
      </c>
      <c r="E11" s="10" t="str">
        <f>IFERROR(VLOOKUP($C11,'[1]2021-11-20NCCX10'!$D:$Z,5,0),"")</f>
        <v/>
      </c>
      <c r="F11" s="10" t="str">
        <f>IFERROR(VLOOKUP($C11,'[1]2021-11-20NCCX10'!$D:$Z,7,0),"")</f>
        <v/>
      </c>
      <c r="G11" s="10" t="str">
        <f>IFERROR(VLOOKUP($C11,'[1]2021-11-20NCCX10'!$D:$Z,10,0),"")</f>
        <v/>
      </c>
      <c r="H11" s="11" t="str">
        <f>IFERROR(VLOOKUP($C11,'[1]2021-11-20NCCX10'!$D:$Z,12,0),"")</f>
        <v/>
      </c>
      <c r="I11" s="10" t="str">
        <f>IFERROR(VLOOKUP($C11,'[1]2021-11-20NCCX10'!$D:$Z,9,0),"")</f>
        <v/>
      </c>
      <c r="J11" s="10" t="str">
        <f>IFERROR(VLOOKUP($C11,'[1]2021-11-20NCCX10'!$D:$Z,11,0),"")</f>
        <v/>
      </c>
      <c r="K11" s="10" t="str">
        <f>IFERROR(VLOOKUP($C11,'[1]2021-11-20NCCX10'!$D:$Z,17,0),"")</f>
        <v/>
      </c>
    </row>
    <row r="12" spans="1:11" hidden="1" x14ac:dyDescent="0.2">
      <c r="A12" s="9" t="str">
        <f>IF(B12&lt;&gt;" ",'Results Data Entry'!A12," ")</f>
        <v xml:space="preserve"> </v>
      </c>
      <c r="B12" s="9" t="str">
        <f>'Results Data Entry'!I12</f>
        <v xml:space="preserve"> </v>
      </c>
      <c r="C12" s="9" t="str">
        <f t="shared" si="0"/>
        <v xml:space="preserve"> Collegiate  Women C</v>
      </c>
      <c r="D12" s="10" t="str">
        <f>IFERROR(VLOOKUP($C12,'[1]2021-11-20NCCX10'!$D:$Z,4,0),"")</f>
        <v/>
      </c>
      <c r="E12" s="10" t="str">
        <f>IFERROR(VLOOKUP($C12,'[1]2021-11-20NCCX10'!$D:$Z,5,0),"")</f>
        <v/>
      </c>
      <c r="F12" s="10" t="str">
        <f>IFERROR(VLOOKUP($C12,'[1]2021-11-20NCCX10'!$D:$Z,7,0),"")</f>
        <v/>
      </c>
      <c r="G12" s="10" t="str">
        <f>IFERROR(VLOOKUP($C12,'[1]2021-11-20NCCX10'!$D:$Z,10,0),"")</f>
        <v/>
      </c>
      <c r="H12" s="11" t="str">
        <f>IFERROR(VLOOKUP($C12,'[1]2021-11-20NCCX10'!$D:$Z,12,0),"")</f>
        <v/>
      </c>
      <c r="I12" s="10" t="str">
        <f>IFERROR(VLOOKUP($C12,'[1]2021-11-20NCCX10'!$D:$Z,9,0),"")</f>
        <v/>
      </c>
      <c r="J12" s="10" t="str">
        <f>IFERROR(VLOOKUP($C12,'[1]2021-11-20NCCX10'!$D:$Z,11,0),"")</f>
        <v/>
      </c>
      <c r="K12" s="10" t="str">
        <f>IFERROR(VLOOKUP($C12,'[1]2021-11-20NCCX10'!$D:$Z,17,0),"")</f>
        <v/>
      </c>
    </row>
    <row r="13" spans="1:11" hidden="1" x14ac:dyDescent="0.2">
      <c r="A13" s="9" t="str">
        <f>IF(B13&lt;&gt;" ",'Results Data Entry'!A13," ")</f>
        <v xml:space="preserve"> </v>
      </c>
      <c r="B13" s="9" t="str">
        <f>'Results Data Entry'!I13</f>
        <v xml:space="preserve"> </v>
      </c>
      <c r="C13" s="9" t="str">
        <f t="shared" si="0"/>
        <v xml:space="preserve"> Collegiate  Women C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hidden="1" x14ac:dyDescent="0.2">
      <c r="A14" s="9" t="str">
        <f>IF(B14&lt;&gt;" ",'Results Data Entry'!A14," ")</f>
        <v xml:space="preserve"> </v>
      </c>
      <c r="B14" s="9" t="str">
        <f>'Results Data Entry'!I14</f>
        <v xml:space="preserve"> </v>
      </c>
      <c r="C14" s="9" t="str">
        <f t="shared" si="0"/>
        <v xml:space="preserve"> Collegiate  Women C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hidden="1" x14ac:dyDescent="0.2">
      <c r="A15" s="9" t="str">
        <f>IF(B15&lt;&gt;" ",'Results Data Entry'!A15," ")</f>
        <v xml:space="preserve"> </v>
      </c>
      <c r="B15" s="9" t="str">
        <f>'Results Data Entry'!I15</f>
        <v xml:space="preserve"> </v>
      </c>
      <c r="C15" s="9" t="str">
        <f t="shared" si="0"/>
        <v xml:space="preserve"> Collegiate  Women C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hidden="1" x14ac:dyDescent="0.2">
      <c r="A16" s="9" t="str">
        <f>IF(B16&lt;&gt;" ",'Results Data Entry'!A16," ")</f>
        <v xml:space="preserve"> </v>
      </c>
      <c r="B16" s="9" t="str">
        <f>'Results Data Entry'!I16</f>
        <v xml:space="preserve"> </v>
      </c>
      <c r="C16" s="9" t="str">
        <f t="shared" si="0"/>
        <v xml:space="preserve"> Collegiate  Women C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Entry'!I17</f>
        <v xml:space="preserve"> </v>
      </c>
      <c r="C17" s="9" t="str">
        <f t="shared" si="0"/>
        <v xml:space="preserve"> Collegiate  Women C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Entry'!I18</f>
        <v xml:space="preserve"> </v>
      </c>
      <c r="C18" s="9" t="str">
        <f t="shared" si="0"/>
        <v xml:space="preserve"> Collegiate  Women C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Entry'!I19</f>
        <v xml:space="preserve"> </v>
      </c>
      <c r="C19" s="9" t="str">
        <f t="shared" si="0"/>
        <v xml:space="preserve"> Collegiate  Women C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Entry'!I20</f>
        <v xml:space="preserve"> </v>
      </c>
      <c r="C20" s="9" t="str">
        <f t="shared" si="0"/>
        <v xml:space="preserve"> Collegiate  Women C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Entry'!I21</f>
        <v xml:space="preserve"> </v>
      </c>
      <c r="C21" s="9" t="str">
        <f t="shared" si="0"/>
        <v xml:space="preserve"> Collegiate  Women C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Entry'!I22</f>
        <v xml:space="preserve"> </v>
      </c>
      <c r="C22" s="9" t="str">
        <f t="shared" si="0"/>
        <v xml:space="preserve"> Collegiate  Women C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Entry'!I23</f>
        <v xml:space="preserve"> </v>
      </c>
      <c r="C23" s="9" t="str">
        <f t="shared" si="0"/>
        <v xml:space="preserve"> Collegiate  Women C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Entry'!I24</f>
        <v xml:space="preserve"> </v>
      </c>
      <c r="C24" s="9" t="str">
        <f t="shared" si="0"/>
        <v xml:space="preserve"> Collegiate  Women C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Entry'!I25</f>
        <v xml:space="preserve"> </v>
      </c>
      <c r="C25" s="9" t="str">
        <f t="shared" si="0"/>
        <v xml:space="preserve"> Collegiate  Women C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Entry'!I26</f>
        <v xml:space="preserve"> </v>
      </c>
      <c r="C26" s="9" t="str">
        <f t="shared" si="0"/>
        <v xml:space="preserve"> Collegiate  Women C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Entry'!I27</f>
        <v xml:space="preserve"> </v>
      </c>
      <c r="C27" s="9" t="str">
        <f t="shared" si="0"/>
        <v xml:space="preserve"> Collegiate  Women C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Entry'!I28</f>
        <v xml:space="preserve"> </v>
      </c>
      <c r="C28" s="9" t="str">
        <f t="shared" si="0"/>
        <v xml:space="preserve"> Collegiate  Women C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Entry'!I29</f>
        <v xml:space="preserve"> </v>
      </c>
      <c r="C29" s="9" t="str">
        <f t="shared" si="0"/>
        <v xml:space="preserve"> Collegiate  Women C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Entry'!I30</f>
        <v xml:space="preserve"> </v>
      </c>
      <c r="C30" s="9" t="str">
        <f t="shared" si="0"/>
        <v xml:space="preserve"> Collegiate  Women C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Entry'!I31</f>
        <v xml:space="preserve"> </v>
      </c>
      <c r="C31" s="9" t="str">
        <f t="shared" si="0"/>
        <v xml:space="preserve"> Collegiate  Women C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Entry'!I32</f>
        <v xml:space="preserve"> </v>
      </c>
      <c r="C32" s="9" t="str">
        <f t="shared" si="0"/>
        <v xml:space="preserve"> Collegiate  Women C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Entry'!I33</f>
        <v xml:space="preserve"> </v>
      </c>
      <c r="C33" s="9" t="str">
        <f t="shared" si="0"/>
        <v xml:space="preserve"> Collegiate  Women C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Entry'!I34</f>
        <v xml:space="preserve"> </v>
      </c>
      <c r="C34" s="9" t="str">
        <f t="shared" si="0"/>
        <v xml:space="preserve"> Collegiate  Women C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Entry'!I35</f>
        <v xml:space="preserve"> </v>
      </c>
      <c r="C35" s="9" t="str">
        <f t="shared" si="0"/>
        <v xml:space="preserve"> Collegiate  Women C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Entry'!I36</f>
        <v xml:space="preserve"> </v>
      </c>
      <c r="C36" s="9" t="str">
        <f t="shared" si="0"/>
        <v xml:space="preserve"> Collegiate  Women C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Entry'!I37</f>
        <v xml:space="preserve"> </v>
      </c>
      <c r="C37" s="9" t="str">
        <f t="shared" si="0"/>
        <v xml:space="preserve"> Collegiate  Women C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Entry'!I38</f>
        <v xml:space="preserve"> </v>
      </c>
      <c r="C38" s="9" t="str">
        <f t="shared" si="0"/>
        <v xml:space="preserve"> Collegiate  Women C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Entry'!I39</f>
        <v xml:space="preserve"> </v>
      </c>
      <c r="C39" s="9" t="str">
        <f t="shared" si="0"/>
        <v xml:space="preserve"> Collegiate  Women C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Entry'!I40</f>
        <v xml:space="preserve"> </v>
      </c>
      <c r="C40" s="9" t="str">
        <f t="shared" si="0"/>
        <v xml:space="preserve"> Collegiate  Women C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Entry'!I41</f>
        <v xml:space="preserve"> </v>
      </c>
      <c r="C41" s="9" t="str">
        <f t="shared" si="0"/>
        <v xml:space="preserve"> Collegiate  Women C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Entry'!I42</f>
        <v xml:space="preserve"> </v>
      </c>
      <c r="C42" s="9" t="str">
        <f t="shared" si="0"/>
        <v xml:space="preserve"> Collegiate  Women C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Entry'!I43</f>
        <v xml:space="preserve"> </v>
      </c>
      <c r="C43" s="9" t="str">
        <f t="shared" si="0"/>
        <v xml:space="preserve"> Collegiate  Women C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Entry'!I44</f>
        <v xml:space="preserve"> </v>
      </c>
      <c r="C44" s="9" t="str">
        <f t="shared" si="0"/>
        <v xml:space="preserve"> Collegiate  Women C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Entry'!I45</f>
        <v xml:space="preserve"> </v>
      </c>
      <c r="C45" s="9" t="str">
        <f t="shared" si="0"/>
        <v xml:space="preserve"> Collegiate  Women C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Entry'!I46</f>
        <v xml:space="preserve"> </v>
      </c>
      <c r="C46" s="9" t="str">
        <f t="shared" si="0"/>
        <v xml:space="preserve"> Collegiate  Women C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Entry'!I47</f>
        <v xml:space="preserve"> </v>
      </c>
      <c r="C47" s="9" t="str">
        <f t="shared" si="0"/>
        <v xml:space="preserve"> Collegiate  Women C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Entry'!I48</f>
        <v xml:space="preserve"> </v>
      </c>
      <c r="C48" s="9" t="str">
        <f t="shared" si="0"/>
        <v xml:space="preserve"> Collegiate  Women C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Entry'!I49</f>
        <v xml:space="preserve"> </v>
      </c>
      <c r="C49" s="9" t="str">
        <f t="shared" si="0"/>
        <v xml:space="preserve"> Collegiate  Women C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Entry'!I50</f>
        <v xml:space="preserve"> </v>
      </c>
      <c r="C50" s="9" t="str">
        <f t="shared" si="0"/>
        <v xml:space="preserve"> Collegiate  Women C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Entry'!I51</f>
        <v xml:space="preserve"> </v>
      </c>
      <c r="C51" s="9" t="str">
        <f t="shared" si="0"/>
        <v xml:space="preserve"> Collegiate  Women C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Entry'!I52</f>
        <v xml:space="preserve"> </v>
      </c>
      <c r="C52" s="9" t="str">
        <f t="shared" si="0"/>
        <v xml:space="preserve"> Collegiate  Women C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Entry'!I53</f>
        <v xml:space="preserve"> </v>
      </c>
      <c r="C53" s="9" t="str">
        <f t="shared" si="0"/>
        <v xml:space="preserve"> Collegiate  Women C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Entry'!I54</f>
        <v xml:space="preserve"> </v>
      </c>
      <c r="C54" s="9" t="str">
        <f t="shared" si="0"/>
        <v xml:space="preserve"> Collegiate  Women C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Entry'!I55</f>
        <v xml:space="preserve"> </v>
      </c>
      <c r="C55" s="9" t="str">
        <f t="shared" si="0"/>
        <v xml:space="preserve"> Collegiate  Women C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Entry'!I56</f>
        <v xml:space="preserve"> </v>
      </c>
      <c r="C56" s="9" t="str">
        <f t="shared" si="0"/>
        <v xml:space="preserve"> Collegiate  Women C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Entry'!I57</f>
        <v xml:space="preserve"> </v>
      </c>
      <c r="C57" s="9" t="str">
        <f t="shared" si="0"/>
        <v xml:space="preserve"> Collegiate  Women C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Entry'!I58</f>
        <v xml:space="preserve"> </v>
      </c>
      <c r="C58" s="9" t="str">
        <f t="shared" si="0"/>
        <v xml:space="preserve"> Collegiate  Women C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Entry'!I59</f>
        <v xml:space="preserve"> </v>
      </c>
      <c r="C59" s="9" t="str">
        <f t="shared" si="0"/>
        <v xml:space="preserve"> Collegiate  Women C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Entry'!I60</f>
        <v xml:space="preserve"> </v>
      </c>
      <c r="C60" s="9" t="str">
        <f t="shared" si="0"/>
        <v xml:space="preserve"> Collegiate  Women C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Entry'!I61</f>
        <v xml:space="preserve"> </v>
      </c>
      <c r="C61" s="9" t="str">
        <f t="shared" si="0"/>
        <v xml:space="preserve"> Collegiate  Women C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Entry'!I62</f>
        <v xml:space="preserve"> </v>
      </c>
      <c r="C62" s="9" t="str">
        <f t="shared" si="0"/>
        <v xml:space="preserve"> Collegiate  Women C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Entry'!I63</f>
        <v xml:space="preserve"> </v>
      </c>
      <c r="C63" s="9" t="str">
        <f t="shared" si="0"/>
        <v xml:space="preserve"> Collegiate  Women C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Entry'!I64</f>
        <v xml:space="preserve"> </v>
      </c>
      <c r="C64" s="9" t="str">
        <f t="shared" si="0"/>
        <v xml:space="preserve"> Collegiate  Women C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Entry'!I65</f>
        <v xml:space="preserve"> </v>
      </c>
      <c r="C65" s="9" t="str">
        <f t="shared" si="0"/>
        <v xml:space="preserve"> Collegiate  Women C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Entry'!I66</f>
        <v xml:space="preserve"> </v>
      </c>
      <c r="C66" s="9" t="str">
        <f t="shared" si="0"/>
        <v xml:space="preserve"> Collegiate  Women C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Entry'!I67</f>
        <v xml:space="preserve"> </v>
      </c>
      <c r="C67" s="9" t="str">
        <f t="shared" ref="C67:C96" si="1">CONCATENATE($B67,"Collegiate  Women C")</f>
        <v xml:space="preserve"> Collegiate  Women C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Entry'!I68</f>
        <v xml:space="preserve"> </v>
      </c>
      <c r="C68" s="9" t="str">
        <f t="shared" si="1"/>
        <v xml:space="preserve"> Collegiate  Women C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Entry'!I69</f>
        <v xml:space="preserve"> </v>
      </c>
      <c r="C69" s="9" t="str">
        <f t="shared" si="1"/>
        <v xml:space="preserve"> Collegiate  Women C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Entry'!I70</f>
        <v xml:space="preserve"> </v>
      </c>
      <c r="C70" s="9" t="str">
        <f t="shared" si="1"/>
        <v xml:space="preserve"> Collegiate  Women C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Entry'!I71</f>
        <v xml:space="preserve"> </v>
      </c>
      <c r="C71" s="9" t="str">
        <f t="shared" si="1"/>
        <v xml:space="preserve"> Collegiate  Women C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Entry'!I72</f>
        <v xml:space="preserve"> </v>
      </c>
      <c r="C72" s="9" t="str">
        <f t="shared" si="1"/>
        <v xml:space="preserve"> Collegiate  Women C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Entry'!I73</f>
        <v xml:space="preserve"> </v>
      </c>
      <c r="C73" s="9" t="str">
        <f t="shared" si="1"/>
        <v xml:space="preserve"> Collegiate  Women C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Entry'!I74</f>
        <v xml:space="preserve"> </v>
      </c>
      <c r="C74" s="9" t="str">
        <f t="shared" si="1"/>
        <v xml:space="preserve"> Collegiate  Women C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Entry'!I75</f>
        <v xml:space="preserve"> </v>
      </c>
      <c r="C75" s="9" t="str">
        <f t="shared" si="1"/>
        <v xml:space="preserve"> Collegiate  Women C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Entry'!I76</f>
        <v xml:space="preserve"> </v>
      </c>
      <c r="C76" s="9" t="str">
        <f t="shared" si="1"/>
        <v xml:space="preserve"> Collegiate  Women C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Entry'!I77</f>
        <v xml:space="preserve"> </v>
      </c>
      <c r="C77" s="9" t="str">
        <f t="shared" si="1"/>
        <v xml:space="preserve"> Collegiate  Women C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Entry'!I78</f>
        <v xml:space="preserve"> </v>
      </c>
      <c r="C78" s="9" t="str">
        <f t="shared" si="1"/>
        <v xml:space="preserve"> Collegiate  Women C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Entry'!I79</f>
        <v xml:space="preserve"> </v>
      </c>
      <c r="C79" s="9" t="str">
        <f t="shared" si="1"/>
        <v xml:space="preserve"> Collegiate  Women C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Entry'!I80</f>
        <v xml:space="preserve"> </v>
      </c>
      <c r="C80" s="9" t="str">
        <f t="shared" si="1"/>
        <v xml:space="preserve"> Collegiate  Women C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Entry'!I81</f>
        <v xml:space="preserve"> </v>
      </c>
      <c r="C81" s="9" t="str">
        <f t="shared" si="1"/>
        <v xml:space="preserve"> Collegiate  Women C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Entry'!I82</f>
        <v xml:space="preserve"> </v>
      </c>
      <c r="C82" s="9" t="str">
        <f t="shared" si="1"/>
        <v xml:space="preserve"> Collegiate  Women C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Entry'!I83</f>
        <v xml:space="preserve"> </v>
      </c>
      <c r="C83" s="9" t="str">
        <f t="shared" si="1"/>
        <v xml:space="preserve"> Collegiate  Women C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Entry'!I84</f>
        <v xml:space="preserve"> </v>
      </c>
      <c r="C84" s="9" t="str">
        <f t="shared" si="1"/>
        <v xml:space="preserve"> Collegiate  Women C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Entry'!I85</f>
        <v xml:space="preserve"> </v>
      </c>
      <c r="C85" s="9" t="str">
        <f t="shared" si="1"/>
        <v xml:space="preserve"> Collegiate  Women C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Entry'!I86</f>
        <v xml:space="preserve"> </v>
      </c>
      <c r="C86" s="9" t="str">
        <f t="shared" si="1"/>
        <v xml:space="preserve"> Collegiate  Women C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Entry'!I87</f>
        <v xml:space="preserve"> </v>
      </c>
      <c r="C87" s="9" t="str">
        <f t="shared" si="1"/>
        <v xml:space="preserve"> Collegiate  Women C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Entry'!I88</f>
        <v xml:space="preserve"> </v>
      </c>
      <c r="C88" s="9" t="str">
        <f t="shared" si="1"/>
        <v xml:space="preserve"> Collegiate  Women C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Entry'!I89</f>
        <v xml:space="preserve"> </v>
      </c>
      <c r="C89" s="9" t="str">
        <f t="shared" si="1"/>
        <v xml:space="preserve"> Collegiate  Women C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Entry'!I90</f>
        <v xml:space="preserve"> </v>
      </c>
      <c r="C90" s="9" t="str">
        <f t="shared" si="1"/>
        <v xml:space="preserve"> Collegiate  Women C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Entry'!I91</f>
        <v xml:space="preserve"> </v>
      </c>
      <c r="C91" s="9" t="str">
        <f t="shared" si="1"/>
        <v xml:space="preserve"> Collegiate  Women C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Entry'!I92</f>
        <v xml:space="preserve"> </v>
      </c>
      <c r="C92" s="9" t="str">
        <f t="shared" si="1"/>
        <v xml:space="preserve"> Collegiate  Women C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Entry'!I93</f>
        <v xml:space="preserve"> </v>
      </c>
      <c r="C93" s="9" t="str">
        <f t="shared" si="1"/>
        <v xml:space="preserve"> Collegiate  Women C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Entry'!I94</f>
        <v xml:space="preserve"> </v>
      </c>
      <c r="C94" s="9" t="str">
        <f t="shared" si="1"/>
        <v xml:space="preserve"> Collegiate  Women C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Entry'!I95</f>
        <v xml:space="preserve"> </v>
      </c>
      <c r="C95" s="9" t="str">
        <f t="shared" si="1"/>
        <v xml:space="preserve"> Collegiate  Women C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Entry'!I96</f>
        <v xml:space="preserve"> </v>
      </c>
      <c r="C96" s="9" t="str">
        <f t="shared" si="1"/>
        <v xml:space="preserve"> Collegiate  Women C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89276-5414-4C65-B3E0-7ABCAAD4891D}">
  <sheetPr>
    <pageSetUpPr fitToPage="1"/>
  </sheetPr>
  <dimension ref="A1:K96"/>
  <sheetViews>
    <sheetView workbookViewId="0">
      <selection activeCell="A7" sqref="A7"/>
    </sheetView>
  </sheetViews>
  <sheetFormatPr defaultRowHeight="12.75" x14ac:dyDescent="0.2"/>
  <cols>
    <col min="1" max="1" width="6.140625" style="8" bestFit="1" customWidth="1"/>
    <col min="2" max="2" width="4" style="8" bestFit="1" customWidth="1"/>
    <col min="3" max="3" width="25" style="8" hidden="1" customWidth="1"/>
    <col min="4" max="5" width="14.7109375" style="7" customWidth="1"/>
    <col min="6" max="6" width="7.7109375" style="8" bestFit="1" customWidth="1"/>
    <col min="7" max="7" width="4.5703125" style="8" bestFit="1" customWidth="1"/>
    <col min="8" max="8" width="12" style="8" hidden="1" customWidth="1"/>
    <col min="9" max="9" width="5.7109375" style="8" bestFit="1" customWidth="1"/>
    <col min="10" max="10" width="33.5703125" style="7" customWidth="1"/>
    <col min="11" max="16384" width="9.140625" style="7"/>
  </cols>
  <sheetData>
    <row r="1" spans="1:11" x14ac:dyDescent="0.2">
      <c r="A1" s="5" t="s">
        <v>13</v>
      </c>
      <c r="B1" s="5" t="s">
        <v>14</v>
      </c>
      <c r="C1" s="5" t="s">
        <v>24</v>
      </c>
      <c r="D1" s="6" t="s">
        <v>15</v>
      </c>
      <c r="E1" s="6" t="s">
        <v>16</v>
      </c>
      <c r="F1" s="5" t="s">
        <v>17</v>
      </c>
      <c r="G1" s="5" t="s">
        <v>18</v>
      </c>
      <c r="H1" s="5" t="s">
        <v>21</v>
      </c>
      <c r="I1" s="5" t="s">
        <v>19</v>
      </c>
      <c r="J1" s="6" t="s">
        <v>20</v>
      </c>
      <c r="K1" s="6" t="s">
        <v>22</v>
      </c>
    </row>
    <row r="2" spans="1:11" x14ac:dyDescent="0.2">
      <c r="A2" s="9">
        <f>IF(B2&lt;&gt;" ",'Results Data Entry'!A2," ")</f>
        <v>1</v>
      </c>
      <c r="B2" s="9">
        <f>'Results Data Entry'!J2</f>
        <v>503</v>
      </c>
      <c r="C2" s="9" t="str">
        <f>CONCATENATE($B2,"Juniors 13-14 Boys/Girls")</f>
        <v>503Juniors 13-14 Boys/Girls</v>
      </c>
      <c r="D2" s="10" t="str">
        <f>IFERROR(VLOOKUP($C2,'[1]2021-11-20NCCX10'!$D:$Z,4,0),"")</f>
        <v>Matthew</v>
      </c>
      <c r="E2" s="10" t="str">
        <f>IFERROR(VLOOKUP($C2,'[1]2021-11-20NCCX10'!$D:$Z,5,0),"")</f>
        <v>Crabbe</v>
      </c>
      <c r="F2" s="10" t="str">
        <f>IFERROR(VLOOKUP($C2,'[1]2021-11-20NCCX10'!$D:$Z,7,0),"")</f>
        <v>M</v>
      </c>
      <c r="G2" s="10">
        <f>IFERROR(VLOOKUP($C2,'[1]2021-11-20NCCX10'!$D:$Z,10,0),"")</f>
        <v>13</v>
      </c>
      <c r="H2" s="11">
        <f>IFERROR(VLOOKUP($C2,'[1]2021-11-20NCCX10'!$D:$Z,12,0),"")</f>
        <v>44591</v>
      </c>
      <c r="I2" s="10" t="str">
        <f>IFERROR(VLOOKUP($C2,'[1]2021-11-20NCCX10'!$D:$Z,9,0),"")</f>
        <v>GA</v>
      </c>
      <c r="J2" s="10" t="str">
        <f>IFERROR(VLOOKUP($C2,'[1]2021-11-20NCCX10'!$D:$Z,11,0),"")</f>
        <v>Mission Source Jr Devo</v>
      </c>
      <c r="K2" s="10">
        <f>IFERROR(VLOOKUP($C2,'[1]2021-11-20NCCX10'!$D:$Z,17,0),"")</f>
        <v>531542</v>
      </c>
    </row>
    <row r="3" spans="1:11" x14ac:dyDescent="0.2">
      <c r="A3" s="9">
        <f>IF(B3&lt;&gt;" ",'Results Data Entry'!A3," ")</f>
        <v>2</v>
      </c>
      <c r="B3" s="9">
        <f>'Results Data Entry'!J3</f>
        <v>504</v>
      </c>
      <c r="C3" s="9" t="str">
        <f t="shared" ref="C3:C66" si="0">CONCATENATE($B3,"Juniors 13-14 Boys/Girls")</f>
        <v>504Juniors 13-14 Boys/Girls</v>
      </c>
      <c r="D3" s="10" t="str">
        <f>IFERROR(VLOOKUP($C3,'[1]2021-11-20NCCX10'!$D:$Z,4,0),"")</f>
        <v>Gregory</v>
      </c>
      <c r="E3" s="10" t="str">
        <f>IFERROR(VLOOKUP($C3,'[1]2021-11-20NCCX10'!$D:$Z,5,0),"")</f>
        <v>Debenedetti</v>
      </c>
      <c r="F3" s="10" t="str">
        <f>IFERROR(VLOOKUP($C3,'[1]2021-11-20NCCX10'!$D:$Z,7,0),"")</f>
        <v>M</v>
      </c>
      <c r="G3" s="10">
        <f>IFERROR(VLOOKUP($C3,'[1]2021-11-20NCCX10'!$D:$Z,10,0),"")</f>
        <v>14</v>
      </c>
      <c r="H3" s="11">
        <f>IFERROR(VLOOKUP($C3,'[1]2021-11-20NCCX10'!$D:$Z,12,0),"")</f>
        <v>44548</v>
      </c>
      <c r="I3" s="10" t="str">
        <f>IFERROR(VLOOKUP($C3,'[1]2021-11-20NCCX10'!$D:$Z,9,0),"")</f>
        <v>ID</v>
      </c>
      <c r="J3" s="10" t="str">
        <f>IFERROR(VLOOKUP($C3,'[1]2021-11-20NCCX10'!$D:$Z,11,0),"")</f>
        <v>BYRDS</v>
      </c>
      <c r="K3" s="10">
        <f>IFERROR(VLOOKUP($C3,'[1]2021-11-20NCCX10'!$D:$Z,17,0),"")</f>
        <v>566731</v>
      </c>
    </row>
    <row r="4" spans="1:11" x14ac:dyDescent="0.2">
      <c r="A4" s="9">
        <f>IF(B4&lt;&gt;" ",'Results Data Entry'!A4," ")</f>
        <v>3</v>
      </c>
      <c r="B4" s="9">
        <f>'Results Data Entry'!J4</f>
        <v>500</v>
      </c>
      <c r="C4" s="9" t="str">
        <f t="shared" si="0"/>
        <v>500Juniors 13-14 Boys/Girls</v>
      </c>
      <c r="D4" s="10" t="str">
        <f>IFERROR(VLOOKUP($C4,'[1]2021-11-20NCCX10'!$D:$Z,4,0),"")</f>
        <v>Calvin</v>
      </c>
      <c r="E4" s="10" t="str">
        <f>IFERROR(VLOOKUP($C4,'[1]2021-11-20NCCX10'!$D:$Z,5,0),"")</f>
        <v>Berger</v>
      </c>
      <c r="F4" s="10" t="str">
        <f>IFERROR(VLOOKUP($C4,'[1]2021-11-20NCCX10'!$D:$Z,7,0),"")</f>
        <v>M</v>
      </c>
      <c r="G4" s="10">
        <f>IFERROR(VLOOKUP($C4,'[1]2021-11-20NCCX10'!$D:$Z,10,0),"")</f>
        <v>14</v>
      </c>
      <c r="H4" s="11">
        <f>IFERROR(VLOOKUP($C4,'[1]2021-11-20NCCX10'!$D:$Z,12,0),"")</f>
        <v>44673</v>
      </c>
      <c r="I4" s="10" t="str">
        <f>IFERROR(VLOOKUP($C4,'[1]2021-11-20NCCX10'!$D:$Z,9,0),"")</f>
        <v>NC</v>
      </c>
      <c r="J4" s="10" t="str">
        <f>IFERROR(VLOOKUP($C4,'[1]2021-11-20NCCX10'!$D:$Z,11,0),"")</f>
        <v xml:space="preserve"> </v>
      </c>
      <c r="K4" s="10">
        <f>IFERROR(VLOOKUP($C4,'[1]2021-11-20NCCX10'!$D:$Z,17,0),"")</f>
        <v>568660</v>
      </c>
    </row>
    <row r="5" spans="1:11" x14ac:dyDescent="0.2">
      <c r="A5" s="9">
        <f>IF(B5&lt;&gt;" ",'Results Data Entry'!A5," ")</f>
        <v>4</v>
      </c>
      <c r="B5" s="9">
        <f>'Results Data Entry'!J5</f>
        <v>501</v>
      </c>
      <c r="C5" s="9" t="str">
        <f t="shared" si="0"/>
        <v>501Juniors 13-14 Boys/Girls</v>
      </c>
      <c r="D5" s="10" t="str">
        <f>IFERROR(VLOOKUP($C5,'[1]2021-11-20NCCX10'!$D:$Z,4,0),"")</f>
        <v>Willie</v>
      </c>
      <c r="E5" s="10" t="str">
        <f>IFERROR(VLOOKUP($C5,'[1]2021-11-20NCCX10'!$D:$Z,5,0),"")</f>
        <v>Boynton</v>
      </c>
      <c r="F5" s="10" t="str">
        <f>IFERROR(VLOOKUP($C5,'[1]2021-11-20NCCX10'!$D:$Z,7,0),"")</f>
        <v>M</v>
      </c>
      <c r="G5" s="10">
        <f>IFERROR(VLOOKUP($C5,'[1]2021-11-20NCCX10'!$D:$Z,10,0),"")</f>
        <v>13</v>
      </c>
      <c r="H5" s="11">
        <f>IFERROR(VLOOKUP($C5,'[1]2021-11-20NCCX10'!$D:$Z,12,0),"")</f>
        <v>0</v>
      </c>
      <c r="I5" s="10" t="str">
        <f>IFERROR(VLOOKUP($C5,'[1]2021-11-20NCCX10'!$D:$Z,9,0),"")</f>
        <v>NC</v>
      </c>
      <c r="J5" s="10" t="str">
        <f>IFERROR(VLOOKUP($C5,'[1]2021-11-20NCCX10'!$D:$Z,11,0),"")</f>
        <v>Team HammerCross</v>
      </c>
      <c r="K5" s="10">
        <f>IFERROR(VLOOKUP($C5,'[1]2021-11-20NCCX10'!$D:$Z,17,0),"")</f>
        <v>565684</v>
      </c>
    </row>
    <row r="6" spans="1:11" x14ac:dyDescent="0.2">
      <c r="A6" s="9">
        <f>IF(B6&lt;&gt;" ",'Results Data Entry'!A6," ")</f>
        <v>5</v>
      </c>
      <c r="B6" s="9">
        <f>'Results Data Entry'!J6</f>
        <v>502</v>
      </c>
      <c r="C6" s="9" t="str">
        <f t="shared" si="0"/>
        <v>502Juniors 13-14 Boys/Girls</v>
      </c>
      <c r="D6" s="10" t="str">
        <f>IFERROR(VLOOKUP($C6,'[1]2021-11-20NCCX10'!$D:$Z,4,0),"")</f>
        <v>Noah</v>
      </c>
      <c r="E6" s="10" t="str">
        <f>IFERROR(VLOOKUP($C6,'[1]2021-11-20NCCX10'!$D:$Z,5,0),"")</f>
        <v>Brinson</v>
      </c>
      <c r="F6" s="10" t="str">
        <f>IFERROR(VLOOKUP($C6,'[1]2021-11-20NCCX10'!$D:$Z,7,0),"")</f>
        <v>M</v>
      </c>
      <c r="G6" s="10">
        <f>IFERROR(VLOOKUP($C6,'[1]2021-11-20NCCX10'!$D:$Z,10,0),"")</f>
        <v>14</v>
      </c>
      <c r="H6" s="11">
        <f>IFERROR(VLOOKUP($C6,'[1]2021-11-20NCCX10'!$D:$Z,12,0),"")</f>
        <v>44661</v>
      </c>
      <c r="I6" s="10" t="str">
        <f>IFERROR(VLOOKUP($C6,'[1]2021-11-20NCCX10'!$D:$Z,9,0),"")</f>
        <v>NC</v>
      </c>
      <c r="J6" s="10" t="str">
        <f>IFERROR(VLOOKUP($C6,'[1]2021-11-20NCCX10'!$D:$Z,11,0),"")</f>
        <v>HammerCross</v>
      </c>
      <c r="K6" s="10">
        <f>IFERROR(VLOOKUP($C6,'[1]2021-11-20NCCX10'!$D:$Z,17,0),"")</f>
        <v>566997</v>
      </c>
    </row>
    <row r="7" spans="1:11" x14ac:dyDescent="0.2">
      <c r="A7" s="9">
        <f>IF(B7&lt;&gt;" ",'Results Data Entry'!A7," ")</f>
        <v>6</v>
      </c>
      <c r="B7" s="9">
        <f>'Results Data Entry'!J7</f>
        <v>505</v>
      </c>
      <c r="C7" s="9" t="str">
        <f t="shared" si="0"/>
        <v>505Juniors 13-14 Boys/Girls</v>
      </c>
      <c r="D7" s="10" t="str">
        <f>IFERROR(VLOOKUP($C7,'[1]2021-11-20NCCX10'!$D:$Z,4,0),"")</f>
        <v>Isaac</v>
      </c>
      <c r="E7" s="10" t="str">
        <f>IFERROR(VLOOKUP($C7,'[1]2021-11-20NCCX10'!$D:$Z,5,0),"")</f>
        <v>Long</v>
      </c>
      <c r="F7" s="10" t="str">
        <f>IFERROR(VLOOKUP($C7,'[1]2021-11-20NCCX10'!$D:$Z,7,0),"")</f>
        <v>M</v>
      </c>
      <c r="G7" s="10">
        <f>IFERROR(VLOOKUP($C7,'[1]2021-11-20NCCX10'!$D:$Z,10,0),"")</f>
        <v>13</v>
      </c>
      <c r="H7" s="11">
        <f>IFERROR(VLOOKUP($C7,'[1]2021-11-20NCCX10'!$D:$Z,12,0),"")</f>
        <v>0</v>
      </c>
      <c r="I7" s="10" t="str">
        <f>IFERROR(VLOOKUP($C7,'[1]2021-11-20NCCX10'!$D:$Z,9,0),"")</f>
        <v>NC</v>
      </c>
      <c r="J7" s="10" t="str">
        <f>IFERROR(VLOOKUP($C7,'[1]2021-11-20NCCX10'!$D:$Z,11,0),"")</f>
        <v>Constellation Cycling P/B Inland Construction</v>
      </c>
      <c r="K7" s="10">
        <f>IFERROR(VLOOKUP($C7,'[1]2021-11-20NCCX10'!$D:$Z,17,0),"")</f>
        <v>566010</v>
      </c>
    </row>
    <row r="8" spans="1:11" hidden="1" x14ac:dyDescent="0.2">
      <c r="A8" s="9" t="str">
        <f>IF(B8&lt;&gt;" ",'Results Data Entry'!A8," ")</f>
        <v xml:space="preserve"> </v>
      </c>
      <c r="B8" s="9" t="str">
        <f>'Results Data Entry'!J8</f>
        <v xml:space="preserve"> </v>
      </c>
      <c r="C8" s="9" t="str">
        <f t="shared" si="0"/>
        <v xml:space="preserve"> Juniors 13-14 Boys/Girls</v>
      </c>
      <c r="D8" s="10" t="str">
        <f>IFERROR(VLOOKUP($C8,'[1]2021-11-20NCCX10'!$D:$Z,4,0),"")</f>
        <v/>
      </c>
      <c r="E8" s="10" t="str">
        <f>IFERROR(VLOOKUP($C8,'[1]2021-11-20NCCX10'!$D:$Z,5,0),"")</f>
        <v/>
      </c>
      <c r="F8" s="10" t="str">
        <f>IFERROR(VLOOKUP($C8,'[1]2021-11-20NCCX10'!$D:$Z,7,0),"")</f>
        <v/>
      </c>
      <c r="G8" s="10" t="str">
        <f>IFERROR(VLOOKUP($C8,'[1]2021-11-20NCCX10'!$D:$Z,10,0),"")</f>
        <v/>
      </c>
      <c r="H8" s="11" t="str">
        <f>IFERROR(VLOOKUP($C8,'[1]2021-11-20NCCX10'!$D:$Z,12,0),"")</f>
        <v/>
      </c>
      <c r="I8" s="10" t="str">
        <f>IFERROR(VLOOKUP($C8,'[1]2021-11-20NCCX10'!$D:$Z,9,0),"")</f>
        <v/>
      </c>
      <c r="J8" s="10" t="str">
        <f>IFERROR(VLOOKUP($C8,'[1]2021-11-20NCCX10'!$D:$Z,11,0),"")</f>
        <v/>
      </c>
      <c r="K8" s="10" t="str">
        <f>IFERROR(VLOOKUP($C8,'[1]2021-11-20NCCX10'!$D:$Z,17,0),"")</f>
        <v/>
      </c>
    </row>
    <row r="9" spans="1:11" hidden="1" x14ac:dyDescent="0.2">
      <c r="A9" s="9" t="str">
        <f>IF(B9&lt;&gt;" ",'Results Data Entry'!A9," ")</f>
        <v xml:space="preserve"> </v>
      </c>
      <c r="B9" s="9" t="str">
        <f>'Results Data Entry'!J9</f>
        <v xml:space="preserve"> </v>
      </c>
      <c r="C9" s="9" t="str">
        <f t="shared" si="0"/>
        <v xml:space="preserve"> Juniors 13-14 Boys/Girls</v>
      </c>
      <c r="D9" s="10" t="str">
        <f>IFERROR(VLOOKUP($C9,'[1]2021-11-20NCCX10'!$D:$Z,4,0),"")</f>
        <v/>
      </c>
      <c r="E9" s="10" t="str">
        <f>IFERROR(VLOOKUP($C9,'[1]2021-11-20NCCX10'!$D:$Z,5,0),"")</f>
        <v/>
      </c>
      <c r="F9" s="10" t="str">
        <f>IFERROR(VLOOKUP($C9,'[1]2021-11-20NCCX10'!$D:$Z,7,0),"")</f>
        <v/>
      </c>
      <c r="G9" s="10" t="str">
        <f>IFERROR(VLOOKUP($C9,'[1]2021-11-20NCCX10'!$D:$Z,10,0),"")</f>
        <v/>
      </c>
      <c r="H9" s="11" t="str">
        <f>IFERROR(VLOOKUP($C9,'[1]2021-11-20NCCX10'!$D:$Z,12,0),"")</f>
        <v/>
      </c>
      <c r="I9" s="10" t="str">
        <f>IFERROR(VLOOKUP($C9,'[1]2021-11-20NCCX10'!$D:$Z,9,0),"")</f>
        <v/>
      </c>
      <c r="J9" s="10" t="str">
        <f>IFERROR(VLOOKUP($C9,'[1]2021-11-20NCCX10'!$D:$Z,11,0),"")</f>
        <v/>
      </c>
      <c r="K9" s="10" t="str">
        <f>IFERROR(VLOOKUP($C9,'[1]2021-11-20NCCX10'!$D:$Z,17,0),"")</f>
        <v/>
      </c>
    </row>
    <row r="10" spans="1:11" hidden="1" x14ac:dyDescent="0.2">
      <c r="A10" s="9" t="str">
        <f>IF(B10&lt;&gt;" ",'Results Data Entry'!A10," ")</f>
        <v xml:space="preserve"> </v>
      </c>
      <c r="B10" s="9" t="str">
        <f>'Results Data Entry'!J10</f>
        <v xml:space="preserve"> </v>
      </c>
      <c r="C10" s="9" t="str">
        <f t="shared" si="0"/>
        <v xml:space="preserve"> Juniors 13-14 Boys/Girls</v>
      </c>
      <c r="D10" s="10" t="str">
        <f>IFERROR(VLOOKUP($C10,'[1]2021-11-20NCCX10'!$D:$Z,4,0),"")</f>
        <v/>
      </c>
      <c r="E10" s="10" t="str">
        <f>IFERROR(VLOOKUP($C10,'[1]2021-11-20NCCX10'!$D:$Z,5,0),"")</f>
        <v/>
      </c>
      <c r="F10" s="10" t="str">
        <f>IFERROR(VLOOKUP($C10,'[1]2021-11-20NCCX10'!$D:$Z,7,0),"")</f>
        <v/>
      </c>
      <c r="G10" s="10" t="str">
        <f>IFERROR(VLOOKUP($C10,'[1]2021-11-20NCCX10'!$D:$Z,10,0),"")</f>
        <v/>
      </c>
      <c r="H10" s="11" t="str">
        <f>IFERROR(VLOOKUP($C10,'[1]2021-11-20NCCX10'!$D:$Z,12,0),"")</f>
        <v/>
      </c>
      <c r="I10" s="10" t="str">
        <f>IFERROR(VLOOKUP($C10,'[1]2021-11-20NCCX10'!$D:$Z,9,0),"")</f>
        <v/>
      </c>
      <c r="J10" s="10" t="str">
        <f>IFERROR(VLOOKUP($C10,'[1]2021-11-20NCCX10'!$D:$Z,11,0),"")</f>
        <v/>
      </c>
      <c r="K10" s="10" t="str">
        <f>IFERROR(VLOOKUP($C10,'[1]2021-11-20NCCX10'!$D:$Z,17,0),"")</f>
        <v/>
      </c>
    </row>
    <row r="11" spans="1:11" hidden="1" x14ac:dyDescent="0.2">
      <c r="A11" s="9" t="str">
        <f>IF(B11&lt;&gt;" ",'Results Data Entry'!A11," ")</f>
        <v xml:space="preserve"> </v>
      </c>
      <c r="B11" s="9" t="str">
        <f>'Results Data Entry'!J11</f>
        <v xml:space="preserve"> </v>
      </c>
      <c r="C11" s="9" t="str">
        <f t="shared" si="0"/>
        <v xml:space="preserve"> Juniors 13-14 Boys/Girls</v>
      </c>
      <c r="D11" s="10" t="str">
        <f>IFERROR(VLOOKUP($C11,'[1]2021-11-20NCCX10'!$D:$Z,4,0),"")</f>
        <v/>
      </c>
      <c r="E11" s="10" t="str">
        <f>IFERROR(VLOOKUP($C11,'[1]2021-11-20NCCX10'!$D:$Z,5,0),"")</f>
        <v/>
      </c>
      <c r="F11" s="10" t="str">
        <f>IFERROR(VLOOKUP($C11,'[1]2021-11-20NCCX10'!$D:$Z,7,0),"")</f>
        <v/>
      </c>
      <c r="G11" s="10" t="str">
        <f>IFERROR(VLOOKUP($C11,'[1]2021-11-20NCCX10'!$D:$Z,10,0),"")</f>
        <v/>
      </c>
      <c r="H11" s="11" t="str">
        <f>IFERROR(VLOOKUP($C11,'[1]2021-11-20NCCX10'!$D:$Z,12,0),"")</f>
        <v/>
      </c>
      <c r="I11" s="10" t="str">
        <f>IFERROR(VLOOKUP($C11,'[1]2021-11-20NCCX10'!$D:$Z,9,0),"")</f>
        <v/>
      </c>
      <c r="J11" s="10" t="str">
        <f>IFERROR(VLOOKUP($C11,'[1]2021-11-20NCCX10'!$D:$Z,11,0),"")</f>
        <v/>
      </c>
      <c r="K11" s="10" t="str">
        <f>IFERROR(VLOOKUP($C11,'[1]2021-11-20NCCX10'!$D:$Z,17,0),"")</f>
        <v/>
      </c>
    </row>
    <row r="12" spans="1:11" hidden="1" x14ac:dyDescent="0.2">
      <c r="A12" s="9" t="str">
        <f>IF(B12&lt;&gt;" ",'Results Data Entry'!A12," ")</f>
        <v xml:space="preserve"> </v>
      </c>
      <c r="B12" s="9" t="str">
        <f>'Results Data Entry'!J12</f>
        <v xml:space="preserve"> </v>
      </c>
      <c r="C12" s="9" t="str">
        <f t="shared" si="0"/>
        <v xml:space="preserve"> Juniors 13-14 Boys/Girls</v>
      </c>
      <c r="D12" s="10" t="str">
        <f>IFERROR(VLOOKUP($C12,'[1]2021-11-20NCCX10'!$D:$Z,4,0),"")</f>
        <v/>
      </c>
      <c r="E12" s="10" t="str">
        <f>IFERROR(VLOOKUP($C12,'[1]2021-11-20NCCX10'!$D:$Z,5,0),"")</f>
        <v/>
      </c>
      <c r="F12" s="10" t="str">
        <f>IFERROR(VLOOKUP($C12,'[1]2021-11-20NCCX10'!$D:$Z,7,0),"")</f>
        <v/>
      </c>
      <c r="G12" s="10" t="str">
        <f>IFERROR(VLOOKUP($C12,'[1]2021-11-20NCCX10'!$D:$Z,10,0),"")</f>
        <v/>
      </c>
      <c r="H12" s="11" t="str">
        <f>IFERROR(VLOOKUP($C12,'[1]2021-11-20NCCX10'!$D:$Z,12,0),"")</f>
        <v/>
      </c>
      <c r="I12" s="10" t="str">
        <f>IFERROR(VLOOKUP($C12,'[1]2021-11-20NCCX10'!$D:$Z,9,0),"")</f>
        <v/>
      </c>
      <c r="J12" s="10" t="str">
        <f>IFERROR(VLOOKUP($C12,'[1]2021-11-20NCCX10'!$D:$Z,11,0),"")</f>
        <v/>
      </c>
      <c r="K12" s="10" t="str">
        <f>IFERROR(VLOOKUP($C12,'[1]2021-11-20NCCX10'!$D:$Z,17,0),"")</f>
        <v/>
      </c>
    </row>
    <row r="13" spans="1:11" hidden="1" x14ac:dyDescent="0.2">
      <c r="A13" s="9" t="str">
        <f>IF(B13&lt;&gt;" ",'Results Data Entry'!A13," ")</f>
        <v xml:space="preserve"> </v>
      </c>
      <c r="B13" s="9" t="str">
        <f>'Results Data Entry'!J13</f>
        <v xml:space="preserve"> </v>
      </c>
      <c r="C13" s="9" t="str">
        <f t="shared" si="0"/>
        <v xml:space="preserve"> Juniors 13-14 Boys/Girls</v>
      </c>
      <c r="D13" s="10" t="str">
        <f>IFERROR(VLOOKUP($C13,'[1]2021-11-20NCCX10'!$D:$Z,4,0),"")</f>
        <v/>
      </c>
      <c r="E13" s="10" t="str">
        <f>IFERROR(VLOOKUP($C13,'[1]2021-11-20NCCX10'!$D:$Z,5,0),"")</f>
        <v/>
      </c>
      <c r="F13" s="10" t="str">
        <f>IFERROR(VLOOKUP($C13,'[1]2021-11-20NCCX10'!$D:$Z,7,0),"")</f>
        <v/>
      </c>
      <c r="G13" s="10" t="str">
        <f>IFERROR(VLOOKUP($C13,'[1]2021-11-20NCCX10'!$D:$Z,10,0),"")</f>
        <v/>
      </c>
      <c r="H13" s="11" t="str">
        <f>IFERROR(VLOOKUP($C13,'[1]2021-11-20NCCX10'!$D:$Z,12,0),"")</f>
        <v/>
      </c>
      <c r="I13" s="10" t="str">
        <f>IFERROR(VLOOKUP($C13,'[1]2021-11-20NCCX10'!$D:$Z,9,0),"")</f>
        <v/>
      </c>
      <c r="J13" s="10" t="str">
        <f>IFERROR(VLOOKUP($C13,'[1]2021-11-20NCCX10'!$D:$Z,11,0),"")</f>
        <v/>
      </c>
      <c r="K13" s="10" t="str">
        <f>IFERROR(VLOOKUP($C13,'[1]2021-11-20NCCX10'!$D:$Z,17,0),"")</f>
        <v/>
      </c>
    </row>
    <row r="14" spans="1:11" hidden="1" x14ac:dyDescent="0.2">
      <c r="A14" s="9" t="str">
        <f>IF(B14&lt;&gt;" ",'Results Data Entry'!A14," ")</f>
        <v xml:space="preserve"> </v>
      </c>
      <c r="B14" s="9" t="str">
        <f>'Results Data Entry'!J14</f>
        <v xml:space="preserve"> </v>
      </c>
      <c r="C14" s="9" t="str">
        <f t="shared" si="0"/>
        <v xml:space="preserve"> Juniors 13-14 Boys/Girls</v>
      </c>
      <c r="D14" s="10" t="str">
        <f>IFERROR(VLOOKUP($C14,'[1]2021-11-20NCCX10'!$D:$Z,4,0),"")</f>
        <v/>
      </c>
      <c r="E14" s="10" t="str">
        <f>IFERROR(VLOOKUP($C14,'[1]2021-11-20NCCX10'!$D:$Z,5,0),"")</f>
        <v/>
      </c>
      <c r="F14" s="10" t="str">
        <f>IFERROR(VLOOKUP($C14,'[1]2021-11-20NCCX10'!$D:$Z,7,0),"")</f>
        <v/>
      </c>
      <c r="G14" s="10" t="str">
        <f>IFERROR(VLOOKUP($C14,'[1]2021-11-20NCCX10'!$D:$Z,10,0),"")</f>
        <v/>
      </c>
      <c r="H14" s="11" t="str">
        <f>IFERROR(VLOOKUP($C14,'[1]2021-11-20NCCX10'!$D:$Z,12,0),"")</f>
        <v/>
      </c>
      <c r="I14" s="10" t="str">
        <f>IFERROR(VLOOKUP($C14,'[1]2021-11-20NCCX10'!$D:$Z,9,0),"")</f>
        <v/>
      </c>
      <c r="J14" s="10" t="str">
        <f>IFERROR(VLOOKUP($C14,'[1]2021-11-20NCCX10'!$D:$Z,11,0),"")</f>
        <v/>
      </c>
      <c r="K14" s="10" t="str">
        <f>IFERROR(VLOOKUP($C14,'[1]2021-11-20NCCX10'!$D:$Z,17,0),"")</f>
        <v/>
      </c>
    </row>
    <row r="15" spans="1:11" hidden="1" x14ac:dyDescent="0.2">
      <c r="A15" s="9" t="str">
        <f>IF(B15&lt;&gt;" ",'Results Data Entry'!A15," ")</f>
        <v xml:space="preserve"> </v>
      </c>
      <c r="B15" s="9" t="str">
        <f>'Results Data Entry'!J15</f>
        <v xml:space="preserve"> </v>
      </c>
      <c r="C15" s="9" t="str">
        <f t="shared" si="0"/>
        <v xml:space="preserve"> Juniors 13-14 Boys/Girls</v>
      </c>
      <c r="D15" s="10" t="str">
        <f>IFERROR(VLOOKUP($C15,'[1]2021-11-20NCCX10'!$D:$Z,4,0),"")</f>
        <v/>
      </c>
      <c r="E15" s="10" t="str">
        <f>IFERROR(VLOOKUP($C15,'[1]2021-11-20NCCX10'!$D:$Z,5,0),"")</f>
        <v/>
      </c>
      <c r="F15" s="10" t="str">
        <f>IFERROR(VLOOKUP($C15,'[1]2021-11-20NCCX10'!$D:$Z,7,0),"")</f>
        <v/>
      </c>
      <c r="G15" s="10" t="str">
        <f>IFERROR(VLOOKUP($C15,'[1]2021-11-20NCCX10'!$D:$Z,10,0),"")</f>
        <v/>
      </c>
      <c r="H15" s="11" t="str">
        <f>IFERROR(VLOOKUP($C15,'[1]2021-11-20NCCX10'!$D:$Z,12,0),"")</f>
        <v/>
      </c>
      <c r="I15" s="10" t="str">
        <f>IFERROR(VLOOKUP($C15,'[1]2021-11-20NCCX10'!$D:$Z,9,0),"")</f>
        <v/>
      </c>
      <c r="J15" s="10" t="str">
        <f>IFERROR(VLOOKUP($C15,'[1]2021-11-20NCCX10'!$D:$Z,11,0),"")</f>
        <v/>
      </c>
      <c r="K15" s="10" t="str">
        <f>IFERROR(VLOOKUP($C15,'[1]2021-11-20NCCX10'!$D:$Z,17,0),"")</f>
        <v/>
      </c>
    </row>
    <row r="16" spans="1:11" hidden="1" x14ac:dyDescent="0.2">
      <c r="A16" s="9" t="str">
        <f>IF(B16&lt;&gt;" ",'Results Data Entry'!A16," ")</f>
        <v xml:space="preserve"> </v>
      </c>
      <c r="B16" s="9" t="str">
        <f>'Results Data Entry'!J16</f>
        <v xml:space="preserve"> </v>
      </c>
      <c r="C16" s="9" t="str">
        <f t="shared" si="0"/>
        <v xml:space="preserve"> Juniors 13-14 Boys/Girls</v>
      </c>
      <c r="D16" s="10" t="str">
        <f>IFERROR(VLOOKUP($C16,'[1]2021-11-20NCCX10'!$D:$Z,4,0),"")</f>
        <v/>
      </c>
      <c r="E16" s="10" t="str">
        <f>IFERROR(VLOOKUP($C16,'[1]2021-11-20NCCX10'!$D:$Z,5,0),"")</f>
        <v/>
      </c>
      <c r="F16" s="10" t="str">
        <f>IFERROR(VLOOKUP($C16,'[1]2021-11-20NCCX10'!$D:$Z,7,0),"")</f>
        <v/>
      </c>
      <c r="G16" s="10" t="str">
        <f>IFERROR(VLOOKUP($C16,'[1]2021-11-20NCCX10'!$D:$Z,10,0),"")</f>
        <v/>
      </c>
      <c r="H16" s="11" t="str">
        <f>IFERROR(VLOOKUP($C16,'[1]2021-11-20NCCX10'!$D:$Z,12,0),"")</f>
        <v/>
      </c>
      <c r="I16" s="10" t="str">
        <f>IFERROR(VLOOKUP($C16,'[1]2021-11-20NCCX10'!$D:$Z,9,0),"")</f>
        <v/>
      </c>
      <c r="J16" s="10" t="str">
        <f>IFERROR(VLOOKUP($C16,'[1]2021-11-20NCCX10'!$D:$Z,11,0),"")</f>
        <v/>
      </c>
      <c r="K16" s="10" t="str">
        <f>IFERROR(VLOOKUP($C16,'[1]2021-11-20NCCX10'!$D:$Z,17,0),"")</f>
        <v/>
      </c>
    </row>
    <row r="17" spans="1:11" hidden="1" x14ac:dyDescent="0.2">
      <c r="A17" s="9" t="str">
        <f>IF(B17&lt;&gt;" ",'Results Data Entry'!A17," ")</f>
        <v xml:space="preserve"> </v>
      </c>
      <c r="B17" s="9" t="str">
        <f>'Results Data Entry'!J17</f>
        <v xml:space="preserve"> </v>
      </c>
      <c r="C17" s="9" t="str">
        <f t="shared" si="0"/>
        <v xml:space="preserve"> Juniors 13-14 Boys/Girls</v>
      </c>
      <c r="D17" s="10" t="str">
        <f>IFERROR(VLOOKUP($C17,'[1]2021-11-20NCCX10'!$D:$Z,4,0),"")</f>
        <v/>
      </c>
      <c r="E17" s="10" t="str">
        <f>IFERROR(VLOOKUP($C17,'[1]2021-11-20NCCX10'!$D:$Z,5,0),"")</f>
        <v/>
      </c>
      <c r="F17" s="10" t="str">
        <f>IFERROR(VLOOKUP($C17,'[1]2021-11-20NCCX10'!$D:$Z,7,0),"")</f>
        <v/>
      </c>
      <c r="G17" s="10" t="str">
        <f>IFERROR(VLOOKUP($C17,'[1]2021-11-20NCCX10'!$D:$Z,10,0),"")</f>
        <v/>
      </c>
      <c r="H17" s="11" t="str">
        <f>IFERROR(VLOOKUP($C17,'[1]2021-11-20NCCX10'!$D:$Z,12,0),"")</f>
        <v/>
      </c>
      <c r="I17" s="10" t="str">
        <f>IFERROR(VLOOKUP($C17,'[1]2021-11-20NCCX10'!$D:$Z,9,0),"")</f>
        <v/>
      </c>
      <c r="J17" s="10" t="str">
        <f>IFERROR(VLOOKUP($C17,'[1]2021-11-20NCCX10'!$D:$Z,11,0),"")</f>
        <v/>
      </c>
      <c r="K17" s="10" t="str">
        <f>IFERROR(VLOOKUP($C17,'[1]2021-11-20NCCX10'!$D:$Z,17,0),"")</f>
        <v/>
      </c>
    </row>
    <row r="18" spans="1:11" hidden="1" x14ac:dyDescent="0.2">
      <c r="A18" s="9" t="str">
        <f>IF(B18&lt;&gt;" ",'Results Data Entry'!A18," ")</f>
        <v xml:space="preserve"> </v>
      </c>
      <c r="B18" s="9" t="str">
        <f>'Results Data Entry'!J18</f>
        <v xml:space="preserve"> </v>
      </c>
      <c r="C18" s="9" t="str">
        <f t="shared" si="0"/>
        <v xml:space="preserve"> Juniors 13-14 Boys/Girls</v>
      </c>
      <c r="D18" s="10" t="str">
        <f>IFERROR(VLOOKUP($C18,'[1]2021-11-20NCCX10'!$D:$Z,4,0),"")</f>
        <v/>
      </c>
      <c r="E18" s="10" t="str">
        <f>IFERROR(VLOOKUP($C18,'[1]2021-11-20NCCX10'!$D:$Z,5,0),"")</f>
        <v/>
      </c>
      <c r="F18" s="10" t="str">
        <f>IFERROR(VLOOKUP($C18,'[1]2021-11-20NCCX10'!$D:$Z,7,0),"")</f>
        <v/>
      </c>
      <c r="G18" s="10" t="str">
        <f>IFERROR(VLOOKUP($C18,'[1]2021-11-20NCCX10'!$D:$Z,10,0),"")</f>
        <v/>
      </c>
      <c r="H18" s="11" t="str">
        <f>IFERROR(VLOOKUP($C18,'[1]2021-11-20NCCX10'!$D:$Z,12,0),"")</f>
        <v/>
      </c>
      <c r="I18" s="10" t="str">
        <f>IFERROR(VLOOKUP($C18,'[1]2021-11-20NCCX10'!$D:$Z,9,0),"")</f>
        <v/>
      </c>
      <c r="J18" s="10" t="str">
        <f>IFERROR(VLOOKUP($C18,'[1]2021-11-20NCCX10'!$D:$Z,11,0),"")</f>
        <v/>
      </c>
      <c r="K18" s="10" t="str">
        <f>IFERROR(VLOOKUP($C18,'[1]2021-11-20NCCX10'!$D:$Z,17,0),"")</f>
        <v/>
      </c>
    </row>
    <row r="19" spans="1:11" hidden="1" x14ac:dyDescent="0.2">
      <c r="A19" s="9" t="str">
        <f>IF(B19&lt;&gt;" ",'Results Data Entry'!A19," ")</f>
        <v xml:space="preserve"> </v>
      </c>
      <c r="B19" s="9" t="str">
        <f>'Results Data Entry'!J19</f>
        <v xml:space="preserve"> </v>
      </c>
      <c r="C19" s="9" t="str">
        <f t="shared" si="0"/>
        <v xml:space="preserve"> Juniors 13-14 Boys/Girls</v>
      </c>
      <c r="D19" s="10" t="str">
        <f>IFERROR(VLOOKUP($C19,'[1]2021-11-20NCCX10'!$D:$Z,4,0),"")</f>
        <v/>
      </c>
      <c r="E19" s="10" t="str">
        <f>IFERROR(VLOOKUP($C19,'[1]2021-11-20NCCX10'!$D:$Z,5,0),"")</f>
        <v/>
      </c>
      <c r="F19" s="10" t="str">
        <f>IFERROR(VLOOKUP($C19,'[1]2021-11-20NCCX10'!$D:$Z,7,0),"")</f>
        <v/>
      </c>
      <c r="G19" s="10" t="str">
        <f>IFERROR(VLOOKUP($C19,'[1]2021-11-20NCCX10'!$D:$Z,10,0),"")</f>
        <v/>
      </c>
      <c r="H19" s="11" t="str">
        <f>IFERROR(VLOOKUP($C19,'[1]2021-11-20NCCX10'!$D:$Z,12,0),"")</f>
        <v/>
      </c>
      <c r="I19" s="10" t="str">
        <f>IFERROR(VLOOKUP($C19,'[1]2021-11-20NCCX10'!$D:$Z,9,0),"")</f>
        <v/>
      </c>
      <c r="J19" s="10" t="str">
        <f>IFERROR(VLOOKUP($C19,'[1]2021-11-20NCCX10'!$D:$Z,11,0),"")</f>
        <v/>
      </c>
      <c r="K19" s="10" t="str">
        <f>IFERROR(VLOOKUP($C19,'[1]2021-11-20NCCX10'!$D:$Z,17,0),"")</f>
        <v/>
      </c>
    </row>
    <row r="20" spans="1:11" hidden="1" x14ac:dyDescent="0.2">
      <c r="A20" s="9" t="str">
        <f>IF(B20&lt;&gt;" ",'Results Data Entry'!A20," ")</f>
        <v xml:space="preserve"> </v>
      </c>
      <c r="B20" s="9" t="str">
        <f>'Results Data Entry'!J20</f>
        <v xml:space="preserve"> </v>
      </c>
      <c r="C20" s="9" t="str">
        <f t="shared" si="0"/>
        <v xml:space="preserve"> Juniors 13-14 Boys/Girls</v>
      </c>
      <c r="D20" s="10" t="str">
        <f>IFERROR(VLOOKUP($C20,'[1]2021-11-20NCCX10'!$D:$Z,4,0),"")</f>
        <v/>
      </c>
      <c r="E20" s="10" t="str">
        <f>IFERROR(VLOOKUP($C20,'[1]2021-11-20NCCX10'!$D:$Z,5,0),"")</f>
        <v/>
      </c>
      <c r="F20" s="10" t="str">
        <f>IFERROR(VLOOKUP($C20,'[1]2021-11-20NCCX10'!$D:$Z,7,0),"")</f>
        <v/>
      </c>
      <c r="G20" s="10" t="str">
        <f>IFERROR(VLOOKUP($C20,'[1]2021-11-20NCCX10'!$D:$Z,10,0),"")</f>
        <v/>
      </c>
      <c r="H20" s="11" t="str">
        <f>IFERROR(VLOOKUP($C20,'[1]2021-11-20NCCX10'!$D:$Z,12,0),"")</f>
        <v/>
      </c>
      <c r="I20" s="10" t="str">
        <f>IFERROR(VLOOKUP($C20,'[1]2021-11-20NCCX10'!$D:$Z,9,0),"")</f>
        <v/>
      </c>
      <c r="J20" s="10" t="str">
        <f>IFERROR(VLOOKUP($C20,'[1]2021-11-20NCCX10'!$D:$Z,11,0),"")</f>
        <v/>
      </c>
      <c r="K20" s="10" t="str">
        <f>IFERROR(VLOOKUP($C20,'[1]2021-11-20NCCX10'!$D:$Z,17,0),"")</f>
        <v/>
      </c>
    </row>
    <row r="21" spans="1:11" hidden="1" x14ac:dyDescent="0.2">
      <c r="A21" s="9" t="str">
        <f>IF(B21&lt;&gt;" ",'Results Data Entry'!A21," ")</f>
        <v xml:space="preserve"> </v>
      </c>
      <c r="B21" s="9" t="str">
        <f>'Results Data Entry'!J21</f>
        <v xml:space="preserve"> </v>
      </c>
      <c r="C21" s="9" t="str">
        <f t="shared" si="0"/>
        <v xml:space="preserve"> Juniors 13-14 Boys/Girls</v>
      </c>
      <c r="D21" s="10" t="str">
        <f>IFERROR(VLOOKUP($C21,'[1]2021-11-20NCCX10'!$D:$Z,4,0),"")</f>
        <v/>
      </c>
      <c r="E21" s="10" t="str">
        <f>IFERROR(VLOOKUP($C21,'[1]2021-11-20NCCX10'!$D:$Z,5,0),"")</f>
        <v/>
      </c>
      <c r="F21" s="10" t="str">
        <f>IFERROR(VLOOKUP($C21,'[1]2021-11-20NCCX10'!$D:$Z,7,0),"")</f>
        <v/>
      </c>
      <c r="G21" s="10" t="str">
        <f>IFERROR(VLOOKUP($C21,'[1]2021-11-20NCCX10'!$D:$Z,10,0),"")</f>
        <v/>
      </c>
      <c r="H21" s="11" t="str">
        <f>IFERROR(VLOOKUP($C21,'[1]2021-11-20NCCX10'!$D:$Z,12,0),"")</f>
        <v/>
      </c>
      <c r="I21" s="10" t="str">
        <f>IFERROR(VLOOKUP($C21,'[1]2021-11-20NCCX10'!$D:$Z,9,0),"")</f>
        <v/>
      </c>
      <c r="J21" s="10" t="str">
        <f>IFERROR(VLOOKUP($C21,'[1]2021-11-20NCCX10'!$D:$Z,11,0),"")</f>
        <v/>
      </c>
      <c r="K21" s="10" t="str">
        <f>IFERROR(VLOOKUP($C21,'[1]2021-11-20NCCX10'!$D:$Z,17,0),"")</f>
        <v/>
      </c>
    </row>
    <row r="22" spans="1:11" hidden="1" x14ac:dyDescent="0.2">
      <c r="A22" s="9" t="str">
        <f>IF(B22&lt;&gt;" ",'Results Data Entry'!A22," ")</f>
        <v xml:space="preserve"> </v>
      </c>
      <c r="B22" s="9" t="str">
        <f>'Results Data Entry'!J22</f>
        <v xml:space="preserve"> </v>
      </c>
      <c r="C22" s="9" t="str">
        <f t="shared" si="0"/>
        <v xml:space="preserve"> Juniors 13-14 Boys/Girls</v>
      </c>
      <c r="D22" s="10" t="str">
        <f>IFERROR(VLOOKUP($C22,'[1]2021-11-20NCCX10'!$D:$Z,4,0),"")</f>
        <v/>
      </c>
      <c r="E22" s="10" t="str">
        <f>IFERROR(VLOOKUP($C22,'[1]2021-11-20NCCX10'!$D:$Z,5,0),"")</f>
        <v/>
      </c>
      <c r="F22" s="10" t="str">
        <f>IFERROR(VLOOKUP($C22,'[1]2021-11-20NCCX10'!$D:$Z,7,0),"")</f>
        <v/>
      </c>
      <c r="G22" s="10" t="str">
        <f>IFERROR(VLOOKUP($C22,'[1]2021-11-20NCCX10'!$D:$Z,10,0),"")</f>
        <v/>
      </c>
      <c r="H22" s="11" t="str">
        <f>IFERROR(VLOOKUP($C22,'[1]2021-11-20NCCX10'!$D:$Z,12,0),"")</f>
        <v/>
      </c>
      <c r="I22" s="10" t="str">
        <f>IFERROR(VLOOKUP($C22,'[1]2021-11-20NCCX10'!$D:$Z,9,0),"")</f>
        <v/>
      </c>
      <c r="J22" s="10" t="str">
        <f>IFERROR(VLOOKUP($C22,'[1]2021-11-20NCCX10'!$D:$Z,11,0),"")</f>
        <v/>
      </c>
      <c r="K22" s="10" t="str">
        <f>IFERROR(VLOOKUP($C22,'[1]2021-11-20NCCX10'!$D:$Z,17,0),"")</f>
        <v/>
      </c>
    </row>
    <row r="23" spans="1:11" hidden="1" x14ac:dyDescent="0.2">
      <c r="A23" s="9" t="str">
        <f>IF(B23&lt;&gt;" ",'Results Data Entry'!A23," ")</f>
        <v xml:space="preserve"> </v>
      </c>
      <c r="B23" s="9" t="str">
        <f>'Results Data Entry'!J23</f>
        <v xml:space="preserve"> </v>
      </c>
      <c r="C23" s="9" t="str">
        <f t="shared" si="0"/>
        <v xml:space="preserve"> Juniors 13-14 Boys/Girls</v>
      </c>
      <c r="D23" s="10" t="str">
        <f>IFERROR(VLOOKUP($C23,'[1]2021-11-20NCCX10'!$D:$Z,4,0),"")</f>
        <v/>
      </c>
      <c r="E23" s="10" t="str">
        <f>IFERROR(VLOOKUP($C23,'[1]2021-11-20NCCX10'!$D:$Z,5,0),"")</f>
        <v/>
      </c>
      <c r="F23" s="10" t="str">
        <f>IFERROR(VLOOKUP($C23,'[1]2021-11-20NCCX10'!$D:$Z,7,0),"")</f>
        <v/>
      </c>
      <c r="G23" s="10" t="str">
        <f>IFERROR(VLOOKUP($C23,'[1]2021-11-20NCCX10'!$D:$Z,10,0),"")</f>
        <v/>
      </c>
      <c r="H23" s="11" t="str">
        <f>IFERROR(VLOOKUP($C23,'[1]2021-11-20NCCX10'!$D:$Z,12,0),"")</f>
        <v/>
      </c>
      <c r="I23" s="10" t="str">
        <f>IFERROR(VLOOKUP($C23,'[1]2021-11-20NCCX10'!$D:$Z,9,0),"")</f>
        <v/>
      </c>
      <c r="J23" s="10" t="str">
        <f>IFERROR(VLOOKUP($C23,'[1]2021-11-20NCCX10'!$D:$Z,11,0),"")</f>
        <v/>
      </c>
      <c r="K23" s="10" t="str">
        <f>IFERROR(VLOOKUP($C23,'[1]2021-11-20NCCX10'!$D:$Z,17,0),"")</f>
        <v/>
      </c>
    </row>
    <row r="24" spans="1:11" hidden="1" x14ac:dyDescent="0.2">
      <c r="A24" s="9" t="str">
        <f>IF(B24&lt;&gt;" ",'Results Data Entry'!A24," ")</f>
        <v xml:space="preserve"> </v>
      </c>
      <c r="B24" s="9" t="str">
        <f>'Results Data Entry'!J24</f>
        <v xml:space="preserve"> </v>
      </c>
      <c r="C24" s="9" t="str">
        <f t="shared" si="0"/>
        <v xml:space="preserve"> Juniors 13-14 Boys/Girls</v>
      </c>
      <c r="D24" s="10" t="str">
        <f>IFERROR(VLOOKUP($C24,'[1]2021-11-20NCCX10'!$D:$Z,4,0),"")</f>
        <v/>
      </c>
      <c r="E24" s="10" t="str">
        <f>IFERROR(VLOOKUP($C24,'[1]2021-11-20NCCX10'!$D:$Z,5,0),"")</f>
        <v/>
      </c>
      <c r="F24" s="10" t="str">
        <f>IFERROR(VLOOKUP($C24,'[1]2021-11-20NCCX10'!$D:$Z,7,0),"")</f>
        <v/>
      </c>
      <c r="G24" s="10" t="str">
        <f>IFERROR(VLOOKUP($C24,'[1]2021-11-20NCCX10'!$D:$Z,10,0),"")</f>
        <v/>
      </c>
      <c r="H24" s="11" t="str">
        <f>IFERROR(VLOOKUP($C24,'[1]2021-11-20NCCX10'!$D:$Z,12,0),"")</f>
        <v/>
      </c>
      <c r="I24" s="10" t="str">
        <f>IFERROR(VLOOKUP($C24,'[1]2021-11-20NCCX10'!$D:$Z,9,0),"")</f>
        <v/>
      </c>
      <c r="J24" s="10" t="str">
        <f>IFERROR(VLOOKUP($C24,'[1]2021-11-20NCCX10'!$D:$Z,11,0),"")</f>
        <v/>
      </c>
      <c r="K24" s="10" t="str">
        <f>IFERROR(VLOOKUP($C24,'[1]2021-11-20NCCX10'!$D:$Z,17,0),"")</f>
        <v/>
      </c>
    </row>
    <row r="25" spans="1:11" hidden="1" x14ac:dyDescent="0.2">
      <c r="A25" s="9" t="str">
        <f>IF(B25&lt;&gt;" ",'Results Data Entry'!A25," ")</f>
        <v xml:space="preserve"> </v>
      </c>
      <c r="B25" s="9" t="str">
        <f>'Results Data Entry'!J25</f>
        <v xml:space="preserve"> </v>
      </c>
      <c r="C25" s="9" t="str">
        <f t="shared" si="0"/>
        <v xml:space="preserve"> Juniors 13-14 Boys/Girls</v>
      </c>
      <c r="D25" s="10" t="str">
        <f>IFERROR(VLOOKUP($C25,'[1]2021-11-20NCCX10'!$D:$Z,4,0),"")</f>
        <v/>
      </c>
      <c r="E25" s="10" t="str">
        <f>IFERROR(VLOOKUP($C25,'[1]2021-11-20NCCX10'!$D:$Z,5,0),"")</f>
        <v/>
      </c>
      <c r="F25" s="10" t="str">
        <f>IFERROR(VLOOKUP($C25,'[1]2021-11-20NCCX10'!$D:$Z,7,0),"")</f>
        <v/>
      </c>
      <c r="G25" s="10" t="str">
        <f>IFERROR(VLOOKUP($C25,'[1]2021-11-20NCCX10'!$D:$Z,10,0),"")</f>
        <v/>
      </c>
      <c r="H25" s="11" t="str">
        <f>IFERROR(VLOOKUP($C25,'[1]2021-11-20NCCX10'!$D:$Z,12,0),"")</f>
        <v/>
      </c>
      <c r="I25" s="10" t="str">
        <f>IFERROR(VLOOKUP($C25,'[1]2021-11-20NCCX10'!$D:$Z,9,0),"")</f>
        <v/>
      </c>
      <c r="J25" s="10" t="str">
        <f>IFERROR(VLOOKUP($C25,'[1]2021-11-20NCCX10'!$D:$Z,11,0),"")</f>
        <v/>
      </c>
      <c r="K25" s="10" t="str">
        <f>IFERROR(VLOOKUP($C25,'[1]2021-11-20NCCX10'!$D:$Z,17,0),"")</f>
        <v/>
      </c>
    </row>
    <row r="26" spans="1:11" hidden="1" x14ac:dyDescent="0.2">
      <c r="A26" s="9" t="str">
        <f>IF(B26&lt;&gt;" ",'Results Data Entry'!A26," ")</f>
        <v xml:space="preserve"> </v>
      </c>
      <c r="B26" s="9" t="str">
        <f>'Results Data Entry'!J26</f>
        <v xml:space="preserve"> </v>
      </c>
      <c r="C26" s="9" t="str">
        <f t="shared" si="0"/>
        <v xml:space="preserve"> Juniors 13-14 Boys/Girls</v>
      </c>
      <c r="D26" s="10" t="str">
        <f>IFERROR(VLOOKUP($C26,'[1]2021-11-20NCCX10'!$D:$Z,4,0),"")</f>
        <v/>
      </c>
      <c r="E26" s="10" t="str">
        <f>IFERROR(VLOOKUP($C26,'[1]2021-11-20NCCX10'!$D:$Z,5,0),"")</f>
        <v/>
      </c>
      <c r="F26" s="10" t="str">
        <f>IFERROR(VLOOKUP($C26,'[1]2021-11-20NCCX10'!$D:$Z,7,0),"")</f>
        <v/>
      </c>
      <c r="G26" s="10" t="str">
        <f>IFERROR(VLOOKUP($C26,'[1]2021-11-20NCCX10'!$D:$Z,10,0),"")</f>
        <v/>
      </c>
      <c r="H26" s="11" t="str">
        <f>IFERROR(VLOOKUP($C26,'[1]2021-11-20NCCX10'!$D:$Z,12,0),"")</f>
        <v/>
      </c>
      <c r="I26" s="10" t="str">
        <f>IFERROR(VLOOKUP($C26,'[1]2021-11-20NCCX10'!$D:$Z,9,0),"")</f>
        <v/>
      </c>
      <c r="J26" s="10" t="str">
        <f>IFERROR(VLOOKUP($C26,'[1]2021-11-20NCCX10'!$D:$Z,11,0),"")</f>
        <v/>
      </c>
      <c r="K26" s="10" t="str">
        <f>IFERROR(VLOOKUP($C26,'[1]2021-11-20NCCX10'!$D:$Z,17,0),"")</f>
        <v/>
      </c>
    </row>
    <row r="27" spans="1:11" hidden="1" x14ac:dyDescent="0.2">
      <c r="A27" s="9" t="str">
        <f>IF(B27&lt;&gt;" ",'Results Data Entry'!A27," ")</f>
        <v xml:space="preserve"> </v>
      </c>
      <c r="B27" s="9" t="str">
        <f>'Results Data Entry'!J27</f>
        <v xml:space="preserve"> </v>
      </c>
      <c r="C27" s="9" t="str">
        <f t="shared" si="0"/>
        <v xml:space="preserve"> Juniors 13-14 Boys/Girls</v>
      </c>
      <c r="D27" s="10" t="str">
        <f>IFERROR(VLOOKUP($C27,'[1]2021-11-20NCCX10'!$D:$Z,4,0),"")</f>
        <v/>
      </c>
      <c r="E27" s="10" t="str">
        <f>IFERROR(VLOOKUP($C27,'[1]2021-11-20NCCX10'!$D:$Z,5,0),"")</f>
        <v/>
      </c>
      <c r="F27" s="10" t="str">
        <f>IFERROR(VLOOKUP($C27,'[1]2021-11-20NCCX10'!$D:$Z,7,0),"")</f>
        <v/>
      </c>
      <c r="G27" s="10" t="str">
        <f>IFERROR(VLOOKUP($C27,'[1]2021-11-20NCCX10'!$D:$Z,10,0),"")</f>
        <v/>
      </c>
      <c r="H27" s="11" t="str">
        <f>IFERROR(VLOOKUP($C27,'[1]2021-11-20NCCX10'!$D:$Z,12,0),"")</f>
        <v/>
      </c>
      <c r="I27" s="10" t="str">
        <f>IFERROR(VLOOKUP($C27,'[1]2021-11-20NCCX10'!$D:$Z,9,0),"")</f>
        <v/>
      </c>
      <c r="J27" s="10" t="str">
        <f>IFERROR(VLOOKUP($C27,'[1]2021-11-20NCCX10'!$D:$Z,11,0),"")</f>
        <v/>
      </c>
      <c r="K27" s="10" t="str">
        <f>IFERROR(VLOOKUP($C27,'[1]2021-11-20NCCX10'!$D:$Z,17,0),"")</f>
        <v/>
      </c>
    </row>
    <row r="28" spans="1:11" hidden="1" x14ac:dyDescent="0.2">
      <c r="A28" s="9" t="str">
        <f>IF(B28&lt;&gt;" ",'Results Data Entry'!A28," ")</f>
        <v xml:space="preserve"> </v>
      </c>
      <c r="B28" s="9" t="str">
        <f>'Results Data Entry'!J28</f>
        <v xml:space="preserve"> </v>
      </c>
      <c r="C28" s="9" t="str">
        <f t="shared" si="0"/>
        <v xml:space="preserve"> Juniors 13-14 Boys/Girls</v>
      </c>
      <c r="D28" s="10" t="str">
        <f>IFERROR(VLOOKUP($C28,'[1]2021-11-20NCCX10'!$D:$Z,4,0),"")</f>
        <v/>
      </c>
      <c r="E28" s="10" t="str">
        <f>IFERROR(VLOOKUP($C28,'[1]2021-11-20NCCX10'!$D:$Z,5,0),"")</f>
        <v/>
      </c>
      <c r="F28" s="10" t="str">
        <f>IFERROR(VLOOKUP($C28,'[1]2021-11-20NCCX10'!$D:$Z,7,0),"")</f>
        <v/>
      </c>
      <c r="G28" s="10" t="str">
        <f>IFERROR(VLOOKUP($C28,'[1]2021-11-20NCCX10'!$D:$Z,10,0),"")</f>
        <v/>
      </c>
      <c r="H28" s="11" t="str">
        <f>IFERROR(VLOOKUP($C28,'[1]2021-11-20NCCX10'!$D:$Z,12,0),"")</f>
        <v/>
      </c>
      <c r="I28" s="10" t="str">
        <f>IFERROR(VLOOKUP($C28,'[1]2021-11-20NCCX10'!$D:$Z,9,0),"")</f>
        <v/>
      </c>
      <c r="J28" s="10" t="str">
        <f>IFERROR(VLOOKUP($C28,'[1]2021-11-20NCCX10'!$D:$Z,11,0),"")</f>
        <v/>
      </c>
      <c r="K28" s="10" t="str">
        <f>IFERROR(VLOOKUP($C28,'[1]2021-11-20NCCX10'!$D:$Z,17,0),"")</f>
        <v/>
      </c>
    </row>
    <row r="29" spans="1:11" hidden="1" x14ac:dyDescent="0.2">
      <c r="A29" s="9" t="str">
        <f>IF(B29&lt;&gt;" ",'Results Data Entry'!A29," ")</f>
        <v xml:space="preserve"> </v>
      </c>
      <c r="B29" s="9" t="str">
        <f>'Results Data Entry'!J29</f>
        <v xml:space="preserve"> </v>
      </c>
      <c r="C29" s="9" t="str">
        <f t="shared" si="0"/>
        <v xml:space="preserve"> Juniors 13-14 Boys/Girls</v>
      </c>
      <c r="D29" s="10" t="str">
        <f>IFERROR(VLOOKUP($C29,'[1]2021-11-20NCCX10'!$D:$Z,4,0),"")</f>
        <v/>
      </c>
      <c r="E29" s="10" t="str">
        <f>IFERROR(VLOOKUP($C29,'[1]2021-11-20NCCX10'!$D:$Z,5,0),"")</f>
        <v/>
      </c>
      <c r="F29" s="10" t="str">
        <f>IFERROR(VLOOKUP($C29,'[1]2021-11-20NCCX10'!$D:$Z,7,0),"")</f>
        <v/>
      </c>
      <c r="G29" s="10" t="str">
        <f>IFERROR(VLOOKUP($C29,'[1]2021-11-20NCCX10'!$D:$Z,10,0),"")</f>
        <v/>
      </c>
      <c r="H29" s="11" t="str">
        <f>IFERROR(VLOOKUP($C29,'[1]2021-11-20NCCX10'!$D:$Z,12,0),"")</f>
        <v/>
      </c>
      <c r="I29" s="10" t="str">
        <f>IFERROR(VLOOKUP($C29,'[1]2021-11-20NCCX10'!$D:$Z,9,0),"")</f>
        <v/>
      </c>
      <c r="J29" s="10" t="str">
        <f>IFERROR(VLOOKUP($C29,'[1]2021-11-20NCCX10'!$D:$Z,11,0),"")</f>
        <v/>
      </c>
      <c r="K29" s="10" t="str">
        <f>IFERROR(VLOOKUP($C29,'[1]2021-11-20NCCX10'!$D:$Z,17,0),"")</f>
        <v/>
      </c>
    </row>
    <row r="30" spans="1:11" hidden="1" x14ac:dyDescent="0.2">
      <c r="A30" s="9" t="str">
        <f>IF(B30&lt;&gt;" ",'Results Data Entry'!A30," ")</f>
        <v xml:space="preserve"> </v>
      </c>
      <c r="B30" s="9" t="str">
        <f>'Results Data Entry'!J30</f>
        <v xml:space="preserve"> </v>
      </c>
      <c r="C30" s="9" t="str">
        <f t="shared" si="0"/>
        <v xml:space="preserve"> Juniors 13-14 Boys/Girls</v>
      </c>
      <c r="D30" s="10" t="str">
        <f>IFERROR(VLOOKUP($C30,'[1]2021-11-20NCCX10'!$D:$Z,4,0),"")</f>
        <v/>
      </c>
      <c r="E30" s="10" t="str">
        <f>IFERROR(VLOOKUP($C30,'[1]2021-11-20NCCX10'!$D:$Z,5,0),"")</f>
        <v/>
      </c>
      <c r="F30" s="10" t="str">
        <f>IFERROR(VLOOKUP($C30,'[1]2021-11-20NCCX10'!$D:$Z,7,0),"")</f>
        <v/>
      </c>
      <c r="G30" s="10" t="str">
        <f>IFERROR(VLOOKUP($C30,'[1]2021-11-20NCCX10'!$D:$Z,10,0),"")</f>
        <v/>
      </c>
      <c r="H30" s="11" t="str">
        <f>IFERROR(VLOOKUP($C30,'[1]2021-11-20NCCX10'!$D:$Z,12,0),"")</f>
        <v/>
      </c>
      <c r="I30" s="10" t="str">
        <f>IFERROR(VLOOKUP($C30,'[1]2021-11-20NCCX10'!$D:$Z,9,0),"")</f>
        <v/>
      </c>
      <c r="J30" s="10" t="str">
        <f>IFERROR(VLOOKUP($C30,'[1]2021-11-20NCCX10'!$D:$Z,11,0),"")</f>
        <v/>
      </c>
      <c r="K30" s="10" t="str">
        <f>IFERROR(VLOOKUP($C30,'[1]2021-11-20NCCX10'!$D:$Z,17,0),"")</f>
        <v/>
      </c>
    </row>
    <row r="31" spans="1:11" hidden="1" x14ac:dyDescent="0.2">
      <c r="A31" s="9" t="str">
        <f>IF(B31&lt;&gt;" ",'Results Data Entry'!A31," ")</f>
        <v xml:space="preserve"> </v>
      </c>
      <c r="B31" s="9" t="str">
        <f>'Results Data Entry'!J31</f>
        <v xml:space="preserve"> </v>
      </c>
      <c r="C31" s="9" t="str">
        <f t="shared" si="0"/>
        <v xml:space="preserve"> Juniors 13-14 Boys/Girls</v>
      </c>
      <c r="D31" s="10" t="str">
        <f>IFERROR(VLOOKUP($C31,'[1]2021-11-20NCCX10'!$D:$Z,4,0),"")</f>
        <v/>
      </c>
      <c r="E31" s="10" t="str">
        <f>IFERROR(VLOOKUP($C31,'[1]2021-11-20NCCX10'!$D:$Z,5,0),"")</f>
        <v/>
      </c>
      <c r="F31" s="10" t="str">
        <f>IFERROR(VLOOKUP($C31,'[1]2021-11-20NCCX10'!$D:$Z,7,0),"")</f>
        <v/>
      </c>
      <c r="G31" s="10" t="str">
        <f>IFERROR(VLOOKUP($C31,'[1]2021-11-20NCCX10'!$D:$Z,10,0),"")</f>
        <v/>
      </c>
      <c r="H31" s="11" t="str">
        <f>IFERROR(VLOOKUP($C31,'[1]2021-11-20NCCX10'!$D:$Z,12,0),"")</f>
        <v/>
      </c>
      <c r="I31" s="10" t="str">
        <f>IFERROR(VLOOKUP($C31,'[1]2021-11-20NCCX10'!$D:$Z,9,0),"")</f>
        <v/>
      </c>
      <c r="J31" s="10" t="str">
        <f>IFERROR(VLOOKUP($C31,'[1]2021-11-20NCCX10'!$D:$Z,11,0),"")</f>
        <v/>
      </c>
      <c r="K31" s="10" t="str">
        <f>IFERROR(VLOOKUP($C31,'[1]2021-11-20NCCX10'!$D:$Z,17,0),"")</f>
        <v/>
      </c>
    </row>
    <row r="32" spans="1:11" hidden="1" x14ac:dyDescent="0.2">
      <c r="A32" s="9" t="str">
        <f>IF(B32&lt;&gt;" ",'Results Data Entry'!A32," ")</f>
        <v xml:space="preserve"> </v>
      </c>
      <c r="B32" s="9" t="str">
        <f>'Results Data Entry'!J32</f>
        <v xml:space="preserve"> </v>
      </c>
      <c r="C32" s="9" t="str">
        <f t="shared" si="0"/>
        <v xml:space="preserve"> Juniors 13-14 Boys/Girls</v>
      </c>
      <c r="D32" s="10" t="str">
        <f>IFERROR(VLOOKUP($C32,'[1]2021-11-20NCCX10'!$D:$Z,4,0),"")</f>
        <v/>
      </c>
      <c r="E32" s="10" t="str">
        <f>IFERROR(VLOOKUP($C32,'[1]2021-11-20NCCX10'!$D:$Z,5,0),"")</f>
        <v/>
      </c>
      <c r="F32" s="10" t="str">
        <f>IFERROR(VLOOKUP($C32,'[1]2021-11-20NCCX10'!$D:$Z,7,0),"")</f>
        <v/>
      </c>
      <c r="G32" s="10" t="str">
        <f>IFERROR(VLOOKUP($C32,'[1]2021-11-20NCCX10'!$D:$Z,10,0),"")</f>
        <v/>
      </c>
      <c r="H32" s="11" t="str">
        <f>IFERROR(VLOOKUP($C32,'[1]2021-11-20NCCX10'!$D:$Z,12,0),"")</f>
        <v/>
      </c>
      <c r="I32" s="10" t="str">
        <f>IFERROR(VLOOKUP($C32,'[1]2021-11-20NCCX10'!$D:$Z,9,0),"")</f>
        <v/>
      </c>
      <c r="J32" s="10" t="str">
        <f>IFERROR(VLOOKUP($C32,'[1]2021-11-20NCCX10'!$D:$Z,11,0),"")</f>
        <v/>
      </c>
      <c r="K32" s="10" t="str">
        <f>IFERROR(VLOOKUP($C32,'[1]2021-11-20NCCX10'!$D:$Z,17,0),"")</f>
        <v/>
      </c>
    </row>
    <row r="33" spans="1:11" hidden="1" x14ac:dyDescent="0.2">
      <c r="A33" s="9" t="str">
        <f>IF(B33&lt;&gt;" ",'Results Data Entry'!A33," ")</f>
        <v xml:space="preserve"> </v>
      </c>
      <c r="B33" s="9" t="str">
        <f>'Results Data Entry'!J33</f>
        <v xml:space="preserve"> </v>
      </c>
      <c r="C33" s="9" t="str">
        <f t="shared" si="0"/>
        <v xml:space="preserve"> Juniors 13-14 Boys/Girls</v>
      </c>
      <c r="D33" s="10" t="str">
        <f>IFERROR(VLOOKUP($C33,'[1]2021-11-20NCCX10'!$D:$Z,4,0),"")</f>
        <v/>
      </c>
      <c r="E33" s="10" t="str">
        <f>IFERROR(VLOOKUP($C33,'[1]2021-11-20NCCX10'!$D:$Z,5,0),"")</f>
        <v/>
      </c>
      <c r="F33" s="10" t="str">
        <f>IFERROR(VLOOKUP($C33,'[1]2021-11-20NCCX10'!$D:$Z,7,0),"")</f>
        <v/>
      </c>
      <c r="G33" s="10" t="str">
        <f>IFERROR(VLOOKUP($C33,'[1]2021-11-20NCCX10'!$D:$Z,10,0),"")</f>
        <v/>
      </c>
      <c r="H33" s="11" t="str">
        <f>IFERROR(VLOOKUP($C33,'[1]2021-11-20NCCX10'!$D:$Z,12,0),"")</f>
        <v/>
      </c>
      <c r="I33" s="10" t="str">
        <f>IFERROR(VLOOKUP($C33,'[1]2021-11-20NCCX10'!$D:$Z,9,0),"")</f>
        <v/>
      </c>
      <c r="J33" s="10" t="str">
        <f>IFERROR(VLOOKUP($C33,'[1]2021-11-20NCCX10'!$D:$Z,11,0),"")</f>
        <v/>
      </c>
      <c r="K33" s="10" t="str">
        <f>IFERROR(VLOOKUP($C33,'[1]2021-11-20NCCX10'!$D:$Z,17,0),"")</f>
        <v/>
      </c>
    </row>
    <row r="34" spans="1:11" hidden="1" x14ac:dyDescent="0.2">
      <c r="A34" s="9" t="str">
        <f>IF(B34&lt;&gt;" ",'Results Data Entry'!A34," ")</f>
        <v xml:space="preserve"> </v>
      </c>
      <c r="B34" s="9" t="str">
        <f>'Results Data Entry'!J34</f>
        <v xml:space="preserve"> </v>
      </c>
      <c r="C34" s="9" t="str">
        <f t="shared" si="0"/>
        <v xml:space="preserve"> Juniors 13-14 Boys/Girls</v>
      </c>
      <c r="D34" s="10" t="str">
        <f>IFERROR(VLOOKUP($C34,'[1]2021-11-20NCCX10'!$D:$Z,4,0),"")</f>
        <v/>
      </c>
      <c r="E34" s="10" t="str">
        <f>IFERROR(VLOOKUP($C34,'[1]2021-11-20NCCX10'!$D:$Z,5,0),"")</f>
        <v/>
      </c>
      <c r="F34" s="10" t="str">
        <f>IFERROR(VLOOKUP($C34,'[1]2021-11-20NCCX10'!$D:$Z,7,0),"")</f>
        <v/>
      </c>
      <c r="G34" s="10" t="str">
        <f>IFERROR(VLOOKUP($C34,'[1]2021-11-20NCCX10'!$D:$Z,10,0),"")</f>
        <v/>
      </c>
      <c r="H34" s="11" t="str">
        <f>IFERROR(VLOOKUP($C34,'[1]2021-11-20NCCX10'!$D:$Z,12,0),"")</f>
        <v/>
      </c>
      <c r="I34" s="10" t="str">
        <f>IFERROR(VLOOKUP($C34,'[1]2021-11-20NCCX10'!$D:$Z,9,0),"")</f>
        <v/>
      </c>
      <c r="J34" s="10" t="str">
        <f>IFERROR(VLOOKUP($C34,'[1]2021-11-20NCCX10'!$D:$Z,11,0),"")</f>
        <v/>
      </c>
      <c r="K34" s="10" t="str">
        <f>IFERROR(VLOOKUP($C34,'[1]2021-11-20NCCX10'!$D:$Z,17,0),"")</f>
        <v/>
      </c>
    </row>
    <row r="35" spans="1:11" hidden="1" x14ac:dyDescent="0.2">
      <c r="A35" s="9" t="str">
        <f>IF(B35&lt;&gt;" ",'Results Data Entry'!A35," ")</f>
        <v xml:space="preserve"> </v>
      </c>
      <c r="B35" s="9" t="str">
        <f>'Results Data Entry'!J35</f>
        <v xml:space="preserve"> </v>
      </c>
      <c r="C35" s="9" t="str">
        <f t="shared" si="0"/>
        <v xml:space="preserve"> Juniors 13-14 Boys/Girls</v>
      </c>
      <c r="D35" s="10" t="str">
        <f>IFERROR(VLOOKUP($C35,'[1]2021-11-20NCCX10'!$D:$Z,4,0),"")</f>
        <v/>
      </c>
      <c r="E35" s="10" t="str">
        <f>IFERROR(VLOOKUP($C35,'[1]2021-11-20NCCX10'!$D:$Z,5,0),"")</f>
        <v/>
      </c>
      <c r="F35" s="10" t="str">
        <f>IFERROR(VLOOKUP($C35,'[1]2021-11-20NCCX10'!$D:$Z,7,0),"")</f>
        <v/>
      </c>
      <c r="G35" s="10" t="str">
        <f>IFERROR(VLOOKUP($C35,'[1]2021-11-20NCCX10'!$D:$Z,10,0),"")</f>
        <v/>
      </c>
      <c r="H35" s="11" t="str">
        <f>IFERROR(VLOOKUP($C35,'[1]2021-11-20NCCX10'!$D:$Z,12,0),"")</f>
        <v/>
      </c>
      <c r="I35" s="10" t="str">
        <f>IFERROR(VLOOKUP($C35,'[1]2021-11-20NCCX10'!$D:$Z,9,0),"")</f>
        <v/>
      </c>
      <c r="J35" s="10" t="str">
        <f>IFERROR(VLOOKUP($C35,'[1]2021-11-20NCCX10'!$D:$Z,11,0),"")</f>
        <v/>
      </c>
      <c r="K35" s="10" t="str">
        <f>IFERROR(VLOOKUP($C35,'[1]2021-11-20NCCX10'!$D:$Z,17,0),"")</f>
        <v/>
      </c>
    </row>
    <row r="36" spans="1:11" hidden="1" x14ac:dyDescent="0.2">
      <c r="A36" s="9" t="str">
        <f>IF(B36&lt;&gt;" ",'Results Data Entry'!A36," ")</f>
        <v xml:space="preserve"> </v>
      </c>
      <c r="B36" s="9" t="str">
        <f>'Results Data Entry'!J36</f>
        <v xml:space="preserve"> </v>
      </c>
      <c r="C36" s="9" t="str">
        <f t="shared" si="0"/>
        <v xml:space="preserve"> Juniors 13-14 Boys/Girls</v>
      </c>
      <c r="D36" s="10" t="str">
        <f>IFERROR(VLOOKUP($C36,'[1]2021-11-20NCCX10'!$D:$Z,4,0),"")</f>
        <v/>
      </c>
      <c r="E36" s="10" t="str">
        <f>IFERROR(VLOOKUP($C36,'[1]2021-11-20NCCX10'!$D:$Z,5,0),"")</f>
        <v/>
      </c>
      <c r="F36" s="10" t="str">
        <f>IFERROR(VLOOKUP($C36,'[1]2021-11-20NCCX10'!$D:$Z,7,0),"")</f>
        <v/>
      </c>
      <c r="G36" s="10" t="str">
        <f>IFERROR(VLOOKUP($C36,'[1]2021-11-20NCCX10'!$D:$Z,10,0),"")</f>
        <v/>
      </c>
      <c r="H36" s="11" t="str">
        <f>IFERROR(VLOOKUP($C36,'[1]2021-11-20NCCX10'!$D:$Z,12,0),"")</f>
        <v/>
      </c>
      <c r="I36" s="10" t="str">
        <f>IFERROR(VLOOKUP($C36,'[1]2021-11-20NCCX10'!$D:$Z,9,0),"")</f>
        <v/>
      </c>
      <c r="J36" s="10" t="str">
        <f>IFERROR(VLOOKUP($C36,'[1]2021-11-20NCCX10'!$D:$Z,11,0),"")</f>
        <v/>
      </c>
      <c r="K36" s="10" t="str">
        <f>IFERROR(VLOOKUP($C36,'[1]2021-11-20NCCX10'!$D:$Z,17,0),"")</f>
        <v/>
      </c>
    </row>
    <row r="37" spans="1:11" hidden="1" x14ac:dyDescent="0.2">
      <c r="A37" s="9" t="str">
        <f>IF(B37&lt;&gt;" ",'Results Data Entry'!A37," ")</f>
        <v xml:space="preserve"> </v>
      </c>
      <c r="B37" s="9" t="str">
        <f>'Results Data Entry'!J37</f>
        <v xml:space="preserve"> </v>
      </c>
      <c r="C37" s="9" t="str">
        <f t="shared" si="0"/>
        <v xml:space="preserve"> Juniors 13-14 Boys/Girls</v>
      </c>
      <c r="D37" s="10" t="str">
        <f>IFERROR(VLOOKUP($C37,'[1]2021-11-20NCCX10'!$D:$Z,4,0),"")</f>
        <v/>
      </c>
      <c r="E37" s="10" t="str">
        <f>IFERROR(VLOOKUP($C37,'[1]2021-11-20NCCX10'!$D:$Z,5,0),"")</f>
        <v/>
      </c>
      <c r="F37" s="10" t="str">
        <f>IFERROR(VLOOKUP($C37,'[1]2021-11-20NCCX10'!$D:$Z,7,0),"")</f>
        <v/>
      </c>
      <c r="G37" s="10" t="str">
        <f>IFERROR(VLOOKUP($C37,'[1]2021-11-20NCCX10'!$D:$Z,10,0),"")</f>
        <v/>
      </c>
      <c r="H37" s="11" t="str">
        <f>IFERROR(VLOOKUP($C37,'[1]2021-11-20NCCX10'!$D:$Z,12,0),"")</f>
        <v/>
      </c>
      <c r="I37" s="10" t="str">
        <f>IFERROR(VLOOKUP($C37,'[1]2021-11-20NCCX10'!$D:$Z,9,0),"")</f>
        <v/>
      </c>
      <c r="J37" s="10" t="str">
        <f>IFERROR(VLOOKUP($C37,'[1]2021-11-20NCCX10'!$D:$Z,11,0),"")</f>
        <v/>
      </c>
      <c r="K37" s="10" t="str">
        <f>IFERROR(VLOOKUP($C37,'[1]2021-11-20NCCX10'!$D:$Z,17,0),"")</f>
        <v/>
      </c>
    </row>
    <row r="38" spans="1:11" hidden="1" x14ac:dyDescent="0.2">
      <c r="A38" s="9" t="str">
        <f>IF(B38&lt;&gt;" ",'Results Data Entry'!A38," ")</f>
        <v xml:space="preserve"> </v>
      </c>
      <c r="B38" s="9" t="str">
        <f>'Results Data Entry'!J38</f>
        <v xml:space="preserve"> </v>
      </c>
      <c r="C38" s="9" t="str">
        <f t="shared" si="0"/>
        <v xml:space="preserve"> Juniors 13-14 Boys/Girls</v>
      </c>
      <c r="D38" s="10" t="str">
        <f>IFERROR(VLOOKUP($C38,'[1]2021-11-20NCCX10'!$D:$Z,4,0),"")</f>
        <v/>
      </c>
      <c r="E38" s="10" t="str">
        <f>IFERROR(VLOOKUP($C38,'[1]2021-11-20NCCX10'!$D:$Z,5,0),"")</f>
        <v/>
      </c>
      <c r="F38" s="10" t="str">
        <f>IFERROR(VLOOKUP($C38,'[1]2021-11-20NCCX10'!$D:$Z,7,0),"")</f>
        <v/>
      </c>
      <c r="G38" s="10" t="str">
        <f>IFERROR(VLOOKUP($C38,'[1]2021-11-20NCCX10'!$D:$Z,10,0),"")</f>
        <v/>
      </c>
      <c r="H38" s="11" t="str">
        <f>IFERROR(VLOOKUP($C38,'[1]2021-11-20NCCX10'!$D:$Z,12,0),"")</f>
        <v/>
      </c>
      <c r="I38" s="10" t="str">
        <f>IFERROR(VLOOKUP($C38,'[1]2021-11-20NCCX10'!$D:$Z,9,0),"")</f>
        <v/>
      </c>
      <c r="J38" s="10" t="str">
        <f>IFERROR(VLOOKUP($C38,'[1]2021-11-20NCCX10'!$D:$Z,11,0),"")</f>
        <v/>
      </c>
      <c r="K38" s="10" t="str">
        <f>IFERROR(VLOOKUP($C38,'[1]2021-11-20NCCX10'!$D:$Z,17,0),"")</f>
        <v/>
      </c>
    </row>
    <row r="39" spans="1:11" hidden="1" x14ac:dyDescent="0.2">
      <c r="A39" s="9" t="str">
        <f>IF(B39&lt;&gt;" ",'Results Data Entry'!A39," ")</f>
        <v xml:space="preserve"> </v>
      </c>
      <c r="B39" s="9" t="str">
        <f>'Results Data Entry'!J39</f>
        <v xml:space="preserve"> </v>
      </c>
      <c r="C39" s="9" t="str">
        <f t="shared" si="0"/>
        <v xml:space="preserve"> Juniors 13-14 Boys/Girls</v>
      </c>
      <c r="D39" s="10" t="str">
        <f>IFERROR(VLOOKUP($C39,'[1]2021-11-20NCCX10'!$D:$Z,4,0),"")</f>
        <v/>
      </c>
      <c r="E39" s="10" t="str">
        <f>IFERROR(VLOOKUP($C39,'[1]2021-11-20NCCX10'!$D:$Z,5,0),"")</f>
        <v/>
      </c>
      <c r="F39" s="10" t="str">
        <f>IFERROR(VLOOKUP($C39,'[1]2021-11-20NCCX10'!$D:$Z,7,0),"")</f>
        <v/>
      </c>
      <c r="G39" s="10" t="str">
        <f>IFERROR(VLOOKUP($C39,'[1]2021-11-20NCCX10'!$D:$Z,10,0),"")</f>
        <v/>
      </c>
      <c r="H39" s="11" t="str">
        <f>IFERROR(VLOOKUP($C39,'[1]2021-11-20NCCX10'!$D:$Z,12,0),"")</f>
        <v/>
      </c>
      <c r="I39" s="10" t="str">
        <f>IFERROR(VLOOKUP($C39,'[1]2021-11-20NCCX10'!$D:$Z,9,0),"")</f>
        <v/>
      </c>
      <c r="J39" s="10" t="str">
        <f>IFERROR(VLOOKUP($C39,'[1]2021-11-20NCCX10'!$D:$Z,11,0),"")</f>
        <v/>
      </c>
      <c r="K39" s="10" t="str">
        <f>IFERROR(VLOOKUP($C39,'[1]2021-11-20NCCX10'!$D:$Z,17,0),"")</f>
        <v/>
      </c>
    </row>
    <row r="40" spans="1:11" hidden="1" x14ac:dyDescent="0.2">
      <c r="A40" s="9" t="str">
        <f>IF(B40&lt;&gt;" ",'Results Data Entry'!A40," ")</f>
        <v xml:space="preserve"> </v>
      </c>
      <c r="B40" s="9" t="str">
        <f>'Results Data Entry'!J40</f>
        <v xml:space="preserve"> </v>
      </c>
      <c r="C40" s="9" t="str">
        <f t="shared" si="0"/>
        <v xml:space="preserve"> Juniors 13-14 Boys/Girls</v>
      </c>
      <c r="D40" s="10" t="str">
        <f>IFERROR(VLOOKUP($C40,'[1]2021-11-20NCCX10'!$D:$Z,4,0),"")</f>
        <v/>
      </c>
      <c r="E40" s="10" t="str">
        <f>IFERROR(VLOOKUP($C40,'[1]2021-11-20NCCX10'!$D:$Z,5,0),"")</f>
        <v/>
      </c>
      <c r="F40" s="10" t="str">
        <f>IFERROR(VLOOKUP($C40,'[1]2021-11-20NCCX10'!$D:$Z,7,0),"")</f>
        <v/>
      </c>
      <c r="G40" s="10" t="str">
        <f>IFERROR(VLOOKUP($C40,'[1]2021-11-20NCCX10'!$D:$Z,10,0),"")</f>
        <v/>
      </c>
      <c r="H40" s="11" t="str">
        <f>IFERROR(VLOOKUP($C40,'[1]2021-11-20NCCX10'!$D:$Z,12,0),"")</f>
        <v/>
      </c>
      <c r="I40" s="10" t="str">
        <f>IFERROR(VLOOKUP($C40,'[1]2021-11-20NCCX10'!$D:$Z,9,0),"")</f>
        <v/>
      </c>
      <c r="J40" s="10" t="str">
        <f>IFERROR(VLOOKUP($C40,'[1]2021-11-20NCCX10'!$D:$Z,11,0),"")</f>
        <v/>
      </c>
      <c r="K40" s="10" t="str">
        <f>IFERROR(VLOOKUP($C40,'[1]2021-11-20NCCX10'!$D:$Z,17,0),"")</f>
        <v/>
      </c>
    </row>
    <row r="41" spans="1:11" hidden="1" x14ac:dyDescent="0.2">
      <c r="A41" s="9" t="str">
        <f>IF(B41&lt;&gt;" ",'Results Data Entry'!A41," ")</f>
        <v xml:space="preserve"> </v>
      </c>
      <c r="B41" s="9" t="str">
        <f>'Results Data Entry'!J41</f>
        <v xml:space="preserve"> </v>
      </c>
      <c r="C41" s="9" t="str">
        <f t="shared" si="0"/>
        <v xml:space="preserve"> Juniors 13-14 Boys/Girls</v>
      </c>
      <c r="D41" s="10" t="str">
        <f>IFERROR(VLOOKUP($C41,'[1]2021-11-20NCCX10'!$D:$Z,4,0),"")</f>
        <v/>
      </c>
      <c r="E41" s="10" t="str">
        <f>IFERROR(VLOOKUP($C41,'[1]2021-11-20NCCX10'!$D:$Z,5,0),"")</f>
        <v/>
      </c>
      <c r="F41" s="10" t="str">
        <f>IFERROR(VLOOKUP($C41,'[1]2021-11-20NCCX10'!$D:$Z,7,0),"")</f>
        <v/>
      </c>
      <c r="G41" s="10" t="str">
        <f>IFERROR(VLOOKUP($C41,'[1]2021-11-20NCCX10'!$D:$Z,10,0),"")</f>
        <v/>
      </c>
      <c r="H41" s="11" t="str">
        <f>IFERROR(VLOOKUP($C41,'[1]2021-11-20NCCX10'!$D:$Z,12,0),"")</f>
        <v/>
      </c>
      <c r="I41" s="10" t="str">
        <f>IFERROR(VLOOKUP($C41,'[1]2021-11-20NCCX10'!$D:$Z,9,0),"")</f>
        <v/>
      </c>
      <c r="J41" s="10" t="str">
        <f>IFERROR(VLOOKUP($C41,'[1]2021-11-20NCCX10'!$D:$Z,11,0),"")</f>
        <v/>
      </c>
      <c r="K41" s="10" t="str">
        <f>IFERROR(VLOOKUP($C41,'[1]2021-11-20NCCX10'!$D:$Z,17,0),"")</f>
        <v/>
      </c>
    </row>
    <row r="42" spans="1:11" hidden="1" x14ac:dyDescent="0.2">
      <c r="A42" s="9" t="str">
        <f>IF(B42&lt;&gt;" ",'Results Data Entry'!A42," ")</f>
        <v xml:space="preserve"> </v>
      </c>
      <c r="B42" s="9" t="str">
        <f>'Results Data Entry'!J42</f>
        <v xml:space="preserve"> </v>
      </c>
      <c r="C42" s="9" t="str">
        <f t="shared" si="0"/>
        <v xml:space="preserve"> Juniors 13-14 Boys/Girls</v>
      </c>
      <c r="D42" s="10" t="str">
        <f>IFERROR(VLOOKUP($C42,'[1]2021-11-20NCCX10'!$D:$Z,4,0),"")</f>
        <v/>
      </c>
      <c r="E42" s="10" t="str">
        <f>IFERROR(VLOOKUP($C42,'[1]2021-11-20NCCX10'!$D:$Z,5,0),"")</f>
        <v/>
      </c>
      <c r="F42" s="10" t="str">
        <f>IFERROR(VLOOKUP($C42,'[1]2021-11-20NCCX10'!$D:$Z,7,0),"")</f>
        <v/>
      </c>
      <c r="G42" s="10" t="str">
        <f>IFERROR(VLOOKUP($C42,'[1]2021-11-20NCCX10'!$D:$Z,10,0),"")</f>
        <v/>
      </c>
      <c r="H42" s="11" t="str">
        <f>IFERROR(VLOOKUP($C42,'[1]2021-11-20NCCX10'!$D:$Z,12,0),"")</f>
        <v/>
      </c>
      <c r="I42" s="10" t="str">
        <f>IFERROR(VLOOKUP($C42,'[1]2021-11-20NCCX10'!$D:$Z,9,0),"")</f>
        <v/>
      </c>
      <c r="J42" s="10" t="str">
        <f>IFERROR(VLOOKUP($C42,'[1]2021-11-20NCCX10'!$D:$Z,11,0),"")</f>
        <v/>
      </c>
      <c r="K42" s="10" t="str">
        <f>IFERROR(VLOOKUP($C42,'[1]2021-11-20NCCX10'!$D:$Z,17,0),"")</f>
        <v/>
      </c>
    </row>
    <row r="43" spans="1:11" hidden="1" x14ac:dyDescent="0.2">
      <c r="A43" s="9" t="str">
        <f>IF(B43&lt;&gt;" ",'Results Data Entry'!A43," ")</f>
        <v xml:space="preserve"> </v>
      </c>
      <c r="B43" s="9" t="str">
        <f>'Results Data Entry'!J43</f>
        <v xml:space="preserve"> </v>
      </c>
      <c r="C43" s="9" t="str">
        <f t="shared" si="0"/>
        <v xml:space="preserve"> Juniors 13-14 Boys/Girls</v>
      </c>
      <c r="D43" s="10" t="str">
        <f>IFERROR(VLOOKUP($C43,'[1]2021-11-20NCCX10'!$D:$Z,4,0),"")</f>
        <v/>
      </c>
      <c r="E43" s="10" t="str">
        <f>IFERROR(VLOOKUP($C43,'[1]2021-11-20NCCX10'!$D:$Z,5,0),"")</f>
        <v/>
      </c>
      <c r="F43" s="10" t="str">
        <f>IFERROR(VLOOKUP($C43,'[1]2021-11-20NCCX10'!$D:$Z,7,0),"")</f>
        <v/>
      </c>
      <c r="G43" s="10" t="str">
        <f>IFERROR(VLOOKUP($C43,'[1]2021-11-20NCCX10'!$D:$Z,10,0),"")</f>
        <v/>
      </c>
      <c r="H43" s="11" t="str">
        <f>IFERROR(VLOOKUP($C43,'[1]2021-11-20NCCX10'!$D:$Z,12,0),"")</f>
        <v/>
      </c>
      <c r="I43" s="10" t="str">
        <f>IFERROR(VLOOKUP($C43,'[1]2021-11-20NCCX10'!$D:$Z,9,0),"")</f>
        <v/>
      </c>
      <c r="J43" s="10" t="str">
        <f>IFERROR(VLOOKUP($C43,'[1]2021-11-20NCCX10'!$D:$Z,11,0),"")</f>
        <v/>
      </c>
      <c r="K43" s="10" t="str">
        <f>IFERROR(VLOOKUP($C43,'[1]2021-11-20NCCX10'!$D:$Z,17,0),"")</f>
        <v/>
      </c>
    </row>
    <row r="44" spans="1:11" hidden="1" x14ac:dyDescent="0.2">
      <c r="A44" s="9" t="str">
        <f>IF(B44&lt;&gt;" ",'Results Data Entry'!A44," ")</f>
        <v xml:space="preserve"> </v>
      </c>
      <c r="B44" s="9" t="str">
        <f>'Results Data Entry'!J44</f>
        <v xml:space="preserve"> </v>
      </c>
      <c r="C44" s="9" t="str">
        <f t="shared" si="0"/>
        <v xml:space="preserve"> Juniors 13-14 Boys/Girls</v>
      </c>
      <c r="D44" s="10" t="str">
        <f>IFERROR(VLOOKUP($C44,'[1]2021-11-20NCCX10'!$D:$Z,4,0),"")</f>
        <v/>
      </c>
      <c r="E44" s="10" t="str">
        <f>IFERROR(VLOOKUP($C44,'[1]2021-11-20NCCX10'!$D:$Z,5,0),"")</f>
        <v/>
      </c>
      <c r="F44" s="10" t="str">
        <f>IFERROR(VLOOKUP($C44,'[1]2021-11-20NCCX10'!$D:$Z,7,0),"")</f>
        <v/>
      </c>
      <c r="G44" s="10" t="str">
        <f>IFERROR(VLOOKUP($C44,'[1]2021-11-20NCCX10'!$D:$Z,10,0),"")</f>
        <v/>
      </c>
      <c r="H44" s="11" t="str">
        <f>IFERROR(VLOOKUP($C44,'[1]2021-11-20NCCX10'!$D:$Z,12,0),"")</f>
        <v/>
      </c>
      <c r="I44" s="10" t="str">
        <f>IFERROR(VLOOKUP($C44,'[1]2021-11-20NCCX10'!$D:$Z,9,0),"")</f>
        <v/>
      </c>
      <c r="J44" s="10" t="str">
        <f>IFERROR(VLOOKUP($C44,'[1]2021-11-20NCCX10'!$D:$Z,11,0),"")</f>
        <v/>
      </c>
      <c r="K44" s="10" t="str">
        <f>IFERROR(VLOOKUP($C44,'[1]2021-11-20NCCX10'!$D:$Z,17,0),"")</f>
        <v/>
      </c>
    </row>
    <row r="45" spans="1:11" hidden="1" x14ac:dyDescent="0.2">
      <c r="A45" s="9" t="str">
        <f>IF(B45&lt;&gt;" ",'Results Data Entry'!A45," ")</f>
        <v xml:space="preserve"> </v>
      </c>
      <c r="B45" s="9" t="str">
        <f>'Results Data Entry'!J45</f>
        <v xml:space="preserve"> </v>
      </c>
      <c r="C45" s="9" t="str">
        <f t="shared" si="0"/>
        <v xml:space="preserve"> Juniors 13-14 Boys/Girls</v>
      </c>
      <c r="D45" s="10" t="str">
        <f>IFERROR(VLOOKUP($C45,'[1]2021-11-20NCCX10'!$D:$Z,4,0),"")</f>
        <v/>
      </c>
      <c r="E45" s="10" t="str">
        <f>IFERROR(VLOOKUP($C45,'[1]2021-11-20NCCX10'!$D:$Z,5,0),"")</f>
        <v/>
      </c>
      <c r="F45" s="10" t="str">
        <f>IFERROR(VLOOKUP($C45,'[1]2021-11-20NCCX10'!$D:$Z,7,0),"")</f>
        <v/>
      </c>
      <c r="G45" s="10" t="str">
        <f>IFERROR(VLOOKUP($C45,'[1]2021-11-20NCCX10'!$D:$Z,10,0),"")</f>
        <v/>
      </c>
      <c r="H45" s="11" t="str">
        <f>IFERROR(VLOOKUP($C45,'[1]2021-11-20NCCX10'!$D:$Z,12,0),"")</f>
        <v/>
      </c>
      <c r="I45" s="10" t="str">
        <f>IFERROR(VLOOKUP($C45,'[1]2021-11-20NCCX10'!$D:$Z,9,0),"")</f>
        <v/>
      </c>
      <c r="J45" s="10" t="str">
        <f>IFERROR(VLOOKUP($C45,'[1]2021-11-20NCCX10'!$D:$Z,11,0),"")</f>
        <v/>
      </c>
      <c r="K45" s="10" t="str">
        <f>IFERROR(VLOOKUP($C45,'[1]2021-11-20NCCX10'!$D:$Z,17,0),"")</f>
        <v/>
      </c>
    </row>
    <row r="46" spans="1:11" hidden="1" x14ac:dyDescent="0.2">
      <c r="A46" s="9" t="str">
        <f>IF(B46&lt;&gt;" ",'Results Data Entry'!A46," ")</f>
        <v xml:space="preserve"> </v>
      </c>
      <c r="B46" s="9" t="str">
        <f>'Results Data Entry'!J46</f>
        <v xml:space="preserve"> </v>
      </c>
      <c r="C46" s="9" t="str">
        <f t="shared" si="0"/>
        <v xml:space="preserve"> Juniors 13-14 Boys/Girls</v>
      </c>
      <c r="D46" s="10" t="str">
        <f>IFERROR(VLOOKUP($C46,'[1]2021-11-20NCCX10'!$D:$Z,4,0),"")</f>
        <v/>
      </c>
      <c r="E46" s="10" t="str">
        <f>IFERROR(VLOOKUP($C46,'[1]2021-11-20NCCX10'!$D:$Z,5,0),"")</f>
        <v/>
      </c>
      <c r="F46" s="10" t="str">
        <f>IFERROR(VLOOKUP($C46,'[1]2021-11-20NCCX10'!$D:$Z,7,0),"")</f>
        <v/>
      </c>
      <c r="G46" s="10" t="str">
        <f>IFERROR(VLOOKUP($C46,'[1]2021-11-20NCCX10'!$D:$Z,10,0),"")</f>
        <v/>
      </c>
      <c r="H46" s="11" t="str">
        <f>IFERROR(VLOOKUP($C46,'[1]2021-11-20NCCX10'!$D:$Z,12,0),"")</f>
        <v/>
      </c>
      <c r="I46" s="10" t="str">
        <f>IFERROR(VLOOKUP($C46,'[1]2021-11-20NCCX10'!$D:$Z,9,0),"")</f>
        <v/>
      </c>
      <c r="J46" s="10" t="str">
        <f>IFERROR(VLOOKUP($C46,'[1]2021-11-20NCCX10'!$D:$Z,11,0),"")</f>
        <v/>
      </c>
      <c r="K46" s="10" t="str">
        <f>IFERROR(VLOOKUP($C46,'[1]2021-11-20NCCX10'!$D:$Z,17,0),"")</f>
        <v/>
      </c>
    </row>
    <row r="47" spans="1:11" hidden="1" x14ac:dyDescent="0.2">
      <c r="A47" s="9" t="str">
        <f>IF(B47&lt;&gt;" ",'Results Data Entry'!A47," ")</f>
        <v xml:space="preserve"> </v>
      </c>
      <c r="B47" s="9" t="str">
        <f>'Results Data Entry'!J47</f>
        <v xml:space="preserve"> </v>
      </c>
      <c r="C47" s="9" t="str">
        <f t="shared" si="0"/>
        <v xml:space="preserve"> Juniors 13-14 Boys/Girls</v>
      </c>
      <c r="D47" s="10" t="str">
        <f>IFERROR(VLOOKUP($C47,'[1]2021-11-20NCCX10'!$D:$Z,4,0),"")</f>
        <v/>
      </c>
      <c r="E47" s="10" t="str">
        <f>IFERROR(VLOOKUP($C47,'[1]2021-11-20NCCX10'!$D:$Z,5,0),"")</f>
        <v/>
      </c>
      <c r="F47" s="10" t="str">
        <f>IFERROR(VLOOKUP($C47,'[1]2021-11-20NCCX10'!$D:$Z,7,0),"")</f>
        <v/>
      </c>
      <c r="G47" s="10" t="str">
        <f>IFERROR(VLOOKUP($C47,'[1]2021-11-20NCCX10'!$D:$Z,10,0),"")</f>
        <v/>
      </c>
      <c r="H47" s="11" t="str">
        <f>IFERROR(VLOOKUP($C47,'[1]2021-11-20NCCX10'!$D:$Z,12,0),"")</f>
        <v/>
      </c>
      <c r="I47" s="10" t="str">
        <f>IFERROR(VLOOKUP($C47,'[1]2021-11-20NCCX10'!$D:$Z,9,0),"")</f>
        <v/>
      </c>
      <c r="J47" s="10" t="str">
        <f>IFERROR(VLOOKUP($C47,'[1]2021-11-20NCCX10'!$D:$Z,11,0),"")</f>
        <v/>
      </c>
      <c r="K47" s="10" t="str">
        <f>IFERROR(VLOOKUP($C47,'[1]2021-11-20NCCX10'!$D:$Z,17,0),"")</f>
        <v/>
      </c>
    </row>
    <row r="48" spans="1:11" hidden="1" x14ac:dyDescent="0.2">
      <c r="A48" s="9" t="str">
        <f>IF(B48&lt;&gt;" ",'Results Data Entry'!A48," ")</f>
        <v xml:space="preserve"> </v>
      </c>
      <c r="B48" s="9" t="str">
        <f>'Results Data Entry'!J48</f>
        <v xml:space="preserve"> </v>
      </c>
      <c r="C48" s="9" t="str">
        <f t="shared" si="0"/>
        <v xml:space="preserve"> Juniors 13-14 Boys/Girls</v>
      </c>
      <c r="D48" s="10" t="str">
        <f>IFERROR(VLOOKUP($C48,'[1]2021-11-20NCCX10'!$D:$Z,4,0),"")</f>
        <v/>
      </c>
      <c r="E48" s="10" t="str">
        <f>IFERROR(VLOOKUP($C48,'[1]2021-11-20NCCX10'!$D:$Z,5,0),"")</f>
        <v/>
      </c>
      <c r="F48" s="10" t="str">
        <f>IFERROR(VLOOKUP($C48,'[1]2021-11-20NCCX10'!$D:$Z,7,0),"")</f>
        <v/>
      </c>
      <c r="G48" s="10" t="str">
        <f>IFERROR(VLOOKUP($C48,'[1]2021-11-20NCCX10'!$D:$Z,10,0),"")</f>
        <v/>
      </c>
      <c r="H48" s="11" t="str">
        <f>IFERROR(VLOOKUP($C48,'[1]2021-11-20NCCX10'!$D:$Z,12,0),"")</f>
        <v/>
      </c>
      <c r="I48" s="10" t="str">
        <f>IFERROR(VLOOKUP($C48,'[1]2021-11-20NCCX10'!$D:$Z,9,0),"")</f>
        <v/>
      </c>
      <c r="J48" s="10" t="str">
        <f>IFERROR(VLOOKUP($C48,'[1]2021-11-20NCCX10'!$D:$Z,11,0),"")</f>
        <v/>
      </c>
      <c r="K48" s="10" t="str">
        <f>IFERROR(VLOOKUP($C48,'[1]2021-11-20NCCX10'!$D:$Z,17,0),"")</f>
        <v/>
      </c>
    </row>
    <row r="49" spans="1:11" hidden="1" x14ac:dyDescent="0.2">
      <c r="A49" s="9" t="str">
        <f>IF(B49&lt;&gt;" ",'Results Data Entry'!A49," ")</f>
        <v xml:space="preserve"> </v>
      </c>
      <c r="B49" s="9" t="str">
        <f>'Results Data Entry'!J49</f>
        <v xml:space="preserve"> </v>
      </c>
      <c r="C49" s="9" t="str">
        <f t="shared" si="0"/>
        <v xml:space="preserve"> Juniors 13-14 Boys/Girls</v>
      </c>
      <c r="D49" s="10" t="str">
        <f>IFERROR(VLOOKUP($C49,'[1]2021-11-20NCCX10'!$D:$Z,4,0),"")</f>
        <v/>
      </c>
      <c r="E49" s="10" t="str">
        <f>IFERROR(VLOOKUP($C49,'[1]2021-11-20NCCX10'!$D:$Z,5,0),"")</f>
        <v/>
      </c>
      <c r="F49" s="10" t="str">
        <f>IFERROR(VLOOKUP($C49,'[1]2021-11-20NCCX10'!$D:$Z,7,0),"")</f>
        <v/>
      </c>
      <c r="G49" s="10" t="str">
        <f>IFERROR(VLOOKUP($C49,'[1]2021-11-20NCCX10'!$D:$Z,10,0),"")</f>
        <v/>
      </c>
      <c r="H49" s="11" t="str">
        <f>IFERROR(VLOOKUP($C49,'[1]2021-11-20NCCX10'!$D:$Z,12,0),"")</f>
        <v/>
      </c>
      <c r="I49" s="10" t="str">
        <f>IFERROR(VLOOKUP($C49,'[1]2021-11-20NCCX10'!$D:$Z,9,0),"")</f>
        <v/>
      </c>
      <c r="J49" s="10" t="str">
        <f>IFERROR(VLOOKUP($C49,'[1]2021-11-20NCCX10'!$D:$Z,11,0),"")</f>
        <v/>
      </c>
      <c r="K49" s="10" t="str">
        <f>IFERROR(VLOOKUP($C49,'[1]2021-11-20NCCX10'!$D:$Z,17,0),"")</f>
        <v/>
      </c>
    </row>
    <row r="50" spans="1:11" hidden="1" x14ac:dyDescent="0.2">
      <c r="A50" s="9" t="str">
        <f>IF(B50&lt;&gt;" ",'Results Data Entry'!A50," ")</f>
        <v xml:space="preserve"> </v>
      </c>
      <c r="B50" s="9" t="str">
        <f>'Results Data Entry'!J50</f>
        <v xml:space="preserve"> </v>
      </c>
      <c r="C50" s="9" t="str">
        <f t="shared" si="0"/>
        <v xml:space="preserve"> Juniors 13-14 Boys/Girls</v>
      </c>
      <c r="D50" s="10" t="str">
        <f>IFERROR(VLOOKUP($C50,'[1]2021-11-20NCCX10'!$D:$Z,4,0),"")</f>
        <v/>
      </c>
      <c r="E50" s="10" t="str">
        <f>IFERROR(VLOOKUP($C50,'[1]2021-11-20NCCX10'!$D:$Z,5,0),"")</f>
        <v/>
      </c>
      <c r="F50" s="10" t="str">
        <f>IFERROR(VLOOKUP($C50,'[1]2021-11-20NCCX10'!$D:$Z,7,0),"")</f>
        <v/>
      </c>
      <c r="G50" s="10" t="str">
        <f>IFERROR(VLOOKUP($C50,'[1]2021-11-20NCCX10'!$D:$Z,10,0),"")</f>
        <v/>
      </c>
      <c r="H50" s="11" t="str">
        <f>IFERROR(VLOOKUP($C50,'[1]2021-11-20NCCX10'!$D:$Z,12,0),"")</f>
        <v/>
      </c>
      <c r="I50" s="10" t="str">
        <f>IFERROR(VLOOKUP($C50,'[1]2021-11-20NCCX10'!$D:$Z,9,0),"")</f>
        <v/>
      </c>
      <c r="J50" s="10" t="str">
        <f>IFERROR(VLOOKUP($C50,'[1]2021-11-20NCCX10'!$D:$Z,11,0),"")</f>
        <v/>
      </c>
      <c r="K50" s="10" t="str">
        <f>IFERROR(VLOOKUP($C50,'[1]2021-11-20NCCX10'!$D:$Z,17,0),"")</f>
        <v/>
      </c>
    </row>
    <row r="51" spans="1:11" hidden="1" x14ac:dyDescent="0.2">
      <c r="A51" s="9" t="str">
        <f>IF(B51&lt;&gt;" ",'Results Data Entry'!A51," ")</f>
        <v xml:space="preserve"> </v>
      </c>
      <c r="B51" s="9" t="str">
        <f>'Results Data Entry'!J51</f>
        <v xml:space="preserve"> </v>
      </c>
      <c r="C51" s="9" t="str">
        <f t="shared" si="0"/>
        <v xml:space="preserve"> Juniors 13-14 Boys/Girls</v>
      </c>
      <c r="D51" s="10" t="str">
        <f>IFERROR(VLOOKUP($C51,'[1]2021-11-20NCCX10'!$D:$Z,4,0),"")</f>
        <v/>
      </c>
      <c r="E51" s="10" t="str">
        <f>IFERROR(VLOOKUP($C51,'[1]2021-11-20NCCX10'!$D:$Z,5,0),"")</f>
        <v/>
      </c>
      <c r="F51" s="10" t="str">
        <f>IFERROR(VLOOKUP($C51,'[1]2021-11-20NCCX10'!$D:$Z,7,0),"")</f>
        <v/>
      </c>
      <c r="G51" s="10" t="str">
        <f>IFERROR(VLOOKUP($C51,'[1]2021-11-20NCCX10'!$D:$Z,10,0),"")</f>
        <v/>
      </c>
      <c r="H51" s="11" t="str">
        <f>IFERROR(VLOOKUP($C51,'[1]2021-11-20NCCX10'!$D:$Z,12,0),"")</f>
        <v/>
      </c>
      <c r="I51" s="10" t="str">
        <f>IFERROR(VLOOKUP($C51,'[1]2021-11-20NCCX10'!$D:$Z,9,0),"")</f>
        <v/>
      </c>
      <c r="J51" s="10" t="str">
        <f>IFERROR(VLOOKUP($C51,'[1]2021-11-20NCCX10'!$D:$Z,11,0),"")</f>
        <v/>
      </c>
      <c r="K51" s="10" t="str">
        <f>IFERROR(VLOOKUP($C51,'[1]2021-11-20NCCX10'!$D:$Z,17,0),"")</f>
        <v/>
      </c>
    </row>
    <row r="52" spans="1:11" hidden="1" x14ac:dyDescent="0.2">
      <c r="A52" s="9" t="str">
        <f>IF(B52&lt;&gt;" ",'Results Data Entry'!A52," ")</f>
        <v xml:space="preserve"> </v>
      </c>
      <c r="B52" s="9" t="str">
        <f>'Results Data Entry'!J52</f>
        <v xml:space="preserve"> </v>
      </c>
      <c r="C52" s="9" t="str">
        <f t="shared" si="0"/>
        <v xml:space="preserve"> Juniors 13-14 Boys/Girls</v>
      </c>
      <c r="D52" s="10" t="str">
        <f>IFERROR(VLOOKUP($C52,'[1]2021-11-20NCCX10'!$D:$Z,4,0),"")</f>
        <v/>
      </c>
      <c r="E52" s="10" t="str">
        <f>IFERROR(VLOOKUP($C52,'[1]2021-11-20NCCX10'!$D:$Z,5,0),"")</f>
        <v/>
      </c>
      <c r="F52" s="10" t="str">
        <f>IFERROR(VLOOKUP($C52,'[1]2021-11-20NCCX10'!$D:$Z,7,0),"")</f>
        <v/>
      </c>
      <c r="G52" s="10" t="str">
        <f>IFERROR(VLOOKUP($C52,'[1]2021-11-20NCCX10'!$D:$Z,10,0),"")</f>
        <v/>
      </c>
      <c r="H52" s="11" t="str">
        <f>IFERROR(VLOOKUP($C52,'[1]2021-11-20NCCX10'!$D:$Z,12,0),"")</f>
        <v/>
      </c>
      <c r="I52" s="10" t="str">
        <f>IFERROR(VLOOKUP($C52,'[1]2021-11-20NCCX10'!$D:$Z,9,0),"")</f>
        <v/>
      </c>
      <c r="J52" s="10" t="str">
        <f>IFERROR(VLOOKUP($C52,'[1]2021-11-20NCCX10'!$D:$Z,11,0),"")</f>
        <v/>
      </c>
      <c r="K52" s="10" t="str">
        <f>IFERROR(VLOOKUP($C52,'[1]2021-11-20NCCX10'!$D:$Z,17,0),"")</f>
        <v/>
      </c>
    </row>
    <row r="53" spans="1:11" hidden="1" x14ac:dyDescent="0.2">
      <c r="A53" s="9" t="str">
        <f>IF(B53&lt;&gt;" ",'Results Data Entry'!A53," ")</f>
        <v xml:space="preserve"> </v>
      </c>
      <c r="B53" s="9" t="str">
        <f>'Results Data Entry'!J53</f>
        <v xml:space="preserve"> </v>
      </c>
      <c r="C53" s="9" t="str">
        <f t="shared" si="0"/>
        <v xml:space="preserve"> Juniors 13-14 Boys/Girls</v>
      </c>
      <c r="D53" s="10" t="str">
        <f>IFERROR(VLOOKUP($C53,'[1]2021-11-20NCCX10'!$D:$Z,4,0),"")</f>
        <v/>
      </c>
      <c r="E53" s="10" t="str">
        <f>IFERROR(VLOOKUP($C53,'[1]2021-11-20NCCX10'!$D:$Z,5,0),"")</f>
        <v/>
      </c>
      <c r="F53" s="10" t="str">
        <f>IFERROR(VLOOKUP($C53,'[1]2021-11-20NCCX10'!$D:$Z,7,0),"")</f>
        <v/>
      </c>
      <c r="G53" s="10" t="str">
        <f>IFERROR(VLOOKUP($C53,'[1]2021-11-20NCCX10'!$D:$Z,10,0),"")</f>
        <v/>
      </c>
      <c r="H53" s="11" t="str">
        <f>IFERROR(VLOOKUP($C53,'[1]2021-11-20NCCX10'!$D:$Z,12,0),"")</f>
        <v/>
      </c>
      <c r="I53" s="10" t="str">
        <f>IFERROR(VLOOKUP($C53,'[1]2021-11-20NCCX10'!$D:$Z,9,0),"")</f>
        <v/>
      </c>
      <c r="J53" s="10" t="str">
        <f>IFERROR(VLOOKUP($C53,'[1]2021-11-20NCCX10'!$D:$Z,11,0),"")</f>
        <v/>
      </c>
      <c r="K53" s="10" t="str">
        <f>IFERROR(VLOOKUP($C53,'[1]2021-11-20NCCX10'!$D:$Z,17,0),"")</f>
        <v/>
      </c>
    </row>
    <row r="54" spans="1:11" hidden="1" x14ac:dyDescent="0.2">
      <c r="A54" s="9" t="str">
        <f>IF(B54&lt;&gt;" ",'Results Data Entry'!A54," ")</f>
        <v xml:space="preserve"> </v>
      </c>
      <c r="B54" s="9" t="str">
        <f>'Results Data Entry'!J54</f>
        <v xml:space="preserve"> </v>
      </c>
      <c r="C54" s="9" t="str">
        <f t="shared" si="0"/>
        <v xml:space="preserve"> Juniors 13-14 Boys/Girls</v>
      </c>
      <c r="D54" s="10" t="str">
        <f>IFERROR(VLOOKUP($C54,'[1]2021-11-20NCCX10'!$D:$Z,4,0),"")</f>
        <v/>
      </c>
      <c r="E54" s="10" t="str">
        <f>IFERROR(VLOOKUP($C54,'[1]2021-11-20NCCX10'!$D:$Z,5,0),"")</f>
        <v/>
      </c>
      <c r="F54" s="10" t="str">
        <f>IFERROR(VLOOKUP($C54,'[1]2021-11-20NCCX10'!$D:$Z,7,0),"")</f>
        <v/>
      </c>
      <c r="G54" s="10" t="str">
        <f>IFERROR(VLOOKUP($C54,'[1]2021-11-20NCCX10'!$D:$Z,10,0),"")</f>
        <v/>
      </c>
      <c r="H54" s="11" t="str">
        <f>IFERROR(VLOOKUP($C54,'[1]2021-11-20NCCX10'!$D:$Z,12,0),"")</f>
        <v/>
      </c>
      <c r="I54" s="10" t="str">
        <f>IFERROR(VLOOKUP($C54,'[1]2021-11-20NCCX10'!$D:$Z,9,0),"")</f>
        <v/>
      </c>
      <c r="J54" s="10" t="str">
        <f>IFERROR(VLOOKUP($C54,'[1]2021-11-20NCCX10'!$D:$Z,11,0),"")</f>
        <v/>
      </c>
      <c r="K54" s="10" t="str">
        <f>IFERROR(VLOOKUP($C54,'[1]2021-11-20NCCX10'!$D:$Z,17,0),"")</f>
        <v/>
      </c>
    </row>
    <row r="55" spans="1:11" hidden="1" x14ac:dyDescent="0.2">
      <c r="A55" s="9" t="str">
        <f>IF(B55&lt;&gt;" ",'Results Data Entry'!A55," ")</f>
        <v xml:space="preserve"> </v>
      </c>
      <c r="B55" s="9" t="str">
        <f>'Results Data Entry'!J55</f>
        <v xml:space="preserve"> </v>
      </c>
      <c r="C55" s="9" t="str">
        <f t="shared" si="0"/>
        <v xml:space="preserve"> Juniors 13-14 Boys/Girls</v>
      </c>
      <c r="D55" s="10" t="str">
        <f>IFERROR(VLOOKUP($C55,'[1]2021-11-20NCCX10'!$D:$Z,4,0),"")</f>
        <v/>
      </c>
      <c r="E55" s="10" t="str">
        <f>IFERROR(VLOOKUP($C55,'[1]2021-11-20NCCX10'!$D:$Z,5,0),"")</f>
        <v/>
      </c>
      <c r="F55" s="10" t="str">
        <f>IFERROR(VLOOKUP($C55,'[1]2021-11-20NCCX10'!$D:$Z,7,0),"")</f>
        <v/>
      </c>
      <c r="G55" s="10" t="str">
        <f>IFERROR(VLOOKUP($C55,'[1]2021-11-20NCCX10'!$D:$Z,10,0),"")</f>
        <v/>
      </c>
      <c r="H55" s="11" t="str">
        <f>IFERROR(VLOOKUP($C55,'[1]2021-11-20NCCX10'!$D:$Z,12,0),"")</f>
        <v/>
      </c>
      <c r="I55" s="10" t="str">
        <f>IFERROR(VLOOKUP($C55,'[1]2021-11-20NCCX10'!$D:$Z,9,0),"")</f>
        <v/>
      </c>
      <c r="J55" s="10" t="str">
        <f>IFERROR(VLOOKUP($C55,'[1]2021-11-20NCCX10'!$D:$Z,11,0),"")</f>
        <v/>
      </c>
      <c r="K55" s="10" t="str">
        <f>IFERROR(VLOOKUP($C55,'[1]2021-11-20NCCX10'!$D:$Z,17,0),"")</f>
        <v/>
      </c>
    </row>
    <row r="56" spans="1:11" hidden="1" x14ac:dyDescent="0.2">
      <c r="A56" s="9" t="str">
        <f>IF(B56&lt;&gt;" ",'Results Data Entry'!A56," ")</f>
        <v xml:space="preserve"> </v>
      </c>
      <c r="B56" s="9" t="str">
        <f>'Results Data Entry'!J56</f>
        <v xml:space="preserve"> </v>
      </c>
      <c r="C56" s="9" t="str">
        <f t="shared" si="0"/>
        <v xml:space="preserve"> Juniors 13-14 Boys/Girls</v>
      </c>
      <c r="D56" s="10" t="str">
        <f>IFERROR(VLOOKUP($C56,'[1]2021-11-20NCCX10'!$D:$Z,4,0),"")</f>
        <v/>
      </c>
      <c r="E56" s="10" t="str">
        <f>IFERROR(VLOOKUP($C56,'[1]2021-11-20NCCX10'!$D:$Z,5,0),"")</f>
        <v/>
      </c>
      <c r="F56" s="10" t="str">
        <f>IFERROR(VLOOKUP($C56,'[1]2021-11-20NCCX10'!$D:$Z,7,0),"")</f>
        <v/>
      </c>
      <c r="G56" s="10" t="str">
        <f>IFERROR(VLOOKUP($C56,'[1]2021-11-20NCCX10'!$D:$Z,10,0),"")</f>
        <v/>
      </c>
      <c r="H56" s="11" t="str">
        <f>IFERROR(VLOOKUP($C56,'[1]2021-11-20NCCX10'!$D:$Z,12,0),"")</f>
        <v/>
      </c>
      <c r="I56" s="10" t="str">
        <f>IFERROR(VLOOKUP($C56,'[1]2021-11-20NCCX10'!$D:$Z,9,0),"")</f>
        <v/>
      </c>
      <c r="J56" s="10" t="str">
        <f>IFERROR(VLOOKUP($C56,'[1]2021-11-20NCCX10'!$D:$Z,11,0),"")</f>
        <v/>
      </c>
      <c r="K56" s="10" t="str">
        <f>IFERROR(VLOOKUP($C56,'[1]2021-11-20NCCX10'!$D:$Z,17,0),"")</f>
        <v/>
      </c>
    </row>
    <row r="57" spans="1:11" hidden="1" x14ac:dyDescent="0.2">
      <c r="A57" s="9" t="str">
        <f>IF(B57&lt;&gt;" ",'Results Data Entry'!A57," ")</f>
        <v xml:space="preserve"> </v>
      </c>
      <c r="B57" s="9" t="str">
        <f>'Results Data Entry'!J57</f>
        <v xml:space="preserve"> </v>
      </c>
      <c r="C57" s="9" t="str">
        <f t="shared" si="0"/>
        <v xml:space="preserve"> Juniors 13-14 Boys/Girls</v>
      </c>
      <c r="D57" s="10" t="str">
        <f>IFERROR(VLOOKUP($C57,'[1]2021-11-20NCCX10'!$D:$Z,4,0),"")</f>
        <v/>
      </c>
      <c r="E57" s="10" t="str">
        <f>IFERROR(VLOOKUP($C57,'[1]2021-11-20NCCX10'!$D:$Z,5,0),"")</f>
        <v/>
      </c>
      <c r="F57" s="10" t="str">
        <f>IFERROR(VLOOKUP($C57,'[1]2021-11-20NCCX10'!$D:$Z,7,0),"")</f>
        <v/>
      </c>
      <c r="G57" s="10" t="str">
        <f>IFERROR(VLOOKUP($C57,'[1]2021-11-20NCCX10'!$D:$Z,10,0),"")</f>
        <v/>
      </c>
      <c r="H57" s="11" t="str">
        <f>IFERROR(VLOOKUP($C57,'[1]2021-11-20NCCX10'!$D:$Z,12,0),"")</f>
        <v/>
      </c>
      <c r="I57" s="10" t="str">
        <f>IFERROR(VLOOKUP($C57,'[1]2021-11-20NCCX10'!$D:$Z,9,0),"")</f>
        <v/>
      </c>
      <c r="J57" s="10" t="str">
        <f>IFERROR(VLOOKUP($C57,'[1]2021-11-20NCCX10'!$D:$Z,11,0),"")</f>
        <v/>
      </c>
      <c r="K57" s="10" t="str">
        <f>IFERROR(VLOOKUP($C57,'[1]2021-11-20NCCX10'!$D:$Z,17,0),"")</f>
        <v/>
      </c>
    </row>
    <row r="58" spans="1:11" hidden="1" x14ac:dyDescent="0.2">
      <c r="A58" s="9" t="str">
        <f>IF(B58&lt;&gt;" ",'Results Data Entry'!A58," ")</f>
        <v xml:space="preserve"> </v>
      </c>
      <c r="B58" s="9" t="str">
        <f>'Results Data Entry'!J58</f>
        <v xml:space="preserve"> </v>
      </c>
      <c r="C58" s="9" t="str">
        <f t="shared" si="0"/>
        <v xml:space="preserve"> Juniors 13-14 Boys/Girls</v>
      </c>
      <c r="D58" s="10" t="str">
        <f>IFERROR(VLOOKUP($C58,'[1]2021-11-20NCCX10'!$D:$Z,4,0),"")</f>
        <v/>
      </c>
      <c r="E58" s="10" t="str">
        <f>IFERROR(VLOOKUP($C58,'[1]2021-11-20NCCX10'!$D:$Z,5,0),"")</f>
        <v/>
      </c>
      <c r="F58" s="10" t="str">
        <f>IFERROR(VLOOKUP($C58,'[1]2021-11-20NCCX10'!$D:$Z,7,0),"")</f>
        <v/>
      </c>
      <c r="G58" s="10" t="str">
        <f>IFERROR(VLOOKUP($C58,'[1]2021-11-20NCCX10'!$D:$Z,10,0),"")</f>
        <v/>
      </c>
      <c r="H58" s="11" t="str">
        <f>IFERROR(VLOOKUP($C58,'[1]2021-11-20NCCX10'!$D:$Z,12,0),"")</f>
        <v/>
      </c>
      <c r="I58" s="10" t="str">
        <f>IFERROR(VLOOKUP($C58,'[1]2021-11-20NCCX10'!$D:$Z,9,0),"")</f>
        <v/>
      </c>
      <c r="J58" s="10" t="str">
        <f>IFERROR(VLOOKUP($C58,'[1]2021-11-20NCCX10'!$D:$Z,11,0),"")</f>
        <v/>
      </c>
      <c r="K58" s="10" t="str">
        <f>IFERROR(VLOOKUP($C58,'[1]2021-11-20NCCX10'!$D:$Z,17,0),"")</f>
        <v/>
      </c>
    </row>
    <row r="59" spans="1:11" hidden="1" x14ac:dyDescent="0.2">
      <c r="A59" s="9" t="str">
        <f>IF(B59&lt;&gt;" ",'Results Data Entry'!A59," ")</f>
        <v xml:space="preserve"> </v>
      </c>
      <c r="B59" s="9" t="str">
        <f>'Results Data Entry'!J59</f>
        <v xml:space="preserve"> </v>
      </c>
      <c r="C59" s="9" t="str">
        <f t="shared" si="0"/>
        <v xml:space="preserve"> Juniors 13-14 Boys/Girls</v>
      </c>
      <c r="D59" s="10" t="str">
        <f>IFERROR(VLOOKUP($C59,'[1]2021-11-20NCCX10'!$D:$Z,4,0),"")</f>
        <v/>
      </c>
      <c r="E59" s="10" t="str">
        <f>IFERROR(VLOOKUP($C59,'[1]2021-11-20NCCX10'!$D:$Z,5,0),"")</f>
        <v/>
      </c>
      <c r="F59" s="10" t="str">
        <f>IFERROR(VLOOKUP($C59,'[1]2021-11-20NCCX10'!$D:$Z,7,0),"")</f>
        <v/>
      </c>
      <c r="G59" s="10" t="str">
        <f>IFERROR(VLOOKUP($C59,'[1]2021-11-20NCCX10'!$D:$Z,10,0),"")</f>
        <v/>
      </c>
      <c r="H59" s="11" t="str">
        <f>IFERROR(VLOOKUP($C59,'[1]2021-11-20NCCX10'!$D:$Z,12,0),"")</f>
        <v/>
      </c>
      <c r="I59" s="10" t="str">
        <f>IFERROR(VLOOKUP($C59,'[1]2021-11-20NCCX10'!$D:$Z,9,0),"")</f>
        <v/>
      </c>
      <c r="J59" s="10" t="str">
        <f>IFERROR(VLOOKUP($C59,'[1]2021-11-20NCCX10'!$D:$Z,11,0),"")</f>
        <v/>
      </c>
      <c r="K59" s="10" t="str">
        <f>IFERROR(VLOOKUP($C59,'[1]2021-11-20NCCX10'!$D:$Z,17,0),"")</f>
        <v/>
      </c>
    </row>
    <row r="60" spans="1:11" hidden="1" x14ac:dyDescent="0.2">
      <c r="A60" s="9" t="str">
        <f>IF(B60&lt;&gt;" ",'Results Data Entry'!A60," ")</f>
        <v xml:space="preserve"> </v>
      </c>
      <c r="B60" s="9" t="str">
        <f>'Results Data Entry'!J60</f>
        <v xml:space="preserve"> </v>
      </c>
      <c r="C60" s="9" t="str">
        <f t="shared" si="0"/>
        <v xml:space="preserve"> Juniors 13-14 Boys/Girls</v>
      </c>
      <c r="D60" s="10" t="str">
        <f>IFERROR(VLOOKUP($C60,'[1]2021-11-20NCCX10'!$D:$Z,4,0),"")</f>
        <v/>
      </c>
      <c r="E60" s="10" t="str">
        <f>IFERROR(VLOOKUP($C60,'[1]2021-11-20NCCX10'!$D:$Z,5,0),"")</f>
        <v/>
      </c>
      <c r="F60" s="10" t="str">
        <f>IFERROR(VLOOKUP($C60,'[1]2021-11-20NCCX10'!$D:$Z,7,0),"")</f>
        <v/>
      </c>
      <c r="G60" s="10" t="str">
        <f>IFERROR(VLOOKUP($C60,'[1]2021-11-20NCCX10'!$D:$Z,10,0),"")</f>
        <v/>
      </c>
      <c r="H60" s="11" t="str">
        <f>IFERROR(VLOOKUP($C60,'[1]2021-11-20NCCX10'!$D:$Z,12,0),"")</f>
        <v/>
      </c>
      <c r="I60" s="10" t="str">
        <f>IFERROR(VLOOKUP($C60,'[1]2021-11-20NCCX10'!$D:$Z,9,0),"")</f>
        <v/>
      </c>
      <c r="J60" s="10" t="str">
        <f>IFERROR(VLOOKUP($C60,'[1]2021-11-20NCCX10'!$D:$Z,11,0),"")</f>
        <v/>
      </c>
      <c r="K60" s="10" t="str">
        <f>IFERROR(VLOOKUP($C60,'[1]2021-11-20NCCX10'!$D:$Z,17,0),"")</f>
        <v/>
      </c>
    </row>
    <row r="61" spans="1:11" hidden="1" x14ac:dyDescent="0.2">
      <c r="A61" s="9" t="str">
        <f>IF(B61&lt;&gt;" ",'Results Data Entry'!A61," ")</f>
        <v xml:space="preserve"> </v>
      </c>
      <c r="B61" s="9" t="str">
        <f>'Results Data Entry'!J61</f>
        <v xml:space="preserve"> </v>
      </c>
      <c r="C61" s="9" t="str">
        <f t="shared" si="0"/>
        <v xml:space="preserve"> Juniors 13-14 Boys/Girls</v>
      </c>
      <c r="D61" s="10" t="str">
        <f>IFERROR(VLOOKUP($C61,'[1]2021-11-20NCCX10'!$D:$Z,4,0),"")</f>
        <v/>
      </c>
      <c r="E61" s="10" t="str">
        <f>IFERROR(VLOOKUP($C61,'[1]2021-11-20NCCX10'!$D:$Z,5,0),"")</f>
        <v/>
      </c>
      <c r="F61" s="10" t="str">
        <f>IFERROR(VLOOKUP($C61,'[1]2021-11-20NCCX10'!$D:$Z,7,0),"")</f>
        <v/>
      </c>
      <c r="G61" s="10" t="str">
        <f>IFERROR(VLOOKUP($C61,'[1]2021-11-20NCCX10'!$D:$Z,10,0),"")</f>
        <v/>
      </c>
      <c r="H61" s="11" t="str">
        <f>IFERROR(VLOOKUP($C61,'[1]2021-11-20NCCX10'!$D:$Z,12,0),"")</f>
        <v/>
      </c>
      <c r="I61" s="10" t="str">
        <f>IFERROR(VLOOKUP($C61,'[1]2021-11-20NCCX10'!$D:$Z,9,0),"")</f>
        <v/>
      </c>
      <c r="J61" s="10" t="str">
        <f>IFERROR(VLOOKUP($C61,'[1]2021-11-20NCCX10'!$D:$Z,11,0),"")</f>
        <v/>
      </c>
      <c r="K61" s="10" t="str">
        <f>IFERROR(VLOOKUP($C61,'[1]2021-11-20NCCX10'!$D:$Z,17,0),"")</f>
        <v/>
      </c>
    </row>
    <row r="62" spans="1:11" hidden="1" x14ac:dyDescent="0.2">
      <c r="A62" s="9" t="str">
        <f>IF(B62&lt;&gt;" ",'Results Data Entry'!A62," ")</f>
        <v xml:space="preserve"> </v>
      </c>
      <c r="B62" s="9" t="str">
        <f>'Results Data Entry'!J62</f>
        <v xml:space="preserve"> </v>
      </c>
      <c r="C62" s="9" t="str">
        <f t="shared" si="0"/>
        <v xml:space="preserve"> Juniors 13-14 Boys/Girls</v>
      </c>
      <c r="D62" s="10" t="str">
        <f>IFERROR(VLOOKUP($C62,'[1]2021-11-20NCCX10'!$D:$Z,4,0),"")</f>
        <v/>
      </c>
      <c r="E62" s="10" t="str">
        <f>IFERROR(VLOOKUP($C62,'[1]2021-11-20NCCX10'!$D:$Z,5,0),"")</f>
        <v/>
      </c>
      <c r="F62" s="10" t="str">
        <f>IFERROR(VLOOKUP($C62,'[1]2021-11-20NCCX10'!$D:$Z,7,0),"")</f>
        <v/>
      </c>
      <c r="G62" s="10" t="str">
        <f>IFERROR(VLOOKUP($C62,'[1]2021-11-20NCCX10'!$D:$Z,10,0),"")</f>
        <v/>
      </c>
      <c r="H62" s="11" t="str">
        <f>IFERROR(VLOOKUP($C62,'[1]2021-11-20NCCX10'!$D:$Z,12,0),"")</f>
        <v/>
      </c>
      <c r="I62" s="10" t="str">
        <f>IFERROR(VLOOKUP($C62,'[1]2021-11-20NCCX10'!$D:$Z,9,0),"")</f>
        <v/>
      </c>
      <c r="J62" s="10" t="str">
        <f>IFERROR(VLOOKUP($C62,'[1]2021-11-20NCCX10'!$D:$Z,11,0),"")</f>
        <v/>
      </c>
      <c r="K62" s="10" t="str">
        <f>IFERROR(VLOOKUP($C62,'[1]2021-11-20NCCX10'!$D:$Z,17,0),"")</f>
        <v/>
      </c>
    </row>
    <row r="63" spans="1:11" hidden="1" x14ac:dyDescent="0.2">
      <c r="A63" s="9" t="str">
        <f>IF(B63&lt;&gt;" ",'Results Data Entry'!A63," ")</f>
        <v xml:space="preserve"> </v>
      </c>
      <c r="B63" s="9" t="str">
        <f>'Results Data Entry'!J63</f>
        <v xml:space="preserve"> </v>
      </c>
      <c r="C63" s="9" t="str">
        <f t="shared" si="0"/>
        <v xml:space="preserve"> Juniors 13-14 Boys/Girls</v>
      </c>
      <c r="D63" s="10" t="str">
        <f>IFERROR(VLOOKUP($C63,'[1]2021-11-20NCCX10'!$D:$Z,4,0),"")</f>
        <v/>
      </c>
      <c r="E63" s="10" t="str">
        <f>IFERROR(VLOOKUP($C63,'[1]2021-11-20NCCX10'!$D:$Z,5,0),"")</f>
        <v/>
      </c>
      <c r="F63" s="10" t="str">
        <f>IFERROR(VLOOKUP($C63,'[1]2021-11-20NCCX10'!$D:$Z,7,0),"")</f>
        <v/>
      </c>
      <c r="G63" s="10" t="str">
        <f>IFERROR(VLOOKUP($C63,'[1]2021-11-20NCCX10'!$D:$Z,10,0),"")</f>
        <v/>
      </c>
      <c r="H63" s="11" t="str">
        <f>IFERROR(VLOOKUP($C63,'[1]2021-11-20NCCX10'!$D:$Z,12,0),"")</f>
        <v/>
      </c>
      <c r="I63" s="10" t="str">
        <f>IFERROR(VLOOKUP($C63,'[1]2021-11-20NCCX10'!$D:$Z,9,0),"")</f>
        <v/>
      </c>
      <c r="J63" s="10" t="str">
        <f>IFERROR(VLOOKUP($C63,'[1]2021-11-20NCCX10'!$D:$Z,11,0),"")</f>
        <v/>
      </c>
      <c r="K63" s="10" t="str">
        <f>IFERROR(VLOOKUP($C63,'[1]2021-11-20NCCX10'!$D:$Z,17,0),"")</f>
        <v/>
      </c>
    </row>
    <row r="64" spans="1:11" hidden="1" x14ac:dyDescent="0.2">
      <c r="A64" s="9" t="str">
        <f>IF(B64&lt;&gt;" ",'Results Data Entry'!A64," ")</f>
        <v xml:space="preserve"> </v>
      </c>
      <c r="B64" s="9" t="str">
        <f>'Results Data Entry'!J64</f>
        <v xml:space="preserve"> </v>
      </c>
      <c r="C64" s="9" t="str">
        <f t="shared" si="0"/>
        <v xml:space="preserve"> Juniors 13-14 Boys/Girls</v>
      </c>
      <c r="D64" s="10" t="str">
        <f>IFERROR(VLOOKUP($C64,'[1]2021-11-20NCCX10'!$D:$Z,4,0),"")</f>
        <v/>
      </c>
      <c r="E64" s="10" t="str">
        <f>IFERROR(VLOOKUP($C64,'[1]2021-11-20NCCX10'!$D:$Z,5,0),"")</f>
        <v/>
      </c>
      <c r="F64" s="10" t="str">
        <f>IFERROR(VLOOKUP($C64,'[1]2021-11-20NCCX10'!$D:$Z,7,0),"")</f>
        <v/>
      </c>
      <c r="G64" s="10" t="str">
        <f>IFERROR(VLOOKUP($C64,'[1]2021-11-20NCCX10'!$D:$Z,10,0),"")</f>
        <v/>
      </c>
      <c r="H64" s="11" t="str">
        <f>IFERROR(VLOOKUP($C64,'[1]2021-11-20NCCX10'!$D:$Z,12,0),"")</f>
        <v/>
      </c>
      <c r="I64" s="10" t="str">
        <f>IFERROR(VLOOKUP($C64,'[1]2021-11-20NCCX10'!$D:$Z,9,0),"")</f>
        <v/>
      </c>
      <c r="J64" s="10" t="str">
        <f>IFERROR(VLOOKUP($C64,'[1]2021-11-20NCCX10'!$D:$Z,11,0),"")</f>
        <v/>
      </c>
      <c r="K64" s="10" t="str">
        <f>IFERROR(VLOOKUP($C64,'[1]2021-11-20NCCX10'!$D:$Z,17,0),"")</f>
        <v/>
      </c>
    </row>
    <row r="65" spans="1:11" hidden="1" x14ac:dyDescent="0.2">
      <c r="A65" s="9" t="str">
        <f>IF(B65&lt;&gt;" ",'Results Data Entry'!A65," ")</f>
        <v xml:space="preserve"> </v>
      </c>
      <c r="B65" s="9" t="str">
        <f>'Results Data Entry'!J65</f>
        <v xml:space="preserve"> </v>
      </c>
      <c r="C65" s="9" t="str">
        <f t="shared" si="0"/>
        <v xml:space="preserve"> Juniors 13-14 Boys/Girls</v>
      </c>
      <c r="D65" s="10" t="str">
        <f>IFERROR(VLOOKUP($C65,'[1]2021-11-20NCCX10'!$D:$Z,4,0),"")</f>
        <v/>
      </c>
      <c r="E65" s="10" t="str">
        <f>IFERROR(VLOOKUP($C65,'[1]2021-11-20NCCX10'!$D:$Z,5,0),"")</f>
        <v/>
      </c>
      <c r="F65" s="10" t="str">
        <f>IFERROR(VLOOKUP($C65,'[1]2021-11-20NCCX10'!$D:$Z,7,0),"")</f>
        <v/>
      </c>
      <c r="G65" s="10" t="str">
        <f>IFERROR(VLOOKUP($C65,'[1]2021-11-20NCCX10'!$D:$Z,10,0),"")</f>
        <v/>
      </c>
      <c r="H65" s="11" t="str">
        <f>IFERROR(VLOOKUP($C65,'[1]2021-11-20NCCX10'!$D:$Z,12,0),"")</f>
        <v/>
      </c>
      <c r="I65" s="10" t="str">
        <f>IFERROR(VLOOKUP($C65,'[1]2021-11-20NCCX10'!$D:$Z,9,0),"")</f>
        <v/>
      </c>
      <c r="J65" s="10" t="str">
        <f>IFERROR(VLOOKUP($C65,'[1]2021-11-20NCCX10'!$D:$Z,11,0),"")</f>
        <v/>
      </c>
      <c r="K65" s="10" t="str">
        <f>IFERROR(VLOOKUP($C65,'[1]2021-11-20NCCX10'!$D:$Z,17,0),"")</f>
        <v/>
      </c>
    </row>
    <row r="66" spans="1:11" hidden="1" x14ac:dyDescent="0.2">
      <c r="A66" s="9" t="str">
        <f>IF(B66&lt;&gt;" ",'Results Data Entry'!A66," ")</f>
        <v xml:space="preserve"> </v>
      </c>
      <c r="B66" s="9" t="str">
        <f>'Results Data Entry'!J66</f>
        <v xml:space="preserve"> </v>
      </c>
      <c r="C66" s="9" t="str">
        <f t="shared" si="0"/>
        <v xml:space="preserve"> Juniors 13-14 Boys/Girls</v>
      </c>
      <c r="D66" s="10" t="str">
        <f>IFERROR(VLOOKUP($C66,'[1]2021-11-20NCCX10'!$D:$Z,4,0),"")</f>
        <v/>
      </c>
      <c r="E66" s="10" t="str">
        <f>IFERROR(VLOOKUP($C66,'[1]2021-11-20NCCX10'!$D:$Z,5,0),"")</f>
        <v/>
      </c>
      <c r="F66" s="10" t="str">
        <f>IFERROR(VLOOKUP($C66,'[1]2021-11-20NCCX10'!$D:$Z,7,0),"")</f>
        <v/>
      </c>
      <c r="G66" s="10" t="str">
        <f>IFERROR(VLOOKUP($C66,'[1]2021-11-20NCCX10'!$D:$Z,10,0),"")</f>
        <v/>
      </c>
      <c r="H66" s="11" t="str">
        <f>IFERROR(VLOOKUP($C66,'[1]2021-11-20NCCX10'!$D:$Z,12,0),"")</f>
        <v/>
      </c>
      <c r="I66" s="10" t="str">
        <f>IFERROR(VLOOKUP($C66,'[1]2021-11-20NCCX10'!$D:$Z,9,0),"")</f>
        <v/>
      </c>
      <c r="J66" s="10" t="str">
        <f>IFERROR(VLOOKUP($C66,'[1]2021-11-20NCCX10'!$D:$Z,11,0),"")</f>
        <v/>
      </c>
      <c r="K66" s="10" t="str">
        <f>IFERROR(VLOOKUP($C66,'[1]2021-11-20NCCX10'!$D:$Z,17,0),"")</f>
        <v/>
      </c>
    </row>
    <row r="67" spans="1:11" hidden="1" x14ac:dyDescent="0.2">
      <c r="A67" s="9" t="str">
        <f>IF(B67&lt;&gt;" ",'Results Data Entry'!A67," ")</f>
        <v xml:space="preserve"> </v>
      </c>
      <c r="B67" s="9" t="str">
        <f>'Results Data Entry'!J67</f>
        <v xml:space="preserve"> </v>
      </c>
      <c r="C67" s="9" t="str">
        <f t="shared" ref="C67:C96" si="1">CONCATENATE($B67,"Juniors 13-14 Boys/Girls")</f>
        <v xml:space="preserve"> Juniors 13-14 Boys/Girls</v>
      </c>
      <c r="D67" s="10" t="str">
        <f>IFERROR(VLOOKUP($C67,'[1]2021-11-20NCCX10'!$D:$Z,4,0),"")</f>
        <v/>
      </c>
      <c r="E67" s="10" t="str">
        <f>IFERROR(VLOOKUP($C67,'[1]2021-11-20NCCX10'!$D:$Z,5,0),"")</f>
        <v/>
      </c>
      <c r="F67" s="10" t="str">
        <f>IFERROR(VLOOKUP($C67,'[1]2021-11-20NCCX10'!$D:$Z,7,0),"")</f>
        <v/>
      </c>
      <c r="G67" s="10" t="str">
        <f>IFERROR(VLOOKUP($C67,'[1]2021-11-20NCCX10'!$D:$Z,10,0),"")</f>
        <v/>
      </c>
      <c r="H67" s="11" t="str">
        <f>IFERROR(VLOOKUP($C67,'[1]2021-11-20NCCX10'!$D:$Z,12,0),"")</f>
        <v/>
      </c>
      <c r="I67" s="10" t="str">
        <f>IFERROR(VLOOKUP($C67,'[1]2021-11-20NCCX10'!$D:$Z,9,0),"")</f>
        <v/>
      </c>
      <c r="J67" s="10" t="str">
        <f>IFERROR(VLOOKUP($C67,'[1]2021-11-20NCCX10'!$D:$Z,11,0),"")</f>
        <v/>
      </c>
      <c r="K67" s="10" t="str">
        <f>IFERROR(VLOOKUP($C67,'[1]2021-11-20NCCX10'!$D:$Z,17,0),"")</f>
        <v/>
      </c>
    </row>
    <row r="68" spans="1:11" hidden="1" x14ac:dyDescent="0.2">
      <c r="A68" s="9" t="str">
        <f>IF(B68&lt;&gt;" ",'Results Data Entry'!A68," ")</f>
        <v xml:space="preserve"> </v>
      </c>
      <c r="B68" s="9" t="str">
        <f>'Results Data Entry'!J68</f>
        <v xml:space="preserve"> </v>
      </c>
      <c r="C68" s="9" t="str">
        <f t="shared" si="1"/>
        <v xml:space="preserve"> Juniors 13-14 Boys/Girls</v>
      </c>
      <c r="D68" s="10" t="str">
        <f>IFERROR(VLOOKUP($C68,'[1]2021-11-20NCCX10'!$D:$Z,4,0),"")</f>
        <v/>
      </c>
      <c r="E68" s="10" t="str">
        <f>IFERROR(VLOOKUP($C68,'[1]2021-11-20NCCX10'!$D:$Z,5,0),"")</f>
        <v/>
      </c>
      <c r="F68" s="10" t="str">
        <f>IFERROR(VLOOKUP($C68,'[1]2021-11-20NCCX10'!$D:$Z,7,0),"")</f>
        <v/>
      </c>
      <c r="G68" s="10" t="str">
        <f>IFERROR(VLOOKUP($C68,'[1]2021-11-20NCCX10'!$D:$Z,10,0),"")</f>
        <v/>
      </c>
      <c r="H68" s="11" t="str">
        <f>IFERROR(VLOOKUP($C68,'[1]2021-11-20NCCX10'!$D:$Z,12,0),"")</f>
        <v/>
      </c>
      <c r="I68" s="10" t="str">
        <f>IFERROR(VLOOKUP($C68,'[1]2021-11-20NCCX10'!$D:$Z,9,0),"")</f>
        <v/>
      </c>
      <c r="J68" s="10" t="str">
        <f>IFERROR(VLOOKUP($C68,'[1]2021-11-20NCCX10'!$D:$Z,11,0),"")</f>
        <v/>
      </c>
      <c r="K68" s="10" t="str">
        <f>IFERROR(VLOOKUP($C68,'[1]2021-11-20NCCX10'!$D:$Z,17,0),"")</f>
        <v/>
      </c>
    </row>
    <row r="69" spans="1:11" hidden="1" x14ac:dyDescent="0.2">
      <c r="A69" s="9" t="str">
        <f>IF(B69&lt;&gt;" ",'Results Data Entry'!A69," ")</f>
        <v xml:space="preserve"> </v>
      </c>
      <c r="B69" s="9" t="str">
        <f>'Results Data Entry'!J69</f>
        <v xml:space="preserve"> </v>
      </c>
      <c r="C69" s="9" t="str">
        <f t="shared" si="1"/>
        <v xml:space="preserve"> Juniors 13-14 Boys/Girls</v>
      </c>
      <c r="D69" s="10" t="str">
        <f>IFERROR(VLOOKUP($C69,'[1]2021-11-20NCCX10'!$D:$Z,4,0),"")</f>
        <v/>
      </c>
      <c r="E69" s="10" t="str">
        <f>IFERROR(VLOOKUP($C69,'[1]2021-11-20NCCX10'!$D:$Z,5,0),"")</f>
        <v/>
      </c>
      <c r="F69" s="10" t="str">
        <f>IFERROR(VLOOKUP($C69,'[1]2021-11-20NCCX10'!$D:$Z,7,0),"")</f>
        <v/>
      </c>
      <c r="G69" s="10" t="str">
        <f>IFERROR(VLOOKUP($C69,'[1]2021-11-20NCCX10'!$D:$Z,10,0),"")</f>
        <v/>
      </c>
      <c r="H69" s="11" t="str">
        <f>IFERROR(VLOOKUP($C69,'[1]2021-11-20NCCX10'!$D:$Z,12,0),"")</f>
        <v/>
      </c>
      <c r="I69" s="10" t="str">
        <f>IFERROR(VLOOKUP($C69,'[1]2021-11-20NCCX10'!$D:$Z,9,0),"")</f>
        <v/>
      </c>
      <c r="J69" s="10" t="str">
        <f>IFERROR(VLOOKUP($C69,'[1]2021-11-20NCCX10'!$D:$Z,11,0),"")</f>
        <v/>
      </c>
      <c r="K69" s="10" t="str">
        <f>IFERROR(VLOOKUP($C69,'[1]2021-11-20NCCX10'!$D:$Z,17,0),"")</f>
        <v/>
      </c>
    </row>
    <row r="70" spans="1:11" hidden="1" x14ac:dyDescent="0.2">
      <c r="A70" s="9" t="str">
        <f>IF(B70&lt;&gt;" ",'Results Data Entry'!A70," ")</f>
        <v xml:space="preserve"> </v>
      </c>
      <c r="B70" s="9" t="str">
        <f>'Results Data Entry'!J70</f>
        <v xml:space="preserve"> </v>
      </c>
      <c r="C70" s="9" t="str">
        <f t="shared" si="1"/>
        <v xml:space="preserve"> Juniors 13-14 Boys/Girls</v>
      </c>
      <c r="D70" s="10" t="str">
        <f>IFERROR(VLOOKUP($C70,'[1]2021-11-20NCCX10'!$D:$Z,4,0),"")</f>
        <v/>
      </c>
      <c r="E70" s="10" t="str">
        <f>IFERROR(VLOOKUP($C70,'[1]2021-11-20NCCX10'!$D:$Z,5,0),"")</f>
        <v/>
      </c>
      <c r="F70" s="10" t="str">
        <f>IFERROR(VLOOKUP($C70,'[1]2021-11-20NCCX10'!$D:$Z,7,0),"")</f>
        <v/>
      </c>
      <c r="G70" s="10" t="str">
        <f>IFERROR(VLOOKUP($C70,'[1]2021-11-20NCCX10'!$D:$Z,10,0),"")</f>
        <v/>
      </c>
      <c r="H70" s="11" t="str">
        <f>IFERROR(VLOOKUP($C70,'[1]2021-11-20NCCX10'!$D:$Z,12,0),"")</f>
        <v/>
      </c>
      <c r="I70" s="10" t="str">
        <f>IFERROR(VLOOKUP($C70,'[1]2021-11-20NCCX10'!$D:$Z,9,0),"")</f>
        <v/>
      </c>
      <c r="J70" s="10" t="str">
        <f>IFERROR(VLOOKUP($C70,'[1]2021-11-20NCCX10'!$D:$Z,11,0),"")</f>
        <v/>
      </c>
      <c r="K70" s="10" t="str">
        <f>IFERROR(VLOOKUP($C70,'[1]2021-11-20NCCX10'!$D:$Z,17,0),"")</f>
        <v/>
      </c>
    </row>
    <row r="71" spans="1:11" hidden="1" x14ac:dyDescent="0.2">
      <c r="A71" s="9" t="str">
        <f>IF(B71&lt;&gt;" ",'Results Data Entry'!A71," ")</f>
        <v xml:space="preserve"> </v>
      </c>
      <c r="B71" s="9" t="str">
        <f>'Results Data Entry'!J71</f>
        <v xml:space="preserve"> </v>
      </c>
      <c r="C71" s="9" t="str">
        <f t="shared" si="1"/>
        <v xml:space="preserve"> Juniors 13-14 Boys/Girls</v>
      </c>
      <c r="D71" s="10" t="str">
        <f>IFERROR(VLOOKUP($C71,'[1]2021-11-20NCCX10'!$D:$Z,4,0),"")</f>
        <v/>
      </c>
      <c r="E71" s="10" t="str">
        <f>IFERROR(VLOOKUP($C71,'[1]2021-11-20NCCX10'!$D:$Z,5,0),"")</f>
        <v/>
      </c>
      <c r="F71" s="10" t="str">
        <f>IFERROR(VLOOKUP($C71,'[1]2021-11-20NCCX10'!$D:$Z,7,0),"")</f>
        <v/>
      </c>
      <c r="G71" s="10" t="str">
        <f>IFERROR(VLOOKUP($C71,'[1]2021-11-20NCCX10'!$D:$Z,10,0),"")</f>
        <v/>
      </c>
      <c r="H71" s="11" t="str">
        <f>IFERROR(VLOOKUP($C71,'[1]2021-11-20NCCX10'!$D:$Z,12,0),"")</f>
        <v/>
      </c>
      <c r="I71" s="10" t="str">
        <f>IFERROR(VLOOKUP($C71,'[1]2021-11-20NCCX10'!$D:$Z,9,0),"")</f>
        <v/>
      </c>
      <c r="J71" s="10" t="str">
        <f>IFERROR(VLOOKUP($C71,'[1]2021-11-20NCCX10'!$D:$Z,11,0),"")</f>
        <v/>
      </c>
      <c r="K71" s="10" t="str">
        <f>IFERROR(VLOOKUP($C71,'[1]2021-11-20NCCX10'!$D:$Z,17,0),"")</f>
        <v/>
      </c>
    </row>
    <row r="72" spans="1:11" hidden="1" x14ac:dyDescent="0.2">
      <c r="A72" s="9" t="str">
        <f>IF(B72&lt;&gt;" ",'Results Data Entry'!A72," ")</f>
        <v xml:space="preserve"> </v>
      </c>
      <c r="B72" s="9" t="str">
        <f>'Results Data Entry'!J72</f>
        <v xml:space="preserve"> </v>
      </c>
      <c r="C72" s="9" t="str">
        <f t="shared" si="1"/>
        <v xml:space="preserve"> Juniors 13-14 Boys/Girls</v>
      </c>
      <c r="D72" s="10" t="str">
        <f>IFERROR(VLOOKUP($C72,'[1]2021-11-20NCCX10'!$D:$Z,4,0),"")</f>
        <v/>
      </c>
      <c r="E72" s="10" t="str">
        <f>IFERROR(VLOOKUP($C72,'[1]2021-11-20NCCX10'!$D:$Z,5,0),"")</f>
        <v/>
      </c>
      <c r="F72" s="10" t="str">
        <f>IFERROR(VLOOKUP($C72,'[1]2021-11-20NCCX10'!$D:$Z,7,0),"")</f>
        <v/>
      </c>
      <c r="G72" s="10" t="str">
        <f>IFERROR(VLOOKUP($C72,'[1]2021-11-20NCCX10'!$D:$Z,10,0),"")</f>
        <v/>
      </c>
      <c r="H72" s="11" t="str">
        <f>IFERROR(VLOOKUP($C72,'[1]2021-11-20NCCX10'!$D:$Z,12,0),"")</f>
        <v/>
      </c>
      <c r="I72" s="10" t="str">
        <f>IFERROR(VLOOKUP($C72,'[1]2021-11-20NCCX10'!$D:$Z,9,0),"")</f>
        <v/>
      </c>
      <c r="J72" s="10" t="str">
        <f>IFERROR(VLOOKUP($C72,'[1]2021-11-20NCCX10'!$D:$Z,11,0),"")</f>
        <v/>
      </c>
      <c r="K72" s="10" t="str">
        <f>IFERROR(VLOOKUP($C72,'[1]2021-11-20NCCX10'!$D:$Z,17,0),"")</f>
        <v/>
      </c>
    </row>
    <row r="73" spans="1:11" hidden="1" x14ac:dyDescent="0.2">
      <c r="A73" s="9" t="str">
        <f>IF(B73&lt;&gt;" ",'Results Data Entry'!A73," ")</f>
        <v xml:space="preserve"> </v>
      </c>
      <c r="B73" s="9" t="str">
        <f>'Results Data Entry'!J73</f>
        <v xml:space="preserve"> </v>
      </c>
      <c r="C73" s="9" t="str">
        <f t="shared" si="1"/>
        <v xml:space="preserve"> Juniors 13-14 Boys/Girls</v>
      </c>
      <c r="D73" s="10" t="str">
        <f>IFERROR(VLOOKUP($C73,'[1]2021-11-20NCCX10'!$D:$Z,4,0),"")</f>
        <v/>
      </c>
      <c r="E73" s="10" t="str">
        <f>IFERROR(VLOOKUP($C73,'[1]2021-11-20NCCX10'!$D:$Z,5,0),"")</f>
        <v/>
      </c>
      <c r="F73" s="10" t="str">
        <f>IFERROR(VLOOKUP($C73,'[1]2021-11-20NCCX10'!$D:$Z,7,0),"")</f>
        <v/>
      </c>
      <c r="G73" s="10" t="str">
        <f>IFERROR(VLOOKUP($C73,'[1]2021-11-20NCCX10'!$D:$Z,10,0),"")</f>
        <v/>
      </c>
      <c r="H73" s="11" t="str">
        <f>IFERROR(VLOOKUP($C73,'[1]2021-11-20NCCX10'!$D:$Z,12,0),"")</f>
        <v/>
      </c>
      <c r="I73" s="10" t="str">
        <f>IFERROR(VLOOKUP($C73,'[1]2021-11-20NCCX10'!$D:$Z,9,0),"")</f>
        <v/>
      </c>
      <c r="J73" s="10" t="str">
        <f>IFERROR(VLOOKUP($C73,'[1]2021-11-20NCCX10'!$D:$Z,11,0),"")</f>
        <v/>
      </c>
      <c r="K73" s="10" t="str">
        <f>IFERROR(VLOOKUP($C73,'[1]2021-11-20NCCX10'!$D:$Z,17,0),"")</f>
        <v/>
      </c>
    </row>
    <row r="74" spans="1:11" hidden="1" x14ac:dyDescent="0.2">
      <c r="A74" s="9" t="str">
        <f>IF(B74&lt;&gt;" ",'Results Data Entry'!A74," ")</f>
        <v xml:space="preserve"> </v>
      </c>
      <c r="B74" s="9" t="str">
        <f>'Results Data Entry'!J74</f>
        <v xml:space="preserve"> </v>
      </c>
      <c r="C74" s="9" t="str">
        <f t="shared" si="1"/>
        <v xml:space="preserve"> Juniors 13-14 Boys/Girls</v>
      </c>
      <c r="D74" s="10" t="str">
        <f>IFERROR(VLOOKUP($C74,'[1]2021-11-20NCCX10'!$D:$Z,4,0),"")</f>
        <v/>
      </c>
      <c r="E74" s="10" t="str">
        <f>IFERROR(VLOOKUP($C74,'[1]2021-11-20NCCX10'!$D:$Z,5,0),"")</f>
        <v/>
      </c>
      <c r="F74" s="10" t="str">
        <f>IFERROR(VLOOKUP($C74,'[1]2021-11-20NCCX10'!$D:$Z,7,0),"")</f>
        <v/>
      </c>
      <c r="G74" s="10" t="str">
        <f>IFERROR(VLOOKUP($C74,'[1]2021-11-20NCCX10'!$D:$Z,10,0),"")</f>
        <v/>
      </c>
      <c r="H74" s="11" t="str">
        <f>IFERROR(VLOOKUP($C74,'[1]2021-11-20NCCX10'!$D:$Z,12,0),"")</f>
        <v/>
      </c>
      <c r="I74" s="10" t="str">
        <f>IFERROR(VLOOKUP($C74,'[1]2021-11-20NCCX10'!$D:$Z,9,0),"")</f>
        <v/>
      </c>
      <c r="J74" s="10" t="str">
        <f>IFERROR(VLOOKUP($C74,'[1]2021-11-20NCCX10'!$D:$Z,11,0),"")</f>
        <v/>
      </c>
      <c r="K74" s="10" t="str">
        <f>IFERROR(VLOOKUP($C74,'[1]2021-11-20NCCX10'!$D:$Z,17,0),"")</f>
        <v/>
      </c>
    </row>
    <row r="75" spans="1:11" hidden="1" x14ac:dyDescent="0.2">
      <c r="A75" s="9" t="str">
        <f>IF(B75&lt;&gt;" ",'Results Data Entry'!A75," ")</f>
        <v xml:space="preserve"> </v>
      </c>
      <c r="B75" s="9" t="str">
        <f>'Results Data Entry'!J75</f>
        <v xml:space="preserve"> </v>
      </c>
      <c r="C75" s="9" t="str">
        <f t="shared" si="1"/>
        <v xml:space="preserve"> Juniors 13-14 Boys/Girls</v>
      </c>
      <c r="D75" s="10" t="str">
        <f>IFERROR(VLOOKUP($C75,'[1]2021-11-20NCCX10'!$D:$Z,4,0),"")</f>
        <v/>
      </c>
      <c r="E75" s="10" t="str">
        <f>IFERROR(VLOOKUP($C75,'[1]2021-11-20NCCX10'!$D:$Z,5,0),"")</f>
        <v/>
      </c>
      <c r="F75" s="10" t="str">
        <f>IFERROR(VLOOKUP($C75,'[1]2021-11-20NCCX10'!$D:$Z,7,0),"")</f>
        <v/>
      </c>
      <c r="G75" s="10" t="str">
        <f>IFERROR(VLOOKUP($C75,'[1]2021-11-20NCCX10'!$D:$Z,10,0),"")</f>
        <v/>
      </c>
      <c r="H75" s="11" t="str">
        <f>IFERROR(VLOOKUP($C75,'[1]2021-11-20NCCX10'!$D:$Z,12,0),"")</f>
        <v/>
      </c>
      <c r="I75" s="10" t="str">
        <f>IFERROR(VLOOKUP($C75,'[1]2021-11-20NCCX10'!$D:$Z,9,0),"")</f>
        <v/>
      </c>
      <c r="J75" s="10" t="str">
        <f>IFERROR(VLOOKUP($C75,'[1]2021-11-20NCCX10'!$D:$Z,11,0),"")</f>
        <v/>
      </c>
      <c r="K75" s="10" t="str">
        <f>IFERROR(VLOOKUP($C75,'[1]2021-11-20NCCX10'!$D:$Z,17,0),"")</f>
        <v/>
      </c>
    </row>
    <row r="76" spans="1:11" hidden="1" x14ac:dyDescent="0.2">
      <c r="A76" s="9" t="str">
        <f>IF(B76&lt;&gt;" ",'Results Data Entry'!A76," ")</f>
        <v xml:space="preserve"> </v>
      </c>
      <c r="B76" s="9" t="str">
        <f>'Results Data Entry'!J76</f>
        <v xml:space="preserve"> </v>
      </c>
      <c r="C76" s="9" t="str">
        <f t="shared" si="1"/>
        <v xml:space="preserve"> Juniors 13-14 Boys/Girls</v>
      </c>
      <c r="D76" s="10" t="str">
        <f>IFERROR(VLOOKUP($C76,'[1]2021-11-20NCCX10'!$D:$Z,4,0),"")</f>
        <v/>
      </c>
      <c r="E76" s="10" t="str">
        <f>IFERROR(VLOOKUP($C76,'[1]2021-11-20NCCX10'!$D:$Z,5,0),"")</f>
        <v/>
      </c>
      <c r="F76" s="10" t="str">
        <f>IFERROR(VLOOKUP($C76,'[1]2021-11-20NCCX10'!$D:$Z,7,0),"")</f>
        <v/>
      </c>
      <c r="G76" s="10" t="str">
        <f>IFERROR(VLOOKUP($C76,'[1]2021-11-20NCCX10'!$D:$Z,10,0),"")</f>
        <v/>
      </c>
      <c r="H76" s="11" t="str">
        <f>IFERROR(VLOOKUP($C76,'[1]2021-11-20NCCX10'!$D:$Z,12,0),"")</f>
        <v/>
      </c>
      <c r="I76" s="10" t="str">
        <f>IFERROR(VLOOKUP($C76,'[1]2021-11-20NCCX10'!$D:$Z,9,0),"")</f>
        <v/>
      </c>
      <c r="J76" s="10" t="str">
        <f>IFERROR(VLOOKUP($C76,'[1]2021-11-20NCCX10'!$D:$Z,11,0),"")</f>
        <v/>
      </c>
      <c r="K76" s="10" t="str">
        <f>IFERROR(VLOOKUP($C76,'[1]2021-11-20NCCX10'!$D:$Z,17,0),"")</f>
        <v/>
      </c>
    </row>
    <row r="77" spans="1:11" hidden="1" x14ac:dyDescent="0.2">
      <c r="A77" s="9" t="str">
        <f>IF(B77&lt;&gt;" ",'Results Data Entry'!A77," ")</f>
        <v xml:space="preserve"> </v>
      </c>
      <c r="B77" s="9" t="str">
        <f>'Results Data Entry'!J77</f>
        <v xml:space="preserve"> </v>
      </c>
      <c r="C77" s="9" t="str">
        <f t="shared" si="1"/>
        <v xml:space="preserve"> Juniors 13-14 Boys/Girls</v>
      </c>
      <c r="D77" s="10" t="str">
        <f>IFERROR(VLOOKUP($C77,'[1]2021-11-20NCCX10'!$D:$Z,4,0),"")</f>
        <v/>
      </c>
      <c r="E77" s="10" t="str">
        <f>IFERROR(VLOOKUP($C77,'[1]2021-11-20NCCX10'!$D:$Z,5,0),"")</f>
        <v/>
      </c>
      <c r="F77" s="10" t="str">
        <f>IFERROR(VLOOKUP($C77,'[1]2021-11-20NCCX10'!$D:$Z,7,0),"")</f>
        <v/>
      </c>
      <c r="G77" s="10" t="str">
        <f>IFERROR(VLOOKUP($C77,'[1]2021-11-20NCCX10'!$D:$Z,10,0),"")</f>
        <v/>
      </c>
      <c r="H77" s="11" t="str">
        <f>IFERROR(VLOOKUP($C77,'[1]2021-11-20NCCX10'!$D:$Z,12,0),"")</f>
        <v/>
      </c>
      <c r="I77" s="10" t="str">
        <f>IFERROR(VLOOKUP($C77,'[1]2021-11-20NCCX10'!$D:$Z,9,0),"")</f>
        <v/>
      </c>
      <c r="J77" s="10" t="str">
        <f>IFERROR(VLOOKUP($C77,'[1]2021-11-20NCCX10'!$D:$Z,11,0),"")</f>
        <v/>
      </c>
      <c r="K77" s="10" t="str">
        <f>IFERROR(VLOOKUP($C77,'[1]2021-11-20NCCX10'!$D:$Z,17,0),"")</f>
        <v/>
      </c>
    </row>
    <row r="78" spans="1:11" hidden="1" x14ac:dyDescent="0.2">
      <c r="A78" s="9" t="str">
        <f>IF(B78&lt;&gt;" ",'Results Data Entry'!A78," ")</f>
        <v xml:space="preserve"> </v>
      </c>
      <c r="B78" s="9" t="str">
        <f>'Results Data Entry'!J78</f>
        <v xml:space="preserve"> </v>
      </c>
      <c r="C78" s="9" t="str">
        <f t="shared" si="1"/>
        <v xml:space="preserve"> Juniors 13-14 Boys/Girls</v>
      </c>
      <c r="D78" s="10" t="str">
        <f>IFERROR(VLOOKUP($C78,'[1]2021-11-20NCCX10'!$D:$Z,4,0),"")</f>
        <v/>
      </c>
      <c r="E78" s="10" t="str">
        <f>IFERROR(VLOOKUP($C78,'[1]2021-11-20NCCX10'!$D:$Z,5,0),"")</f>
        <v/>
      </c>
      <c r="F78" s="10" t="str">
        <f>IFERROR(VLOOKUP($C78,'[1]2021-11-20NCCX10'!$D:$Z,7,0),"")</f>
        <v/>
      </c>
      <c r="G78" s="10" t="str">
        <f>IFERROR(VLOOKUP($C78,'[1]2021-11-20NCCX10'!$D:$Z,10,0),"")</f>
        <v/>
      </c>
      <c r="H78" s="11" t="str">
        <f>IFERROR(VLOOKUP($C78,'[1]2021-11-20NCCX10'!$D:$Z,12,0),"")</f>
        <v/>
      </c>
      <c r="I78" s="10" t="str">
        <f>IFERROR(VLOOKUP($C78,'[1]2021-11-20NCCX10'!$D:$Z,9,0),"")</f>
        <v/>
      </c>
      <c r="J78" s="10" t="str">
        <f>IFERROR(VLOOKUP($C78,'[1]2021-11-20NCCX10'!$D:$Z,11,0),"")</f>
        <v/>
      </c>
      <c r="K78" s="10" t="str">
        <f>IFERROR(VLOOKUP($C78,'[1]2021-11-20NCCX10'!$D:$Z,17,0),"")</f>
        <v/>
      </c>
    </row>
    <row r="79" spans="1:11" hidden="1" x14ac:dyDescent="0.2">
      <c r="A79" s="9" t="str">
        <f>IF(B79&lt;&gt;" ",'Results Data Entry'!A79," ")</f>
        <v xml:space="preserve"> </v>
      </c>
      <c r="B79" s="9" t="str">
        <f>'Results Data Entry'!J79</f>
        <v xml:space="preserve"> </v>
      </c>
      <c r="C79" s="9" t="str">
        <f t="shared" si="1"/>
        <v xml:space="preserve"> Juniors 13-14 Boys/Girls</v>
      </c>
      <c r="D79" s="10" t="str">
        <f>IFERROR(VLOOKUP($C79,'[1]2021-11-20NCCX10'!$D:$Z,4,0),"")</f>
        <v/>
      </c>
      <c r="E79" s="10" t="str">
        <f>IFERROR(VLOOKUP($C79,'[1]2021-11-20NCCX10'!$D:$Z,5,0),"")</f>
        <v/>
      </c>
      <c r="F79" s="10" t="str">
        <f>IFERROR(VLOOKUP($C79,'[1]2021-11-20NCCX10'!$D:$Z,7,0),"")</f>
        <v/>
      </c>
      <c r="G79" s="10" t="str">
        <f>IFERROR(VLOOKUP($C79,'[1]2021-11-20NCCX10'!$D:$Z,10,0),"")</f>
        <v/>
      </c>
      <c r="H79" s="11" t="str">
        <f>IFERROR(VLOOKUP($C79,'[1]2021-11-20NCCX10'!$D:$Z,12,0),"")</f>
        <v/>
      </c>
      <c r="I79" s="10" t="str">
        <f>IFERROR(VLOOKUP($C79,'[1]2021-11-20NCCX10'!$D:$Z,9,0),"")</f>
        <v/>
      </c>
      <c r="J79" s="10" t="str">
        <f>IFERROR(VLOOKUP($C79,'[1]2021-11-20NCCX10'!$D:$Z,11,0),"")</f>
        <v/>
      </c>
      <c r="K79" s="10" t="str">
        <f>IFERROR(VLOOKUP($C79,'[1]2021-11-20NCCX10'!$D:$Z,17,0),"")</f>
        <v/>
      </c>
    </row>
    <row r="80" spans="1:11" hidden="1" x14ac:dyDescent="0.2">
      <c r="A80" s="9" t="str">
        <f>IF(B80&lt;&gt;" ",'Results Data Entry'!A80," ")</f>
        <v xml:space="preserve"> </v>
      </c>
      <c r="B80" s="9" t="str">
        <f>'Results Data Entry'!J80</f>
        <v xml:space="preserve"> </v>
      </c>
      <c r="C80" s="9" t="str">
        <f t="shared" si="1"/>
        <v xml:space="preserve"> Juniors 13-14 Boys/Girls</v>
      </c>
      <c r="D80" s="10" t="str">
        <f>IFERROR(VLOOKUP($C80,'[1]2021-11-20NCCX10'!$D:$Z,4,0),"")</f>
        <v/>
      </c>
      <c r="E80" s="10" t="str">
        <f>IFERROR(VLOOKUP($C80,'[1]2021-11-20NCCX10'!$D:$Z,5,0),"")</f>
        <v/>
      </c>
      <c r="F80" s="10" t="str">
        <f>IFERROR(VLOOKUP($C80,'[1]2021-11-20NCCX10'!$D:$Z,7,0),"")</f>
        <v/>
      </c>
      <c r="G80" s="10" t="str">
        <f>IFERROR(VLOOKUP($C80,'[1]2021-11-20NCCX10'!$D:$Z,10,0),"")</f>
        <v/>
      </c>
      <c r="H80" s="11" t="str">
        <f>IFERROR(VLOOKUP($C80,'[1]2021-11-20NCCX10'!$D:$Z,12,0),"")</f>
        <v/>
      </c>
      <c r="I80" s="10" t="str">
        <f>IFERROR(VLOOKUP($C80,'[1]2021-11-20NCCX10'!$D:$Z,9,0),"")</f>
        <v/>
      </c>
      <c r="J80" s="10" t="str">
        <f>IFERROR(VLOOKUP($C80,'[1]2021-11-20NCCX10'!$D:$Z,11,0),"")</f>
        <v/>
      </c>
      <c r="K80" s="10" t="str">
        <f>IFERROR(VLOOKUP($C80,'[1]2021-11-20NCCX10'!$D:$Z,17,0),"")</f>
        <v/>
      </c>
    </row>
    <row r="81" spans="1:11" hidden="1" x14ac:dyDescent="0.2">
      <c r="A81" s="9" t="str">
        <f>IF(B81&lt;&gt;" ",'Results Data Entry'!A81," ")</f>
        <v xml:space="preserve"> </v>
      </c>
      <c r="B81" s="9" t="str">
        <f>'Results Data Entry'!J81</f>
        <v xml:space="preserve"> </v>
      </c>
      <c r="C81" s="9" t="str">
        <f t="shared" si="1"/>
        <v xml:space="preserve"> Juniors 13-14 Boys/Girls</v>
      </c>
      <c r="D81" s="10" t="str">
        <f>IFERROR(VLOOKUP($C81,'[1]2021-11-20NCCX10'!$D:$Z,4,0),"")</f>
        <v/>
      </c>
      <c r="E81" s="10" t="str">
        <f>IFERROR(VLOOKUP($C81,'[1]2021-11-20NCCX10'!$D:$Z,5,0),"")</f>
        <v/>
      </c>
      <c r="F81" s="10" t="str">
        <f>IFERROR(VLOOKUP($C81,'[1]2021-11-20NCCX10'!$D:$Z,7,0),"")</f>
        <v/>
      </c>
      <c r="G81" s="10" t="str">
        <f>IFERROR(VLOOKUP($C81,'[1]2021-11-20NCCX10'!$D:$Z,10,0),"")</f>
        <v/>
      </c>
      <c r="H81" s="11" t="str">
        <f>IFERROR(VLOOKUP($C81,'[1]2021-11-20NCCX10'!$D:$Z,12,0),"")</f>
        <v/>
      </c>
      <c r="I81" s="10" t="str">
        <f>IFERROR(VLOOKUP($C81,'[1]2021-11-20NCCX10'!$D:$Z,9,0),"")</f>
        <v/>
      </c>
      <c r="J81" s="10" t="str">
        <f>IFERROR(VLOOKUP($C81,'[1]2021-11-20NCCX10'!$D:$Z,11,0),"")</f>
        <v/>
      </c>
      <c r="K81" s="10" t="str">
        <f>IFERROR(VLOOKUP($C81,'[1]2021-11-20NCCX10'!$D:$Z,17,0),"")</f>
        <v/>
      </c>
    </row>
    <row r="82" spans="1:11" hidden="1" x14ac:dyDescent="0.2">
      <c r="A82" s="9" t="str">
        <f>IF(B82&lt;&gt;" ",'Results Data Entry'!A82," ")</f>
        <v xml:space="preserve"> </v>
      </c>
      <c r="B82" s="9" t="str">
        <f>'Results Data Entry'!J82</f>
        <v xml:space="preserve"> </v>
      </c>
      <c r="C82" s="9" t="str">
        <f t="shared" si="1"/>
        <v xml:space="preserve"> Juniors 13-14 Boys/Girls</v>
      </c>
      <c r="D82" s="10" t="str">
        <f>IFERROR(VLOOKUP($C82,'[1]2021-11-20NCCX10'!$D:$Z,4,0),"")</f>
        <v/>
      </c>
      <c r="E82" s="10" t="str">
        <f>IFERROR(VLOOKUP($C82,'[1]2021-11-20NCCX10'!$D:$Z,5,0),"")</f>
        <v/>
      </c>
      <c r="F82" s="10" t="str">
        <f>IFERROR(VLOOKUP($C82,'[1]2021-11-20NCCX10'!$D:$Z,7,0),"")</f>
        <v/>
      </c>
      <c r="G82" s="10" t="str">
        <f>IFERROR(VLOOKUP($C82,'[1]2021-11-20NCCX10'!$D:$Z,10,0),"")</f>
        <v/>
      </c>
      <c r="H82" s="11" t="str">
        <f>IFERROR(VLOOKUP($C82,'[1]2021-11-20NCCX10'!$D:$Z,12,0),"")</f>
        <v/>
      </c>
      <c r="I82" s="10" t="str">
        <f>IFERROR(VLOOKUP($C82,'[1]2021-11-20NCCX10'!$D:$Z,9,0),"")</f>
        <v/>
      </c>
      <c r="J82" s="10" t="str">
        <f>IFERROR(VLOOKUP($C82,'[1]2021-11-20NCCX10'!$D:$Z,11,0),"")</f>
        <v/>
      </c>
      <c r="K82" s="10" t="str">
        <f>IFERROR(VLOOKUP($C82,'[1]2021-11-20NCCX10'!$D:$Z,17,0),"")</f>
        <v/>
      </c>
    </row>
    <row r="83" spans="1:11" hidden="1" x14ac:dyDescent="0.2">
      <c r="A83" s="9" t="str">
        <f>IF(B83&lt;&gt;" ",'Results Data Entry'!A83," ")</f>
        <v xml:space="preserve"> </v>
      </c>
      <c r="B83" s="9" t="str">
        <f>'Results Data Entry'!J83</f>
        <v xml:space="preserve"> </v>
      </c>
      <c r="C83" s="9" t="str">
        <f t="shared" si="1"/>
        <v xml:space="preserve"> Juniors 13-14 Boys/Girls</v>
      </c>
      <c r="D83" s="10" t="str">
        <f>IFERROR(VLOOKUP($C83,'[1]2021-11-20NCCX10'!$D:$Z,4,0),"")</f>
        <v/>
      </c>
      <c r="E83" s="10" t="str">
        <f>IFERROR(VLOOKUP($C83,'[1]2021-11-20NCCX10'!$D:$Z,5,0),"")</f>
        <v/>
      </c>
      <c r="F83" s="10" t="str">
        <f>IFERROR(VLOOKUP($C83,'[1]2021-11-20NCCX10'!$D:$Z,7,0),"")</f>
        <v/>
      </c>
      <c r="G83" s="10" t="str">
        <f>IFERROR(VLOOKUP($C83,'[1]2021-11-20NCCX10'!$D:$Z,10,0),"")</f>
        <v/>
      </c>
      <c r="H83" s="11" t="str">
        <f>IFERROR(VLOOKUP($C83,'[1]2021-11-20NCCX10'!$D:$Z,12,0),"")</f>
        <v/>
      </c>
      <c r="I83" s="10" t="str">
        <f>IFERROR(VLOOKUP($C83,'[1]2021-11-20NCCX10'!$D:$Z,9,0),"")</f>
        <v/>
      </c>
      <c r="J83" s="10" t="str">
        <f>IFERROR(VLOOKUP($C83,'[1]2021-11-20NCCX10'!$D:$Z,11,0),"")</f>
        <v/>
      </c>
      <c r="K83" s="10" t="str">
        <f>IFERROR(VLOOKUP($C83,'[1]2021-11-20NCCX10'!$D:$Z,17,0),"")</f>
        <v/>
      </c>
    </row>
    <row r="84" spans="1:11" hidden="1" x14ac:dyDescent="0.2">
      <c r="A84" s="9" t="str">
        <f>IF(B84&lt;&gt;" ",'Results Data Entry'!A84," ")</f>
        <v xml:space="preserve"> </v>
      </c>
      <c r="B84" s="9" t="str">
        <f>'Results Data Entry'!J84</f>
        <v xml:space="preserve"> </v>
      </c>
      <c r="C84" s="9" t="str">
        <f t="shared" si="1"/>
        <v xml:space="preserve"> Juniors 13-14 Boys/Girls</v>
      </c>
      <c r="D84" s="10" t="str">
        <f>IFERROR(VLOOKUP($C84,'[1]2021-11-20NCCX10'!$D:$Z,4,0),"")</f>
        <v/>
      </c>
      <c r="E84" s="10" t="str">
        <f>IFERROR(VLOOKUP($C84,'[1]2021-11-20NCCX10'!$D:$Z,5,0),"")</f>
        <v/>
      </c>
      <c r="F84" s="10" t="str">
        <f>IFERROR(VLOOKUP($C84,'[1]2021-11-20NCCX10'!$D:$Z,7,0),"")</f>
        <v/>
      </c>
      <c r="G84" s="10" t="str">
        <f>IFERROR(VLOOKUP($C84,'[1]2021-11-20NCCX10'!$D:$Z,10,0),"")</f>
        <v/>
      </c>
      <c r="H84" s="11" t="str">
        <f>IFERROR(VLOOKUP($C84,'[1]2021-11-20NCCX10'!$D:$Z,12,0),"")</f>
        <v/>
      </c>
      <c r="I84" s="10" t="str">
        <f>IFERROR(VLOOKUP($C84,'[1]2021-11-20NCCX10'!$D:$Z,9,0),"")</f>
        <v/>
      </c>
      <c r="J84" s="10" t="str">
        <f>IFERROR(VLOOKUP($C84,'[1]2021-11-20NCCX10'!$D:$Z,11,0),"")</f>
        <v/>
      </c>
      <c r="K84" s="10" t="str">
        <f>IFERROR(VLOOKUP($C84,'[1]2021-11-20NCCX10'!$D:$Z,17,0),"")</f>
        <v/>
      </c>
    </row>
    <row r="85" spans="1:11" hidden="1" x14ac:dyDescent="0.2">
      <c r="A85" s="9" t="str">
        <f>IF(B85&lt;&gt;" ",'Results Data Entry'!A85," ")</f>
        <v xml:space="preserve"> </v>
      </c>
      <c r="B85" s="9" t="str">
        <f>'Results Data Entry'!J85</f>
        <v xml:space="preserve"> </v>
      </c>
      <c r="C85" s="9" t="str">
        <f t="shared" si="1"/>
        <v xml:space="preserve"> Juniors 13-14 Boys/Girls</v>
      </c>
      <c r="D85" s="10" t="str">
        <f>IFERROR(VLOOKUP($C85,'[1]2021-11-20NCCX10'!$D:$Z,4,0),"")</f>
        <v/>
      </c>
      <c r="E85" s="10" t="str">
        <f>IFERROR(VLOOKUP($C85,'[1]2021-11-20NCCX10'!$D:$Z,5,0),"")</f>
        <v/>
      </c>
      <c r="F85" s="10" t="str">
        <f>IFERROR(VLOOKUP($C85,'[1]2021-11-20NCCX10'!$D:$Z,7,0),"")</f>
        <v/>
      </c>
      <c r="G85" s="10" t="str">
        <f>IFERROR(VLOOKUP($C85,'[1]2021-11-20NCCX10'!$D:$Z,10,0),"")</f>
        <v/>
      </c>
      <c r="H85" s="11" t="str">
        <f>IFERROR(VLOOKUP($C85,'[1]2021-11-20NCCX10'!$D:$Z,12,0),"")</f>
        <v/>
      </c>
      <c r="I85" s="10" t="str">
        <f>IFERROR(VLOOKUP($C85,'[1]2021-11-20NCCX10'!$D:$Z,9,0),"")</f>
        <v/>
      </c>
      <c r="J85" s="10" t="str">
        <f>IFERROR(VLOOKUP($C85,'[1]2021-11-20NCCX10'!$D:$Z,11,0),"")</f>
        <v/>
      </c>
      <c r="K85" s="10" t="str">
        <f>IFERROR(VLOOKUP($C85,'[1]2021-11-20NCCX10'!$D:$Z,17,0),"")</f>
        <v/>
      </c>
    </row>
    <row r="86" spans="1:11" hidden="1" x14ac:dyDescent="0.2">
      <c r="A86" s="9" t="str">
        <f>IF(B86&lt;&gt;" ",'Results Data Entry'!A86," ")</f>
        <v xml:space="preserve"> </v>
      </c>
      <c r="B86" s="9" t="str">
        <f>'Results Data Entry'!J86</f>
        <v xml:space="preserve"> </v>
      </c>
      <c r="C86" s="9" t="str">
        <f t="shared" si="1"/>
        <v xml:space="preserve"> Juniors 13-14 Boys/Girls</v>
      </c>
      <c r="D86" s="10" t="str">
        <f>IFERROR(VLOOKUP($C86,'[1]2021-11-20NCCX10'!$D:$Z,4,0),"")</f>
        <v/>
      </c>
      <c r="E86" s="10" t="str">
        <f>IFERROR(VLOOKUP($C86,'[1]2021-11-20NCCX10'!$D:$Z,5,0),"")</f>
        <v/>
      </c>
      <c r="F86" s="10" t="str">
        <f>IFERROR(VLOOKUP($C86,'[1]2021-11-20NCCX10'!$D:$Z,7,0),"")</f>
        <v/>
      </c>
      <c r="G86" s="10" t="str">
        <f>IFERROR(VLOOKUP($C86,'[1]2021-11-20NCCX10'!$D:$Z,10,0),"")</f>
        <v/>
      </c>
      <c r="H86" s="11" t="str">
        <f>IFERROR(VLOOKUP($C86,'[1]2021-11-20NCCX10'!$D:$Z,12,0),"")</f>
        <v/>
      </c>
      <c r="I86" s="10" t="str">
        <f>IFERROR(VLOOKUP($C86,'[1]2021-11-20NCCX10'!$D:$Z,9,0),"")</f>
        <v/>
      </c>
      <c r="J86" s="10" t="str">
        <f>IFERROR(VLOOKUP($C86,'[1]2021-11-20NCCX10'!$D:$Z,11,0),"")</f>
        <v/>
      </c>
      <c r="K86" s="10" t="str">
        <f>IFERROR(VLOOKUP($C86,'[1]2021-11-20NCCX10'!$D:$Z,17,0),"")</f>
        <v/>
      </c>
    </row>
    <row r="87" spans="1:11" hidden="1" x14ac:dyDescent="0.2">
      <c r="A87" s="9" t="str">
        <f>IF(B87&lt;&gt;" ",'Results Data Entry'!A87," ")</f>
        <v xml:space="preserve"> </v>
      </c>
      <c r="B87" s="9" t="str">
        <f>'Results Data Entry'!J87</f>
        <v xml:space="preserve"> </v>
      </c>
      <c r="C87" s="9" t="str">
        <f t="shared" si="1"/>
        <v xml:space="preserve"> Juniors 13-14 Boys/Girls</v>
      </c>
      <c r="D87" s="10" t="str">
        <f>IFERROR(VLOOKUP($C87,'[1]2021-11-20NCCX10'!$D:$Z,4,0),"")</f>
        <v/>
      </c>
      <c r="E87" s="10" t="str">
        <f>IFERROR(VLOOKUP($C87,'[1]2021-11-20NCCX10'!$D:$Z,5,0),"")</f>
        <v/>
      </c>
      <c r="F87" s="10" t="str">
        <f>IFERROR(VLOOKUP($C87,'[1]2021-11-20NCCX10'!$D:$Z,7,0),"")</f>
        <v/>
      </c>
      <c r="G87" s="10" t="str">
        <f>IFERROR(VLOOKUP($C87,'[1]2021-11-20NCCX10'!$D:$Z,10,0),"")</f>
        <v/>
      </c>
      <c r="H87" s="11" t="str">
        <f>IFERROR(VLOOKUP($C87,'[1]2021-11-20NCCX10'!$D:$Z,12,0),"")</f>
        <v/>
      </c>
      <c r="I87" s="10" t="str">
        <f>IFERROR(VLOOKUP($C87,'[1]2021-11-20NCCX10'!$D:$Z,9,0),"")</f>
        <v/>
      </c>
      <c r="J87" s="10" t="str">
        <f>IFERROR(VLOOKUP($C87,'[1]2021-11-20NCCX10'!$D:$Z,11,0),"")</f>
        <v/>
      </c>
      <c r="K87" s="10" t="str">
        <f>IFERROR(VLOOKUP($C87,'[1]2021-11-20NCCX10'!$D:$Z,17,0),"")</f>
        <v/>
      </c>
    </row>
    <row r="88" spans="1:11" hidden="1" x14ac:dyDescent="0.2">
      <c r="A88" s="9" t="str">
        <f>IF(B88&lt;&gt;" ",'Results Data Entry'!A88," ")</f>
        <v xml:space="preserve"> </v>
      </c>
      <c r="B88" s="9" t="str">
        <f>'Results Data Entry'!J88</f>
        <v xml:space="preserve"> </v>
      </c>
      <c r="C88" s="9" t="str">
        <f t="shared" si="1"/>
        <v xml:space="preserve"> Juniors 13-14 Boys/Girls</v>
      </c>
      <c r="D88" s="10" t="str">
        <f>IFERROR(VLOOKUP($C88,'[1]2021-11-20NCCX10'!$D:$Z,4,0),"")</f>
        <v/>
      </c>
      <c r="E88" s="10" t="str">
        <f>IFERROR(VLOOKUP($C88,'[1]2021-11-20NCCX10'!$D:$Z,5,0),"")</f>
        <v/>
      </c>
      <c r="F88" s="10" t="str">
        <f>IFERROR(VLOOKUP($C88,'[1]2021-11-20NCCX10'!$D:$Z,7,0),"")</f>
        <v/>
      </c>
      <c r="G88" s="10" t="str">
        <f>IFERROR(VLOOKUP($C88,'[1]2021-11-20NCCX10'!$D:$Z,10,0),"")</f>
        <v/>
      </c>
      <c r="H88" s="11" t="str">
        <f>IFERROR(VLOOKUP($C88,'[1]2021-11-20NCCX10'!$D:$Z,12,0),"")</f>
        <v/>
      </c>
      <c r="I88" s="10" t="str">
        <f>IFERROR(VLOOKUP($C88,'[1]2021-11-20NCCX10'!$D:$Z,9,0),"")</f>
        <v/>
      </c>
      <c r="J88" s="10" t="str">
        <f>IFERROR(VLOOKUP($C88,'[1]2021-11-20NCCX10'!$D:$Z,11,0),"")</f>
        <v/>
      </c>
      <c r="K88" s="10" t="str">
        <f>IFERROR(VLOOKUP($C88,'[1]2021-11-20NCCX10'!$D:$Z,17,0),"")</f>
        <v/>
      </c>
    </row>
    <row r="89" spans="1:11" hidden="1" x14ac:dyDescent="0.2">
      <c r="A89" s="9" t="str">
        <f>IF(B89&lt;&gt;" ",'Results Data Entry'!A89," ")</f>
        <v xml:space="preserve"> </v>
      </c>
      <c r="B89" s="9" t="str">
        <f>'Results Data Entry'!J89</f>
        <v xml:space="preserve"> </v>
      </c>
      <c r="C89" s="9" t="str">
        <f t="shared" si="1"/>
        <v xml:space="preserve"> Juniors 13-14 Boys/Girls</v>
      </c>
      <c r="D89" s="10" t="str">
        <f>IFERROR(VLOOKUP($C89,'[1]2021-11-20NCCX10'!$D:$Z,4,0),"")</f>
        <v/>
      </c>
      <c r="E89" s="10" t="str">
        <f>IFERROR(VLOOKUP($C89,'[1]2021-11-20NCCX10'!$D:$Z,5,0),"")</f>
        <v/>
      </c>
      <c r="F89" s="10" t="str">
        <f>IFERROR(VLOOKUP($C89,'[1]2021-11-20NCCX10'!$D:$Z,7,0),"")</f>
        <v/>
      </c>
      <c r="G89" s="10" t="str">
        <f>IFERROR(VLOOKUP($C89,'[1]2021-11-20NCCX10'!$D:$Z,10,0),"")</f>
        <v/>
      </c>
      <c r="H89" s="11" t="str">
        <f>IFERROR(VLOOKUP($C89,'[1]2021-11-20NCCX10'!$D:$Z,12,0),"")</f>
        <v/>
      </c>
      <c r="I89" s="10" t="str">
        <f>IFERROR(VLOOKUP($C89,'[1]2021-11-20NCCX10'!$D:$Z,9,0),"")</f>
        <v/>
      </c>
      <c r="J89" s="10" t="str">
        <f>IFERROR(VLOOKUP($C89,'[1]2021-11-20NCCX10'!$D:$Z,11,0),"")</f>
        <v/>
      </c>
      <c r="K89" s="10" t="str">
        <f>IFERROR(VLOOKUP($C89,'[1]2021-11-20NCCX10'!$D:$Z,17,0),"")</f>
        <v/>
      </c>
    </row>
    <row r="90" spans="1:11" hidden="1" x14ac:dyDescent="0.2">
      <c r="A90" s="9" t="str">
        <f>IF(B90&lt;&gt;" ",'Results Data Entry'!A90," ")</f>
        <v xml:space="preserve"> </v>
      </c>
      <c r="B90" s="9" t="str">
        <f>'Results Data Entry'!J90</f>
        <v xml:space="preserve"> </v>
      </c>
      <c r="C90" s="9" t="str">
        <f t="shared" si="1"/>
        <v xml:space="preserve"> Juniors 13-14 Boys/Girls</v>
      </c>
      <c r="D90" s="10" t="str">
        <f>IFERROR(VLOOKUP($C90,'[1]2021-11-20NCCX10'!$D:$Z,4,0),"")</f>
        <v/>
      </c>
      <c r="E90" s="10" t="str">
        <f>IFERROR(VLOOKUP($C90,'[1]2021-11-20NCCX10'!$D:$Z,5,0),"")</f>
        <v/>
      </c>
      <c r="F90" s="10" t="str">
        <f>IFERROR(VLOOKUP($C90,'[1]2021-11-20NCCX10'!$D:$Z,7,0),"")</f>
        <v/>
      </c>
      <c r="G90" s="10" t="str">
        <f>IFERROR(VLOOKUP($C90,'[1]2021-11-20NCCX10'!$D:$Z,10,0),"")</f>
        <v/>
      </c>
      <c r="H90" s="11" t="str">
        <f>IFERROR(VLOOKUP($C90,'[1]2021-11-20NCCX10'!$D:$Z,12,0),"")</f>
        <v/>
      </c>
      <c r="I90" s="10" t="str">
        <f>IFERROR(VLOOKUP($C90,'[1]2021-11-20NCCX10'!$D:$Z,9,0),"")</f>
        <v/>
      </c>
      <c r="J90" s="10" t="str">
        <f>IFERROR(VLOOKUP($C90,'[1]2021-11-20NCCX10'!$D:$Z,11,0),"")</f>
        <v/>
      </c>
      <c r="K90" s="10" t="str">
        <f>IFERROR(VLOOKUP($C90,'[1]2021-11-20NCCX10'!$D:$Z,17,0),"")</f>
        <v/>
      </c>
    </row>
    <row r="91" spans="1:11" hidden="1" x14ac:dyDescent="0.2">
      <c r="A91" s="9" t="str">
        <f>IF(B91&lt;&gt;" ",'Results Data Entry'!A91," ")</f>
        <v xml:space="preserve"> </v>
      </c>
      <c r="B91" s="9" t="str">
        <f>'Results Data Entry'!J91</f>
        <v xml:space="preserve"> </v>
      </c>
      <c r="C91" s="9" t="str">
        <f t="shared" si="1"/>
        <v xml:space="preserve"> Juniors 13-14 Boys/Girls</v>
      </c>
      <c r="D91" s="10" t="str">
        <f>IFERROR(VLOOKUP($C91,'[1]2021-11-20NCCX10'!$D:$Z,4,0),"")</f>
        <v/>
      </c>
      <c r="E91" s="10" t="str">
        <f>IFERROR(VLOOKUP($C91,'[1]2021-11-20NCCX10'!$D:$Z,5,0),"")</f>
        <v/>
      </c>
      <c r="F91" s="10" t="str">
        <f>IFERROR(VLOOKUP($C91,'[1]2021-11-20NCCX10'!$D:$Z,7,0),"")</f>
        <v/>
      </c>
      <c r="G91" s="10" t="str">
        <f>IFERROR(VLOOKUP($C91,'[1]2021-11-20NCCX10'!$D:$Z,10,0),"")</f>
        <v/>
      </c>
      <c r="H91" s="11" t="str">
        <f>IFERROR(VLOOKUP($C91,'[1]2021-11-20NCCX10'!$D:$Z,12,0),"")</f>
        <v/>
      </c>
      <c r="I91" s="10" t="str">
        <f>IFERROR(VLOOKUP($C91,'[1]2021-11-20NCCX10'!$D:$Z,9,0),"")</f>
        <v/>
      </c>
      <c r="J91" s="10" t="str">
        <f>IFERROR(VLOOKUP($C91,'[1]2021-11-20NCCX10'!$D:$Z,11,0),"")</f>
        <v/>
      </c>
      <c r="K91" s="10" t="str">
        <f>IFERROR(VLOOKUP($C91,'[1]2021-11-20NCCX10'!$D:$Z,17,0),"")</f>
        <v/>
      </c>
    </row>
    <row r="92" spans="1:11" hidden="1" x14ac:dyDescent="0.2">
      <c r="A92" s="9" t="str">
        <f>IF(B92&lt;&gt;" ",'Results Data Entry'!A92," ")</f>
        <v xml:space="preserve"> </v>
      </c>
      <c r="B92" s="9" t="str">
        <f>'Results Data Entry'!J92</f>
        <v xml:space="preserve"> </v>
      </c>
      <c r="C92" s="9" t="str">
        <f t="shared" si="1"/>
        <v xml:space="preserve"> Juniors 13-14 Boys/Girls</v>
      </c>
      <c r="D92" s="10" t="str">
        <f>IFERROR(VLOOKUP($C92,'[1]2021-11-20NCCX10'!$D:$Z,4,0),"")</f>
        <v/>
      </c>
      <c r="E92" s="10" t="str">
        <f>IFERROR(VLOOKUP($C92,'[1]2021-11-20NCCX10'!$D:$Z,5,0),"")</f>
        <v/>
      </c>
      <c r="F92" s="10" t="str">
        <f>IFERROR(VLOOKUP($C92,'[1]2021-11-20NCCX10'!$D:$Z,7,0),"")</f>
        <v/>
      </c>
      <c r="G92" s="10" t="str">
        <f>IFERROR(VLOOKUP($C92,'[1]2021-11-20NCCX10'!$D:$Z,10,0),"")</f>
        <v/>
      </c>
      <c r="H92" s="11" t="str">
        <f>IFERROR(VLOOKUP($C92,'[1]2021-11-20NCCX10'!$D:$Z,12,0),"")</f>
        <v/>
      </c>
      <c r="I92" s="10" t="str">
        <f>IFERROR(VLOOKUP($C92,'[1]2021-11-20NCCX10'!$D:$Z,9,0),"")</f>
        <v/>
      </c>
      <c r="J92" s="10" t="str">
        <f>IFERROR(VLOOKUP($C92,'[1]2021-11-20NCCX10'!$D:$Z,11,0),"")</f>
        <v/>
      </c>
      <c r="K92" s="10" t="str">
        <f>IFERROR(VLOOKUP($C92,'[1]2021-11-20NCCX10'!$D:$Z,17,0),"")</f>
        <v/>
      </c>
    </row>
    <row r="93" spans="1:11" hidden="1" x14ac:dyDescent="0.2">
      <c r="A93" s="9" t="str">
        <f>IF(B93&lt;&gt;" ",'Results Data Entry'!A93," ")</f>
        <v xml:space="preserve"> </v>
      </c>
      <c r="B93" s="9" t="str">
        <f>'Results Data Entry'!J93</f>
        <v xml:space="preserve"> </v>
      </c>
      <c r="C93" s="9" t="str">
        <f t="shared" si="1"/>
        <v xml:space="preserve"> Juniors 13-14 Boys/Girls</v>
      </c>
      <c r="D93" s="10" t="str">
        <f>IFERROR(VLOOKUP($C93,'[1]2021-11-20NCCX10'!$D:$Z,4,0),"")</f>
        <v/>
      </c>
      <c r="E93" s="10" t="str">
        <f>IFERROR(VLOOKUP($C93,'[1]2021-11-20NCCX10'!$D:$Z,5,0),"")</f>
        <v/>
      </c>
      <c r="F93" s="10" t="str">
        <f>IFERROR(VLOOKUP($C93,'[1]2021-11-20NCCX10'!$D:$Z,7,0),"")</f>
        <v/>
      </c>
      <c r="G93" s="10" t="str">
        <f>IFERROR(VLOOKUP($C93,'[1]2021-11-20NCCX10'!$D:$Z,10,0),"")</f>
        <v/>
      </c>
      <c r="H93" s="11" t="str">
        <f>IFERROR(VLOOKUP($C93,'[1]2021-11-20NCCX10'!$D:$Z,12,0),"")</f>
        <v/>
      </c>
      <c r="I93" s="10" t="str">
        <f>IFERROR(VLOOKUP($C93,'[1]2021-11-20NCCX10'!$D:$Z,9,0),"")</f>
        <v/>
      </c>
      <c r="J93" s="10" t="str">
        <f>IFERROR(VLOOKUP($C93,'[1]2021-11-20NCCX10'!$D:$Z,11,0),"")</f>
        <v/>
      </c>
      <c r="K93" s="10" t="str">
        <f>IFERROR(VLOOKUP($C93,'[1]2021-11-20NCCX10'!$D:$Z,17,0),"")</f>
        <v/>
      </c>
    </row>
    <row r="94" spans="1:11" hidden="1" x14ac:dyDescent="0.2">
      <c r="A94" s="9" t="str">
        <f>IF(B94&lt;&gt;" ",'Results Data Entry'!A94," ")</f>
        <v xml:space="preserve"> </v>
      </c>
      <c r="B94" s="9" t="str">
        <f>'Results Data Entry'!J94</f>
        <v xml:space="preserve"> </v>
      </c>
      <c r="C94" s="9" t="str">
        <f t="shared" si="1"/>
        <v xml:space="preserve"> Juniors 13-14 Boys/Girls</v>
      </c>
      <c r="D94" s="10" t="str">
        <f>IFERROR(VLOOKUP($C94,'[1]2021-11-20NCCX10'!$D:$Z,4,0),"")</f>
        <v/>
      </c>
      <c r="E94" s="10" t="str">
        <f>IFERROR(VLOOKUP($C94,'[1]2021-11-20NCCX10'!$D:$Z,5,0),"")</f>
        <v/>
      </c>
      <c r="F94" s="10" t="str">
        <f>IFERROR(VLOOKUP($C94,'[1]2021-11-20NCCX10'!$D:$Z,7,0),"")</f>
        <v/>
      </c>
      <c r="G94" s="10" t="str">
        <f>IFERROR(VLOOKUP($C94,'[1]2021-11-20NCCX10'!$D:$Z,10,0),"")</f>
        <v/>
      </c>
      <c r="H94" s="11" t="str">
        <f>IFERROR(VLOOKUP($C94,'[1]2021-11-20NCCX10'!$D:$Z,12,0),"")</f>
        <v/>
      </c>
      <c r="I94" s="10" t="str">
        <f>IFERROR(VLOOKUP($C94,'[1]2021-11-20NCCX10'!$D:$Z,9,0),"")</f>
        <v/>
      </c>
      <c r="J94" s="10" t="str">
        <f>IFERROR(VLOOKUP($C94,'[1]2021-11-20NCCX10'!$D:$Z,11,0),"")</f>
        <v/>
      </c>
      <c r="K94" s="10" t="str">
        <f>IFERROR(VLOOKUP($C94,'[1]2021-11-20NCCX10'!$D:$Z,17,0),"")</f>
        <v/>
      </c>
    </row>
    <row r="95" spans="1:11" hidden="1" x14ac:dyDescent="0.2">
      <c r="A95" s="9" t="str">
        <f>IF(B95&lt;&gt;" ",'Results Data Entry'!A95," ")</f>
        <v xml:space="preserve"> </v>
      </c>
      <c r="B95" s="9" t="str">
        <f>'Results Data Entry'!J95</f>
        <v xml:space="preserve"> </v>
      </c>
      <c r="C95" s="9" t="str">
        <f t="shared" si="1"/>
        <v xml:space="preserve"> Juniors 13-14 Boys/Girls</v>
      </c>
      <c r="D95" s="10" t="str">
        <f>IFERROR(VLOOKUP($C95,'[1]2021-11-20NCCX10'!$D:$Z,4,0),"")</f>
        <v/>
      </c>
      <c r="E95" s="10" t="str">
        <f>IFERROR(VLOOKUP($C95,'[1]2021-11-20NCCX10'!$D:$Z,5,0),"")</f>
        <v/>
      </c>
      <c r="F95" s="10" t="str">
        <f>IFERROR(VLOOKUP($C95,'[1]2021-11-20NCCX10'!$D:$Z,7,0),"")</f>
        <v/>
      </c>
      <c r="G95" s="10" t="str">
        <f>IFERROR(VLOOKUP($C95,'[1]2021-11-20NCCX10'!$D:$Z,10,0),"")</f>
        <v/>
      </c>
      <c r="H95" s="11" t="str">
        <f>IFERROR(VLOOKUP($C95,'[1]2021-11-20NCCX10'!$D:$Z,12,0),"")</f>
        <v/>
      </c>
      <c r="I95" s="10" t="str">
        <f>IFERROR(VLOOKUP($C95,'[1]2021-11-20NCCX10'!$D:$Z,9,0),"")</f>
        <v/>
      </c>
      <c r="J95" s="10" t="str">
        <f>IFERROR(VLOOKUP($C95,'[1]2021-11-20NCCX10'!$D:$Z,11,0),"")</f>
        <v/>
      </c>
      <c r="K95" s="10" t="str">
        <f>IFERROR(VLOOKUP($C95,'[1]2021-11-20NCCX10'!$D:$Z,17,0),"")</f>
        <v/>
      </c>
    </row>
    <row r="96" spans="1:11" hidden="1" x14ac:dyDescent="0.2">
      <c r="A96" s="9" t="str">
        <f>IF(B96&lt;&gt;" ",'Results Data Entry'!A96," ")</f>
        <v xml:space="preserve"> </v>
      </c>
      <c r="B96" s="9" t="str">
        <f>'Results Data Entry'!J96</f>
        <v xml:space="preserve"> </v>
      </c>
      <c r="C96" s="9" t="str">
        <f t="shared" si="1"/>
        <v xml:space="preserve"> Juniors 13-14 Boys/Girls</v>
      </c>
      <c r="D96" s="10" t="str">
        <f>IFERROR(VLOOKUP($C96,'[1]2021-11-20NCCX10'!$D:$Z,4,0),"")</f>
        <v/>
      </c>
      <c r="E96" s="10" t="str">
        <f>IFERROR(VLOOKUP($C96,'[1]2021-11-20NCCX10'!$D:$Z,5,0),"")</f>
        <v/>
      </c>
      <c r="F96" s="10" t="str">
        <f>IFERROR(VLOOKUP($C96,'[1]2021-11-20NCCX10'!$D:$Z,7,0),"")</f>
        <v/>
      </c>
      <c r="G96" s="10" t="str">
        <f>IFERROR(VLOOKUP($C96,'[1]2021-11-20NCCX10'!$D:$Z,10,0),"")</f>
        <v/>
      </c>
      <c r="H96" s="11" t="str">
        <f>IFERROR(VLOOKUP($C96,'[1]2021-11-20NCCX10'!$D:$Z,12,0),"")</f>
        <v/>
      </c>
      <c r="I96" s="10" t="str">
        <f>IFERROR(VLOOKUP($C96,'[1]2021-11-20NCCX10'!$D:$Z,9,0),"")</f>
        <v/>
      </c>
      <c r="J96" s="10" t="str">
        <f>IFERROR(VLOOKUP($C96,'[1]2021-11-20NCCX10'!$D:$Z,11,0),"")</f>
        <v/>
      </c>
      <c r="K96" s="10" t="str">
        <f>IFERROR(VLOOKUP($C96,'[1]2021-11-20NCCX10'!$D:$Z,17,0),"")</f>
        <v/>
      </c>
    </row>
  </sheetData>
  <pageMargins left="0.1" right="0.1" top="2" bottom="0.75" header="0.3" footer="0.3"/>
  <pageSetup fitToHeight="0" orientation="portrait" r:id="rId1"/>
  <headerFooter>
    <oddHeader xml:space="preserve">&amp;C&amp;G
NCCX #10/NCGP #1 @ Hendersonville, NC, 11/20/2021
&amp;"-,Bold"&amp;14&amp;A&amp;R&amp;G
</oddHeader>
    <oddFooter>&amp;CPrinted at: 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Men CX 4,5</vt:lpstr>
      <vt:lpstr>Masters Men 40+ CX4,5</vt:lpstr>
      <vt:lpstr>Masters Men 50+ CX4,5</vt:lpstr>
      <vt:lpstr>Collegiate Men C</vt:lpstr>
      <vt:lpstr>Juniors 15-18 Boys-Girls</vt:lpstr>
      <vt:lpstr>Women CX 4,5</vt:lpstr>
      <vt:lpstr>Collegiate Women B</vt:lpstr>
      <vt:lpstr>Collegiate Women C</vt:lpstr>
      <vt:lpstr>Juniors 13-14 Boys-Girls</vt:lpstr>
      <vt:lpstr>Juniors 9-12 Boys-Girls</vt:lpstr>
      <vt:lpstr>Women CX 2-3</vt:lpstr>
      <vt:lpstr>Masters Women 40+ CX 1,2,3,4</vt:lpstr>
      <vt:lpstr>Women CX 3,4</vt:lpstr>
      <vt:lpstr>Collegiate Women A</vt:lpstr>
      <vt:lpstr>Men CX 2,3</vt:lpstr>
      <vt:lpstr>Collegiate Men A</vt:lpstr>
      <vt:lpstr>Collegiate Men B</vt:lpstr>
      <vt:lpstr>UCI  Junior Men 17-18</vt:lpstr>
      <vt:lpstr>UCI Junior Women 17-18</vt:lpstr>
      <vt:lpstr>Single Speed</vt:lpstr>
      <vt:lpstr>Masters Men 40+ CX1,2,3</vt:lpstr>
      <vt:lpstr>Masters Men 50+ CX1,2,3</vt:lpstr>
      <vt:lpstr>Masters Men 60+ CX1,2,3</vt:lpstr>
      <vt:lpstr>UCI Elite Women</vt:lpstr>
      <vt:lpstr>Elite Men Pro-CX 1,2,3</vt:lpstr>
      <vt:lpstr>Results Data Entry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Smalley</dc:creator>
  <cp:lastModifiedBy>Jim Smalley</cp:lastModifiedBy>
  <cp:lastPrinted>2021-11-20T19:15:54Z</cp:lastPrinted>
  <dcterms:created xsi:type="dcterms:W3CDTF">2017-09-30T15:14:22Z</dcterms:created>
  <dcterms:modified xsi:type="dcterms:W3CDTF">2021-11-20T22:02:32Z</dcterms:modified>
</cp:coreProperties>
</file>