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212"/>
  <workbookPr dateCompatibility="0"/>
  <mc:AlternateContent xmlns:mc="http://schemas.openxmlformats.org/markup-compatibility/2006">
    <mc:Choice Requires="x15">
      <x15ac:absPath xmlns:x15ac="http://schemas.microsoft.com/office/spreadsheetml/2010/11/ac" url="/Users/Jessica/Desktop/untitled folder/"/>
    </mc:Choice>
  </mc:AlternateContent>
  <xr:revisionPtr revIDLastSave="0" documentId="8_{576070B7-ADF9-944A-9881-B7BCB9CCFF30}" xr6:coauthVersionLast="47" xr6:coauthVersionMax="47" xr10:uidLastSave="{00000000-0000-0000-0000-000000000000}"/>
  <bookViews>
    <workbookView xWindow="0" yWindow="500" windowWidth="35840" windowHeight="21900" xr2:uid="{00000000-000D-0000-FFFF-FFFF00000000}"/>
  </bookViews>
  <sheets>
    <sheet name="TR" sheetId="1" r:id="rId1"/>
    <sheet name="WF Savings Acct" sheetId="2" r:id="rId2"/>
    <sheet name="PayPal" sheetId="3" r:id="rId3"/>
    <sheet name="WF Checking Acct" sheetId="4" r:id="rId4"/>
    <sheet name="Betterworld" sheetId="5" r:id="rId5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="http://schemas.openxmlformats.org/spreadsheetml/2006/main" xmlns:r="http://schemas.openxmlformats.org/officeDocument/2006/relationships" uri="GoogleSheetsCustomDataVersion1">
      <go:sheetsCustomData xmlns:go="http://customooxmlschemas.google.com/" r:id="rId9" roundtripDataSignature="AMtx7mhGgKb+oiY6L4L6kDrqeeu/WBn8Iw=="/>
    </ext>
  </extLst>
</workbook>
</file>

<file path=xl/calcChain.xml><?xml version="1.0" encoding="utf-8"?>
<calcChain xmlns="http://purl.oclc.org/ooxml/spreadsheetml/main">
  <c r="J124" i="5" l="1"/>
  <c r="J125" i="5" s="1"/>
  <c r="I102" i="5"/>
  <c r="M101" i="5"/>
  <c r="J114" i="5" s="1"/>
  <c r="J101" i="5"/>
  <c r="J100" i="5"/>
  <c r="J99" i="5"/>
  <c r="J98" i="5"/>
  <c r="J96" i="5"/>
  <c r="J94" i="5"/>
  <c r="J92" i="5"/>
  <c r="J91" i="5"/>
  <c r="J90" i="5"/>
  <c r="J89" i="5"/>
  <c r="J88" i="5"/>
  <c r="J87" i="5"/>
  <c r="J84" i="5"/>
  <c r="J83" i="5"/>
  <c r="J82" i="5"/>
  <c r="J81" i="5"/>
  <c r="J79" i="5"/>
  <c r="J78" i="5"/>
  <c r="J76" i="5"/>
  <c r="J75" i="5"/>
  <c r="J73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6" i="5"/>
  <c r="J55" i="5"/>
  <c r="J54" i="5"/>
  <c r="J53" i="5"/>
  <c r="J52" i="5"/>
  <c r="J51" i="5"/>
  <c r="J49" i="5"/>
  <c r="J48" i="5"/>
  <c r="J47" i="5"/>
  <c r="I44" i="5"/>
  <c r="J113" i="5" s="1"/>
  <c r="M41" i="5"/>
  <c r="J119" i="5" s="1"/>
  <c r="J30" i="5"/>
  <c r="J28" i="5"/>
  <c r="J17" i="5"/>
  <c r="J13" i="5"/>
  <c r="C27" i="1" s="1"/>
  <c r="I13" i="5"/>
  <c r="C28" i="1" s="1"/>
  <c r="J7" i="5"/>
  <c r="I7" i="5"/>
  <c r="I37" i="4"/>
  <c r="I8" i="3"/>
  <c r="E9" i="2"/>
  <c r="E10" i="2" s="1"/>
  <c r="G8" i="2"/>
  <c r="A46" i="1"/>
  <c r="A45" i="1"/>
  <c r="A48" i="1" s="1"/>
  <c r="C40" i="1"/>
  <c r="C22" i="1"/>
  <c r="C12" i="1"/>
  <c r="J102" i="5" l="1"/>
  <c r="K7" i="5"/>
  <c r="J44" i="5"/>
  <c r="J108" i="5"/>
  <c r="J110" i="5" s="1"/>
  <c r="K102" i="5"/>
  <c r="C30" i="1"/>
  <c r="K44" i="5"/>
  <c r="J112" i="5"/>
  <c r="J115" i="5" s="1"/>
  <c r="J117" i="5"/>
  <c r="J118" i="5"/>
  <c r="K13" i="5"/>
  <c r="J120" i="5" l="1"/>
</calcChain>
</file>

<file path=xl/sharedStrings.xml><?xml version="1.0" encoding="utf-8"?>
<sst xmlns="http://purl.oclc.org/ooxml/spreadsheetml/main" count="603" uniqueCount="301">
  <si>
    <t>Webster Elementary School PTA</t>
  </si>
  <si>
    <t>Monthly Treasurer’s Report at General Meetings</t>
  </si>
  <si>
    <t xml:space="preserve">Meeting Date: </t>
  </si>
  <si>
    <t xml:space="preserve"> </t>
  </si>
  <si>
    <t>For month:</t>
  </si>
  <si>
    <t>December</t>
  </si>
  <si>
    <t>Wells Fargo Savings Account</t>
  </si>
  <si>
    <t xml:space="preserve">The opening balance on December 1, 2022 was: </t>
  </si>
  <si>
    <t xml:space="preserve">The total interest income was: </t>
  </si>
  <si>
    <t>Transfer to WF checking account</t>
  </si>
  <si>
    <t xml:space="preserve">The ending balance on December 31, 2022 was: </t>
  </si>
  <si>
    <t>PayPal</t>
  </si>
  <si>
    <t xml:space="preserve">The total income was: </t>
  </si>
  <si>
    <t>Transfer in from WF Checking</t>
  </si>
  <si>
    <t>PayPal fees</t>
  </si>
  <si>
    <t>Transfer to Checking acct</t>
  </si>
  <si>
    <t>Zoom Video payment</t>
  </si>
  <si>
    <t>Betterworld</t>
  </si>
  <si>
    <t>*See Betterworld spreadsheet line 121</t>
  </si>
  <si>
    <t>Stripe fees</t>
  </si>
  <si>
    <t>Wells Fargo Checking Account</t>
  </si>
  <si>
    <t>Transfer from WF Savings Account</t>
  </si>
  <si>
    <t>Transfer from PayPal</t>
  </si>
  <si>
    <t>Transfer from Betterworld</t>
  </si>
  <si>
    <t xml:space="preserve">The total expenditures were: </t>
  </si>
  <si>
    <t>I move to ratify bills paid checks (9569-9579) and  electronic bill payments of $212.33 for a total of $10,648.83</t>
  </si>
  <si>
    <t>Checks Total</t>
  </si>
  <si>
    <t>EFT Total</t>
  </si>
  <si>
    <t>Webster Elementary</t>
  </si>
  <si>
    <t>Transaction Report</t>
  </si>
  <si>
    <t>Date</t>
  </si>
  <si>
    <t>Memo/Description</t>
  </si>
  <si>
    <t>Split</t>
  </si>
  <si>
    <t>Debit</t>
  </si>
  <si>
    <t>Credit</t>
  </si>
  <si>
    <t>Balance</t>
  </si>
  <si>
    <t>Wells Fargo PTA Savings-4483</t>
  </si>
  <si>
    <t>Beginning Balance</t>
  </si>
  <si>
    <t>Interest Income</t>
  </si>
  <si>
    <t>Total for Wells Fargo PTA Savings-4483</t>
  </si>
  <si>
    <t>TOTAL</t>
  </si>
  <si>
    <t>Transaction Type</t>
  </si>
  <si>
    <t>Name</t>
  </si>
  <si>
    <t>Paypal</t>
  </si>
  <si>
    <t>Total for Paypal</t>
  </si>
  <si>
    <t>December 2022</t>
  </si>
  <si>
    <t>Num</t>
  </si>
  <si>
    <t>Wells Fargo PTA Checking-8947</t>
  </si>
  <si>
    <t>12/01/2022</t>
  </si>
  <si>
    <t>Check</t>
  </si>
  <si>
    <t>Grace Lee</t>
  </si>
  <si>
    <t>recording 10 songs, 2.5 hr rehearsal, live accompaniment</t>
  </si>
  <si>
    <t>Programs &amp; Events:Holiday Vocal Music</t>
  </si>
  <si>
    <t>12/06/2022</t>
  </si>
  <si>
    <t>Franchise Tax Board</t>
  </si>
  <si>
    <t>PTA Operational Expenses:State/Federal Taxes and Filings</t>
  </si>
  <si>
    <t>Expenditure</t>
  </si>
  <si>
    <t>Christian Pierce</t>
  </si>
  <si>
    <t>Council Lunch</t>
  </si>
  <si>
    <t>PTA Operational Expenses:Dues and Subscriptions</t>
  </si>
  <si>
    <t>12/08/2022</t>
  </si>
  <si>
    <t>Stacy Harris</t>
  </si>
  <si>
    <t>Classroom. supplies</t>
  </si>
  <si>
    <t>Education:Teacher Supplies:Stacy Harris</t>
  </si>
  <si>
    <t>Deposit</t>
  </si>
  <si>
    <t>Fundraising (Ways and Means):Spirit Wear</t>
  </si>
  <si>
    <t>Davida Raffa</t>
  </si>
  <si>
    <t>supplies for fine arts program</t>
  </si>
  <si>
    <t>Education:Art Studio Supplies</t>
  </si>
  <si>
    <t>Laura Angotti</t>
  </si>
  <si>
    <t>Invoice #s SI00342011, SI00349759</t>
  </si>
  <si>
    <t>Fundraising Events:School Gear/Spirit Wear</t>
  </si>
  <si>
    <t>Jacqueline Papale</t>
  </si>
  <si>
    <t>Classroom supplies</t>
  </si>
  <si>
    <t>Education:Teacher Supplies:Jacqueline Papale</t>
  </si>
  <si>
    <t>12/14/2022</t>
  </si>
  <si>
    <t>LA county check"Malibu Ed Fund contributions distribution: 2021 ($866.38), Jan-Sep 2022 ($542), Oct 2022 ($75.13)"</t>
  </si>
  <si>
    <t>Fundraising (Contributions):Whale Fund</t>
  </si>
  <si>
    <t>12/15/2022</t>
  </si>
  <si>
    <t>-Split-</t>
  </si>
  <si>
    <t>12/16/2022</t>
  </si>
  <si>
    <t>Fundraising (Ways and Means):Book Fair</t>
  </si>
  <si>
    <t>12/19/2022</t>
  </si>
  <si>
    <t>DS Waters of America</t>
  </si>
  <si>
    <t>Facilities:Teacher's Lounge</t>
  </si>
  <si>
    <t>12/20/2022</t>
  </si>
  <si>
    <t>Full Spectrum</t>
  </si>
  <si>
    <t>12/21/2022</t>
  </si>
  <si>
    <t>12/28/2022</t>
  </si>
  <si>
    <t>Balancing Act Bookkeeping, Inc.</t>
  </si>
  <si>
    <t>Invoice #3258</t>
  </si>
  <si>
    <t>PTA Operational Expenses:Professional Fees</t>
  </si>
  <si>
    <t>Amy Stark</t>
  </si>
  <si>
    <t>Education:Teacher Supplies:Amy Stark</t>
  </si>
  <si>
    <t>Jessica Butler Bell</t>
  </si>
  <si>
    <t>re-issue for now voided check #9575</t>
  </si>
  <si>
    <t>Scholastic Book Fairs</t>
  </si>
  <si>
    <t>Invoice #W5215077BF</t>
  </si>
  <si>
    <t>Fundraising Events:Book Fair</t>
  </si>
  <si>
    <t>12/29/2022</t>
  </si>
  <si>
    <t>Stripe Deposit</t>
  </si>
  <si>
    <t>Total for Wells Fargo PTA Checking-8947</t>
  </si>
  <si>
    <t>Expenses paid by EFT</t>
  </si>
  <si>
    <t>ID</t>
  </si>
  <si>
    <t>Paid by</t>
  </si>
  <si>
    <t>Type</t>
  </si>
  <si>
    <t>Total</t>
  </si>
  <si>
    <t>Discount</t>
  </si>
  <si>
    <t>Fee offset</t>
  </si>
  <si>
    <t>Stripe fee</t>
  </si>
  <si>
    <t>Stripe fee deducted</t>
  </si>
  <si>
    <t>Net amount</t>
  </si>
  <si>
    <t>Payout Information</t>
  </si>
  <si>
    <t>December 29, 2022, 2:00am</t>
  </si>
  <si>
    <t>Rachel Semradek</t>
  </si>
  <si>
    <t>Donation</t>
  </si>
  <si>
    <t>-</t>
  </si>
  <si>
    <t>December 5, 2022, 2:00am</t>
  </si>
  <si>
    <t>Andres Diana</t>
  </si>
  <si>
    <t>December 4, 2022, 2:00am</t>
  </si>
  <si>
    <t>Brhea Koneman</t>
  </si>
  <si>
    <t>December 3, 2022, 2:00am</t>
  </si>
  <si>
    <t>Jessica Bogart</t>
  </si>
  <si>
    <t>November 29, 2022, 2:00am</t>
  </si>
  <si>
    <t>November 5, 2022, 3:00am</t>
  </si>
  <si>
    <t>November 4, 2022, 3:00am</t>
  </si>
  <si>
    <t>November 3, 2022, 3:00am</t>
  </si>
  <si>
    <t>October 29, 2022, 3:00am</t>
  </si>
  <si>
    <t>October 6, 2022, 12:59pm</t>
  </si>
  <si>
    <t>Jennifer Hudson</t>
  </si>
  <si>
    <t>October 5, 2022, 1:01am</t>
  </si>
  <si>
    <t>October 4, 2022, 11:11pm</t>
  </si>
  <si>
    <t>Megan Halekakis</t>
  </si>
  <si>
    <t>October 4, 2022, 7:20pm</t>
  </si>
  <si>
    <t>Lauren Cosentino</t>
  </si>
  <si>
    <t>Donation â€” refunded</t>
  </si>
  <si>
    <t>October 4, 2022, 5:46pm</t>
  </si>
  <si>
    <t>Courtney Miller-Jones</t>
  </si>
  <si>
    <t>October 4, 2022, 5:37pm</t>
  </si>
  <si>
    <t>Nissan Franco</t>
  </si>
  <si>
    <t>October 4, 2022, 5:05pm</t>
  </si>
  <si>
    <t>Jessica Tello</t>
  </si>
  <si>
    <t>October 4, 2022, 2:06pm</t>
  </si>
  <si>
    <t>Fred Case</t>
  </si>
  <si>
    <t>October 4, 2022, 12:55pm</t>
  </si>
  <si>
    <t>Roxanne Skene</t>
  </si>
  <si>
    <t>October 4, 2022, 12:46pm</t>
  </si>
  <si>
    <t>scott aran</t>
  </si>
  <si>
    <t>October 4, 2022, 12:25pm</t>
  </si>
  <si>
    <t>Kelly Morris</t>
  </si>
  <si>
    <t>October 4, 2022, 12:13pm</t>
  </si>
  <si>
    <t>Shannon Dunn</t>
  </si>
  <si>
    <t>October 4, 2022, 12:01pm</t>
  </si>
  <si>
    <t>Rachel Firemark</t>
  </si>
  <si>
    <t>October 4, 2022, 11:53am</t>
  </si>
  <si>
    <t>Yvonne Busch</t>
  </si>
  <si>
    <t>October 4, 2022, 10:03am</t>
  </si>
  <si>
    <t>October 4, 2022, 9:31am</t>
  </si>
  <si>
    <t>Saona Jackson</t>
  </si>
  <si>
    <t>October 4, 2022, 9:04am</t>
  </si>
  <si>
    <t>Jerri Gaddis</t>
  </si>
  <si>
    <t>October 4, 2022, 12:33am</t>
  </si>
  <si>
    <t>Cassidy Benadum</t>
  </si>
  <si>
    <t>October 4, 2022, 12:22am</t>
  </si>
  <si>
    <t>Keith Tenzer</t>
  </si>
  <si>
    <t>October 3, 2022, 8:02pm</t>
  </si>
  <si>
    <t>Luisa Blanco Raynal</t>
  </si>
  <si>
    <t>October 3, 2022, 7:56pm</t>
  </si>
  <si>
    <t>Brian Terkleson</t>
  </si>
  <si>
    <t>October 3, 2022, 5:38pm</t>
  </si>
  <si>
    <t>Bobbi Thomason</t>
  </si>
  <si>
    <t>October 3, 2022, 4:10pm</t>
  </si>
  <si>
    <t>Vanessa Rothholtz</t>
  </si>
  <si>
    <t>October 3, 2022, 1:57pm</t>
  </si>
  <si>
    <t>Brittany Teague</t>
  </si>
  <si>
    <t>October 3, 2022, 1:26pm</t>
  </si>
  <si>
    <t>October 3, 2022, 11:58am</t>
  </si>
  <si>
    <t>Catherine VandeVoort</t>
  </si>
  <si>
    <t>Transfer 11/08</t>
  </si>
  <si>
    <t>October 1, 2022, 3:51pm</t>
  </si>
  <si>
    <t>Joseph Flores</t>
  </si>
  <si>
    <t>October 1, 2022, 10:21am</t>
  </si>
  <si>
    <t>Alex &amp; Shana Ensafi</t>
  </si>
  <si>
    <t>September 30, 2022, 9:27pm</t>
  </si>
  <si>
    <t>Lindsay &amp; Brad Dunn</t>
  </si>
  <si>
    <t>September 29, 2022, 5:43pm</t>
  </si>
  <si>
    <t>September 29, 2022, 5:41pm</t>
  </si>
  <si>
    <t>Hollace Starr</t>
  </si>
  <si>
    <t>September 29, 2022, 4:28pm</t>
  </si>
  <si>
    <t>Anita Lam</t>
  </si>
  <si>
    <t>September 29, 2022, 4:23pm</t>
  </si>
  <si>
    <t>Vicky Farrell</t>
  </si>
  <si>
    <t>September 29, 2022, 3:31pm</t>
  </si>
  <si>
    <t>PALOMA JONAS</t>
  </si>
  <si>
    <t>September 29, 2022, 7:29am</t>
  </si>
  <si>
    <t>Andrew Bulczynski</t>
  </si>
  <si>
    <t>September 29, 2022, 1:06am</t>
  </si>
  <si>
    <t>Brittany Skinner</t>
  </si>
  <si>
    <t>September 28, 2022, 11:54pm</t>
  </si>
  <si>
    <t>Dawn Duckor</t>
  </si>
  <si>
    <t>September 28, 2022, 10:12pm</t>
  </si>
  <si>
    <t>Trevor Varian</t>
  </si>
  <si>
    <t>September 28, 2022, 5:48pm</t>
  </si>
  <si>
    <t>Wendy Fiske</t>
  </si>
  <si>
    <t>September 28, 2022, 4:35pm</t>
  </si>
  <si>
    <t>Kristine Szabo</t>
  </si>
  <si>
    <t>September 28, 2022, 3:38pm</t>
  </si>
  <si>
    <t>Ryan Clarkson</t>
  </si>
  <si>
    <t>September 28, 2022, 1:38pm</t>
  </si>
  <si>
    <t>September 28, 2022, 1:00pm</t>
  </si>
  <si>
    <t>tiana aiello</t>
  </si>
  <si>
    <t>September 27, 2022, 12:19pm</t>
  </si>
  <si>
    <t>September 27, 2022, 11:10am</t>
  </si>
  <si>
    <t>Anastasia Ayzenberg</t>
  </si>
  <si>
    <t>September 27, 2022, 10:55am</t>
  </si>
  <si>
    <t>Matthew Green</t>
  </si>
  <si>
    <t>September 26, 2022, 2:52pm</t>
  </si>
  <si>
    <t>Elizabeth Green</t>
  </si>
  <si>
    <t>September 26, 2022, 2:01pm</t>
  </si>
  <si>
    <t>Kristina Pabst</t>
  </si>
  <si>
    <t>September 26, 2022, 11:32am</t>
  </si>
  <si>
    <t>Matthew Magenheim</t>
  </si>
  <si>
    <t>September 24, 2022, 5:51pm</t>
  </si>
  <si>
    <t>Abeyta Family</t>
  </si>
  <si>
    <t>September 24, 2022, 5:31pm</t>
  </si>
  <si>
    <t>Lina Harandi</t>
  </si>
  <si>
    <t>September 24, 2022, 1:26pm</t>
  </si>
  <si>
    <t>Dina Newman</t>
  </si>
  <si>
    <t>September 24, 2022, 12:26am</t>
  </si>
  <si>
    <t>Samantha Klein</t>
  </si>
  <si>
    <t>September 23, 2022, 2:40pm</t>
  </si>
  <si>
    <t>Tatiana Jacobs</t>
  </si>
  <si>
    <t>September 23, 2022, 2:29pm</t>
  </si>
  <si>
    <t>Darren Murray</t>
  </si>
  <si>
    <t>September 23, 2022, 1:18pm</t>
  </si>
  <si>
    <t>Tiffany Petersen</t>
  </si>
  <si>
    <t>September 23, 2022, 9:42am</t>
  </si>
  <si>
    <t>Kim Ebeling</t>
  </si>
  <si>
    <t>September 22, 2022, 11:14pm</t>
  </si>
  <si>
    <t>Ryan Board</t>
  </si>
  <si>
    <t>September 22, 2022, 10:43pm</t>
  </si>
  <si>
    <t>Mike Bunn</t>
  </si>
  <si>
    <t>September 22, 2022, 7:49pm</t>
  </si>
  <si>
    <t>Lila Carlsen</t>
  </si>
  <si>
    <t>September 22, 2022, 3:26pm</t>
  </si>
  <si>
    <t>Victoria Schriver-Luteman</t>
  </si>
  <si>
    <t>September 22, 2022, 1:10pm</t>
  </si>
  <si>
    <t>Elchin Sadigov</t>
  </si>
  <si>
    <t>September 22, 2022, 12:59pm</t>
  </si>
  <si>
    <t>Sion Roy</t>
  </si>
  <si>
    <t>September 22, 2022, 11:56am</t>
  </si>
  <si>
    <t>Azucena Luis</t>
  </si>
  <si>
    <t>September 22, 2022, 11:55am</t>
  </si>
  <si>
    <t>September 22, 2022, 11:48am</t>
  </si>
  <si>
    <t>Michelle Wolfe</t>
  </si>
  <si>
    <t>September 22, 2022, 11:00am</t>
  </si>
  <si>
    <t>Conrad Riggs</t>
  </si>
  <si>
    <t>September 22, 2022, 2:39am</t>
  </si>
  <si>
    <t>Brett Celedonia</t>
  </si>
  <si>
    <t>September 22, 2022, 12:47am</t>
  </si>
  <si>
    <t>Malika &amp; Paul Begin</t>
  </si>
  <si>
    <t>September 21, 2022, 8:50pm</t>
  </si>
  <si>
    <t>Heidi Saban-Stills</t>
  </si>
  <si>
    <t>Roberta Magid</t>
  </si>
  <si>
    <t>September 21, 2022, 5:45pm</t>
  </si>
  <si>
    <t>Nikki White</t>
  </si>
  <si>
    <t>September 21, 2022, 5:41pm</t>
  </si>
  <si>
    <t>Mark Bybee</t>
  </si>
  <si>
    <t>September 21, 2022, 4:38pm</t>
  </si>
  <si>
    <t>Jessie Muchmore</t>
  </si>
  <si>
    <t>September 21, 2022, 4:33pm</t>
  </si>
  <si>
    <t>Kendra Bolan</t>
  </si>
  <si>
    <t>September 21, 2022, 4:15pm</t>
  </si>
  <si>
    <t>Sarah Fischbach</t>
  </si>
  <si>
    <t>September 21, 2022, 4:01pm</t>
  </si>
  <si>
    <t>Alona Levrat</t>
  </si>
  <si>
    <t>September 20, 2022, 11:28pm</t>
  </si>
  <si>
    <t>Sarah Ryan</t>
  </si>
  <si>
    <t>September 20, 2022, 4:52pm</t>
  </si>
  <si>
    <t>Patrick Miller</t>
  </si>
  <si>
    <t>September 20, 2022, 4:20pm</t>
  </si>
  <si>
    <t>Rob &amp; Linda Seltzer</t>
  </si>
  <si>
    <t>September 20, 2022, 3:19pm</t>
  </si>
  <si>
    <t>Robert Orescan</t>
  </si>
  <si>
    <t>September 20, 2022, 12:10pm</t>
  </si>
  <si>
    <t>Elizabeth Mancuso</t>
  </si>
  <si>
    <t>September 20, 2022, 12:24am</t>
  </si>
  <si>
    <t>Lisa Childress</t>
  </si>
  <si>
    <t>September 19, 2022, 10:31pm</t>
  </si>
  <si>
    <t>Transfer 10/7</t>
  </si>
  <si>
    <t>REVISED TR FOR BETTERWORLD</t>
  </si>
  <si>
    <t>Sept Deposits</t>
  </si>
  <si>
    <t>Stripe Fee</t>
  </si>
  <si>
    <t>Ending Balance</t>
  </si>
  <si>
    <t>September</t>
  </si>
  <si>
    <t>Oct Deposits</t>
  </si>
  <si>
    <t>transfer 10/7</t>
  </si>
  <si>
    <t>Oct</t>
  </si>
  <si>
    <t>Nov deposits</t>
  </si>
  <si>
    <t>transfer 11/08</t>
  </si>
  <si>
    <t>Nov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</si>
</sst>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#,##0.00\ _€"/>
    <numFmt numFmtId="165" formatCode="&quot;$&quot;* #,##0.00\ _€"/>
  </numFmts>
  <fonts count="14" x14ac:knownFonts="1">
    <font>
      <sz val="12"/>
      <color theme="1"/>
      <name val="Calibri"/>
      <scheme val="minor"/>
    </font>
    <font>
      <b/>
      <sz val="16"/>
      <color theme="1"/>
      <name val="Calibri"/>
    </font>
    <font>
      <sz val="12"/>
      <color theme="1"/>
      <name val="Calibri"/>
    </font>
    <font>
      <b/>
      <sz val="12"/>
      <color theme="1"/>
      <name val="Calibri"/>
    </font>
    <font>
      <sz val="12"/>
      <color theme="1"/>
      <name val="Calibri"/>
      <scheme val="minor"/>
    </font>
    <font>
      <b/>
      <sz val="11"/>
      <color theme="1"/>
      <name val="Calibri"/>
    </font>
    <font>
      <sz val="11"/>
      <color theme="1"/>
      <name val="Calibri"/>
    </font>
    <font>
      <b/>
      <sz val="14"/>
      <color rgb="FF000000"/>
      <name val="Arial"/>
    </font>
    <font>
      <b/>
      <sz val="10"/>
      <color rgb="FF000000"/>
      <name val="Arial"/>
    </font>
    <font>
      <b/>
      <sz val="9"/>
      <color rgb="FF000000"/>
      <name val="Arial"/>
    </font>
    <font>
      <b/>
      <sz val="8"/>
      <color rgb="FF000000"/>
      <name val="Arial"/>
    </font>
    <font>
      <sz val="8"/>
      <color rgb="FF000000"/>
      <name val="Arial"/>
    </font>
    <font>
      <b/>
      <sz val="11"/>
      <color rgb="FFFF0000"/>
      <name val="Calibri"/>
    </font>
    <font>
      <b/>
      <sz val="12"/>
      <color rgb="FFFF0000"/>
      <name val="Calibri"/>
    </font>
  </fonts>
  <fills count="11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DEEAF6"/>
        <bgColor rgb="FFDEEAF6"/>
      </patternFill>
    </fill>
    <fill>
      <patternFill patternType="solid">
        <fgColor rgb="FFFBE4D5"/>
        <bgColor rgb="FFFBE4D5"/>
      </patternFill>
    </fill>
    <fill>
      <patternFill patternType="solid">
        <fgColor rgb="FFFFC000"/>
        <bgColor rgb="FFFFC000"/>
      </patternFill>
    </fill>
    <fill>
      <patternFill patternType="solid">
        <fgColor rgb="FFFFE598"/>
        <bgColor rgb="FFFFE598"/>
      </patternFill>
    </fill>
    <fill>
      <patternFill patternType="solid">
        <fgColor rgb="FF002060"/>
        <bgColor rgb="FF002060"/>
      </patternFill>
    </fill>
    <fill>
      <patternFill patternType="solid">
        <fgColor rgb="FFE2EFD9"/>
        <bgColor rgb="FFE2EFD9"/>
      </patternFill>
    </fill>
    <fill>
      <patternFill patternType="solid">
        <fgColor rgb="FFD9E2F3"/>
        <bgColor rgb="FFD9E2F3"/>
      </patternFill>
    </fill>
    <fill>
      <patternFill patternType="solid">
        <fgColor rgb="FFFFFF00"/>
        <bgColor rgb="FFFFFF00"/>
      </patternFill>
    </fill>
  </fills>
  <borders count="15">
    <border>
      <start/>
      <end/>
      <top/>
      <bottom/>
      <diagonal/>
    </border>
    <border>
      <start/>
      <end/>
      <top style="thin">
        <color rgb="FF000000"/>
      </top>
      <bottom/>
      <diagonal/>
    </border>
    <border>
      <start/>
      <end/>
      <top/>
      <bottom/>
      <diagonal/>
    </border>
    <border>
      <start/>
      <end/>
      <top/>
      <bottom style="thin">
        <color rgb="FF000000"/>
      </bottom>
      <diagonal/>
    </border>
    <border>
      <start/>
      <end/>
      <top/>
      <bottom style="thin">
        <color rgb="FF000000"/>
      </bottom>
      <diagonal/>
    </border>
    <border>
      <start style="medium">
        <color rgb="FF000000"/>
      </start>
      <end/>
      <top style="medium">
        <color rgb="FF000000"/>
      </top>
      <bottom/>
      <diagonal/>
    </border>
    <border>
      <start/>
      <end style="medium">
        <color rgb="FF000000"/>
      </end>
      <top style="medium">
        <color rgb="FF000000"/>
      </top>
      <bottom/>
      <diagonal/>
    </border>
    <border>
      <start style="medium">
        <color rgb="FF000000"/>
      </start>
      <end/>
      <top/>
      <bottom/>
      <diagonal/>
    </border>
    <border>
      <start/>
      <end style="medium">
        <color rgb="FF000000"/>
      </end>
      <top/>
      <bottom/>
      <diagonal/>
    </border>
    <border>
      <start/>
      <end style="medium">
        <color rgb="FF000000"/>
      </end>
      <top/>
      <bottom style="thin">
        <color rgb="FF000000"/>
      </bottom>
      <diagonal/>
    </border>
    <border>
      <start style="medium">
        <color rgb="FF000000"/>
      </start>
      <end/>
      <top/>
      <bottom style="medium">
        <color rgb="FF000000"/>
      </bottom>
      <diagonal/>
    </border>
    <border>
      <start/>
      <end style="medium">
        <color rgb="FF000000"/>
      </end>
      <top/>
      <bottom style="medium">
        <color rgb="FF000000"/>
      </bottom>
      <diagonal/>
    </border>
    <border>
      <start/>
      <end/>
      <top style="medium">
        <color rgb="FF000000"/>
      </top>
      <bottom/>
      <diagonal/>
    </border>
    <border>
      <start/>
      <end/>
      <top/>
      <bottom style="double">
        <color rgb="FF000000"/>
      </bottom>
      <diagonal/>
    </border>
    <border>
      <start/>
      <end/>
      <top/>
      <bottom style="medium">
        <color rgb="FF000000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1" fillId="0" borderId="0" xfId="0" applyFont="1"/>
    <xf numFmtId="44" fontId="2" fillId="0" borderId="0" xfId="0" applyNumberFormat="1" applyFont="1"/>
    <xf numFmtId="0" fontId="1" fillId="0" borderId="0" xfId="0" applyFont="1" applyAlignment="1">
      <alignment horizontal="left" vertical="center"/>
    </xf>
    <xf numFmtId="15" fontId="2" fillId="0" borderId="0" xfId="0" applyNumberFormat="1" applyFont="1"/>
    <xf numFmtId="14" fontId="2" fillId="0" borderId="0" xfId="0" quotePrefix="1" applyNumberFormat="1" applyFont="1"/>
    <xf numFmtId="17" fontId="2" fillId="0" borderId="0" xfId="0" quotePrefix="1" applyNumberFormat="1" applyFont="1" applyAlignment="1">
      <alignment horizontal="left"/>
    </xf>
    <xf numFmtId="17" fontId="2" fillId="0" borderId="0" xfId="0" applyNumberFormat="1" applyFont="1" applyAlignment="1">
      <alignment horizontal="left"/>
    </xf>
    <xf numFmtId="0" fontId="3" fillId="0" borderId="0" xfId="0" applyFont="1" applyAlignment="1">
      <alignment horizontal="center" vertical="center"/>
    </xf>
    <xf numFmtId="0" fontId="2" fillId="0" borderId="0" xfId="0" applyFont="1"/>
    <xf numFmtId="44" fontId="3" fillId="0" borderId="0" xfId="0" applyNumberFormat="1" applyFont="1"/>
    <xf numFmtId="0" fontId="3" fillId="0" borderId="0" xfId="0" applyFont="1" applyAlignment="1">
      <alignment vertical="center"/>
    </xf>
    <xf numFmtId="44" fontId="3" fillId="0" borderId="1" xfId="0" applyNumberFormat="1" applyFont="1" applyBorder="1"/>
    <xf numFmtId="0" fontId="4" fillId="0" borderId="0" xfId="0" applyFont="1"/>
    <xf numFmtId="0" fontId="3" fillId="2" borderId="2" xfId="0" applyFont="1" applyFill="1" applyBorder="1" applyAlignment="1">
      <alignment vertical="center"/>
    </xf>
    <xf numFmtId="0" fontId="2" fillId="2" borderId="2" xfId="0" applyFont="1" applyFill="1" applyBorder="1"/>
    <xf numFmtId="44" fontId="3" fillId="2" borderId="2" xfId="0" applyNumberFormat="1" applyFont="1" applyFill="1" applyBorder="1"/>
    <xf numFmtId="0" fontId="3" fillId="3" borderId="2" xfId="0" applyFont="1" applyFill="1" applyBorder="1" applyAlignment="1">
      <alignment vertical="center"/>
    </xf>
    <xf numFmtId="0" fontId="2" fillId="3" borderId="2" xfId="0" applyFont="1" applyFill="1" applyBorder="1"/>
    <xf numFmtId="44" fontId="3" fillId="3" borderId="3" xfId="0" applyNumberFormat="1" applyFont="1" applyFill="1" applyBorder="1"/>
    <xf numFmtId="8" fontId="5" fillId="0" borderId="0" xfId="0" applyNumberFormat="1" applyFont="1"/>
    <xf numFmtId="8" fontId="3" fillId="0" borderId="0" xfId="0" applyNumberFormat="1" applyFont="1"/>
    <xf numFmtId="8" fontId="3" fillId="2" borderId="3" xfId="0" applyNumberFormat="1" applyFont="1" applyFill="1" applyBorder="1"/>
    <xf numFmtId="44" fontId="3" fillId="3" borderId="2" xfId="0" applyNumberFormat="1" applyFont="1" applyFill="1" applyBorder="1"/>
    <xf numFmtId="0" fontId="3" fillId="4" borderId="2" xfId="0" applyFont="1" applyFill="1" applyBorder="1" applyAlignment="1">
      <alignment vertical="center"/>
    </xf>
    <xf numFmtId="0" fontId="2" fillId="4" borderId="2" xfId="0" applyFont="1" applyFill="1" applyBorder="1"/>
    <xf numFmtId="44" fontId="3" fillId="4" borderId="2" xfId="0" applyNumberFormat="1" applyFont="1" applyFill="1" applyBorder="1"/>
    <xf numFmtId="15" fontId="3" fillId="0" borderId="0" xfId="0" applyNumberFormat="1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wrapText="1"/>
    </xf>
    <xf numFmtId="44" fontId="6" fillId="5" borderId="2" xfId="0" applyNumberFormat="1" applyFont="1" applyFill="1" applyBorder="1" applyAlignment="1">
      <alignment horizontal="right"/>
    </xf>
    <xf numFmtId="0" fontId="2" fillId="5" borderId="2" xfId="0" applyFont="1" applyFill="1" applyBorder="1"/>
    <xf numFmtId="44" fontId="6" fillId="6" borderId="2" xfId="0" applyNumberFormat="1" applyFont="1" applyFill="1" applyBorder="1" applyAlignment="1">
      <alignment horizontal="right"/>
    </xf>
    <xf numFmtId="0" fontId="2" fillId="6" borderId="2" xfId="0" applyFont="1" applyFill="1" applyBorder="1"/>
    <xf numFmtId="44" fontId="2" fillId="0" borderId="4" xfId="0" applyNumberFormat="1" applyFont="1" applyBorder="1"/>
    <xf numFmtId="0" fontId="2" fillId="0" borderId="0" xfId="0" applyFont="1" applyAlignment="1">
      <alignment wrapText="1"/>
    </xf>
    <xf numFmtId="0" fontId="9" fillId="0" borderId="4" xfId="0" applyFont="1" applyBorder="1" applyAlignment="1">
      <alignment horizontal="center" wrapText="1"/>
    </xf>
    <xf numFmtId="0" fontId="10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164" fontId="11" fillId="0" borderId="0" xfId="0" applyNumberFormat="1" applyFont="1" applyAlignment="1">
      <alignment horizontal="right" wrapText="1"/>
    </xf>
    <xf numFmtId="14" fontId="11" fillId="0" borderId="0" xfId="0" applyNumberFormat="1" applyFont="1" applyAlignment="1">
      <alignment horizontal="left" wrapText="1"/>
    </xf>
    <xf numFmtId="0" fontId="11" fillId="0" borderId="0" xfId="0" applyFont="1" applyAlignment="1">
      <alignment horizontal="right" wrapText="1"/>
    </xf>
    <xf numFmtId="165" fontId="10" fillId="0" borderId="1" xfId="0" applyNumberFormat="1" applyFont="1" applyBorder="1" applyAlignment="1">
      <alignment horizontal="right" wrapText="1"/>
    </xf>
    <xf numFmtId="0" fontId="11" fillId="0" borderId="0" xfId="0" quotePrefix="1" applyFont="1" applyAlignment="1">
      <alignment horizontal="left" wrapText="1"/>
    </xf>
    <xf numFmtId="0" fontId="11" fillId="6" borderId="2" xfId="0" applyFont="1" applyFill="1" applyBorder="1" applyAlignment="1">
      <alignment horizontal="left" wrapText="1"/>
    </xf>
    <xf numFmtId="0" fontId="11" fillId="6" borderId="2" xfId="0" applyFont="1" applyFill="1" applyBorder="1" applyAlignment="1">
      <alignment horizontal="right" wrapText="1"/>
    </xf>
    <xf numFmtId="164" fontId="11" fillId="6" borderId="2" xfId="0" applyNumberFormat="1" applyFont="1" applyFill="1" applyBorder="1" applyAlignment="1">
      <alignment horizontal="right" wrapText="1"/>
    </xf>
    <xf numFmtId="0" fontId="11" fillId="3" borderId="2" xfId="0" applyFont="1" applyFill="1" applyBorder="1" applyAlignment="1">
      <alignment horizontal="left" wrapText="1"/>
    </xf>
    <xf numFmtId="164" fontId="11" fillId="3" borderId="2" xfId="0" applyNumberFormat="1" applyFont="1" applyFill="1" applyBorder="1" applyAlignment="1">
      <alignment horizontal="right" wrapText="1"/>
    </xf>
    <xf numFmtId="0" fontId="11" fillId="3" borderId="2" xfId="0" quotePrefix="1" applyFont="1" applyFill="1" applyBorder="1" applyAlignment="1">
      <alignment horizontal="left" wrapText="1"/>
    </xf>
    <xf numFmtId="44" fontId="2" fillId="6" borderId="2" xfId="0" applyNumberFormat="1" applyFont="1" applyFill="1" applyBorder="1"/>
    <xf numFmtId="0" fontId="2" fillId="7" borderId="2" xfId="0" applyFont="1" applyFill="1" applyBorder="1"/>
    <xf numFmtId="8" fontId="2" fillId="4" borderId="2" xfId="0" applyNumberFormat="1" applyFont="1" applyFill="1" applyBorder="1"/>
    <xf numFmtId="0" fontId="2" fillId="8" borderId="2" xfId="0" applyFont="1" applyFill="1" applyBorder="1"/>
    <xf numFmtId="8" fontId="2" fillId="8" borderId="2" xfId="0" applyNumberFormat="1" applyFont="1" applyFill="1" applyBorder="1"/>
    <xf numFmtId="8" fontId="2" fillId="7" borderId="2" xfId="0" applyNumberFormat="1" applyFont="1" applyFill="1" applyBorder="1"/>
    <xf numFmtId="8" fontId="2" fillId="0" borderId="0" xfId="0" applyNumberFormat="1" applyFont="1"/>
    <xf numFmtId="8" fontId="2" fillId="3" borderId="2" xfId="0" applyNumberFormat="1" applyFont="1" applyFill="1" applyBorder="1"/>
    <xf numFmtId="0" fontId="2" fillId="8" borderId="5" xfId="0" applyFont="1" applyFill="1" applyBorder="1"/>
    <xf numFmtId="8" fontId="2" fillId="8" borderId="6" xfId="0" applyNumberFormat="1" applyFont="1" applyFill="1" applyBorder="1"/>
    <xf numFmtId="0" fontId="2" fillId="8" borderId="7" xfId="0" applyFont="1" applyFill="1" applyBorder="1"/>
    <xf numFmtId="8" fontId="2" fillId="8" borderId="8" xfId="0" applyNumberFormat="1" applyFont="1" applyFill="1" applyBorder="1"/>
    <xf numFmtId="0" fontId="2" fillId="3" borderId="3" xfId="0" applyFont="1" applyFill="1" applyBorder="1"/>
    <xf numFmtId="8" fontId="2" fillId="3" borderId="3" xfId="0" applyNumberFormat="1" applyFont="1" applyFill="1" applyBorder="1"/>
    <xf numFmtId="0" fontId="2" fillId="7" borderId="9" xfId="0" applyFont="1" applyFill="1" applyBorder="1"/>
    <xf numFmtId="8" fontId="12" fillId="8" borderId="10" xfId="0" applyNumberFormat="1" applyFont="1" applyFill="1" applyBorder="1"/>
    <xf numFmtId="8" fontId="2" fillId="8" borderId="11" xfId="0" applyNumberFormat="1" applyFont="1" applyFill="1" applyBorder="1"/>
    <xf numFmtId="0" fontId="2" fillId="9" borderId="7" xfId="0" applyFont="1" applyFill="1" applyBorder="1"/>
    <xf numFmtId="8" fontId="2" fillId="9" borderId="8" xfId="0" applyNumberFormat="1" applyFont="1" applyFill="1" applyBorder="1"/>
    <xf numFmtId="8" fontId="2" fillId="9" borderId="7" xfId="0" applyNumberFormat="1" applyFont="1" applyFill="1" applyBorder="1"/>
    <xf numFmtId="8" fontId="2" fillId="2" borderId="2" xfId="0" applyNumberFormat="1" applyFont="1" applyFill="1" applyBorder="1"/>
    <xf numFmtId="0" fontId="2" fillId="2" borderId="3" xfId="0" applyFont="1" applyFill="1" applyBorder="1"/>
    <xf numFmtId="8" fontId="2" fillId="2" borderId="3" xfId="0" applyNumberFormat="1" applyFont="1" applyFill="1" applyBorder="1"/>
    <xf numFmtId="8" fontId="12" fillId="9" borderId="10" xfId="0" applyNumberFormat="1" applyFont="1" applyFill="1" applyBorder="1"/>
    <xf numFmtId="8" fontId="2" fillId="9" borderId="11" xfId="0" applyNumberFormat="1" applyFont="1" applyFill="1" applyBorder="1"/>
    <xf numFmtId="0" fontId="2" fillId="9" borderId="2" xfId="0" applyFont="1" applyFill="1" applyBorder="1"/>
    <xf numFmtId="0" fontId="13" fillId="10" borderId="2" xfId="0" applyFont="1" applyFill="1" applyBorder="1"/>
    <xf numFmtId="0" fontId="2" fillId="2" borderId="5" xfId="0" applyFont="1" applyFill="1" applyBorder="1"/>
    <xf numFmtId="0" fontId="2" fillId="2" borderId="12" xfId="0" applyFont="1" applyFill="1" applyBorder="1"/>
    <xf numFmtId="8" fontId="2" fillId="2" borderId="12" xfId="0" applyNumberFormat="1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6" fillId="2" borderId="2" xfId="0" applyFont="1" applyFill="1" applyBorder="1"/>
    <xf numFmtId="0" fontId="2" fillId="2" borderId="8" xfId="0" applyFont="1" applyFill="1" applyBorder="1"/>
    <xf numFmtId="0" fontId="2" fillId="2" borderId="13" xfId="0" applyFont="1" applyFill="1" applyBorder="1"/>
    <xf numFmtId="0" fontId="2" fillId="2" borderId="10" xfId="0" applyFont="1" applyFill="1" applyBorder="1"/>
    <xf numFmtId="0" fontId="5" fillId="2" borderId="14" xfId="0" applyFont="1" applyFill="1" applyBorder="1"/>
    <xf numFmtId="8" fontId="5" fillId="2" borderId="14" xfId="0" applyNumberFormat="1" applyFont="1" applyFill="1" applyBorder="1"/>
    <xf numFmtId="14" fontId="5" fillId="2" borderId="11" xfId="0" applyNumberFormat="1" applyFont="1" applyFill="1" applyBorder="1"/>
    <xf numFmtId="14" fontId="5" fillId="7" borderId="2" xfId="0" applyNumberFormat="1" applyFont="1" applyFill="1" applyBorder="1"/>
    <xf numFmtId="0" fontId="2" fillId="9" borderId="5" xfId="0" applyFont="1" applyFill="1" applyBorder="1"/>
    <xf numFmtId="0" fontId="5" fillId="9" borderId="12" xfId="0" applyFont="1" applyFill="1" applyBorder="1"/>
    <xf numFmtId="8" fontId="5" fillId="9" borderId="12" xfId="0" applyNumberFormat="1" applyFont="1" applyFill="1" applyBorder="1"/>
    <xf numFmtId="14" fontId="5" fillId="9" borderId="6" xfId="0" applyNumberFormat="1" applyFont="1" applyFill="1" applyBorder="1"/>
    <xf numFmtId="8" fontId="5" fillId="9" borderId="2" xfId="0" applyNumberFormat="1" applyFont="1" applyFill="1" applyBorder="1"/>
    <xf numFmtId="14" fontId="5" fillId="9" borderId="8" xfId="0" applyNumberFormat="1" applyFont="1" applyFill="1" applyBorder="1"/>
    <xf numFmtId="8" fontId="2" fillId="9" borderId="2" xfId="0" applyNumberFormat="1" applyFont="1" applyFill="1" applyBorder="1"/>
    <xf numFmtId="0" fontId="2" fillId="9" borderId="8" xfId="0" applyFont="1" applyFill="1" applyBorder="1"/>
    <xf numFmtId="8" fontId="2" fillId="9" borderId="13" xfId="0" applyNumberFormat="1" applyFont="1" applyFill="1" applyBorder="1"/>
    <xf numFmtId="0" fontId="2" fillId="9" borderId="10" xfId="0" applyFont="1" applyFill="1" applyBorder="1"/>
    <xf numFmtId="0" fontId="5" fillId="9" borderId="14" xfId="0" applyFont="1" applyFill="1" applyBorder="1"/>
    <xf numFmtId="8" fontId="5" fillId="9" borderId="14" xfId="0" applyNumberFormat="1" applyFont="1" applyFill="1" applyBorder="1"/>
    <xf numFmtId="14" fontId="5" fillId="9" borderId="11" xfId="0" applyNumberFormat="1" applyFont="1" applyFill="1" applyBorder="1"/>
    <xf numFmtId="0" fontId="5" fillId="8" borderId="12" xfId="0" applyFont="1" applyFill="1" applyBorder="1"/>
    <xf numFmtId="8" fontId="5" fillId="8" borderId="12" xfId="0" applyNumberFormat="1" applyFont="1" applyFill="1" applyBorder="1"/>
    <xf numFmtId="14" fontId="5" fillId="8" borderId="6" xfId="0" applyNumberFormat="1" applyFont="1" applyFill="1" applyBorder="1"/>
    <xf numFmtId="8" fontId="6" fillId="8" borderId="2" xfId="0" applyNumberFormat="1" applyFont="1" applyFill="1" applyBorder="1"/>
    <xf numFmtId="14" fontId="5" fillId="8" borderId="8" xfId="0" applyNumberFormat="1" applyFont="1" applyFill="1" applyBorder="1"/>
    <xf numFmtId="0" fontId="2" fillId="8" borderId="8" xfId="0" applyFont="1" applyFill="1" applyBorder="1"/>
    <xf numFmtId="8" fontId="2" fillId="8" borderId="13" xfId="0" applyNumberFormat="1" applyFont="1" applyFill="1" applyBorder="1"/>
    <xf numFmtId="0" fontId="2" fillId="8" borderId="10" xfId="0" applyFont="1" applyFill="1" applyBorder="1"/>
    <xf numFmtId="0" fontId="5" fillId="8" borderId="14" xfId="0" applyFont="1" applyFill="1" applyBorder="1"/>
    <xf numFmtId="8" fontId="5" fillId="8" borderId="14" xfId="0" applyNumberFormat="1" applyFont="1" applyFill="1" applyBorder="1"/>
    <xf numFmtId="14" fontId="5" fillId="8" borderId="11" xfId="0" applyNumberFormat="1" applyFont="1" applyFill="1" applyBorder="1"/>
    <xf numFmtId="0" fontId="2" fillId="4" borderId="5" xfId="0" applyFont="1" applyFill="1" applyBorder="1"/>
    <xf numFmtId="0" fontId="5" fillId="4" borderId="12" xfId="0" applyFont="1" applyFill="1" applyBorder="1"/>
    <xf numFmtId="8" fontId="5" fillId="4" borderId="12" xfId="0" applyNumberFormat="1" applyFont="1" applyFill="1" applyBorder="1"/>
    <xf numFmtId="14" fontId="5" fillId="4" borderId="6" xfId="0" applyNumberFormat="1" applyFont="1" applyFill="1" applyBorder="1"/>
    <xf numFmtId="0" fontId="2" fillId="4" borderId="7" xfId="0" applyFont="1" applyFill="1" applyBorder="1"/>
    <xf numFmtId="8" fontId="6" fillId="4" borderId="2" xfId="0" applyNumberFormat="1" applyFont="1" applyFill="1" applyBorder="1"/>
    <xf numFmtId="14" fontId="5" fillId="4" borderId="8" xfId="0" applyNumberFormat="1" applyFont="1" applyFill="1" applyBorder="1"/>
    <xf numFmtId="0" fontId="2" fillId="4" borderId="8" xfId="0" applyFont="1" applyFill="1" applyBorder="1"/>
    <xf numFmtId="8" fontId="2" fillId="4" borderId="13" xfId="0" applyNumberFormat="1" applyFont="1" applyFill="1" applyBorder="1"/>
    <xf numFmtId="0" fontId="2" fillId="4" borderId="10" xfId="0" applyFont="1" applyFill="1" applyBorder="1"/>
    <xf numFmtId="0" fontId="5" fillId="4" borderId="14" xfId="0" applyFont="1" applyFill="1" applyBorder="1"/>
    <xf numFmtId="8" fontId="5" fillId="4" borderId="14" xfId="0" applyNumberFormat="1" applyFont="1" applyFill="1" applyBorder="1"/>
    <xf numFmtId="14" fontId="5" fillId="4" borderId="11" xfId="0" applyNumberFormat="1" applyFont="1" applyFill="1" applyBorder="1"/>
    <xf numFmtId="0" fontId="7" fillId="0" borderId="0" xfId="0" applyFont="1" applyAlignment="1">
      <alignment horizontal="center"/>
    </xf>
    <xf numFmtId="0" fontId="0" fillId="0" borderId="0" xfId="0"/>
    <xf numFmtId="17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purl.oclc.org/ooxml/officeDocument/relationships/calcChain" Target="calcChain.xml"/><Relationship Id="rId3" Type="http://purl.oclc.org/ooxml/officeDocument/relationships/worksheet" Target="worksheets/sheet3.xml"/><Relationship Id="rId12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11" Type="http://purl.oclc.org/ooxml/officeDocument/relationships/styles" Target="styles.xml"/><Relationship Id="rId5" Type="http://purl.oclc.org/ooxml/officeDocument/relationships/worksheet" Target="worksheets/sheet5.xml"/><Relationship Id="rId10" Type="http://purl.oclc.org/ooxml/officeDocument/relationships/theme" Target="theme/theme1.xml"/><Relationship Id="rId4" Type="http://purl.oclc.org/ooxml/officeDocument/relationships/worksheet" Target="worksheets/sheet4.xml"/><Relationship Id="rId9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0</xdr:col>
      <xdr:colOff>0</xdr:colOff>
      <xdr:row>0</xdr:row>
      <xdr:rowOff>0</xdr:rowOff>
    </xdr:from>
    <xdr:ext cx="495300" cy="123825"/>
    <xdr:pic>
      <xdr:nvPicPr>
        <xdr:cNvPr id="2" name="image5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3" name="image10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4" name="image7.pn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5" name="image15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6" name="image9.png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7" name="image1.png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purl.oclc.org/ooxml/drawingml/spreadsheetDrawing" xmlns:a="http://purl.oclc.org/ooxml/drawingml/main">
  <xdr:oneCellAnchor>
    <xdr:from>
      <xdr:col>0</xdr:col>
      <xdr:colOff>0</xdr:colOff>
      <xdr:row>0</xdr:row>
      <xdr:rowOff>0</xdr:rowOff>
    </xdr:from>
    <xdr:ext cx="495300" cy="123825"/>
    <xdr:pic>
      <xdr:nvPicPr>
        <xdr:cNvPr id="2" name="image12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3" name="image1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4" name="image11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5" name="image8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6" name="image4.png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7" name="image3.png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8" name="image14.png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9" name="image16.png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10" name="image6.png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11" name="image2.png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purl.oclc.org/ooxml/drawingml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00"/>
  <sheetViews>
    <sheetView tabSelected="1" workbookViewId="0"/>
  </sheetViews>
  <sheetFormatPr baseColWidth="10" defaultColWidth="11.1640625" defaultRowHeight="15" customHeight="1" x14ac:dyDescent="0.2"/>
  <cols>
    <col min="1" max="1" width="62.83203125" customWidth="1"/>
    <col min="2" max="2" width="12.83203125" customWidth="1"/>
    <col min="3" max="3" width="14.6640625" customWidth="1"/>
    <col min="4" max="26" width="11.1640625" customWidth="1"/>
  </cols>
  <sheetData>
    <row r="1" spans="1:3" ht="15.75" customHeight="1" x14ac:dyDescent="0.2"/>
    <row r="2" spans="1:3" ht="15.75" customHeight="1" x14ac:dyDescent="0.25">
      <c r="A2" s="1" t="s">
        <v>0</v>
      </c>
      <c r="C2" s="2"/>
    </row>
    <row r="3" spans="1:3" ht="15.75" customHeight="1" x14ac:dyDescent="0.2">
      <c r="A3" s="3" t="s">
        <v>1</v>
      </c>
      <c r="C3" s="2"/>
    </row>
    <row r="4" spans="1:3" ht="15.75" customHeight="1" x14ac:dyDescent="0.2">
      <c r="A4" s="3" t="s">
        <v>2</v>
      </c>
      <c r="B4" s="4" t="s">
        <v>3</v>
      </c>
      <c r="C4" s="5" t="s">
        <v>3</v>
      </c>
    </row>
    <row r="5" spans="1:3" ht="15.75" customHeight="1" x14ac:dyDescent="0.2">
      <c r="A5" s="3" t="s">
        <v>4</v>
      </c>
      <c r="B5" s="6" t="s">
        <v>5</v>
      </c>
      <c r="C5" s="2"/>
    </row>
    <row r="6" spans="1:3" ht="15.75" customHeight="1" x14ac:dyDescent="0.2">
      <c r="A6" s="3"/>
      <c r="B6" s="7"/>
      <c r="C6" s="2"/>
    </row>
    <row r="7" spans="1:3" ht="15.75" customHeight="1" x14ac:dyDescent="0.2">
      <c r="A7" s="8" t="s">
        <v>6</v>
      </c>
      <c r="B7" s="9"/>
      <c r="C7" s="10"/>
    </row>
    <row r="8" spans="1:3" ht="15.75" customHeight="1" x14ac:dyDescent="0.2">
      <c r="A8" s="11"/>
      <c r="B8" s="9"/>
      <c r="C8" s="10"/>
    </row>
    <row r="9" spans="1:3" ht="15.75" customHeight="1" x14ac:dyDescent="0.2">
      <c r="A9" s="11" t="s">
        <v>7</v>
      </c>
      <c r="B9" s="9"/>
      <c r="C9" s="10">
        <v>105103.45</v>
      </c>
    </row>
    <row r="10" spans="1:3" ht="15.75" customHeight="1" x14ac:dyDescent="0.2">
      <c r="A10" s="11" t="s">
        <v>8</v>
      </c>
      <c r="B10" s="9"/>
      <c r="C10" s="10">
        <v>89.31</v>
      </c>
    </row>
    <row r="11" spans="1:3" ht="15.75" customHeight="1" x14ac:dyDescent="0.2">
      <c r="A11" s="11" t="s">
        <v>9</v>
      </c>
      <c r="B11" s="9"/>
      <c r="C11" s="10">
        <v>0</v>
      </c>
    </row>
    <row r="12" spans="1:3" ht="15.75" customHeight="1" x14ac:dyDescent="0.2">
      <c r="A12" s="11" t="s">
        <v>10</v>
      </c>
      <c r="B12" s="9"/>
      <c r="C12" s="12">
        <f>SUM(C9:C10)-C11</f>
        <v>105192.76</v>
      </c>
    </row>
    <row r="13" spans="1:3" ht="15.75" customHeight="1" x14ac:dyDescent="0.2">
      <c r="A13" s="11"/>
      <c r="B13" s="9"/>
      <c r="C13" s="10"/>
    </row>
    <row r="14" spans="1:3" ht="15.75" customHeight="1" x14ac:dyDescent="0.2">
      <c r="A14" s="8" t="s">
        <v>11</v>
      </c>
      <c r="B14" s="9"/>
      <c r="C14" s="10"/>
    </row>
    <row r="15" spans="1:3" ht="15.75" customHeight="1" x14ac:dyDescent="0.2">
      <c r="A15" s="11"/>
      <c r="B15" s="9"/>
      <c r="C15" s="10"/>
    </row>
    <row r="16" spans="1:3" ht="15.75" customHeight="1" x14ac:dyDescent="0.2">
      <c r="A16" s="11" t="s">
        <v>7</v>
      </c>
      <c r="B16" s="9"/>
      <c r="C16" s="10">
        <v>0</v>
      </c>
    </row>
    <row r="17" spans="1:6" ht="15.75" customHeight="1" x14ac:dyDescent="0.2">
      <c r="A17" s="11" t="s">
        <v>12</v>
      </c>
      <c r="B17" s="9"/>
      <c r="C17" s="10">
        <v>0</v>
      </c>
      <c r="F17" s="13" t="s">
        <v>3</v>
      </c>
    </row>
    <row r="18" spans="1:6" ht="15.75" customHeight="1" x14ac:dyDescent="0.2">
      <c r="A18" s="11" t="s">
        <v>13</v>
      </c>
      <c r="B18" s="9"/>
      <c r="C18" s="10">
        <v>0</v>
      </c>
    </row>
    <row r="19" spans="1:6" ht="15.75" customHeight="1" x14ac:dyDescent="0.2">
      <c r="A19" s="11" t="s">
        <v>14</v>
      </c>
      <c r="B19" s="9"/>
      <c r="C19" s="10">
        <v>0</v>
      </c>
    </row>
    <row r="20" spans="1:6" ht="15.75" customHeight="1" x14ac:dyDescent="0.2">
      <c r="A20" s="14" t="s">
        <v>15</v>
      </c>
      <c r="B20" s="15"/>
      <c r="C20" s="16">
        <v>0</v>
      </c>
    </row>
    <row r="21" spans="1:6" ht="15.75" customHeight="1" x14ac:dyDescent="0.2">
      <c r="A21" s="17" t="s">
        <v>16</v>
      </c>
      <c r="B21" s="18"/>
      <c r="C21" s="19">
        <v>0</v>
      </c>
    </row>
    <row r="22" spans="1:6" ht="15.75" customHeight="1" x14ac:dyDescent="0.2">
      <c r="A22" s="11" t="s">
        <v>10</v>
      </c>
      <c r="B22" s="9"/>
      <c r="C22" s="10">
        <f>C16+C17+C18+C19+C20+C21</f>
        <v>0</v>
      </c>
    </row>
    <row r="23" spans="1:6" ht="15.75" customHeight="1" x14ac:dyDescent="0.2">
      <c r="A23" s="9"/>
      <c r="B23" s="9"/>
      <c r="C23" s="10"/>
    </row>
    <row r="24" spans="1:6" ht="15.75" customHeight="1" x14ac:dyDescent="0.2">
      <c r="A24" s="8" t="s">
        <v>17</v>
      </c>
      <c r="B24" s="9"/>
      <c r="C24" s="10"/>
    </row>
    <row r="25" spans="1:6" ht="15.75" customHeight="1" x14ac:dyDescent="0.2">
      <c r="A25" s="11"/>
      <c r="B25" s="9"/>
      <c r="C25" s="10"/>
    </row>
    <row r="26" spans="1:6" ht="15.75" customHeight="1" x14ac:dyDescent="0.2">
      <c r="A26" s="11" t="s">
        <v>7</v>
      </c>
      <c r="B26" s="9"/>
      <c r="C26" s="20">
        <v>516.41999999999996</v>
      </c>
      <c r="D26" s="13" t="s">
        <v>18</v>
      </c>
    </row>
    <row r="27" spans="1:6" ht="15.75" customHeight="1" x14ac:dyDescent="0.2">
      <c r="A27" s="11" t="s">
        <v>12</v>
      </c>
      <c r="B27" s="9"/>
      <c r="C27" s="21">
        <f>Betterworld!J13</f>
        <v>525</v>
      </c>
    </row>
    <row r="28" spans="1:6" ht="15.75" customHeight="1" x14ac:dyDescent="0.2">
      <c r="A28" s="11" t="s">
        <v>19</v>
      </c>
      <c r="B28" s="9"/>
      <c r="C28" s="21">
        <f>Betterworld!I13</f>
        <v>-8.58</v>
      </c>
    </row>
    <row r="29" spans="1:6" ht="15.75" customHeight="1" x14ac:dyDescent="0.2">
      <c r="A29" s="14" t="s">
        <v>15</v>
      </c>
      <c r="B29" s="15"/>
      <c r="C29" s="22">
        <v>0</v>
      </c>
    </row>
    <row r="30" spans="1:6" ht="15.75" customHeight="1" x14ac:dyDescent="0.2">
      <c r="A30" s="11" t="s">
        <v>10</v>
      </c>
      <c r="B30" s="9"/>
      <c r="C30" s="21">
        <f>C26+C27+C28-C29</f>
        <v>1032.8400000000001</v>
      </c>
    </row>
    <row r="31" spans="1:6" ht="15.75" customHeight="1" x14ac:dyDescent="0.2">
      <c r="A31" s="11"/>
      <c r="B31" s="9"/>
      <c r="C31" s="10"/>
    </row>
    <row r="32" spans="1:6" ht="15.75" customHeight="1" x14ac:dyDescent="0.2">
      <c r="A32" s="8" t="s">
        <v>20</v>
      </c>
      <c r="B32" s="9"/>
      <c r="C32" s="2"/>
    </row>
    <row r="33" spans="1:4" ht="15.75" customHeight="1" x14ac:dyDescent="0.2">
      <c r="A33" s="8"/>
      <c r="B33" s="9"/>
      <c r="C33" s="2"/>
    </row>
    <row r="34" spans="1:4" ht="15.75" customHeight="1" x14ac:dyDescent="0.2">
      <c r="A34" s="11" t="s">
        <v>7</v>
      </c>
      <c r="B34" s="9"/>
      <c r="C34" s="10">
        <v>269031.86</v>
      </c>
      <c r="D34" s="13" t="s">
        <v>3</v>
      </c>
    </row>
    <row r="35" spans="1:4" ht="15.75" customHeight="1" x14ac:dyDescent="0.2">
      <c r="A35" s="17" t="s">
        <v>12</v>
      </c>
      <c r="B35" s="18"/>
      <c r="C35" s="23">
        <v>12007.44</v>
      </c>
    </row>
    <row r="36" spans="1:4" ht="15.75" customHeight="1" x14ac:dyDescent="0.2">
      <c r="A36" s="11" t="s">
        <v>21</v>
      </c>
      <c r="B36" s="9"/>
      <c r="C36" s="10">
        <v>0</v>
      </c>
    </row>
    <row r="37" spans="1:4" ht="15.75" customHeight="1" x14ac:dyDescent="0.2">
      <c r="A37" s="14" t="s">
        <v>22</v>
      </c>
      <c r="B37" s="15"/>
      <c r="C37" s="16">
        <v>0</v>
      </c>
    </row>
    <row r="38" spans="1:4" ht="15.75" customHeight="1" x14ac:dyDescent="0.2">
      <c r="A38" s="14" t="s">
        <v>23</v>
      </c>
      <c r="B38" s="15"/>
      <c r="C38" s="16">
        <v>0</v>
      </c>
    </row>
    <row r="39" spans="1:4" ht="15.75" customHeight="1" x14ac:dyDescent="0.2">
      <c r="A39" s="24" t="s">
        <v>24</v>
      </c>
      <c r="B39" s="25"/>
      <c r="C39" s="26">
        <v>-10648.83</v>
      </c>
    </row>
    <row r="40" spans="1:4" ht="15.75" customHeight="1" x14ac:dyDescent="0.2">
      <c r="A40" s="11" t="s">
        <v>10</v>
      </c>
      <c r="B40" s="9"/>
      <c r="C40" s="12">
        <f>C34+C35+C36+C37+C39+C38</f>
        <v>270390.46999999997</v>
      </c>
    </row>
    <row r="41" spans="1:4" ht="15.75" customHeight="1" x14ac:dyDescent="0.2">
      <c r="A41" s="27" t="s">
        <v>3</v>
      </c>
      <c r="B41" s="9"/>
      <c r="C41" s="10"/>
    </row>
    <row r="42" spans="1:4" ht="15.75" customHeight="1" x14ac:dyDescent="0.2">
      <c r="A42" s="11"/>
      <c r="B42" s="9"/>
      <c r="C42" s="2"/>
    </row>
    <row r="43" spans="1:4" ht="15.75" customHeight="1" x14ac:dyDescent="0.2">
      <c r="A43" s="28" t="s">
        <v>3</v>
      </c>
      <c r="C43" s="10" t="s">
        <v>3</v>
      </c>
    </row>
    <row r="44" spans="1:4" ht="15.75" customHeight="1" x14ac:dyDescent="0.2">
      <c r="A44" s="29" t="s">
        <v>25</v>
      </c>
    </row>
    <row r="45" spans="1:4" ht="15.75" customHeight="1" x14ac:dyDescent="0.2">
      <c r="A45" s="30">
        <f>'WF Checking Acct'!I31-'WF Checking Acct'!I37</f>
        <v>10436.5</v>
      </c>
      <c r="B45" s="31" t="s">
        <v>26</v>
      </c>
    </row>
    <row r="46" spans="1:4" ht="15.75" customHeight="1" x14ac:dyDescent="0.2">
      <c r="A46" s="32">
        <f>'WF Checking Acct'!I37</f>
        <v>212.33</v>
      </c>
      <c r="B46" s="33" t="s">
        <v>27</v>
      </c>
    </row>
    <row r="47" spans="1:4" ht="15.75" customHeight="1" x14ac:dyDescent="0.2">
      <c r="A47" s="34">
        <v>0</v>
      </c>
      <c r="B47" s="13" t="s">
        <v>3</v>
      </c>
    </row>
    <row r="48" spans="1:4" ht="15.75" customHeight="1" x14ac:dyDescent="0.2">
      <c r="A48" s="2">
        <f>SUM(A45:A47)</f>
        <v>10648.83</v>
      </c>
    </row>
    <row r="49" spans="1:1" ht="15.75" customHeight="1" x14ac:dyDescent="0.2">
      <c r="A49" s="35"/>
    </row>
    <row r="50" spans="1:1" ht="15.75" customHeight="1" x14ac:dyDescent="0.2"/>
    <row r="51" spans="1:1" ht="15.75" customHeight="1" x14ac:dyDescent="0.2"/>
    <row r="52" spans="1:1" ht="15.75" customHeight="1" x14ac:dyDescent="0.2"/>
    <row r="53" spans="1:1" ht="15.75" customHeight="1" x14ac:dyDescent="0.2"/>
    <row r="54" spans="1:1" ht="15.75" customHeight="1" x14ac:dyDescent="0.2"/>
    <row r="55" spans="1:1" ht="15.75" customHeight="1" x14ac:dyDescent="0.2"/>
    <row r="56" spans="1:1" ht="15.75" customHeight="1" x14ac:dyDescent="0.2"/>
    <row r="57" spans="1:1" ht="15.75" customHeight="1" x14ac:dyDescent="0.2"/>
    <row r="58" spans="1:1" ht="15.75" customHeight="1" x14ac:dyDescent="0.2"/>
    <row r="59" spans="1:1" ht="15.75" customHeight="1" x14ac:dyDescent="0.2"/>
    <row r="60" spans="1:1" ht="15.75" customHeight="1" x14ac:dyDescent="0.2"/>
    <row r="61" spans="1:1" ht="15.75" customHeight="1" x14ac:dyDescent="0.2"/>
    <row r="62" spans="1:1" ht="15.75" customHeight="1" x14ac:dyDescent="0.2"/>
    <row r="63" spans="1:1" ht="15.75" customHeight="1" x14ac:dyDescent="0.2"/>
    <row r="64" spans="1:1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scale="80" orientation="portrait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00"/>
  <sheetViews>
    <sheetView workbookViewId="0"/>
  </sheetViews>
  <sheetFormatPr baseColWidth="10" defaultColWidth="11.1640625" defaultRowHeight="15" customHeight="1" x14ac:dyDescent="0.2"/>
  <cols>
    <col min="1" max="1" width="29.33203125" customWidth="1"/>
    <col min="2" max="2" width="13.5" customWidth="1"/>
    <col min="3" max="3" width="10.83203125" customWidth="1"/>
    <col min="4" max="4" width="12" customWidth="1"/>
    <col min="5" max="6" width="6.83203125" customWidth="1"/>
    <col min="7" max="7" width="10.1640625" customWidth="1"/>
    <col min="8" max="26" width="9" customWidth="1"/>
  </cols>
  <sheetData>
    <row r="1" spans="1:7" ht="15.75" customHeight="1" x14ac:dyDescent="0.2">
      <c r="A1" s="127" t="s">
        <v>28</v>
      </c>
      <c r="B1" s="128"/>
      <c r="C1" s="128"/>
      <c r="D1" s="128"/>
      <c r="E1" s="128"/>
      <c r="F1" s="128"/>
      <c r="G1" s="128"/>
    </row>
    <row r="2" spans="1:7" ht="15.75" customHeight="1" x14ac:dyDescent="0.2">
      <c r="A2" s="127" t="s">
        <v>29</v>
      </c>
      <c r="B2" s="128"/>
      <c r="C2" s="128"/>
      <c r="D2" s="128"/>
      <c r="E2" s="128"/>
      <c r="F2" s="128"/>
      <c r="G2" s="128"/>
    </row>
    <row r="3" spans="1:7" ht="15.75" customHeight="1" x14ac:dyDescent="0.2">
      <c r="A3" s="129" t="s">
        <v>5</v>
      </c>
      <c r="B3" s="128"/>
      <c r="C3" s="128"/>
      <c r="D3" s="128"/>
      <c r="E3" s="128"/>
      <c r="F3" s="128"/>
      <c r="G3" s="128"/>
    </row>
    <row r="4" spans="1:7" ht="15.75" customHeight="1" x14ac:dyDescent="0.2"/>
    <row r="5" spans="1:7" ht="15.75" customHeight="1" x14ac:dyDescent="0.2">
      <c r="B5" s="36" t="s">
        <v>30</v>
      </c>
      <c r="C5" s="36" t="s">
        <v>31</v>
      </c>
      <c r="D5" s="36" t="s">
        <v>32</v>
      </c>
      <c r="E5" s="36" t="s">
        <v>33</v>
      </c>
      <c r="F5" s="36" t="s">
        <v>34</v>
      </c>
      <c r="G5" s="36" t="s">
        <v>35</v>
      </c>
    </row>
    <row r="6" spans="1:7" ht="15.75" customHeight="1" x14ac:dyDescent="0.2">
      <c r="A6" s="37" t="s">
        <v>36</v>
      </c>
    </row>
    <row r="7" spans="1:7" ht="15.75" customHeight="1" x14ac:dyDescent="0.2">
      <c r="B7" s="38" t="s">
        <v>37</v>
      </c>
      <c r="G7" s="39">
        <v>105103.45</v>
      </c>
    </row>
    <row r="8" spans="1:7" ht="15.75" customHeight="1" x14ac:dyDescent="0.2">
      <c r="B8" s="40" t="d">
        <v>2022-12-31</v>
      </c>
      <c r="C8" s="38"/>
      <c r="D8" s="38" t="s">
        <v>38</v>
      </c>
      <c r="E8" s="39">
        <v>89.31</v>
      </c>
      <c r="F8" s="41"/>
      <c r="G8" s="39">
        <f>G7+E8</f>
        <v>105192.76</v>
      </c>
    </row>
    <row r="9" spans="1:7" ht="15.75" customHeight="1" x14ac:dyDescent="0.2">
      <c r="A9" s="37" t="s">
        <v>39</v>
      </c>
      <c r="E9" s="42">
        <f t="shared" ref="E9:E10" si="0">E8</f>
        <v>89.31</v>
      </c>
      <c r="F9" s="42"/>
    </row>
    <row r="10" spans="1:7" ht="15.75" customHeight="1" x14ac:dyDescent="0.2">
      <c r="A10" s="37" t="s">
        <v>40</v>
      </c>
      <c r="E10" s="42">
        <f t="shared" si="0"/>
        <v>89.31</v>
      </c>
      <c r="F10" s="42"/>
    </row>
    <row r="11" spans="1:7" ht="15.75" customHeight="1" x14ac:dyDescent="0.2"/>
    <row r="12" spans="1:7" ht="15.75" customHeight="1" x14ac:dyDescent="0.2"/>
    <row r="13" spans="1:7" ht="15.75" customHeight="1" x14ac:dyDescent="0.2"/>
    <row r="14" spans="1:7" ht="15.75" customHeight="1" x14ac:dyDescent="0.2"/>
    <row r="15" spans="1:7" ht="15.75" customHeight="1" x14ac:dyDescent="0.2"/>
    <row r="16" spans="1:7" ht="15.75" customHeight="1" x14ac:dyDescent="0.2"/>
    <row r="17" ht="15.75" customHeight="1" x14ac:dyDescent="0.2"/>
    <row r="18" ht="15.75" customHeight="1" x14ac:dyDescent="0.2"/>
    <row r="19" ht="15.75" customHeight="1" x14ac:dyDescent="0.2"/>
    <row r="20" ht="15.75" customHeight="1" x14ac:dyDescent="0.2"/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3">
    <mergeCell ref="A1:G1"/>
    <mergeCell ref="A2:G2"/>
    <mergeCell ref="A3:G3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000"/>
  <sheetViews>
    <sheetView workbookViewId="0"/>
  </sheetViews>
  <sheetFormatPr baseColWidth="10" defaultColWidth="11.1640625" defaultRowHeight="15" customHeight="1" x14ac:dyDescent="0.2"/>
  <cols>
    <col min="1" max="1" width="12.83203125" customWidth="1"/>
    <col min="2" max="2" width="14.33203125" customWidth="1"/>
    <col min="3" max="4" width="6.83203125" customWidth="1"/>
    <col min="5" max="5" width="11.1640625" customWidth="1"/>
    <col min="6" max="6" width="38.33203125" customWidth="1"/>
    <col min="7" max="9" width="6.83203125" customWidth="1"/>
    <col min="10" max="26" width="8.5" customWidth="1"/>
  </cols>
  <sheetData>
    <row r="1" spans="1:9" ht="15.75" customHeight="1" x14ac:dyDescent="0.2">
      <c r="A1" s="127" t="s">
        <v>28</v>
      </c>
      <c r="B1" s="128"/>
      <c r="C1" s="128"/>
      <c r="D1" s="128"/>
      <c r="E1" s="128"/>
      <c r="F1" s="128"/>
      <c r="G1" s="128"/>
      <c r="H1" s="128"/>
      <c r="I1" s="128"/>
    </row>
    <row r="2" spans="1:9" ht="15.75" customHeight="1" x14ac:dyDescent="0.2">
      <c r="A2" s="127" t="s">
        <v>29</v>
      </c>
      <c r="B2" s="128"/>
      <c r="C2" s="128"/>
      <c r="D2" s="128"/>
      <c r="E2" s="128"/>
      <c r="F2" s="128"/>
      <c r="G2" s="128"/>
      <c r="H2" s="128"/>
      <c r="I2" s="128"/>
    </row>
    <row r="3" spans="1:9" ht="15.75" customHeight="1" x14ac:dyDescent="0.2">
      <c r="A3" s="130" t="s">
        <v>5</v>
      </c>
      <c r="B3" s="128"/>
      <c r="C3" s="128"/>
      <c r="D3" s="128"/>
      <c r="E3" s="128"/>
      <c r="F3" s="128"/>
      <c r="G3" s="128"/>
      <c r="H3" s="128"/>
      <c r="I3" s="128"/>
    </row>
    <row r="4" spans="1:9" ht="15.75" customHeight="1" x14ac:dyDescent="0.2"/>
    <row r="5" spans="1:9" ht="15.75" customHeight="1" x14ac:dyDescent="0.2">
      <c r="B5" s="36" t="s">
        <v>30</v>
      </c>
      <c r="C5" s="36" t="s">
        <v>41</v>
      </c>
      <c r="D5" s="36" t="s">
        <v>42</v>
      </c>
      <c r="E5" s="36" t="s">
        <v>31</v>
      </c>
      <c r="F5" s="36" t="s">
        <v>32</v>
      </c>
      <c r="G5" s="36" t="s">
        <v>33</v>
      </c>
      <c r="H5" s="36" t="s">
        <v>34</v>
      </c>
      <c r="I5" s="36" t="s">
        <v>35</v>
      </c>
    </row>
    <row r="6" spans="1:9" ht="15.75" customHeight="1" x14ac:dyDescent="0.2">
      <c r="A6" s="37" t="s">
        <v>43</v>
      </c>
    </row>
    <row r="7" spans="1:9" ht="15.75" customHeight="1" x14ac:dyDescent="0.2">
      <c r="B7" s="38" t="s">
        <v>37</v>
      </c>
      <c r="C7" s="38" t="s">
        <v>3</v>
      </c>
      <c r="D7" s="38"/>
      <c r="E7" s="38"/>
      <c r="F7" s="43" t="s">
        <v>3</v>
      </c>
      <c r="G7" s="39" t="s">
        <v>3</v>
      </c>
      <c r="H7" s="41"/>
      <c r="I7" s="39">
        <v>0</v>
      </c>
    </row>
    <row r="8" spans="1:9" ht="15.75" customHeight="1" x14ac:dyDescent="0.2">
      <c r="B8" s="40" t="s">
        <v>3</v>
      </c>
      <c r="C8" s="38" t="s">
        <v>3</v>
      </c>
      <c r="D8" s="38"/>
      <c r="E8" s="38" t="s">
        <v>3</v>
      </c>
      <c r="F8" s="38" t="s">
        <v>3</v>
      </c>
      <c r="G8" s="41"/>
      <c r="H8" s="39">
        <v>0</v>
      </c>
      <c r="I8" s="39">
        <f>I7+G8-H8</f>
        <v>0</v>
      </c>
    </row>
    <row r="9" spans="1:9" ht="15.75" customHeight="1" x14ac:dyDescent="0.2">
      <c r="A9" s="37" t="s">
        <v>44</v>
      </c>
      <c r="G9" s="42">
        <v>0</v>
      </c>
      <c r="H9" s="42">
        <v>0</v>
      </c>
    </row>
    <row r="10" spans="1:9" ht="15.75" customHeight="1" x14ac:dyDescent="0.2">
      <c r="A10" s="37" t="s">
        <v>40</v>
      </c>
      <c r="G10" s="42">
        <v>0</v>
      </c>
      <c r="H10" s="42">
        <v>0</v>
      </c>
    </row>
    <row r="11" spans="1:9" ht="15.75" customHeight="1" x14ac:dyDescent="0.2"/>
    <row r="12" spans="1:9" ht="15.75" customHeight="1" x14ac:dyDescent="0.2"/>
    <row r="13" spans="1:9" ht="15.75" customHeight="1" x14ac:dyDescent="0.2"/>
    <row r="14" spans="1:9" ht="15.75" customHeight="1" x14ac:dyDescent="0.2"/>
    <row r="15" spans="1:9" ht="15.75" customHeight="1" x14ac:dyDescent="0.2"/>
    <row r="16" spans="1:9" ht="15.75" customHeight="1" x14ac:dyDescent="0.2"/>
    <row r="17" ht="15.75" customHeight="1" x14ac:dyDescent="0.2"/>
    <row r="18" ht="15.75" customHeight="1" x14ac:dyDescent="0.2"/>
    <row r="19" ht="15.75" customHeight="1" x14ac:dyDescent="0.2"/>
    <row r="20" ht="15.75" customHeight="1" x14ac:dyDescent="0.2"/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3">
    <mergeCell ref="A1:I1"/>
    <mergeCell ref="A2:I2"/>
    <mergeCell ref="A3:I3"/>
  </mergeCells>
  <pageMargins left="0.7" right="0.7" top="0.75" bottom="0.75" header="0" footer="0"/>
  <pageSetup orientation="portrait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000"/>
  <sheetViews>
    <sheetView workbookViewId="0"/>
  </sheetViews>
  <sheetFormatPr baseColWidth="10" defaultColWidth="11.1640625" defaultRowHeight="15" customHeight="1" x14ac:dyDescent="0.2"/>
  <cols>
    <col min="1" max="1" width="30.1640625" customWidth="1"/>
    <col min="2" max="2" width="13.5" customWidth="1"/>
    <col min="3" max="3" width="9" customWidth="1"/>
    <col min="4" max="4" width="6.83203125" customWidth="1"/>
    <col min="5" max="5" width="24" customWidth="1"/>
    <col min="6" max="6" width="45" customWidth="1"/>
    <col min="7" max="7" width="42.83203125" customWidth="1"/>
    <col min="8" max="9" width="9" customWidth="1"/>
    <col min="10" max="10" width="10.6640625" customWidth="1"/>
    <col min="11" max="26" width="8.5" customWidth="1"/>
  </cols>
  <sheetData>
    <row r="1" spans="1:10" ht="15.75" customHeight="1" x14ac:dyDescent="0.2">
      <c r="A1" s="127" t="s">
        <v>28</v>
      </c>
      <c r="B1" s="128"/>
      <c r="C1" s="128"/>
      <c r="D1" s="128"/>
      <c r="E1" s="128"/>
      <c r="F1" s="128"/>
      <c r="G1" s="128"/>
      <c r="H1" s="128"/>
      <c r="I1" s="128"/>
      <c r="J1" s="128"/>
    </row>
    <row r="2" spans="1:10" ht="15.75" customHeight="1" x14ac:dyDescent="0.2">
      <c r="A2" s="127" t="s">
        <v>29</v>
      </c>
      <c r="B2" s="128"/>
      <c r="C2" s="128"/>
      <c r="D2" s="128"/>
      <c r="E2" s="128"/>
      <c r="F2" s="128"/>
      <c r="G2" s="128"/>
      <c r="H2" s="128"/>
      <c r="I2" s="128"/>
      <c r="J2" s="128"/>
    </row>
    <row r="3" spans="1:10" ht="15.75" customHeight="1" x14ac:dyDescent="0.2">
      <c r="A3" s="130" t="s">
        <v>45</v>
      </c>
      <c r="B3" s="128"/>
      <c r="C3" s="128"/>
      <c r="D3" s="128"/>
      <c r="E3" s="128"/>
      <c r="F3" s="128"/>
      <c r="G3" s="128"/>
      <c r="H3" s="128"/>
      <c r="I3" s="128"/>
      <c r="J3" s="128"/>
    </row>
    <row r="4" spans="1:10" ht="15.75" customHeight="1" x14ac:dyDescent="0.2"/>
    <row r="5" spans="1:10" ht="15.75" customHeight="1" x14ac:dyDescent="0.2">
      <c r="B5" s="36" t="s">
        <v>30</v>
      </c>
      <c r="C5" s="36" t="s">
        <v>41</v>
      </c>
      <c r="D5" s="36" t="s">
        <v>46</v>
      </c>
      <c r="E5" s="36" t="s">
        <v>42</v>
      </c>
      <c r="F5" s="36" t="s">
        <v>31</v>
      </c>
      <c r="G5" s="36" t="s">
        <v>32</v>
      </c>
      <c r="H5" s="36" t="s">
        <v>33</v>
      </c>
      <c r="I5" s="36" t="s">
        <v>34</v>
      </c>
      <c r="J5" s="36" t="s">
        <v>35</v>
      </c>
    </row>
    <row r="6" spans="1:10" ht="15.75" customHeight="1" x14ac:dyDescent="0.2">
      <c r="A6" s="37" t="s">
        <v>47</v>
      </c>
    </row>
    <row r="7" spans="1:10" ht="15.75" customHeight="1" x14ac:dyDescent="0.2">
      <c r="B7" s="38" t="s">
        <v>37</v>
      </c>
      <c r="J7" s="39">
        <v>269031.86</v>
      </c>
    </row>
    <row r="8" spans="1:10" ht="15.75" customHeight="1" x14ac:dyDescent="0.2">
      <c r="B8" s="38" t="s">
        <v>48</v>
      </c>
      <c r="C8" s="38" t="s">
        <v>49</v>
      </c>
      <c r="D8" s="38">
        <v>9569</v>
      </c>
      <c r="E8" s="38" t="s">
        <v>50</v>
      </c>
      <c r="F8" s="38" t="s">
        <v>51</v>
      </c>
      <c r="G8" s="38" t="s">
        <v>52</v>
      </c>
      <c r="H8" s="41"/>
      <c r="I8" s="39">
        <v>1200</v>
      </c>
      <c r="J8" s="39">
        <v>267831.86</v>
      </c>
    </row>
    <row r="9" spans="1:10" ht="15.75" customHeight="1" x14ac:dyDescent="0.2">
      <c r="B9" s="38" t="s">
        <v>53</v>
      </c>
      <c r="C9" s="38" t="s">
        <v>49</v>
      </c>
      <c r="D9" s="38">
        <v>9570</v>
      </c>
      <c r="E9" s="38" t="s">
        <v>54</v>
      </c>
      <c r="F9" s="38"/>
      <c r="G9" s="38" t="s">
        <v>55</v>
      </c>
      <c r="H9" s="41"/>
      <c r="I9" s="39">
        <v>50</v>
      </c>
      <c r="J9" s="39">
        <v>267781.86</v>
      </c>
    </row>
    <row r="10" spans="1:10" ht="15.75" customHeight="1" x14ac:dyDescent="0.2">
      <c r="B10" s="44" t="s">
        <v>53</v>
      </c>
      <c r="C10" s="44" t="s">
        <v>56</v>
      </c>
      <c r="D10" s="44"/>
      <c r="E10" s="44" t="s">
        <v>57</v>
      </c>
      <c r="F10" s="44" t="s">
        <v>58</v>
      </c>
      <c r="G10" s="44" t="s">
        <v>59</v>
      </c>
      <c r="H10" s="45"/>
      <c r="I10" s="46">
        <v>60</v>
      </c>
      <c r="J10" s="39">
        <v>267721.86</v>
      </c>
    </row>
    <row r="11" spans="1:10" ht="15.75" customHeight="1" x14ac:dyDescent="0.2">
      <c r="B11" s="38" t="s">
        <v>60</v>
      </c>
      <c r="C11" s="38" t="s">
        <v>49</v>
      </c>
      <c r="D11" s="38">
        <v>9574</v>
      </c>
      <c r="E11" s="38" t="s">
        <v>61</v>
      </c>
      <c r="F11" s="38" t="s">
        <v>62</v>
      </c>
      <c r="G11" s="38" t="s">
        <v>63</v>
      </c>
      <c r="H11" s="41"/>
      <c r="I11" s="39">
        <v>67.760000000000005</v>
      </c>
      <c r="J11" s="39">
        <v>267654.09999999998</v>
      </c>
    </row>
    <row r="12" spans="1:10" ht="15.75" customHeight="1" x14ac:dyDescent="0.2">
      <c r="B12" s="47" t="s">
        <v>60</v>
      </c>
      <c r="C12" s="47" t="s">
        <v>64</v>
      </c>
      <c r="D12" s="47"/>
      <c r="E12" s="47"/>
      <c r="F12" s="47"/>
      <c r="G12" s="47" t="s">
        <v>65</v>
      </c>
      <c r="H12" s="48">
        <v>25</v>
      </c>
      <c r="I12" s="41"/>
      <c r="J12" s="39">
        <v>267679.09999999998</v>
      </c>
    </row>
    <row r="13" spans="1:10" ht="15.75" customHeight="1" x14ac:dyDescent="0.2">
      <c r="B13" s="38" t="s">
        <v>60</v>
      </c>
      <c r="C13" s="38" t="s">
        <v>49</v>
      </c>
      <c r="D13" s="38">
        <v>9572</v>
      </c>
      <c r="E13" s="38" t="s">
        <v>66</v>
      </c>
      <c r="F13" s="38" t="s">
        <v>67</v>
      </c>
      <c r="G13" s="38" t="s">
        <v>68</v>
      </c>
      <c r="H13" s="41"/>
      <c r="I13" s="39">
        <v>1909.52</v>
      </c>
      <c r="J13" s="39">
        <v>265769.58</v>
      </c>
    </row>
    <row r="14" spans="1:10" ht="15.75" customHeight="1" x14ac:dyDescent="0.2">
      <c r="B14" s="38" t="s">
        <v>60</v>
      </c>
      <c r="C14" s="38" t="s">
        <v>49</v>
      </c>
      <c r="D14" s="38">
        <v>9571</v>
      </c>
      <c r="E14" s="38" t="s">
        <v>69</v>
      </c>
      <c r="F14" s="38" t="s">
        <v>70</v>
      </c>
      <c r="G14" s="38" t="s">
        <v>71</v>
      </c>
      <c r="H14" s="41"/>
      <c r="I14" s="39">
        <v>2801.03</v>
      </c>
      <c r="J14" s="39">
        <v>262968.55</v>
      </c>
    </row>
    <row r="15" spans="1:10" ht="15.75" customHeight="1" x14ac:dyDescent="0.2">
      <c r="B15" s="38" t="s">
        <v>60</v>
      </c>
      <c r="C15" s="38" t="s">
        <v>49</v>
      </c>
      <c r="D15" s="38">
        <v>9573</v>
      </c>
      <c r="E15" s="38" t="s">
        <v>72</v>
      </c>
      <c r="F15" s="38" t="s">
        <v>73</v>
      </c>
      <c r="G15" s="38" t="s">
        <v>74</v>
      </c>
      <c r="H15" s="41"/>
      <c r="I15" s="39">
        <v>332.03</v>
      </c>
      <c r="J15" s="39">
        <v>262636.52</v>
      </c>
    </row>
    <row r="16" spans="1:10" ht="15.75" customHeight="1" x14ac:dyDescent="0.2">
      <c r="B16" s="47" t="s">
        <v>75</v>
      </c>
      <c r="C16" s="47" t="s">
        <v>64</v>
      </c>
      <c r="D16" s="47"/>
      <c r="E16" s="47"/>
      <c r="F16" s="47"/>
      <c r="G16" s="47" t="s">
        <v>65</v>
      </c>
      <c r="H16" s="48">
        <v>280</v>
      </c>
      <c r="I16" s="41"/>
      <c r="J16" s="39">
        <v>262916.52</v>
      </c>
    </row>
    <row r="17" spans="1:10" ht="15.75" customHeight="1" x14ac:dyDescent="0.2">
      <c r="B17" s="47" t="s">
        <v>75</v>
      </c>
      <c r="C17" s="47" t="s">
        <v>64</v>
      </c>
      <c r="D17" s="47"/>
      <c r="E17" s="47"/>
      <c r="F17" s="47" t="s">
        <v>76</v>
      </c>
      <c r="G17" s="47" t="s">
        <v>77</v>
      </c>
      <c r="H17" s="48">
        <v>1483.51</v>
      </c>
      <c r="I17" s="41"/>
      <c r="J17" s="39">
        <v>264400.03000000003</v>
      </c>
    </row>
    <row r="18" spans="1:10" ht="15.75" customHeight="1" x14ac:dyDescent="0.2">
      <c r="B18" s="47" t="s">
        <v>78</v>
      </c>
      <c r="C18" s="47" t="s">
        <v>64</v>
      </c>
      <c r="D18" s="47"/>
      <c r="E18" s="47"/>
      <c r="F18" s="47"/>
      <c r="G18" s="49" t="s">
        <v>79</v>
      </c>
      <c r="H18" s="48">
        <v>145.9</v>
      </c>
      <c r="I18" s="41"/>
      <c r="J18" s="39">
        <v>264545.93</v>
      </c>
    </row>
    <row r="19" spans="1:10" ht="15.75" customHeight="1" x14ac:dyDescent="0.2">
      <c r="B19" s="47" t="s">
        <v>80</v>
      </c>
      <c r="C19" s="47" t="s">
        <v>64</v>
      </c>
      <c r="D19" s="47"/>
      <c r="E19" s="47"/>
      <c r="F19" s="47"/>
      <c r="G19" s="47" t="s">
        <v>81</v>
      </c>
      <c r="H19" s="48">
        <v>3228.8</v>
      </c>
      <c r="I19" s="41"/>
      <c r="J19" s="39">
        <v>267774.73</v>
      </c>
    </row>
    <row r="20" spans="1:10" ht="15.75" customHeight="1" x14ac:dyDescent="0.2">
      <c r="B20" s="47" t="s">
        <v>80</v>
      </c>
      <c r="C20" s="47" t="s">
        <v>64</v>
      </c>
      <c r="D20" s="47"/>
      <c r="E20" s="47"/>
      <c r="F20" s="47"/>
      <c r="G20" s="49" t="s">
        <v>79</v>
      </c>
      <c r="H20" s="48">
        <v>3308.47</v>
      </c>
      <c r="I20" s="41"/>
      <c r="J20" s="39">
        <v>271083.2</v>
      </c>
    </row>
    <row r="21" spans="1:10" ht="15.75" customHeight="1" x14ac:dyDescent="0.2">
      <c r="B21" s="44" t="s">
        <v>82</v>
      </c>
      <c r="C21" s="44" t="s">
        <v>56</v>
      </c>
      <c r="D21" s="44"/>
      <c r="E21" s="44" t="s">
        <v>83</v>
      </c>
      <c r="F21" s="44"/>
      <c r="G21" s="44" t="s">
        <v>84</v>
      </c>
      <c r="H21" s="45"/>
      <c r="I21" s="46">
        <v>121.87</v>
      </c>
      <c r="J21" s="39">
        <v>270961.33</v>
      </c>
    </row>
    <row r="22" spans="1:10" ht="15.75" customHeight="1" x14ac:dyDescent="0.2">
      <c r="B22" s="47" t="s">
        <v>82</v>
      </c>
      <c r="C22" s="47" t="s">
        <v>64</v>
      </c>
      <c r="D22" s="47"/>
      <c r="E22" s="47"/>
      <c r="F22" s="47"/>
      <c r="G22" s="49" t="s">
        <v>79</v>
      </c>
      <c r="H22" s="48">
        <v>175.12</v>
      </c>
      <c r="I22" s="41"/>
      <c r="J22" s="39">
        <v>271136.45</v>
      </c>
    </row>
    <row r="23" spans="1:10" ht="15.75" customHeight="1" x14ac:dyDescent="0.2">
      <c r="B23" s="47" t="s">
        <v>82</v>
      </c>
      <c r="C23" s="47" t="s">
        <v>64</v>
      </c>
      <c r="D23" s="47"/>
      <c r="E23" s="47"/>
      <c r="F23" s="47"/>
      <c r="G23" s="49" t="s">
        <v>79</v>
      </c>
      <c r="H23" s="48">
        <v>145.34</v>
      </c>
      <c r="I23" s="41"/>
      <c r="J23" s="39">
        <v>271281.78999999998</v>
      </c>
    </row>
    <row r="24" spans="1:10" ht="15.75" customHeight="1" x14ac:dyDescent="0.2">
      <c r="B24" s="44" t="s">
        <v>85</v>
      </c>
      <c r="C24" s="44" t="s">
        <v>56</v>
      </c>
      <c r="D24" s="44"/>
      <c r="E24" s="44" t="s">
        <v>86</v>
      </c>
      <c r="F24" s="44"/>
      <c r="G24" s="44" t="s">
        <v>84</v>
      </c>
      <c r="H24" s="45"/>
      <c r="I24" s="46">
        <v>30.46</v>
      </c>
      <c r="J24" s="39">
        <v>271251.33</v>
      </c>
    </row>
    <row r="25" spans="1:10" ht="15.75" customHeight="1" x14ac:dyDescent="0.2">
      <c r="B25" s="47" t="s">
        <v>87</v>
      </c>
      <c r="C25" s="47" t="s">
        <v>64</v>
      </c>
      <c r="D25" s="47"/>
      <c r="E25" s="47"/>
      <c r="F25" s="47"/>
      <c r="G25" s="49" t="s">
        <v>79</v>
      </c>
      <c r="H25" s="48">
        <v>3120</v>
      </c>
      <c r="I25" s="41"/>
      <c r="J25" s="39">
        <v>274371.33</v>
      </c>
    </row>
    <row r="26" spans="1:10" ht="15.75" customHeight="1" x14ac:dyDescent="0.2">
      <c r="B26" s="38" t="s">
        <v>88</v>
      </c>
      <c r="C26" s="38" t="s">
        <v>49</v>
      </c>
      <c r="D26" s="38">
        <v>9579</v>
      </c>
      <c r="E26" s="38" t="s">
        <v>89</v>
      </c>
      <c r="F26" s="38" t="s">
        <v>90</v>
      </c>
      <c r="G26" s="38" t="s">
        <v>91</v>
      </c>
      <c r="H26" s="41"/>
      <c r="I26" s="39">
        <v>300</v>
      </c>
      <c r="J26" s="39">
        <v>274071.33</v>
      </c>
    </row>
    <row r="27" spans="1:10" ht="15.75" customHeight="1" x14ac:dyDescent="0.2">
      <c r="B27" s="38" t="s">
        <v>88</v>
      </c>
      <c r="C27" s="38" t="s">
        <v>49</v>
      </c>
      <c r="D27" s="38">
        <v>9577</v>
      </c>
      <c r="E27" s="38" t="s">
        <v>92</v>
      </c>
      <c r="F27" s="38"/>
      <c r="G27" s="38" t="s">
        <v>93</v>
      </c>
      <c r="H27" s="41"/>
      <c r="I27" s="39">
        <v>441.4</v>
      </c>
      <c r="J27" s="39">
        <v>273629.93</v>
      </c>
    </row>
    <row r="28" spans="1:10" ht="15.75" customHeight="1" x14ac:dyDescent="0.2">
      <c r="B28" s="38" t="s">
        <v>88</v>
      </c>
      <c r="C28" s="38" t="s">
        <v>49</v>
      </c>
      <c r="D28" s="38">
        <v>9576</v>
      </c>
      <c r="E28" s="38" t="s">
        <v>94</v>
      </c>
      <c r="F28" s="38" t="s">
        <v>95</v>
      </c>
      <c r="G28" s="38" t="s">
        <v>84</v>
      </c>
      <c r="H28" s="41"/>
      <c r="I28" s="39">
        <v>105.96</v>
      </c>
      <c r="J28" s="39">
        <v>273523.96999999997</v>
      </c>
    </row>
    <row r="29" spans="1:10" ht="15.75" customHeight="1" x14ac:dyDescent="0.2">
      <c r="B29" s="38" t="s">
        <v>88</v>
      </c>
      <c r="C29" s="38" t="s">
        <v>49</v>
      </c>
      <c r="D29" s="38">
        <v>9578</v>
      </c>
      <c r="E29" s="38" t="s">
        <v>96</v>
      </c>
      <c r="F29" s="38" t="s">
        <v>97</v>
      </c>
      <c r="G29" s="38" t="s">
        <v>98</v>
      </c>
      <c r="H29" s="41"/>
      <c r="I29" s="39">
        <v>3228.8</v>
      </c>
      <c r="J29" s="39">
        <v>270295.17</v>
      </c>
    </row>
    <row r="30" spans="1:10" ht="15.75" customHeight="1" x14ac:dyDescent="0.2">
      <c r="B30" s="47" t="s">
        <v>99</v>
      </c>
      <c r="C30" s="47" t="s">
        <v>64</v>
      </c>
      <c r="D30" s="47"/>
      <c r="E30" s="47" t="s">
        <v>100</v>
      </c>
      <c r="F30" s="47"/>
      <c r="G30" s="49" t="s">
        <v>79</v>
      </c>
      <c r="H30" s="48">
        <v>95.3</v>
      </c>
      <c r="I30" s="41"/>
      <c r="J30" s="39">
        <v>270390.46999999997</v>
      </c>
    </row>
    <row r="31" spans="1:10" ht="15.75" customHeight="1" x14ac:dyDescent="0.2">
      <c r="A31" s="37" t="s">
        <v>101</v>
      </c>
      <c r="H31" s="42">
        <v>12007.44</v>
      </c>
      <c r="I31" s="42">
        <v>10648.83</v>
      </c>
    </row>
    <row r="32" spans="1:10" ht="15.75" customHeight="1" x14ac:dyDescent="0.2">
      <c r="A32" s="37" t="s">
        <v>40</v>
      </c>
      <c r="H32" s="42">
        <v>12007.44</v>
      </c>
      <c r="I32" s="42">
        <v>10648.83</v>
      </c>
    </row>
    <row r="33" spans="7:9" ht="15.75" customHeight="1" x14ac:dyDescent="0.2"/>
    <row r="34" spans="7:9" ht="15.75" customHeight="1" x14ac:dyDescent="0.2"/>
    <row r="35" spans="7:9" ht="15.75" customHeight="1" x14ac:dyDescent="0.2"/>
    <row r="36" spans="7:9" ht="15.75" customHeight="1" x14ac:dyDescent="0.2"/>
    <row r="37" spans="7:9" ht="15.75" customHeight="1" x14ac:dyDescent="0.2">
      <c r="G37" s="33" t="s">
        <v>102</v>
      </c>
      <c r="H37" s="33"/>
      <c r="I37" s="50">
        <f>I10+I21+I24</f>
        <v>212.33</v>
      </c>
    </row>
    <row r="38" spans="7:9" ht="15.75" customHeight="1" x14ac:dyDescent="0.2"/>
    <row r="39" spans="7:9" ht="15.75" customHeight="1" x14ac:dyDescent="0.2"/>
    <row r="40" spans="7:9" ht="15.75" customHeight="1" x14ac:dyDescent="0.2"/>
    <row r="41" spans="7:9" ht="15.75" customHeight="1" x14ac:dyDescent="0.2"/>
    <row r="42" spans="7:9" ht="15.75" customHeight="1" x14ac:dyDescent="0.2"/>
    <row r="43" spans="7:9" ht="15.75" customHeight="1" x14ac:dyDescent="0.2"/>
    <row r="44" spans="7:9" ht="15.75" customHeight="1" x14ac:dyDescent="0.2"/>
    <row r="45" spans="7:9" ht="15.75" customHeight="1" x14ac:dyDescent="0.2"/>
    <row r="46" spans="7:9" ht="15.75" customHeight="1" x14ac:dyDescent="0.2"/>
    <row r="47" spans="7:9" ht="15.75" customHeight="1" x14ac:dyDescent="0.2"/>
    <row r="48" spans="7:9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3">
    <mergeCell ref="A1:J1"/>
    <mergeCell ref="A2:J2"/>
    <mergeCell ref="A3:J3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000"/>
  <sheetViews>
    <sheetView workbookViewId="0"/>
  </sheetViews>
  <sheetFormatPr baseColWidth="10" defaultColWidth="11.1640625" defaultRowHeight="15" customHeight="1" x14ac:dyDescent="0.2"/>
  <cols>
    <col min="1" max="1" width="8.5" customWidth="1"/>
    <col min="2" max="2" width="14.83203125" customWidth="1"/>
    <col min="3" max="3" width="13.33203125" customWidth="1"/>
    <col min="4" max="4" width="8.5" customWidth="1"/>
    <col min="5" max="5" width="12.6640625" customWidth="1"/>
    <col min="6" max="7" width="8.5" customWidth="1"/>
    <col min="8" max="8" width="15" customWidth="1"/>
    <col min="9" max="9" width="13.1640625" customWidth="1"/>
    <col min="10" max="10" width="14.33203125" customWidth="1"/>
    <col min="11" max="11" width="11.33203125" customWidth="1"/>
    <col min="12" max="12" width="4.83203125" customWidth="1"/>
    <col min="13" max="13" width="13.83203125" customWidth="1"/>
    <col min="14" max="14" width="9.6640625" customWidth="1"/>
    <col min="15" max="15" width="16.6640625" customWidth="1"/>
    <col min="16" max="26" width="8.5" customWidth="1"/>
  </cols>
  <sheetData>
    <row r="1" spans="1:14" ht="15.75" customHeight="1" x14ac:dyDescent="0.2">
      <c r="A1" s="13" t="s">
        <v>103</v>
      </c>
      <c r="B1" s="13" t="s">
        <v>30</v>
      </c>
      <c r="C1" s="13" t="s">
        <v>104</v>
      </c>
      <c r="D1" s="13" t="s">
        <v>105</v>
      </c>
      <c r="E1" s="13" t="s">
        <v>106</v>
      </c>
      <c r="F1" s="13" t="s">
        <v>107</v>
      </c>
      <c r="G1" s="13" t="s">
        <v>108</v>
      </c>
      <c r="H1" s="13" t="s">
        <v>109</v>
      </c>
      <c r="I1" s="35" t="s">
        <v>110</v>
      </c>
      <c r="J1" s="13" t="s">
        <v>111</v>
      </c>
      <c r="L1" s="51"/>
      <c r="M1" s="13" t="s">
        <v>112</v>
      </c>
    </row>
    <row r="2" spans="1:14" ht="15.75" customHeight="1" x14ac:dyDescent="0.2">
      <c r="L2" s="51"/>
    </row>
    <row r="3" spans="1:14" ht="15.75" customHeight="1" x14ac:dyDescent="0.2">
      <c r="A3" s="25">
        <v>668471</v>
      </c>
      <c r="B3" s="25" t="s">
        <v>113</v>
      </c>
      <c r="C3" s="25" t="s">
        <v>114</v>
      </c>
      <c r="D3" s="25" t="s">
        <v>115</v>
      </c>
      <c r="E3" s="52">
        <v>154.79</v>
      </c>
      <c r="F3" s="25" t="s">
        <v>116</v>
      </c>
      <c r="G3" s="52">
        <v>4.79</v>
      </c>
      <c r="H3" s="52">
        <v>4.79</v>
      </c>
      <c r="I3" s="52">
        <v>0</v>
      </c>
      <c r="J3" s="52">
        <v>150</v>
      </c>
      <c r="K3" s="25"/>
      <c r="L3" s="51"/>
    </row>
    <row r="4" spans="1:14" ht="15.75" customHeight="1" x14ac:dyDescent="0.2">
      <c r="A4" s="25">
        <v>642962</v>
      </c>
      <c r="B4" s="25" t="s">
        <v>117</v>
      </c>
      <c r="C4" s="25" t="s">
        <v>118</v>
      </c>
      <c r="D4" s="25" t="s">
        <v>115</v>
      </c>
      <c r="E4" s="52">
        <v>200</v>
      </c>
      <c r="F4" s="25" t="s">
        <v>116</v>
      </c>
      <c r="G4" s="52">
        <v>0</v>
      </c>
      <c r="H4" s="52">
        <v>6.1</v>
      </c>
      <c r="I4" s="52">
        <v>6.1</v>
      </c>
      <c r="J4" s="52">
        <v>200</v>
      </c>
      <c r="K4" s="25"/>
      <c r="L4" s="51"/>
    </row>
    <row r="5" spans="1:14" ht="15.75" customHeight="1" x14ac:dyDescent="0.2">
      <c r="A5" s="25">
        <v>641848</v>
      </c>
      <c r="B5" s="25" t="s">
        <v>119</v>
      </c>
      <c r="C5" s="25" t="s">
        <v>120</v>
      </c>
      <c r="D5" s="25" t="s">
        <v>115</v>
      </c>
      <c r="E5" s="52">
        <v>75</v>
      </c>
      <c r="F5" s="25" t="s">
        <v>116</v>
      </c>
      <c r="G5" s="52">
        <v>0</v>
      </c>
      <c r="H5" s="52">
        <v>2.48</v>
      </c>
      <c r="I5" s="52">
        <v>2.48</v>
      </c>
      <c r="J5" s="52">
        <v>75</v>
      </c>
      <c r="K5" s="25"/>
      <c r="L5" s="51"/>
    </row>
    <row r="6" spans="1:14" ht="15.75" customHeight="1" x14ac:dyDescent="0.2">
      <c r="A6" s="25">
        <v>640554</v>
      </c>
      <c r="B6" s="25" t="s">
        <v>121</v>
      </c>
      <c r="C6" s="25" t="s">
        <v>122</v>
      </c>
      <c r="D6" s="25" t="s">
        <v>115</v>
      </c>
      <c r="E6" s="52">
        <v>103.3</v>
      </c>
      <c r="F6" s="25" t="s">
        <v>116</v>
      </c>
      <c r="G6" s="52">
        <v>3.3</v>
      </c>
      <c r="H6" s="52">
        <v>3.3</v>
      </c>
      <c r="I6" s="52">
        <v>0</v>
      </c>
      <c r="J6" s="52">
        <v>100</v>
      </c>
      <c r="K6" s="25"/>
      <c r="L6" s="51"/>
    </row>
    <row r="7" spans="1:14" ht="15.75" customHeight="1" x14ac:dyDescent="0.2">
      <c r="A7" s="25"/>
      <c r="B7" s="25"/>
      <c r="C7" s="25"/>
      <c r="D7" s="25"/>
      <c r="E7" s="25"/>
      <c r="F7" s="25"/>
      <c r="G7" s="25"/>
      <c r="H7" s="25"/>
      <c r="I7" s="52">
        <f t="shared" ref="I7:J7" si="0">SUM(I3:I6)</f>
        <v>8.58</v>
      </c>
      <c r="J7" s="52">
        <f t="shared" si="0"/>
        <v>525</v>
      </c>
      <c r="K7" s="52">
        <f>J7-I7</f>
        <v>516.41999999999996</v>
      </c>
      <c r="L7" s="51"/>
    </row>
    <row r="8" spans="1:14" ht="15.75" customHeight="1" x14ac:dyDescent="0.2">
      <c r="L8" s="51"/>
    </row>
    <row r="9" spans="1:14" ht="15.75" customHeight="1" x14ac:dyDescent="0.2">
      <c r="A9" s="53">
        <v>633734</v>
      </c>
      <c r="B9" s="53" t="s">
        <v>123</v>
      </c>
      <c r="C9" s="53" t="s">
        <v>114</v>
      </c>
      <c r="D9" s="53" t="s">
        <v>115</v>
      </c>
      <c r="E9" s="54">
        <v>154.79</v>
      </c>
      <c r="F9" s="53" t="s">
        <v>116</v>
      </c>
      <c r="G9" s="54">
        <v>4.79</v>
      </c>
      <c r="H9" s="54">
        <v>4.79</v>
      </c>
      <c r="I9" s="54">
        <v>0</v>
      </c>
      <c r="J9" s="54">
        <v>150</v>
      </c>
      <c r="K9" s="53"/>
      <c r="L9" s="51"/>
    </row>
    <row r="10" spans="1:14" ht="15.75" customHeight="1" x14ac:dyDescent="0.2">
      <c r="A10" s="53">
        <v>609252</v>
      </c>
      <c r="B10" s="53" t="s">
        <v>124</v>
      </c>
      <c r="C10" s="53" t="s">
        <v>118</v>
      </c>
      <c r="D10" s="53" t="s">
        <v>115</v>
      </c>
      <c r="E10" s="54">
        <v>200</v>
      </c>
      <c r="F10" s="53" t="s">
        <v>116</v>
      </c>
      <c r="G10" s="54">
        <v>0</v>
      </c>
      <c r="H10" s="54">
        <v>6.1</v>
      </c>
      <c r="I10" s="54">
        <v>6.1</v>
      </c>
      <c r="J10" s="54">
        <v>200</v>
      </c>
      <c r="K10" s="53"/>
      <c r="L10" s="51"/>
    </row>
    <row r="11" spans="1:14" ht="15.75" customHeight="1" x14ac:dyDescent="0.2">
      <c r="A11" s="53">
        <v>608096</v>
      </c>
      <c r="B11" s="53" t="s">
        <v>125</v>
      </c>
      <c r="C11" s="53" t="s">
        <v>120</v>
      </c>
      <c r="D11" s="53" t="s">
        <v>115</v>
      </c>
      <c r="E11" s="54">
        <v>75</v>
      </c>
      <c r="F11" s="53" t="s">
        <v>116</v>
      </c>
      <c r="G11" s="54">
        <v>0</v>
      </c>
      <c r="H11" s="54">
        <v>2.48</v>
      </c>
      <c r="I11" s="54">
        <v>2.48</v>
      </c>
      <c r="J11" s="54">
        <v>75</v>
      </c>
      <c r="K11" s="53"/>
      <c r="L11" s="51"/>
    </row>
    <row r="12" spans="1:14" ht="15.75" customHeight="1" x14ac:dyDescent="0.2">
      <c r="A12" s="53">
        <v>606937</v>
      </c>
      <c r="B12" s="53" t="s">
        <v>126</v>
      </c>
      <c r="C12" s="53" t="s">
        <v>122</v>
      </c>
      <c r="D12" s="53" t="s">
        <v>115</v>
      </c>
      <c r="E12" s="54">
        <v>103.3</v>
      </c>
      <c r="F12" s="53" t="s">
        <v>116</v>
      </c>
      <c r="G12" s="54">
        <v>3.3</v>
      </c>
      <c r="H12" s="54">
        <v>3.3</v>
      </c>
      <c r="I12" s="54">
        <v>0</v>
      </c>
      <c r="J12" s="54">
        <v>100</v>
      </c>
      <c r="K12" s="53"/>
      <c r="L12" s="51"/>
    </row>
    <row r="13" spans="1:14" ht="15.75" customHeight="1" x14ac:dyDescent="0.2">
      <c r="A13" s="53"/>
      <c r="B13" s="53"/>
      <c r="C13" s="53"/>
      <c r="D13" s="53"/>
      <c r="E13" s="54"/>
      <c r="F13" s="53"/>
      <c r="G13" s="54"/>
      <c r="H13" s="54"/>
      <c r="I13" s="54">
        <f>-SUM(I9:I12)</f>
        <v>-8.58</v>
      </c>
      <c r="J13" s="54">
        <f>SUM(J9:J12)</f>
        <v>525</v>
      </c>
      <c r="K13" s="54">
        <f>J13+I13</f>
        <v>516.41999999999996</v>
      </c>
      <c r="L13" s="55"/>
    </row>
    <row r="14" spans="1:14" ht="15.75" customHeight="1" x14ac:dyDescent="0.2">
      <c r="E14" s="56"/>
      <c r="G14" s="56"/>
      <c r="H14" s="56"/>
      <c r="I14" s="56"/>
      <c r="J14" s="56"/>
      <c r="L14" s="51"/>
      <c r="N14" s="56"/>
    </row>
    <row r="15" spans="1:14" ht="15.75" customHeight="1" x14ac:dyDescent="0.2">
      <c r="A15" s="18">
        <v>602653</v>
      </c>
      <c r="B15" s="18" t="s">
        <v>127</v>
      </c>
      <c r="C15" s="18" t="s">
        <v>114</v>
      </c>
      <c r="D15" s="18" t="s">
        <v>115</v>
      </c>
      <c r="E15" s="57">
        <v>154.79</v>
      </c>
      <c r="F15" s="18" t="s">
        <v>116</v>
      </c>
      <c r="G15" s="57">
        <v>4.79</v>
      </c>
      <c r="H15" s="57">
        <v>4.79</v>
      </c>
      <c r="I15" s="57">
        <v>0</v>
      </c>
      <c r="J15" s="57">
        <v>150</v>
      </c>
      <c r="K15" s="18"/>
      <c r="L15" s="51"/>
      <c r="M15" s="58"/>
      <c r="N15" s="59">
        <v>150</v>
      </c>
    </row>
    <row r="16" spans="1:14" ht="15.75" customHeight="1" x14ac:dyDescent="0.2">
      <c r="A16" s="18">
        <v>578396</v>
      </c>
      <c r="B16" s="18" t="s">
        <v>128</v>
      </c>
      <c r="C16" s="18" t="s">
        <v>129</v>
      </c>
      <c r="D16" s="18" t="s">
        <v>115</v>
      </c>
      <c r="E16" s="57">
        <v>2060.04</v>
      </c>
      <c r="F16" s="18" t="s">
        <v>116</v>
      </c>
      <c r="G16" s="57">
        <v>60.04</v>
      </c>
      <c r="H16" s="57">
        <v>60.04</v>
      </c>
      <c r="I16" s="57">
        <v>0</v>
      </c>
      <c r="J16" s="57">
        <v>2000</v>
      </c>
      <c r="K16" s="18"/>
      <c r="L16" s="51"/>
      <c r="M16" s="60"/>
      <c r="N16" s="61">
        <v>2000</v>
      </c>
    </row>
    <row r="17" spans="1:14" ht="15.75" customHeight="1" x14ac:dyDescent="0.2">
      <c r="A17" s="18">
        <v>577268</v>
      </c>
      <c r="B17" s="18" t="s">
        <v>130</v>
      </c>
      <c r="C17" s="18" t="s">
        <v>118</v>
      </c>
      <c r="D17" s="18" t="s">
        <v>115</v>
      </c>
      <c r="E17" s="57">
        <v>200</v>
      </c>
      <c r="F17" s="18" t="s">
        <v>116</v>
      </c>
      <c r="G17" s="57">
        <v>0</v>
      </c>
      <c r="H17" s="57">
        <v>6.1</v>
      </c>
      <c r="I17" s="57">
        <v>-6.1</v>
      </c>
      <c r="J17" s="57">
        <f>E17-G17</f>
        <v>200</v>
      </c>
      <c r="K17" s="18"/>
      <c r="L17" s="51"/>
      <c r="M17" s="60"/>
      <c r="N17" s="61">
        <v>193.9</v>
      </c>
    </row>
    <row r="18" spans="1:14" ht="15.75" customHeight="1" x14ac:dyDescent="0.2">
      <c r="A18" s="18">
        <v>577245</v>
      </c>
      <c r="B18" s="18" t="s">
        <v>131</v>
      </c>
      <c r="C18" s="18" t="s">
        <v>132</v>
      </c>
      <c r="D18" s="18" t="s">
        <v>115</v>
      </c>
      <c r="E18" s="57">
        <v>2060.04</v>
      </c>
      <c r="F18" s="18" t="s">
        <v>116</v>
      </c>
      <c r="G18" s="57">
        <v>60.04</v>
      </c>
      <c r="H18" s="57">
        <v>60.04</v>
      </c>
      <c r="I18" s="57">
        <v>0</v>
      </c>
      <c r="J18" s="57">
        <v>2000</v>
      </c>
      <c r="K18" s="18"/>
      <c r="L18" s="51"/>
      <c r="M18" s="60"/>
      <c r="N18" s="61">
        <v>2000</v>
      </c>
    </row>
    <row r="19" spans="1:14" ht="15.75" customHeight="1" x14ac:dyDescent="0.2">
      <c r="A19" s="18">
        <v>577023</v>
      </c>
      <c r="B19" s="18" t="s">
        <v>133</v>
      </c>
      <c r="C19" s="18" t="s">
        <v>134</v>
      </c>
      <c r="D19" s="18" t="s">
        <v>135</v>
      </c>
      <c r="E19" s="57">
        <v>2060.04</v>
      </c>
      <c r="F19" s="18" t="s">
        <v>116</v>
      </c>
      <c r="G19" s="57">
        <v>60.04</v>
      </c>
      <c r="H19" s="57">
        <v>60.04</v>
      </c>
      <c r="I19" s="57">
        <v>-60.04</v>
      </c>
      <c r="J19" s="57"/>
      <c r="K19" s="18"/>
      <c r="L19" s="51"/>
      <c r="M19" s="60"/>
      <c r="N19" s="61">
        <v>-60.04</v>
      </c>
    </row>
    <row r="20" spans="1:14" ht="15.75" customHeight="1" x14ac:dyDescent="0.2">
      <c r="A20" s="18">
        <v>576910</v>
      </c>
      <c r="B20" s="18" t="s">
        <v>136</v>
      </c>
      <c r="C20" s="18" t="s">
        <v>137</v>
      </c>
      <c r="D20" s="18" t="s">
        <v>115</v>
      </c>
      <c r="E20" s="57">
        <v>1030.18</v>
      </c>
      <c r="F20" s="18" t="s">
        <v>116</v>
      </c>
      <c r="G20" s="57">
        <v>30.18</v>
      </c>
      <c r="H20" s="57">
        <v>30.18</v>
      </c>
      <c r="I20" s="57">
        <v>0</v>
      </c>
      <c r="J20" s="57">
        <v>1000</v>
      </c>
      <c r="K20" s="18"/>
      <c r="L20" s="51"/>
      <c r="M20" s="60"/>
      <c r="N20" s="61">
        <v>1000</v>
      </c>
    </row>
    <row r="21" spans="1:14" ht="15.75" customHeight="1" x14ac:dyDescent="0.2">
      <c r="A21" s="18">
        <v>576900</v>
      </c>
      <c r="B21" s="18" t="s">
        <v>138</v>
      </c>
      <c r="C21" s="18" t="s">
        <v>139</v>
      </c>
      <c r="D21" s="18" t="s">
        <v>115</v>
      </c>
      <c r="E21" s="57">
        <v>515.24</v>
      </c>
      <c r="F21" s="18" t="s">
        <v>116</v>
      </c>
      <c r="G21" s="57">
        <v>15.24</v>
      </c>
      <c r="H21" s="57">
        <v>15.24</v>
      </c>
      <c r="I21" s="57">
        <v>0</v>
      </c>
      <c r="J21" s="57">
        <v>500</v>
      </c>
      <c r="K21" s="18"/>
      <c r="L21" s="51"/>
      <c r="M21" s="60"/>
      <c r="N21" s="61">
        <v>500</v>
      </c>
    </row>
    <row r="22" spans="1:14" ht="15.75" customHeight="1" x14ac:dyDescent="0.2">
      <c r="A22" s="18">
        <v>576849</v>
      </c>
      <c r="B22" s="18" t="s">
        <v>140</v>
      </c>
      <c r="C22" s="18" t="s">
        <v>141</v>
      </c>
      <c r="D22" s="18" t="s">
        <v>115</v>
      </c>
      <c r="E22" s="57">
        <v>1030.18</v>
      </c>
      <c r="F22" s="18" t="s">
        <v>116</v>
      </c>
      <c r="G22" s="57">
        <v>30.18</v>
      </c>
      <c r="H22" s="57">
        <v>30.18</v>
      </c>
      <c r="I22" s="57">
        <v>0</v>
      </c>
      <c r="J22" s="57">
        <v>1000</v>
      </c>
      <c r="K22" s="18"/>
      <c r="L22" s="51"/>
      <c r="M22" s="60"/>
      <c r="N22" s="61">
        <v>1000</v>
      </c>
    </row>
    <row r="23" spans="1:14" ht="15.75" customHeight="1" x14ac:dyDescent="0.2">
      <c r="A23" s="18">
        <v>576708</v>
      </c>
      <c r="B23" s="18" t="s">
        <v>142</v>
      </c>
      <c r="C23" s="18" t="s">
        <v>143</v>
      </c>
      <c r="D23" s="18" t="s">
        <v>115</v>
      </c>
      <c r="E23" s="57">
        <v>206.28</v>
      </c>
      <c r="F23" s="18" t="s">
        <v>116</v>
      </c>
      <c r="G23" s="57">
        <v>6.28</v>
      </c>
      <c r="H23" s="57">
        <v>6.28</v>
      </c>
      <c r="I23" s="57">
        <v>0</v>
      </c>
      <c r="J23" s="57">
        <v>200</v>
      </c>
      <c r="K23" s="18"/>
      <c r="L23" s="51"/>
      <c r="M23" s="60"/>
      <c r="N23" s="61">
        <v>200</v>
      </c>
    </row>
    <row r="24" spans="1:14" ht="15.75" customHeight="1" x14ac:dyDescent="0.2">
      <c r="A24" s="18">
        <v>576625</v>
      </c>
      <c r="B24" s="18" t="s">
        <v>144</v>
      </c>
      <c r="C24" s="18" t="s">
        <v>145</v>
      </c>
      <c r="D24" s="18" t="s">
        <v>115</v>
      </c>
      <c r="E24" s="57">
        <v>103.3</v>
      </c>
      <c r="F24" s="18" t="s">
        <v>116</v>
      </c>
      <c r="G24" s="57">
        <v>3.3</v>
      </c>
      <c r="H24" s="57">
        <v>3.3</v>
      </c>
      <c r="I24" s="57">
        <v>0</v>
      </c>
      <c r="J24" s="57">
        <v>100</v>
      </c>
      <c r="K24" s="18"/>
      <c r="L24" s="51"/>
      <c r="M24" s="60"/>
      <c r="N24" s="61">
        <v>100</v>
      </c>
    </row>
    <row r="25" spans="1:14" ht="15.75" customHeight="1" x14ac:dyDescent="0.2">
      <c r="A25" s="18">
        <v>576592</v>
      </c>
      <c r="B25" s="18" t="s">
        <v>146</v>
      </c>
      <c r="C25" s="18" t="s">
        <v>147</v>
      </c>
      <c r="D25" s="18" t="s">
        <v>115</v>
      </c>
      <c r="E25" s="57">
        <v>1030.18</v>
      </c>
      <c r="F25" s="18" t="s">
        <v>116</v>
      </c>
      <c r="G25" s="57">
        <v>30.18</v>
      </c>
      <c r="H25" s="57">
        <v>30.18</v>
      </c>
      <c r="I25" s="57">
        <v>0</v>
      </c>
      <c r="J25" s="57">
        <v>1000</v>
      </c>
      <c r="K25" s="18"/>
      <c r="L25" s="51"/>
      <c r="M25" s="60"/>
      <c r="N25" s="61">
        <v>1000</v>
      </c>
    </row>
    <row r="26" spans="1:14" ht="15.75" customHeight="1" x14ac:dyDescent="0.2">
      <c r="A26" s="18">
        <v>576580</v>
      </c>
      <c r="B26" s="18" t="s">
        <v>148</v>
      </c>
      <c r="C26" s="18" t="s">
        <v>149</v>
      </c>
      <c r="D26" s="18" t="s">
        <v>115</v>
      </c>
      <c r="E26" s="57">
        <v>515.24</v>
      </c>
      <c r="F26" s="18" t="s">
        <v>116</v>
      </c>
      <c r="G26" s="57">
        <v>15.24</v>
      </c>
      <c r="H26" s="57">
        <v>15.24</v>
      </c>
      <c r="I26" s="57">
        <v>0</v>
      </c>
      <c r="J26" s="57">
        <v>500</v>
      </c>
      <c r="K26" s="18"/>
      <c r="L26" s="51"/>
      <c r="M26" s="60"/>
      <c r="N26" s="61">
        <v>500</v>
      </c>
    </row>
    <row r="27" spans="1:14" ht="15.75" customHeight="1" x14ac:dyDescent="0.2">
      <c r="A27" s="18">
        <v>576555</v>
      </c>
      <c r="B27" s="18" t="s">
        <v>150</v>
      </c>
      <c r="C27" s="18" t="s">
        <v>151</v>
      </c>
      <c r="D27" s="18" t="s">
        <v>115</v>
      </c>
      <c r="E27" s="57">
        <v>515.24</v>
      </c>
      <c r="F27" s="18" t="s">
        <v>116</v>
      </c>
      <c r="G27" s="57">
        <v>15.24</v>
      </c>
      <c r="H27" s="57">
        <v>15.24</v>
      </c>
      <c r="I27" s="57">
        <v>0</v>
      </c>
      <c r="J27" s="57">
        <v>500</v>
      </c>
      <c r="K27" s="18"/>
      <c r="L27" s="51"/>
      <c r="M27" s="60"/>
      <c r="N27" s="61">
        <v>500</v>
      </c>
    </row>
    <row r="28" spans="1:14" ht="15.75" customHeight="1" x14ac:dyDescent="0.2">
      <c r="A28" s="18">
        <v>576544</v>
      </c>
      <c r="B28" s="18" t="s">
        <v>152</v>
      </c>
      <c r="C28" s="18" t="s">
        <v>153</v>
      </c>
      <c r="D28" s="18" t="s">
        <v>115</v>
      </c>
      <c r="E28" s="57">
        <v>100</v>
      </c>
      <c r="F28" s="18" t="s">
        <v>116</v>
      </c>
      <c r="G28" s="57">
        <v>0</v>
      </c>
      <c r="H28" s="57">
        <v>3.2</v>
      </c>
      <c r="I28" s="57">
        <v>-3.2</v>
      </c>
      <c r="J28" s="57">
        <f>E28-G28</f>
        <v>100</v>
      </c>
      <c r="K28" s="18"/>
      <c r="L28" s="51"/>
      <c r="M28" s="60"/>
      <c r="N28" s="61">
        <v>96.8</v>
      </c>
    </row>
    <row r="29" spans="1:14" ht="15.75" customHeight="1" x14ac:dyDescent="0.2">
      <c r="A29" s="18">
        <v>576538</v>
      </c>
      <c r="B29" s="18" t="s">
        <v>154</v>
      </c>
      <c r="C29" s="18" t="s">
        <v>155</v>
      </c>
      <c r="D29" s="18" t="s">
        <v>115</v>
      </c>
      <c r="E29" s="57">
        <v>515.24</v>
      </c>
      <c r="F29" s="18" t="s">
        <v>116</v>
      </c>
      <c r="G29" s="57">
        <v>15.24</v>
      </c>
      <c r="H29" s="57">
        <v>15.24</v>
      </c>
      <c r="I29" s="57">
        <v>0</v>
      </c>
      <c r="J29" s="57">
        <v>500</v>
      </c>
      <c r="K29" s="18"/>
      <c r="L29" s="51"/>
      <c r="M29" s="60"/>
      <c r="N29" s="61">
        <v>500</v>
      </c>
    </row>
    <row r="30" spans="1:14" ht="15.75" customHeight="1" x14ac:dyDescent="0.2">
      <c r="A30" s="18">
        <v>576440</v>
      </c>
      <c r="B30" s="18" t="s">
        <v>156</v>
      </c>
      <c r="C30" s="18" t="s">
        <v>120</v>
      </c>
      <c r="D30" s="18" t="s">
        <v>115</v>
      </c>
      <c r="E30" s="57">
        <v>75</v>
      </c>
      <c r="F30" s="18" t="s">
        <v>116</v>
      </c>
      <c r="G30" s="57">
        <v>0</v>
      </c>
      <c r="H30" s="57">
        <v>2.48</v>
      </c>
      <c r="I30" s="57">
        <v>-2.48</v>
      </c>
      <c r="J30" s="57">
        <f>E30-G30</f>
        <v>75</v>
      </c>
      <c r="K30" s="18"/>
      <c r="L30" s="51"/>
      <c r="M30" s="60"/>
      <c r="N30" s="61">
        <v>72.52</v>
      </c>
    </row>
    <row r="31" spans="1:14" ht="15.75" customHeight="1" x14ac:dyDescent="0.2">
      <c r="A31" s="18">
        <v>576405</v>
      </c>
      <c r="B31" s="18" t="s">
        <v>157</v>
      </c>
      <c r="C31" s="18" t="s">
        <v>158</v>
      </c>
      <c r="D31" s="18" t="s">
        <v>115</v>
      </c>
      <c r="E31" s="57">
        <v>515.24</v>
      </c>
      <c r="F31" s="18" t="s">
        <v>116</v>
      </c>
      <c r="G31" s="57">
        <v>15.24</v>
      </c>
      <c r="H31" s="57">
        <v>15.24</v>
      </c>
      <c r="I31" s="57">
        <v>0</v>
      </c>
      <c r="J31" s="57">
        <v>500</v>
      </c>
      <c r="K31" s="18"/>
      <c r="L31" s="51"/>
      <c r="M31" s="60"/>
      <c r="N31" s="61">
        <v>500</v>
      </c>
    </row>
    <row r="32" spans="1:14" ht="15.75" customHeight="1" x14ac:dyDescent="0.2">
      <c r="A32" s="18">
        <v>576382</v>
      </c>
      <c r="B32" s="18" t="s">
        <v>159</v>
      </c>
      <c r="C32" s="18" t="s">
        <v>160</v>
      </c>
      <c r="D32" s="18" t="s">
        <v>115</v>
      </c>
      <c r="E32" s="57">
        <v>103.3</v>
      </c>
      <c r="F32" s="18" t="s">
        <v>116</v>
      </c>
      <c r="G32" s="57">
        <v>3.3</v>
      </c>
      <c r="H32" s="57">
        <v>3.3</v>
      </c>
      <c r="I32" s="57">
        <v>0</v>
      </c>
      <c r="J32" s="57">
        <v>100</v>
      </c>
      <c r="K32" s="18"/>
      <c r="L32" s="51"/>
      <c r="M32" s="60"/>
      <c r="N32" s="61">
        <v>100</v>
      </c>
    </row>
    <row r="33" spans="1:15" ht="15.75" customHeight="1" x14ac:dyDescent="0.2">
      <c r="A33" s="18">
        <v>576262</v>
      </c>
      <c r="B33" s="18" t="s">
        <v>161</v>
      </c>
      <c r="C33" s="18" t="s">
        <v>162</v>
      </c>
      <c r="D33" s="18" t="s">
        <v>115</v>
      </c>
      <c r="E33" s="57">
        <v>515.24</v>
      </c>
      <c r="F33" s="18" t="s">
        <v>116</v>
      </c>
      <c r="G33" s="57">
        <v>15.24</v>
      </c>
      <c r="H33" s="57">
        <v>15.24</v>
      </c>
      <c r="I33" s="57">
        <v>0</v>
      </c>
      <c r="J33" s="57">
        <v>500</v>
      </c>
      <c r="K33" s="18"/>
      <c r="L33" s="51"/>
      <c r="M33" s="60"/>
      <c r="N33" s="61">
        <v>500</v>
      </c>
    </row>
    <row r="34" spans="1:15" ht="15.75" customHeight="1" x14ac:dyDescent="0.2">
      <c r="A34" s="18">
        <v>576260</v>
      </c>
      <c r="B34" s="18" t="s">
        <v>163</v>
      </c>
      <c r="C34" s="18" t="s">
        <v>164</v>
      </c>
      <c r="D34" s="18" t="s">
        <v>115</v>
      </c>
      <c r="E34" s="57">
        <v>360.76</v>
      </c>
      <c r="F34" s="18" t="s">
        <v>116</v>
      </c>
      <c r="G34" s="57">
        <v>10.76</v>
      </c>
      <c r="H34" s="57">
        <v>10.76</v>
      </c>
      <c r="I34" s="57">
        <v>0</v>
      </c>
      <c r="J34" s="57">
        <v>350</v>
      </c>
      <c r="K34" s="18"/>
      <c r="L34" s="51"/>
      <c r="M34" s="60"/>
      <c r="N34" s="61">
        <v>350</v>
      </c>
    </row>
    <row r="35" spans="1:15" ht="15.75" customHeight="1" x14ac:dyDescent="0.2">
      <c r="A35" s="18">
        <v>576114</v>
      </c>
      <c r="B35" s="18" t="s">
        <v>165</v>
      </c>
      <c r="C35" s="18" t="s">
        <v>166</v>
      </c>
      <c r="D35" s="18" t="s">
        <v>115</v>
      </c>
      <c r="E35" s="57">
        <v>1030.18</v>
      </c>
      <c r="F35" s="18" t="s">
        <v>116</v>
      </c>
      <c r="G35" s="57">
        <v>30.18</v>
      </c>
      <c r="H35" s="57">
        <v>30.18</v>
      </c>
      <c r="I35" s="57">
        <v>0</v>
      </c>
      <c r="J35" s="57">
        <v>1000</v>
      </c>
      <c r="K35" s="18"/>
      <c r="L35" s="51"/>
      <c r="M35" s="60"/>
      <c r="N35" s="61">
        <v>1000</v>
      </c>
    </row>
    <row r="36" spans="1:15" ht="15.75" customHeight="1" x14ac:dyDescent="0.2">
      <c r="A36" s="18">
        <v>576113</v>
      </c>
      <c r="B36" s="18" t="s">
        <v>167</v>
      </c>
      <c r="C36" s="18" t="s">
        <v>168</v>
      </c>
      <c r="D36" s="18" t="s">
        <v>115</v>
      </c>
      <c r="E36" s="57">
        <v>515.24</v>
      </c>
      <c r="F36" s="18" t="s">
        <v>116</v>
      </c>
      <c r="G36" s="57">
        <v>15.24</v>
      </c>
      <c r="H36" s="57">
        <v>15.24</v>
      </c>
      <c r="I36" s="57">
        <v>0</v>
      </c>
      <c r="J36" s="57">
        <v>500</v>
      </c>
      <c r="K36" s="18"/>
      <c r="L36" s="51"/>
      <c r="M36" s="60"/>
      <c r="N36" s="61">
        <v>500</v>
      </c>
    </row>
    <row r="37" spans="1:15" ht="15.75" customHeight="1" x14ac:dyDescent="0.2">
      <c r="A37" s="18">
        <v>576005</v>
      </c>
      <c r="B37" s="18" t="s">
        <v>169</v>
      </c>
      <c r="C37" s="18" t="s">
        <v>170</v>
      </c>
      <c r="D37" s="18" t="s">
        <v>115</v>
      </c>
      <c r="E37" s="57">
        <v>206.28</v>
      </c>
      <c r="F37" s="18" t="s">
        <v>116</v>
      </c>
      <c r="G37" s="57">
        <v>6.28</v>
      </c>
      <c r="H37" s="57">
        <v>6.28</v>
      </c>
      <c r="I37" s="57">
        <v>0</v>
      </c>
      <c r="J37" s="57">
        <v>200</v>
      </c>
      <c r="K37" s="18"/>
      <c r="L37" s="51"/>
      <c r="M37" s="60"/>
      <c r="N37" s="61">
        <v>200</v>
      </c>
    </row>
    <row r="38" spans="1:15" ht="15.75" customHeight="1" x14ac:dyDescent="0.2">
      <c r="A38" s="18">
        <v>575945</v>
      </c>
      <c r="B38" s="18" t="s">
        <v>171</v>
      </c>
      <c r="C38" s="18" t="s">
        <v>172</v>
      </c>
      <c r="D38" s="18" t="s">
        <v>115</v>
      </c>
      <c r="E38" s="57">
        <v>515.24</v>
      </c>
      <c r="F38" s="18" t="s">
        <v>116</v>
      </c>
      <c r="G38" s="57">
        <v>15.24</v>
      </c>
      <c r="H38" s="57">
        <v>15.24</v>
      </c>
      <c r="I38" s="57">
        <v>0</v>
      </c>
      <c r="J38" s="57">
        <v>500</v>
      </c>
      <c r="K38" s="18"/>
      <c r="L38" s="51"/>
      <c r="M38" s="60"/>
      <c r="N38" s="61">
        <v>500</v>
      </c>
    </row>
    <row r="39" spans="1:15" ht="15.75" customHeight="1" x14ac:dyDescent="0.2">
      <c r="A39" s="18">
        <v>575828</v>
      </c>
      <c r="B39" s="18" t="s">
        <v>173</v>
      </c>
      <c r="C39" s="18" t="s">
        <v>174</v>
      </c>
      <c r="D39" s="18" t="s">
        <v>115</v>
      </c>
      <c r="E39" s="57">
        <v>2060.04</v>
      </c>
      <c r="F39" s="18" t="s">
        <v>116</v>
      </c>
      <c r="G39" s="57">
        <v>60.04</v>
      </c>
      <c r="H39" s="57">
        <v>60.04</v>
      </c>
      <c r="I39" s="57">
        <v>0</v>
      </c>
      <c r="J39" s="57">
        <v>2000</v>
      </c>
      <c r="K39" s="18"/>
      <c r="L39" s="51"/>
      <c r="M39" s="60"/>
      <c r="N39" s="61">
        <v>2000</v>
      </c>
    </row>
    <row r="40" spans="1:15" ht="15.75" customHeight="1" x14ac:dyDescent="0.2">
      <c r="A40" s="18">
        <v>575789</v>
      </c>
      <c r="B40" s="18" t="s">
        <v>175</v>
      </c>
      <c r="C40" s="18" t="s">
        <v>122</v>
      </c>
      <c r="D40" s="18" t="s">
        <v>115</v>
      </c>
      <c r="E40" s="57">
        <v>103.3</v>
      </c>
      <c r="F40" s="18" t="s">
        <v>116</v>
      </c>
      <c r="G40" s="57">
        <v>3.3</v>
      </c>
      <c r="H40" s="57">
        <v>3.3</v>
      </c>
      <c r="I40" s="57">
        <v>0</v>
      </c>
      <c r="J40" s="57">
        <v>100</v>
      </c>
      <c r="K40" s="18"/>
      <c r="L40" s="51"/>
      <c r="M40" s="60"/>
      <c r="N40" s="61">
        <v>100</v>
      </c>
    </row>
    <row r="41" spans="1:15" ht="15.75" customHeight="1" x14ac:dyDescent="0.2">
      <c r="A41" s="62">
        <v>575719</v>
      </c>
      <c r="B41" s="62" t="s">
        <v>176</v>
      </c>
      <c r="C41" s="62" t="s">
        <v>177</v>
      </c>
      <c r="D41" s="62" t="s">
        <v>115</v>
      </c>
      <c r="E41" s="63">
        <v>1030.18</v>
      </c>
      <c r="F41" s="62" t="s">
        <v>116</v>
      </c>
      <c r="G41" s="63">
        <v>30.18</v>
      </c>
      <c r="H41" s="63">
        <v>30.18</v>
      </c>
      <c r="I41" s="63">
        <v>0</v>
      </c>
      <c r="J41" s="63">
        <v>1000</v>
      </c>
      <c r="K41" s="62"/>
      <c r="L41" s="64"/>
      <c r="M41" s="65">
        <f>SUM(N15:N41)</f>
        <v>16503.18</v>
      </c>
      <c r="N41" s="66">
        <v>1000</v>
      </c>
      <c r="O41" s="53" t="s">
        <v>178</v>
      </c>
    </row>
    <row r="42" spans="1:15" ht="15.75" customHeight="1" x14ac:dyDescent="0.2">
      <c r="A42" s="18">
        <v>574014</v>
      </c>
      <c r="B42" s="18" t="s">
        <v>179</v>
      </c>
      <c r="C42" s="18" t="s">
        <v>180</v>
      </c>
      <c r="D42" s="18" t="s">
        <v>115</v>
      </c>
      <c r="E42" s="57">
        <v>2060.04</v>
      </c>
      <c r="F42" s="18" t="s">
        <v>116</v>
      </c>
      <c r="G42" s="57">
        <v>60.04</v>
      </c>
      <c r="H42" s="57">
        <v>60.04</v>
      </c>
      <c r="I42" s="57">
        <v>0</v>
      </c>
      <c r="J42" s="57">
        <v>2000</v>
      </c>
      <c r="K42" s="18"/>
      <c r="L42" s="51"/>
      <c r="M42" s="67"/>
      <c r="N42" s="68">
        <v>2000</v>
      </c>
    </row>
    <row r="43" spans="1:15" ht="15.75" customHeight="1" x14ac:dyDescent="0.2">
      <c r="A43" s="18">
        <v>573696</v>
      </c>
      <c r="B43" s="18" t="s">
        <v>181</v>
      </c>
      <c r="C43" s="18" t="s">
        <v>182</v>
      </c>
      <c r="D43" s="18" t="s">
        <v>115</v>
      </c>
      <c r="E43" s="57">
        <v>2060.04</v>
      </c>
      <c r="F43" s="18" t="s">
        <v>116</v>
      </c>
      <c r="G43" s="57">
        <v>60.04</v>
      </c>
      <c r="H43" s="57">
        <v>60.04</v>
      </c>
      <c r="I43" s="57">
        <v>0</v>
      </c>
      <c r="J43" s="57">
        <v>2000</v>
      </c>
      <c r="K43" s="18"/>
      <c r="L43" s="51"/>
      <c r="M43" s="67"/>
      <c r="N43" s="68">
        <v>2000</v>
      </c>
    </row>
    <row r="44" spans="1:15" ht="15.75" customHeight="1" x14ac:dyDescent="0.2">
      <c r="A44" s="18"/>
      <c r="B44" s="18"/>
      <c r="C44" s="18"/>
      <c r="D44" s="18"/>
      <c r="E44" s="57"/>
      <c r="F44" s="18"/>
      <c r="G44" s="57"/>
      <c r="H44" s="57"/>
      <c r="I44" s="57">
        <f t="shared" ref="I44:J44" si="1">SUM(I15:I43)</f>
        <v>-71.820000000000007</v>
      </c>
      <c r="J44" s="57">
        <f t="shared" si="1"/>
        <v>20575</v>
      </c>
      <c r="K44" s="57">
        <f>J44+I44</f>
        <v>20503.18</v>
      </c>
      <c r="L44" s="55"/>
      <c r="M44" s="67"/>
      <c r="N44" s="68"/>
    </row>
    <row r="45" spans="1:15" ht="15.75" customHeight="1" x14ac:dyDescent="0.2">
      <c r="E45" s="56"/>
      <c r="G45" s="56"/>
      <c r="H45" s="56"/>
      <c r="I45" s="56"/>
      <c r="J45" s="56"/>
      <c r="L45" s="51"/>
      <c r="M45" s="69"/>
      <c r="N45" s="68"/>
    </row>
    <row r="46" spans="1:15" ht="15.75" customHeight="1" x14ac:dyDescent="0.2">
      <c r="A46" s="15">
        <v>573297</v>
      </c>
      <c r="B46" s="15" t="s">
        <v>183</v>
      </c>
      <c r="C46" s="15" t="s">
        <v>184</v>
      </c>
      <c r="D46" s="15" t="s">
        <v>115</v>
      </c>
      <c r="E46" s="70">
        <v>2000</v>
      </c>
      <c r="F46" s="15" t="s">
        <v>116</v>
      </c>
      <c r="G46" s="70">
        <v>0</v>
      </c>
      <c r="H46" s="70">
        <v>58.3</v>
      </c>
      <c r="I46" s="70">
        <v>-58.3</v>
      </c>
      <c r="J46" s="70">
        <v>2000</v>
      </c>
      <c r="K46" s="15"/>
      <c r="L46" s="51"/>
      <c r="M46" s="67"/>
      <c r="N46" s="68">
        <v>1941.7</v>
      </c>
    </row>
    <row r="47" spans="1:15" ht="15.75" customHeight="1" x14ac:dyDescent="0.2">
      <c r="A47" s="15">
        <v>572047</v>
      </c>
      <c r="B47" s="15" t="s">
        <v>185</v>
      </c>
      <c r="C47" s="15" t="s">
        <v>114</v>
      </c>
      <c r="D47" s="15" t="s">
        <v>115</v>
      </c>
      <c r="E47" s="70">
        <v>154.79</v>
      </c>
      <c r="F47" s="15" t="s">
        <v>116</v>
      </c>
      <c r="G47" s="70">
        <v>4.79</v>
      </c>
      <c r="H47" s="70">
        <v>0</v>
      </c>
      <c r="I47" s="70">
        <v>0</v>
      </c>
      <c r="J47" s="70">
        <f t="shared" ref="J47:J49" si="2">E47-G47</f>
        <v>150</v>
      </c>
      <c r="K47" s="15"/>
      <c r="L47" s="51"/>
      <c r="M47" s="67"/>
      <c r="N47" s="68">
        <v>150</v>
      </c>
    </row>
    <row r="48" spans="1:15" ht="15.75" customHeight="1" x14ac:dyDescent="0.2">
      <c r="A48" s="15">
        <v>572045</v>
      </c>
      <c r="B48" s="15" t="s">
        <v>186</v>
      </c>
      <c r="C48" s="15" t="s">
        <v>187</v>
      </c>
      <c r="D48" s="15" t="s">
        <v>115</v>
      </c>
      <c r="E48" s="70">
        <v>669.72</v>
      </c>
      <c r="F48" s="15" t="s">
        <v>116</v>
      </c>
      <c r="G48" s="70">
        <v>19.72</v>
      </c>
      <c r="H48" s="70">
        <v>0</v>
      </c>
      <c r="I48" s="70">
        <v>0</v>
      </c>
      <c r="J48" s="70">
        <f t="shared" si="2"/>
        <v>650</v>
      </c>
      <c r="K48" s="15"/>
      <c r="L48" s="51"/>
      <c r="M48" s="67"/>
      <c r="N48" s="68">
        <v>650</v>
      </c>
    </row>
    <row r="49" spans="1:14" ht="15.75" customHeight="1" x14ac:dyDescent="0.2">
      <c r="A49" s="15">
        <v>571996</v>
      </c>
      <c r="B49" s="15" t="s">
        <v>188</v>
      </c>
      <c r="C49" s="15" t="s">
        <v>189</v>
      </c>
      <c r="D49" s="15" t="s">
        <v>115</v>
      </c>
      <c r="E49" s="70">
        <v>206.28</v>
      </c>
      <c r="F49" s="15" t="s">
        <v>116</v>
      </c>
      <c r="G49" s="70">
        <v>6.28</v>
      </c>
      <c r="H49" s="70">
        <v>0</v>
      </c>
      <c r="I49" s="70">
        <v>0</v>
      </c>
      <c r="J49" s="70">
        <f t="shared" si="2"/>
        <v>200</v>
      </c>
      <c r="K49" s="15"/>
      <c r="L49" s="51"/>
      <c r="M49" s="67"/>
      <c r="N49" s="68">
        <v>200</v>
      </c>
    </row>
    <row r="50" spans="1:14" ht="15.75" customHeight="1" x14ac:dyDescent="0.2">
      <c r="A50" s="15">
        <v>571991</v>
      </c>
      <c r="B50" s="15" t="s">
        <v>190</v>
      </c>
      <c r="C50" s="15" t="s">
        <v>191</v>
      </c>
      <c r="D50" s="15" t="s">
        <v>115</v>
      </c>
      <c r="E50" s="70">
        <v>1000</v>
      </c>
      <c r="F50" s="15" t="s">
        <v>116</v>
      </c>
      <c r="G50" s="70">
        <v>0</v>
      </c>
      <c r="H50" s="70">
        <v>29.3</v>
      </c>
      <c r="I50" s="70">
        <v>-29.3</v>
      </c>
      <c r="J50" s="70">
        <v>1000</v>
      </c>
      <c r="K50" s="15"/>
      <c r="L50" s="51"/>
      <c r="M50" s="67"/>
      <c r="N50" s="68">
        <v>970.7</v>
      </c>
    </row>
    <row r="51" spans="1:14" ht="15.75" customHeight="1" x14ac:dyDescent="0.2">
      <c r="A51" s="15">
        <v>571947</v>
      </c>
      <c r="B51" s="15" t="s">
        <v>192</v>
      </c>
      <c r="C51" s="15" t="s">
        <v>193</v>
      </c>
      <c r="D51" s="15" t="s">
        <v>115</v>
      </c>
      <c r="E51" s="70">
        <v>2060.04</v>
      </c>
      <c r="F51" s="15" t="s">
        <v>116</v>
      </c>
      <c r="G51" s="70">
        <v>60.04</v>
      </c>
      <c r="H51" s="70">
        <v>0</v>
      </c>
      <c r="I51" s="70">
        <v>0</v>
      </c>
      <c r="J51" s="70">
        <f t="shared" ref="J51:J56" si="3">E51-G51</f>
        <v>2000</v>
      </c>
      <c r="K51" s="15"/>
      <c r="L51" s="51"/>
      <c r="M51" s="67"/>
      <c r="N51" s="68">
        <v>2000</v>
      </c>
    </row>
    <row r="52" spans="1:14" ht="15.75" customHeight="1" x14ac:dyDescent="0.2">
      <c r="A52" s="15">
        <v>571524</v>
      </c>
      <c r="B52" s="15" t="s">
        <v>194</v>
      </c>
      <c r="C52" s="15" t="s">
        <v>195</v>
      </c>
      <c r="D52" s="15" t="s">
        <v>115</v>
      </c>
      <c r="E52" s="70">
        <v>2060.04</v>
      </c>
      <c r="F52" s="15" t="s">
        <v>116</v>
      </c>
      <c r="G52" s="70">
        <v>60.04</v>
      </c>
      <c r="H52" s="70">
        <v>0</v>
      </c>
      <c r="I52" s="70">
        <v>0</v>
      </c>
      <c r="J52" s="70">
        <f t="shared" si="3"/>
        <v>2000</v>
      </c>
      <c r="K52" s="15"/>
      <c r="L52" s="51"/>
      <c r="M52" s="67"/>
      <c r="N52" s="68">
        <v>2000</v>
      </c>
    </row>
    <row r="53" spans="1:14" ht="15.75" customHeight="1" x14ac:dyDescent="0.2">
      <c r="A53" s="15">
        <v>571485</v>
      </c>
      <c r="B53" s="15" t="s">
        <v>196</v>
      </c>
      <c r="C53" s="15" t="s">
        <v>197</v>
      </c>
      <c r="D53" s="15" t="s">
        <v>115</v>
      </c>
      <c r="E53" s="70">
        <v>206.28</v>
      </c>
      <c r="F53" s="15" t="s">
        <v>116</v>
      </c>
      <c r="G53" s="70">
        <v>6.28</v>
      </c>
      <c r="H53" s="70">
        <v>0</v>
      </c>
      <c r="I53" s="70">
        <v>0</v>
      </c>
      <c r="J53" s="70">
        <f t="shared" si="3"/>
        <v>200</v>
      </c>
      <c r="K53" s="15"/>
      <c r="L53" s="51"/>
      <c r="M53" s="67"/>
      <c r="N53" s="68">
        <v>200</v>
      </c>
    </row>
    <row r="54" spans="1:14" ht="15.75" customHeight="1" x14ac:dyDescent="0.2">
      <c r="A54" s="15">
        <v>571470</v>
      </c>
      <c r="B54" s="15" t="s">
        <v>198</v>
      </c>
      <c r="C54" s="15" t="s">
        <v>199</v>
      </c>
      <c r="D54" s="15" t="s">
        <v>115</v>
      </c>
      <c r="E54" s="70">
        <v>51.8</v>
      </c>
      <c r="F54" s="15" t="s">
        <v>116</v>
      </c>
      <c r="G54" s="70">
        <v>1.8</v>
      </c>
      <c r="H54" s="70">
        <v>0</v>
      </c>
      <c r="I54" s="70">
        <v>0</v>
      </c>
      <c r="J54" s="70">
        <f t="shared" si="3"/>
        <v>50</v>
      </c>
      <c r="K54" s="15"/>
      <c r="L54" s="51"/>
      <c r="M54" s="67"/>
      <c r="N54" s="68">
        <v>50</v>
      </c>
    </row>
    <row r="55" spans="1:14" ht="15.75" customHeight="1" x14ac:dyDescent="0.2">
      <c r="A55" s="15">
        <v>571432</v>
      </c>
      <c r="B55" s="15" t="s">
        <v>200</v>
      </c>
      <c r="C55" s="15" t="s">
        <v>201</v>
      </c>
      <c r="D55" s="15" t="s">
        <v>115</v>
      </c>
      <c r="E55" s="70">
        <v>20.91</v>
      </c>
      <c r="F55" s="15" t="s">
        <v>116</v>
      </c>
      <c r="G55" s="70">
        <v>0.91</v>
      </c>
      <c r="H55" s="70">
        <v>0</v>
      </c>
      <c r="I55" s="70">
        <v>0</v>
      </c>
      <c r="J55" s="70">
        <f t="shared" si="3"/>
        <v>20</v>
      </c>
      <c r="K55" s="15"/>
      <c r="L55" s="51"/>
      <c r="M55" s="67"/>
      <c r="N55" s="68">
        <v>20</v>
      </c>
    </row>
    <row r="56" spans="1:14" ht="15.75" customHeight="1" x14ac:dyDescent="0.2">
      <c r="A56" s="15">
        <v>571185</v>
      </c>
      <c r="B56" s="15" t="s">
        <v>202</v>
      </c>
      <c r="C56" s="15" t="s">
        <v>203</v>
      </c>
      <c r="D56" s="15" t="s">
        <v>115</v>
      </c>
      <c r="E56" s="70">
        <v>515.24</v>
      </c>
      <c r="F56" s="15" t="s">
        <v>116</v>
      </c>
      <c r="G56" s="70">
        <v>15.24</v>
      </c>
      <c r="H56" s="70">
        <v>0</v>
      </c>
      <c r="I56" s="70">
        <v>0</v>
      </c>
      <c r="J56" s="70">
        <f t="shared" si="3"/>
        <v>500</v>
      </c>
      <c r="K56" s="15"/>
      <c r="L56" s="51"/>
      <c r="M56" s="67"/>
      <c r="N56" s="68">
        <v>500</v>
      </c>
    </row>
    <row r="57" spans="1:14" ht="15.75" customHeight="1" x14ac:dyDescent="0.2">
      <c r="A57" s="15">
        <v>571111</v>
      </c>
      <c r="B57" s="15" t="s">
        <v>204</v>
      </c>
      <c r="C57" s="15" t="s">
        <v>205</v>
      </c>
      <c r="D57" s="15" t="s">
        <v>115</v>
      </c>
      <c r="E57" s="70">
        <v>1500</v>
      </c>
      <c r="F57" s="15" t="s">
        <v>116</v>
      </c>
      <c r="G57" s="70">
        <v>0</v>
      </c>
      <c r="H57" s="70">
        <v>43.8</v>
      </c>
      <c r="I57" s="70">
        <v>-43.8</v>
      </c>
      <c r="J57" s="70">
        <v>1500</v>
      </c>
      <c r="K57" s="15"/>
      <c r="L57" s="51"/>
      <c r="M57" s="67"/>
      <c r="N57" s="68">
        <v>1456.2</v>
      </c>
    </row>
    <row r="58" spans="1:14" ht="15.75" customHeight="1" x14ac:dyDescent="0.2">
      <c r="A58" s="15">
        <v>571081</v>
      </c>
      <c r="B58" s="15" t="s">
        <v>206</v>
      </c>
      <c r="C58" s="15" t="s">
        <v>207</v>
      </c>
      <c r="D58" s="15" t="s">
        <v>115</v>
      </c>
      <c r="E58" s="70">
        <v>1030.18</v>
      </c>
      <c r="F58" s="15" t="s">
        <v>116</v>
      </c>
      <c r="G58" s="70">
        <v>30.18</v>
      </c>
      <c r="H58" s="70">
        <v>0</v>
      </c>
      <c r="I58" s="70">
        <v>0</v>
      </c>
      <c r="J58" s="70">
        <f t="shared" ref="J58:J70" si="4">E58-G58</f>
        <v>1000.0000000000001</v>
      </c>
      <c r="K58" s="15"/>
      <c r="L58" s="51"/>
      <c r="M58" s="67"/>
      <c r="N58" s="68">
        <v>1000</v>
      </c>
    </row>
    <row r="59" spans="1:14" ht="15.75" customHeight="1" x14ac:dyDescent="0.2">
      <c r="A59" s="15">
        <v>570997</v>
      </c>
      <c r="B59" s="15" t="s">
        <v>208</v>
      </c>
      <c r="C59" s="15" t="s">
        <v>141</v>
      </c>
      <c r="D59" s="15" t="s">
        <v>115</v>
      </c>
      <c r="E59" s="70">
        <v>1030.18</v>
      </c>
      <c r="F59" s="15" t="s">
        <v>116</v>
      </c>
      <c r="G59" s="70">
        <v>30.18</v>
      </c>
      <c r="H59" s="70">
        <v>0</v>
      </c>
      <c r="I59" s="70">
        <v>0</v>
      </c>
      <c r="J59" s="70">
        <f t="shared" si="4"/>
        <v>1000.0000000000001</v>
      </c>
      <c r="K59" s="15"/>
      <c r="L59" s="51"/>
      <c r="M59" s="67"/>
      <c r="N59" s="68">
        <v>1000</v>
      </c>
    </row>
    <row r="60" spans="1:14" ht="15.75" customHeight="1" x14ac:dyDescent="0.2">
      <c r="A60" s="15">
        <v>570963</v>
      </c>
      <c r="B60" s="15" t="s">
        <v>209</v>
      </c>
      <c r="C60" s="15" t="s">
        <v>210</v>
      </c>
      <c r="D60" s="15" t="s">
        <v>115</v>
      </c>
      <c r="E60" s="70">
        <v>103.3</v>
      </c>
      <c r="F60" s="15" t="s">
        <v>116</v>
      </c>
      <c r="G60" s="70">
        <v>3.3</v>
      </c>
      <c r="H60" s="70">
        <v>0</v>
      </c>
      <c r="I60" s="70">
        <v>0</v>
      </c>
      <c r="J60" s="70">
        <f t="shared" si="4"/>
        <v>100</v>
      </c>
      <c r="K60" s="15"/>
      <c r="L60" s="51"/>
      <c r="M60" s="67"/>
      <c r="N60" s="68">
        <v>100</v>
      </c>
    </row>
    <row r="61" spans="1:14" ht="15.75" customHeight="1" x14ac:dyDescent="0.2">
      <c r="A61" s="15">
        <v>570073</v>
      </c>
      <c r="B61" s="15" t="s">
        <v>211</v>
      </c>
      <c r="C61" s="15" t="s">
        <v>69</v>
      </c>
      <c r="D61" s="15" t="s">
        <v>115</v>
      </c>
      <c r="E61" s="70">
        <v>1545.11</v>
      </c>
      <c r="F61" s="15" t="s">
        <v>116</v>
      </c>
      <c r="G61" s="70">
        <v>45.11</v>
      </c>
      <c r="H61" s="70">
        <v>0</v>
      </c>
      <c r="I61" s="70">
        <v>0</v>
      </c>
      <c r="J61" s="70">
        <f t="shared" si="4"/>
        <v>1500</v>
      </c>
      <c r="K61" s="15"/>
      <c r="L61" s="51"/>
      <c r="M61" s="67"/>
      <c r="N61" s="68">
        <v>1500</v>
      </c>
    </row>
    <row r="62" spans="1:14" ht="15.75" customHeight="1" x14ac:dyDescent="0.2">
      <c r="A62" s="15">
        <v>570009</v>
      </c>
      <c r="B62" s="15" t="s">
        <v>212</v>
      </c>
      <c r="C62" s="15" t="s">
        <v>213</v>
      </c>
      <c r="D62" s="15" t="s">
        <v>115</v>
      </c>
      <c r="E62" s="70">
        <v>2060.04</v>
      </c>
      <c r="F62" s="15" t="s">
        <v>116</v>
      </c>
      <c r="G62" s="70">
        <v>60.04</v>
      </c>
      <c r="H62" s="70">
        <v>0</v>
      </c>
      <c r="I62" s="70">
        <v>0</v>
      </c>
      <c r="J62" s="70">
        <f t="shared" si="4"/>
        <v>2000</v>
      </c>
      <c r="K62" s="15"/>
      <c r="L62" s="51"/>
      <c r="M62" s="67"/>
      <c r="N62" s="68">
        <v>2000</v>
      </c>
    </row>
    <row r="63" spans="1:14" ht="15.75" customHeight="1" x14ac:dyDescent="0.2">
      <c r="A63" s="15">
        <v>569991</v>
      </c>
      <c r="B63" s="15" t="s">
        <v>214</v>
      </c>
      <c r="C63" s="15" t="s">
        <v>215</v>
      </c>
      <c r="D63" s="15" t="s">
        <v>115</v>
      </c>
      <c r="E63" s="70">
        <v>309.27</v>
      </c>
      <c r="F63" s="15" t="s">
        <v>116</v>
      </c>
      <c r="G63" s="70">
        <v>9.27</v>
      </c>
      <c r="H63" s="70">
        <v>0</v>
      </c>
      <c r="I63" s="70">
        <v>0</v>
      </c>
      <c r="J63" s="70">
        <f t="shared" si="4"/>
        <v>300</v>
      </c>
      <c r="K63" s="15"/>
      <c r="L63" s="51"/>
      <c r="M63" s="67"/>
      <c r="N63" s="68">
        <v>300</v>
      </c>
    </row>
    <row r="64" spans="1:14" ht="15.75" customHeight="1" x14ac:dyDescent="0.2">
      <c r="A64" s="15">
        <v>569328</v>
      </c>
      <c r="B64" s="15" t="s">
        <v>216</v>
      </c>
      <c r="C64" s="15" t="s">
        <v>217</v>
      </c>
      <c r="D64" s="15" t="s">
        <v>115</v>
      </c>
      <c r="E64" s="70">
        <v>309.27</v>
      </c>
      <c r="F64" s="15" t="s">
        <v>116</v>
      </c>
      <c r="G64" s="70">
        <v>9.27</v>
      </c>
      <c r="H64" s="70">
        <v>0</v>
      </c>
      <c r="I64" s="70">
        <v>0</v>
      </c>
      <c r="J64" s="70">
        <f t="shared" si="4"/>
        <v>300</v>
      </c>
      <c r="K64" s="15"/>
      <c r="L64" s="51"/>
      <c r="M64" s="67"/>
      <c r="N64" s="68">
        <v>300</v>
      </c>
    </row>
    <row r="65" spans="1:14" ht="15.75" customHeight="1" x14ac:dyDescent="0.2">
      <c r="A65" s="15">
        <v>569279</v>
      </c>
      <c r="B65" s="15" t="s">
        <v>218</v>
      </c>
      <c r="C65" s="15" t="s">
        <v>219</v>
      </c>
      <c r="D65" s="15" t="s">
        <v>115</v>
      </c>
      <c r="E65" s="70">
        <v>2060.04</v>
      </c>
      <c r="F65" s="15" t="s">
        <v>116</v>
      </c>
      <c r="G65" s="70">
        <v>60.04</v>
      </c>
      <c r="H65" s="70">
        <v>0</v>
      </c>
      <c r="I65" s="70">
        <v>0</v>
      </c>
      <c r="J65" s="70">
        <f t="shared" si="4"/>
        <v>2000</v>
      </c>
      <c r="K65" s="15"/>
      <c r="L65" s="51"/>
      <c r="M65" s="67"/>
      <c r="N65" s="68">
        <v>2000</v>
      </c>
    </row>
    <row r="66" spans="1:14" ht="15.75" customHeight="1" x14ac:dyDescent="0.2">
      <c r="A66" s="15">
        <v>569130</v>
      </c>
      <c r="B66" s="15" t="s">
        <v>220</v>
      </c>
      <c r="C66" s="15" t="s">
        <v>221</v>
      </c>
      <c r="D66" s="15" t="s">
        <v>115</v>
      </c>
      <c r="E66" s="70">
        <v>103.3</v>
      </c>
      <c r="F66" s="15" t="s">
        <v>116</v>
      </c>
      <c r="G66" s="70">
        <v>3.3</v>
      </c>
      <c r="H66" s="70">
        <v>0</v>
      </c>
      <c r="I66" s="70">
        <v>0</v>
      </c>
      <c r="J66" s="70">
        <f t="shared" si="4"/>
        <v>100</v>
      </c>
      <c r="K66" s="15"/>
      <c r="L66" s="51"/>
      <c r="M66" s="67"/>
      <c r="N66" s="68">
        <v>100</v>
      </c>
    </row>
    <row r="67" spans="1:14" ht="15.75" customHeight="1" x14ac:dyDescent="0.2">
      <c r="A67" s="15">
        <v>567448</v>
      </c>
      <c r="B67" s="15" t="s">
        <v>222</v>
      </c>
      <c r="C67" s="15" t="s">
        <v>223</v>
      </c>
      <c r="D67" s="15" t="s">
        <v>115</v>
      </c>
      <c r="E67" s="70">
        <v>1500</v>
      </c>
      <c r="F67" s="15" t="s">
        <v>116</v>
      </c>
      <c r="G67" s="70">
        <v>0</v>
      </c>
      <c r="H67" s="70">
        <v>43.8</v>
      </c>
      <c r="I67" s="70">
        <v>-43.8</v>
      </c>
      <c r="J67" s="70">
        <f t="shared" si="4"/>
        <v>1500</v>
      </c>
      <c r="K67" s="15"/>
      <c r="L67" s="51"/>
      <c r="M67" s="67"/>
      <c r="N67" s="68">
        <v>1456.2</v>
      </c>
    </row>
    <row r="68" spans="1:14" ht="15.75" customHeight="1" x14ac:dyDescent="0.2">
      <c r="A68" s="15">
        <v>567433</v>
      </c>
      <c r="B68" s="15" t="s">
        <v>224</v>
      </c>
      <c r="C68" s="15" t="s">
        <v>225</v>
      </c>
      <c r="D68" s="15" t="s">
        <v>115</v>
      </c>
      <c r="E68" s="70">
        <v>100</v>
      </c>
      <c r="F68" s="15" t="s">
        <v>116</v>
      </c>
      <c r="G68" s="70">
        <v>0</v>
      </c>
      <c r="H68" s="70">
        <v>3.2</v>
      </c>
      <c r="I68" s="70">
        <v>-3.2</v>
      </c>
      <c r="J68" s="70">
        <f t="shared" si="4"/>
        <v>100</v>
      </c>
      <c r="K68" s="15"/>
      <c r="L68" s="51"/>
      <c r="M68" s="67"/>
      <c r="N68" s="68">
        <v>96.8</v>
      </c>
    </row>
    <row r="69" spans="1:14" ht="15.75" customHeight="1" x14ac:dyDescent="0.2">
      <c r="A69" s="15">
        <v>567204</v>
      </c>
      <c r="B69" s="15" t="s">
        <v>226</v>
      </c>
      <c r="C69" s="15" t="s">
        <v>227</v>
      </c>
      <c r="D69" s="15" t="s">
        <v>115</v>
      </c>
      <c r="E69" s="70">
        <v>206.28</v>
      </c>
      <c r="F69" s="15" t="s">
        <v>116</v>
      </c>
      <c r="G69" s="70">
        <v>6.28</v>
      </c>
      <c r="H69" s="70">
        <v>0</v>
      </c>
      <c r="I69" s="70">
        <v>0</v>
      </c>
      <c r="J69" s="70">
        <f t="shared" si="4"/>
        <v>200</v>
      </c>
      <c r="K69" s="15"/>
      <c r="L69" s="51"/>
      <c r="M69" s="67"/>
      <c r="N69" s="68">
        <v>200</v>
      </c>
    </row>
    <row r="70" spans="1:14" ht="15.75" customHeight="1" x14ac:dyDescent="0.2">
      <c r="A70" s="15">
        <v>566727</v>
      </c>
      <c r="B70" s="15" t="s">
        <v>228</v>
      </c>
      <c r="C70" s="15" t="s">
        <v>229</v>
      </c>
      <c r="D70" s="15" t="s">
        <v>115</v>
      </c>
      <c r="E70" s="70">
        <v>2060.04</v>
      </c>
      <c r="F70" s="15" t="s">
        <v>116</v>
      </c>
      <c r="G70" s="70">
        <v>60.04</v>
      </c>
      <c r="H70" s="70">
        <v>0</v>
      </c>
      <c r="I70" s="70">
        <v>0</v>
      </c>
      <c r="J70" s="70">
        <f t="shared" si="4"/>
        <v>2000</v>
      </c>
      <c r="K70" s="15"/>
      <c r="L70" s="51"/>
      <c r="M70" s="67"/>
      <c r="N70" s="68">
        <v>2000</v>
      </c>
    </row>
    <row r="71" spans="1:14" ht="15.75" customHeight="1" x14ac:dyDescent="0.2">
      <c r="A71" s="15">
        <v>566223</v>
      </c>
      <c r="B71" s="15" t="s">
        <v>230</v>
      </c>
      <c r="C71" s="15" t="s">
        <v>231</v>
      </c>
      <c r="D71" s="15" t="s">
        <v>115</v>
      </c>
      <c r="E71" s="70">
        <v>2000</v>
      </c>
      <c r="F71" s="15" t="s">
        <v>116</v>
      </c>
      <c r="G71" s="70">
        <v>0</v>
      </c>
      <c r="H71" s="70">
        <v>58.3</v>
      </c>
      <c r="I71" s="70">
        <v>-58.3</v>
      </c>
      <c r="J71" s="70">
        <v>2000</v>
      </c>
      <c r="K71" s="15"/>
      <c r="L71" s="51"/>
      <c r="M71" s="67"/>
      <c r="N71" s="68">
        <v>1941.7</v>
      </c>
    </row>
    <row r="72" spans="1:14" ht="15.75" customHeight="1" x14ac:dyDescent="0.2">
      <c r="A72" s="15">
        <v>566218</v>
      </c>
      <c r="B72" s="15" t="s">
        <v>232</v>
      </c>
      <c r="C72" s="15" t="s">
        <v>233</v>
      </c>
      <c r="D72" s="15" t="s">
        <v>115</v>
      </c>
      <c r="E72" s="70">
        <v>500</v>
      </c>
      <c r="F72" s="15" t="s">
        <v>116</v>
      </c>
      <c r="G72" s="70">
        <v>0</v>
      </c>
      <c r="H72" s="70">
        <v>14.8</v>
      </c>
      <c r="I72" s="70">
        <v>-14.8</v>
      </c>
      <c r="J72" s="70">
        <v>500</v>
      </c>
      <c r="K72" s="15"/>
      <c r="L72" s="51"/>
      <c r="M72" s="67"/>
      <c r="N72" s="68">
        <v>485.2</v>
      </c>
    </row>
    <row r="73" spans="1:14" ht="15.75" customHeight="1" x14ac:dyDescent="0.2">
      <c r="A73" s="15">
        <v>566135</v>
      </c>
      <c r="B73" s="15" t="s">
        <v>234</v>
      </c>
      <c r="C73" s="15" t="s">
        <v>235</v>
      </c>
      <c r="D73" s="15" t="s">
        <v>115</v>
      </c>
      <c r="E73" s="70">
        <v>206.28</v>
      </c>
      <c r="F73" s="15" t="s">
        <v>116</v>
      </c>
      <c r="G73" s="70">
        <v>6.28</v>
      </c>
      <c r="H73" s="70">
        <v>0</v>
      </c>
      <c r="I73" s="70">
        <v>0</v>
      </c>
      <c r="J73" s="70">
        <f>E73-G73</f>
        <v>200</v>
      </c>
      <c r="K73" s="15"/>
      <c r="L73" s="51"/>
      <c r="M73" s="67"/>
      <c r="N73" s="68">
        <v>200</v>
      </c>
    </row>
    <row r="74" spans="1:14" ht="15.75" customHeight="1" x14ac:dyDescent="0.2">
      <c r="A74" s="15">
        <v>565972</v>
      </c>
      <c r="B74" s="15" t="s">
        <v>236</v>
      </c>
      <c r="C74" s="15" t="s">
        <v>237</v>
      </c>
      <c r="D74" s="15" t="s">
        <v>115</v>
      </c>
      <c r="E74" s="70">
        <v>100</v>
      </c>
      <c r="F74" s="15" t="s">
        <v>116</v>
      </c>
      <c r="G74" s="70">
        <v>0</v>
      </c>
      <c r="H74" s="70">
        <v>3.2</v>
      </c>
      <c r="I74" s="70">
        <v>-3.2</v>
      </c>
      <c r="J74" s="70">
        <v>100</v>
      </c>
      <c r="K74" s="15"/>
      <c r="L74" s="51"/>
      <c r="M74" s="67"/>
      <c r="N74" s="68">
        <v>96.8</v>
      </c>
    </row>
    <row r="75" spans="1:14" ht="15.75" customHeight="1" x14ac:dyDescent="0.2">
      <c r="A75" s="15">
        <v>565748</v>
      </c>
      <c r="B75" s="15" t="s">
        <v>238</v>
      </c>
      <c r="C75" s="15" t="s">
        <v>239</v>
      </c>
      <c r="D75" s="15" t="s">
        <v>115</v>
      </c>
      <c r="E75" s="70">
        <v>2060.04</v>
      </c>
      <c r="F75" s="15" t="s">
        <v>116</v>
      </c>
      <c r="G75" s="70">
        <v>60.04</v>
      </c>
      <c r="H75" s="70">
        <v>0</v>
      </c>
      <c r="I75" s="70">
        <v>0</v>
      </c>
      <c r="J75" s="70">
        <f t="shared" ref="J75:J76" si="5">E75-G75</f>
        <v>2000</v>
      </c>
      <c r="K75" s="15"/>
      <c r="L75" s="51"/>
      <c r="M75" s="67"/>
      <c r="N75" s="68">
        <v>2000</v>
      </c>
    </row>
    <row r="76" spans="1:14" ht="15.75" customHeight="1" x14ac:dyDescent="0.2">
      <c r="A76" s="15">
        <v>565730</v>
      </c>
      <c r="B76" s="15" t="s">
        <v>240</v>
      </c>
      <c r="C76" s="15" t="s">
        <v>241</v>
      </c>
      <c r="D76" s="15" t="s">
        <v>115</v>
      </c>
      <c r="E76" s="70">
        <v>1030.18</v>
      </c>
      <c r="F76" s="15" t="s">
        <v>116</v>
      </c>
      <c r="G76" s="70">
        <v>30.18</v>
      </c>
      <c r="H76" s="70">
        <v>0</v>
      </c>
      <c r="I76" s="70">
        <v>0</v>
      </c>
      <c r="J76" s="70">
        <f t="shared" si="5"/>
        <v>1000.0000000000001</v>
      </c>
      <c r="K76" s="15"/>
      <c r="L76" s="51"/>
      <c r="M76" s="67"/>
      <c r="N76" s="68">
        <v>1000</v>
      </c>
    </row>
    <row r="77" spans="1:14" ht="15.75" customHeight="1" x14ac:dyDescent="0.2">
      <c r="A77" s="15">
        <v>565552</v>
      </c>
      <c r="B77" s="15" t="s">
        <v>242</v>
      </c>
      <c r="C77" s="15" t="s">
        <v>243</v>
      </c>
      <c r="D77" s="15" t="s">
        <v>115</v>
      </c>
      <c r="E77" s="70">
        <v>2000</v>
      </c>
      <c r="F77" s="15" t="s">
        <v>116</v>
      </c>
      <c r="G77" s="70">
        <v>0</v>
      </c>
      <c r="H77" s="70">
        <v>58.3</v>
      </c>
      <c r="I77" s="70">
        <v>-58.3</v>
      </c>
      <c r="J77" s="70">
        <v>2000</v>
      </c>
      <c r="K77" s="15"/>
      <c r="L77" s="51"/>
      <c r="M77" s="67"/>
      <c r="N77" s="68">
        <v>1941.7</v>
      </c>
    </row>
    <row r="78" spans="1:14" ht="15.75" customHeight="1" x14ac:dyDescent="0.2">
      <c r="A78" s="15">
        <v>565281</v>
      </c>
      <c r="B78" s="15" t="s">
        <v>244</v>
      </c>
      <c r="C78" s="15" t="s">
        <v>245</v>
      </c>
      <c r="D78" s="15" t="s">
        <v>115</v>
      </c>
      <c r="E78" s="70">
        <v>1648.09</v>
      </c>
      <c r="F78" s="15" t="s">
        <v>116</v>
      </c>
      <c r="G78" s="70">
        <v>48.09</v>
      </c>
      <c r="H78" s="70">
        <v>0</v>
      </c>
      <c r="I78" s="70">
        <v>0</v>
      </c>
      <c r="J78" s="70">
        <f t="shared" ref="J78:J79" si="6">E78-G78</f>
        <v>1600</v>
      </c>
      <c r="K78" s="15"/>
      <c r="L78" s="51"/>
      <c r="M78" s="67"/>
      <c r="N78" s="68">
        <v>1600</v>
      </c>
    </row>
    <row r="79" spans="1:14" ht="15.75" customHeight="1" x14ac:dyDescent="0.2">
      <c r="A79" s="15">
        <v>565196</v>
      </c>
      <c r="B79" s="15" t="s">
        <v>246</v>
      </c>
      <c r="C79" s="15" t="s">
        <v>247</v>
      </c>
      <c r="D79" s="15" t="s">
        <v>115</v>
      </c>
      <c r="E79" s="70">
        <v>515.24</v>
      </c>
      <c r="F79" s="15" t="s">
        <v>116</v>
      </c>
      <c r="G79" s="70">
        <v>15.24</v>
      </c>
      <c r="H79" s="70">
        <v>0</v>
      </c>
      <c r="I79" s="70">
        <v>0</v>
      </c>
      <c r="J79" s="70">
        <f t="shared" si="6"/>
        <v>500</v>
      </c>
      <c r="K79" s="15"/>
      <c r="L79" s="51"/>
      <c r="M79" s="67"/>
      <c r="N79" s="68">
        <v>500</v>
      </c>
    </row>
    <row r="80" spans="1:14" ht="15.75" customHeight="1" x14ac:dyDescent="0.2">
      <c r="A80" s="15">
        <v>565188</v>
      </c>
      <c r="B80" s="15" t="s">
        <v>248</v>
      </c>
      <c r="C80" s="15" t="s">
        <v>249</v>
      </c>
      <c r="D80" s="15" t="s">
        <v>115</v>
      </c>
      <c r="E80" s="70">
        <v>2000</v>
      </c>
      <c r="F80" s="15" t="s">
        <v>116</v>
      </c>
      <c r="G80" s="70">
        <v>0</v>
      </c>
      <c r="H80" s="70">
        <v>58.3</v>
      </c>
      <c r="I80" s="70">
        <v>-58.3</v>
      </c>
      <c r="J80" s="70">
        <v>2000</v>
      </c>
      <c r="K80" s="15"/>
      <c r="L80" s="51"/>
      <c r="M80" s="67"/>
      <c r="N80" s="68">
        <v>1941.7</v>
      </c>
    </row>
    <row r="81" spans="1:14" ht="15.75" customHeight="1" x14ac:dyDescent="0.2">
      <c r="A81" s="15">
        <v>565128</v>
      </c>
      <c r="B81" s="15" t="s">
        <v>250</v>
      </c>
      <c r="C81" s="15" t="s">
        <v>251</v>
      </c>
      <c r="D81" s="15" t="s">
        <v>115</v>
      </c>
      <c r="E81" s="70">
        <v>103.3</v>
      </c>
      <c r="F81" s="15" t="s">
        <v>116</v>
      </c>
      <c r="G81" s="70">
        <v>3.3</v>
      </c>
      <c r="H81" s="70">
        <v>0</v>
      </c>
      <c r="I81" s="70">
        <v>0</v>
      </c>
      <c r="J81" s="70">
        <f t="shared" ref="J81:J84" si="7">E81-G81</f>
        <v>100</v>
      </c>
      <c r="K81" s="15"/>
      <c r="L81" s="51"/>
      <c r="M81" s="67"/>
      <c r="N81" s="68">
        <v>100</v>
      </c>
    </row>
    <row r="82" spans="1:14" ht="15.75" customHeight="1" x14ac:dyDescent="0.2">
      <c r="A82" s="15">
        <v>565126</v>
      </c>
      <c r="B82" s="15" t="s">
        <v>252</v>
      </c>
      <c r="C82" s="15" t="s">
        <v>251</v>
      </c>
      <c r="D82" s="15" t="s">
        <v>115</v>
      </c>
      <c r="E82" s="70">
        <v>103.3</v>
      </c>
      <c r="F82" s="15" t="s">
        <v>116</v>
      </c>
      <c r="G82" s="70">
        <v>3.3</v>
      </c>
      <c r="H82" s="70">
        <v>0</v>
      </c>
      <c r="I82" s="70">
        <v>0</v>
      </c>
      <c r="J82" s="70">
        <f t="shared" si="7"/>
        <v>100</v>
      </c>
      <c r="K82" s="15"/>
      <c r="L82" s="51"/>
      <c r="M82" s="67"/>
      <c r="N82" s="68">
        <v>100</v>
      </c>
    </row>
    <row r="83" spans="1:14" ht="15.75" customHeight="1" x14ac:dyDescent="0.2">
      <c r="A83" s="15">
        <v>565119</v>
      </c>
      <c r="B83" s="15" t="s">
        <v>253</v>
      </c>
      <c r="C83" s="15" t="s">
        <v>254</v>
      </c>
      <c r="D83" s="15" t="s">
        <v>115</v>
      </c>
      <c r="E83" s="70">
        <v>515.24</v>
      </c>
      <c r="F83" s="15" t="s">
        <v>116</v>
      </c>
      <c r="G83" s="70">
        <v>15.24</v>
      </c>
      <c r="H83" s="70">
        <v>0</v>
      </c>
      <c r="I83" s="70">
        <v>0</v>
      </c>
      <c r="J83" s="70">
        <f t="shared" si="7"/>
        <v>500</v>
      </c>
      <c r="K83" s="15"/>
      <c r="L83" s="51"/>
      <c r="M83" s="67"/>
      <c r="N83" s="68">
        <v>500</v>
      </c>
    </row>
    <row r="84" spans="1:14" ht="15.75" customHeight="1" x14ac:dyDescent="0.2">
      <c r="A84" s="15">
        <v>565086</v>
      </c>
      <c r="B84" s="15" t="s">
        <v>255</v>
      </c>
      <c r="C84" s="15" t="s">
        <v>256</v>
      </c>
      <c r="D84" s="15" t="s">
        <v>115</v>
      </c>
      <c r="E84" s="70">
        <v>1030.18</v>
      </c>
      <c r="F84" s="15" t="s">
        <v>116</v>
      </c>
      <c r="G84" s="70">
        <v>30.18</v>
      </c>
      <c r="H84" s="70">
        <v>0</v>
      </c>
      <c r="I84" s="70">
        <v>0</v>
      </c>
      <c r="J84" s="70">
        <f t="shared" si="7"/>
        <v>1000.0000000000001</v>
      </c>
      <c r="K84" s="15"/>
      <c r="L84" s="51"/>
      <c r="M84" s="67"/>
      <c r="N84" s="68">
        <v>1000</v>
      </c>
    </row>
    <row r="85" spans="1:14" ht="15.75" customHeight="1" x14ac:dyDescent="0.2">
      <c r="A85" s="15">
        <v>564930</v>
      </c>
      <c r="B85" s="15" t="s">
        <v>257</v>
      </c>
      <c r="C85" s="15" t="s">
        <v>258</v>
      </c>
      <c r="D85" s="15" t="s">
        <v>115</v>
      </c>
      <c r="E85" s="70">
        <v>980</v>
      </c>
      <c r="F85" s="15" t="s">
        <v>116</v>
      </c>
      <c r="G85" s="70">
        <v>0</v>
      </c>
      <c r="H85" s="70">
        <v>28.72</v>
      </c>
      <c r="I85" s="70">
        <v>-28.72</v>
      </c>
      <c r="J85" s="70">
        <v>980</v>
      </c>
      <c r="K85" s="15"/>
      <c r="L85" s="51"/>
      <c r="M85" s="67"/>
      <c r="N85" s="68">
        <v>951.28</v>
      </c>
    </row>
    <row r="86" spans="1:14" ht="15.75" customHeight="1" x14ac:dyDescent="0.2">
      <c r="A86" s="15">
        <v>564915</v>
      </c>
      <c r="B86" s="15" t="s">
        <v>259</v>
      </c>
      <c r="C86" s="15" t="s">
        <v>260</v>
      </c>
      <c r="D86" s="15" t="s">
        <v>115</v>
      </c>
      <c r="E86" s="70">
        <v>4000</v>
      </c>
      <c r="F86" s="15" t="s">
        <v>116</v>
      </c>
      <c r="G86" s="70">
        <v>0</v>
      </c>
      <c r="H86" s="70">
        <v>116.3</v>
      </c>
      <c r="I86" s="70">
        <v>-116.3</v>
      </c>
      <c r="J86" s="70">
        <v>4000</v>
      </c>
      <c r="K86" s="15"/>
      <c r="L86" s="51"/>
      <c r="M86" s="67"/>
      <c r="N86" s="68">
        <v>3883.7</v>
      </c>
    </row>
    <row r="87" spans="1:14" ht="15.75" customHeight="1" x14ac:dyDescent="0.2">
      <c r="A87" s="15">
        <v>564794</v>
      </c>
      <c r="B87" s="15" t="s">
        <v>261</v>
      </c>
      <c r="C87" s="15" t="s">
        <v>262</v>
      </c>
      <c r="D87" s="15" t="s">
        <v>115</v>
      </c>
      <c r="E87" s="70">
        <v>4119.7700000000004</v>
      </c>
      <c r="F87" s="15" t="s">
        <v>116</v>
      </c>
      <c r="G87" s="70">
        <v>119.77</v>
      </c>
      <c r="H87" s="70">
        <v>0</v>
      </c>
      <c r="I87" s="70">
        <v>0</v>
      </c>
      <c r="J87" s="70">
        <f t="shared" ref="J87:J92" si="8">E87-G87</f>
        <v>4000.0000000000005</v>
      </c>
      <c r="K87" s="15"/>
      <c r="L87" s="51"/>
      <c r="M87" s="67"/>
      <c r="N87" s="68">
        <v>4000</v>
      </c>
    </row>
    <row r="88" spans="1:14" ht="15.75" customHeight="1" x14ac:dyDescent="0.2">
      <c r="A88" s="15">
        <v>564793</v>
      </c>
      <c r="B88" s="15" t="s">
        <v>261</v>
      </c>
      <c r="C88" s="15" t="s">
        <v>263</v>
      </c>
      <c r="D88" s="15" t="s">
        <v>115</v>
      </c>
      <c r="E88" s="70">
        <v>103.3</v>
      </c>
      <c r="F88" s="15" t="s">
        <v>116</v>
      </c>
      <c r="G88" s="70">
        <v>3.3</v>
      </c>
      <c r="H88" s="70">
        <v>0</v>
      </c>
      <c r="I88" s="70">
        <v>0</v>
      </c>
      <c r="J88" s="70">
        <f t="shared" si="8"/>
        <v>100</v>
      </c>
      <c r="K88" s="15"/>
      <c r="L88" s="51"/>
      <c r="M88" s="67"/>
      <c r="N88" s="68">
        <v>100</v>
      </c>
    </row>
    <row r="89" spans="1:14" ht="15.75" customHeight="1" x14ac:dyDescent="0.2">
      <c r="A89" s="15">
        <v>564590</v>
      </c>
      <c r="B89" s="15" t="s">
        <v>264</v>
      </c>
      <c r="C89" s="15" t="s">
        <v>265</v>
      </c>
      <c r="D89" s="15" t="s">
        <v>115</v>
      </c>
      <c r="E89" s="70">
        <v>1030.18</v>
      </c>
      <c r="F89" s="15" t="s">
        <v>116</v>
      </c>
      <c r="G89" s="70">
        <v>30.18</v>
      </c>
      <c r="H89" s="70">
        <v>0</v>
      </c>
      <c r="I89" s="70">
        <v>0</v>
      </c>
      <c r="J89" s="70">
        <f t="shared" si="8"/>
        <v>1000.0000000000001</v>
      </c>
      <c r="K89" s="15"/>
      <c r="L89" s="51"/>
      <c r="M89" s="67"/>
      <c r="N89" s="68">
        <v>1000</v>
      </c>
    </row>
    <row r="90" spans="1:14" ht="15.75" customHeight="1" x14ac:dyDescent="0.2">
      <c r="A90" s="15">
        <v>564587</v>
      </c>
      <c r="B90" s="15" t="s">
        <v>266</v>
      </c>
      <c r="C90" s="15" t="s">
        <v>267</v>
      </c>
      <c r="D90" s="15" t="s">
        <v>115</v>
      </c>
      <c r="E90" s="70">
        <v>515.24</v>
      </c>
      <c r="F90" s="15" t="s">
        <v>116</v>
      </c>
      <c r="G90" s="70">
        <v>15.24</v>
      </c>
      <c r="H90" s="70">
        <v>0</v>
      </c>
      <c r="I90" s="70">
        <v>0</v>
      </c>
      <c r="J90" s="70">
        <f t="shared" si="8"/>
        <v>500</v>
      </c>
      <c r="K90" s="15"/>
      <c r="L90" s="51"/>
      <c r="M90" s="67"/>
      <c r="N90" s="68">
        <v>500</v>
      </c>
    </row>
    <row r="91" spans="1:14" ht="15.75" customHeight="1" x14ac:dyDescent="0.2">
      <c r="A91" s="15">
        <v>564525</v>
      </c>
      <c r="B91" s="15" t="s">
        <v>268</v>
      </c>
      <c r="C91" s="15" t="s">
        <v>269</v>
      </c>
      <c r="D91" s="15" t="s">
        <v>115</v>
      </c>
      <c r="E91" s="70">
        <v>2060.04</v>
      </c>
      <c r="F91" s="15" t="s">
        <v>116</v>
      </c>
      <c r="G91" s="70">
        <v>60.04</v>
      </c>
      <c r="H91" s="70">
        <v>0</v>
      </c>
      <c r="I91" s="70">
        <v>0</v>
      </c>
      <c r="J91" s="70">
        <f t="shared" si="8"/>
        <v>2000</v>
      </c>
      <c r="K91" s="15"/>
      <c r="L91" s="51"/>
      <c r="M91" s="67"/>
      <c r="N91" s="68">
        <v>2000</v>
      </c>
    </row>
    <row r="92" spans="1:14" ht="15.75" customHeight="1" x14ac:dyDescent="0.2">
      <c r="A92" s="15">
        <v>564520</v>
      </c>
      <c r="B92" s="15" t="s">
        <v>270</v>
      </c>
      <c r="C92" s="15" t="s">
        <v>271</v>
      </c>
      <c r="D92" s="15" t="s">
        <v>115</v>
      </c>
      <c r="E92" s="70">
        <v>515.24</v>
      </c>
      <c r="F92" s="15" t="s">
        <v>116</v>
      </c>
      <c r="G92" s="70">
        <v>15.24</v>
      </c>
      <c r="H92" s="70">
        <v>0</v>
      </c>
      <c r="I92" s="70">
        <v>0</v>
      </c>
      <c r="J92" s="70">
        <f t="shared" si="8"/>
        <v>500</v>
      </c>
      <c r="K92" s="15"/>
      <c r="L92" s="51"/>
      <c r="M92" s="67"/>
      <c r="N92" s="68">
        <v>500</v>
      </c>
    </row>
    <row r="93" spans="1:14" ht="15.75" customHeight="1" x14ac:dyDescent="0.2">
      <c r="A93" s="15">
        <v>564508</v>
      </c>
      <c r="B93" s="15" t="s">
        <v>272</v>
      </c>
      <c r="C93" s="15" t="s">
        <v>273</v>
      </c>
      <c r="D93" s="15" t="s">
        <v>115</v>
      </c>
      <c r="E93" s="70">
        <v>500</v>
      </c>
      <c r="F93" s="15" t="s">
        <v>116</v>
      </c>
      <c r="G93" s="70">
        <v>0</v>
      </c>
      <c r="H93" s="70">
        <v>14.8</v>
      </c>
      <c r="I93" s="70">
        <v>-14.8</v>
      </c>
      <c r="J93" s="70">
        <v>500</v>
      </c>
      <c r="K93" s="15"/>
      <c r="L93" s="51"/>
      <c r="M93" s="67"/>
      <c r="N93" s="68">
        <v>485.2</v>
      </c>
    </row>
    <row r="94" spans="1:14" ht="15.75" customHeight="1" x14ac:dyDescent="0.2">
      <c r="A94" s="15">
        <v>564492</v>
      </c>
      <c r="B94" s="15" t="s">
        <v>274</v>
      </c>
      <c r="C94" s="15" t="s">
        <v>275</v>
      </c>
      <c r="D94" s="15" t="s">
        <v>115</v>
      </c>
      <c r="E94" s="70">
        <v>1030.18</v>
      </c>
      <c r="F94" s="15" t="s">
        <v>116</v>
      </c>
      <c r="G94" s="70">
        <v>30.18</v>
      </c>
      <c r="H94" s="70">
        <v>0</v>
      </c>
      <c r="I94" s="70">
        <v>0</v>
      </c>
      <c r="J94" s="70">
        <f>E94-G94</f>
        <v>1000.0000000000001</v>
      </c>
      <c r="K94" s="15"/>
      <c r="L94" s="51"/>
      <c r="M94" s="67"/>
      <c r="N94" s="68">
        <v>1000</v>
      </c>
    </row>
    <row r="95" spans="1:14" ht="15.75" customHeight="1" x14ac:dyDescent="0.2">
      <c r="A95" s="15">
        <v>563928</v>
      </c>
      <c r="B95" s="15" t="s">
        <v>276</v>
      </c>
      <c r="C95" s="15" t="s">
        <v>277</v>
      </c>
      <c r="D95" s="15" t="s">
        <v>115</v>
      </c>
      <c r="E95" s="70">
        <v>250</v>
      </c>
      <c r="F95" s="15" t="s">
        <v>116</v>
      </c>
      <c r="G95" s="70">
        <v>0</v>
      </c>
      <c r="H95" s="70">
        <v>7.55</v>
      </c>
      <c r="I95" s="70">
        <v>-7.55</v>
      </c>
      <c r="J95" s="70">
        <v>250</v>
      </c>
      <c r="K95" s="15"/>
      <c r="L95" s="51"/>
      <c r="M95" s="67"/>
      <c r="N95" s="68">
        <v>242.45</v>
      </c>
    </row>
    <row r="96" spans="1:14" ht="15.75" customHeight="1" x14ac:dyDescent="0.2">
      <c r="A96" s="15">
        <v>563528</v>
      </c>
      <c r="B96" s="15" t="s">
        <v>278</v>
      </c>
      <c r="C96" s="15" t="s">
        <v>279</v>
      </c>
      <c r="D96" s="15" t="s">
        <v>115</v>
      </c>
      <c r="E96" s="70">
        <v>206.28</v>
      </c>
      <c r="F96" s="15" t="s">
        <v>116</v>
      </c>
      <c r="G96" s="70">
        <v>6.28</v>
      </c>
      <c r="H96" s="70">
        <v>0</v>
      </c>
      <c r="I96" s="70">
        <v>0</v>
      </c>
      <c r="J96" s="70">
        <f>E96-G96</f>
        <v>200</v>
      </c>
      <c r="K96" s="15"/>
      <c r="L96" s="51"/>
      <c r="M96" s="67"/>
      <c r="N96" s="68">
        <v>200</v>
      </c>
    </row>
    <row r="97" spans="1:15" ht="15.75" customHeight="1" x14ac:dyDescent="0.2">
      <c r="A97" s="15">
        <v>563483</v>
      </c>
      <c r="B97" s="15" t="s">
        <v>280</v>
      </c>
      <c r="C97" s="15" t="s">
        <v>281</v>
      </c>
      <c r="D97" s="15" t="s">
        <v>115</v>
      </c>
      <c r="E97" s="70">
        <v>2000</v>
      </c>
      <c r="F97" s="15" t="s">
        <v>116</v>
      </c>
      <c r="G97" s="70">
        <v>0</v>
      </c>
      <c r="H97" s="70">
        <v>58.3</v>
      </c>
      <c r="I97" s="70">
        <v>-58.3</v>
      </c>
      <c r="J97" s="70">
        <v>2000</v>
      </c>
      <c r="K97" s="15"/>
      <c r="L97" s="51"/>
      <c r="M97" s="67"/>
      <c r="N97" s="68">
        <v>1941.7</v>
      </c>
    </row>
    <row r="98" spans="1:15" ht="15.75" customHeight="1" x14ac:dyDescent="0.2">
      <c r="A98" s="15">
        <v>563385</v>
      </c>
      <c r="B98" s="15" t="s">
        <v>282</v>
      </c>
      <c r="C98" s="15" t="s">
        <v>283</v>
      </c>
      <c r="D98" s="15" t="s">
        <v>115</v>
      </c>
      <c r="E98" s="70">
        <v>4119.7700000000004</v>
      </c>
      <c r="F98" s="15" t="s">
        <v>116</v>
      </c>
      <c r="G98" s="70">
        <v>119.77</v>
      </c>
      <c r="H98" s="70">
        <v>0</v>
      </c>
      <c r="I98" s="70">
        <v>0</v>
      </c>
      <c r="J98" s="70">
        <f t="shared" ref="J98:J101" si="9">E98-G98</f>
        <v>4000.0000000000005</v>
      </c>
      <c r="K98" s="15"/>
      <c r="L98" s="51"/>
      <c r="M98" s="67"/>
      <c r="N98" s="68">
        <v>4000</v>
      </c>
    </row>
    <row r="99" spans="1:15" ht="15.75" customHeight="1" x14ac:dyDescent="0.2">
      <c r="A99" s="15">
        <v>563195</v>
      </c>
      <c r="B99" s="15" t="s">
        <v>284</v>
      </c>
      <c r="C99" s="15" t="s">
        <v>285</v>
      </c>
      <c r="D99" s="15" t="s">
        <v>115</v>
      </c>
      <c r="E99" s="70">
        <v>257.77999999999997</v>
      </c>
      <c r="F99" s="15" t="s">
        <v>116</v>
      </c>
      <c r="G99" s="70">
        <v>7.78</v>
      </c>
      <c r="H99" s="70">
        <v>0</v>
      </c>
      <c r="I99" s="70">
        <v>0</v>
      </c>
      <c r="J99" s="70">
        <f t="shared" si="9"/>
        <v>249.99999999999997</v>
      </c>
      <c r="K99" s="15"/>
      <c r="L99" s="51"/>
      <c r="M99" s="67"/>
      <c r="N99" s="68">
        <v>250</v>
      </c>
    </row>
    <row r="100" spans="1:15" ht="15.75" customHeight="1" x14ac:dyDescent="0.2">
      <c r="A100" s="15">
        <v>562933</v>
      </c>
      <c r="B100" s="15" t="s">
        <v>286</v>
      </c>
      <c r="C100" s="15" t="s">
        <v>287</v>
      </c>
      <c r="D100" s="15" t="s">
        <v>115</v>
      </c>
      <c r="E100" s="70">
        <v>51.8</v>
      </c>
      <c r="F100" s="15" t="s">
        <v>116</v>
      </c>
      <c r="G100" s="70">
        <v>1.8</v>
      </c>
      <c r="H100" s="70">
        <v>0</v>
      </c>
      <c r="I100" s="70">
        <v>0</v>
      </c>
      <c r="J100" s="70">
        <f t="shared" si="9"/>
        <v>50</v>
      </c>
      <c r="K100" s="15"/>
      <c r="L100" s="51"/>
      <c r="M100" s="67"/>
      <c r="N100" s="68">
        <v>50</v>
      </c>
    </row>
    <row r="101" spans="1:15" ht="15.75" customHeight="1" x14ac:dyDescent="0.2">
      <c r="A101" s="71">
        <v>562865</v>
      </c>
      <c r="B101" s="71" t="s">
        <v>288</v>
      </c>
      <c r="C101" s="71" t="s">
        <v>94</v>
      </c>
      <c r="D101" s="71" t="s">
        <v>115</v>
      </c>
      <c r="E101" s="72">
        <v>2060.04</v>
      </c>
      <c r="F101" s="71" t="s">
        <v>116</v>
      </c>
      <c r="G101" s="72">
        <v>60.04</v>
      </c>
      <c r="H101" s="72">
        <v>0</v>
      </c>
      <c r="I101" s="72">
        <v>0</v>
      </c>
      <c r="J101" s="72">
        <f t="shared" si="9"/>
        <v>2000</v>
      </c>
      <c r="K101" s="71"/>
      <c r="L101" s="64"/>
      <c r="M101" s="73">
        <f>SUM(N42:N101)</f>
        <v>62703.029999999984</v>
      </c>
      <c r="N101" s="74">
        <v>2000</v>
      </c>
      <c r="O101" s="75" t="s">
        <v>289</v>
      </c>
    </row>
    <row r="102" spans="1:15" ht="15.75" customHeight="1" x14ac:dyDescent="0.2">
      <c r="A102" s="15"/>
      <c r="B102" s="15"/>
      <c r="C102" s="15"/>
      <c r="D102" s="15"/>
      <c r="E102" s="15"/>
      <c r="F102" s="15"/>
      <c r="G102" s="15"/>
      <c r="H102" s="70" t="s">
        <v>3</v>
      </c>
      <c r="I102" s="70">
        <f t="shared" ref="I102:J102" si="10">SUM(I46:I101)</f>
        <v>-596.9699999999998</v>
      </c>
      <c r="J102" s="70">
        <f t="shared" si="10"/>
        <v>59300</v>
      </c>
      <c r="K102" s="70">
        <f>J102+I102</f>
        <v>58703.03</v>
      </c>
      <c r="L102" s="55"/>
      <c r="N102" s="13" t="s">
        <v>3</v>
      </c>
    </row>
    <row r="103" spans="1:15" ht="15.75" customHeight="1" x14ac:dyDescent="0.2">
      <c r="H103" s="56"/>
      <c r="I103" s="56"/>
      <c r="J103" s="56"/>
      <c r="K103" s="56"/>
      <c r="L103" s="55"/>
    </row>
    <row r="104" spans="1:15" ht="15.75" customHeight="1" x14ac:dyDescent="0.2">
      <c r="H104" s="56"/>
      <c r="I104" s="56"/>
      <c r="J104" s="56"/>
      <c r="K104" s="56"/>
      <c r="L104" s="55"/>
    </row>
    <row r="105" spans="1:15" ht="15.75" customHeight="1" x14ac:dyDescent="0.2">
      <c r="H105" s="56"/>
      <c r="I105" s="56"/>
      <c r="J105" s="56"/>
      <c r="K105" s="56"/>
      <c r="L105" s="55"/>
    </row>
    <row r="106" spans="1:15" ht="15.75" customHeight="1" x14ac:dyDescent="0.2">
      <c r="L106" s="51"/>
      <c r="N106" s="56" t="s">
        <v>3</v>
      </c>
    </row>
    <row r="107" spans="1:15" ht="15.75" customHeight="1" x14ac:dyDescent="0.2">
      <c r="E107" s="76" t="s">
        <v>290</v>
      </c>
      <c r="F107" s="76"/>
      <c r="G107" s="76"/>
      <c r="H107" s="77" t="s">
        <v>37</v>
      </c>
      <c r="I107" s="78"/>
      <c r="J107" s="79">
        <v>0</v>
      </c>
      <c r="K107" s="80"/>
      <c r="L107" s="51"/>
      <c r="N107" s="13" t="s">
        <v>3</v>
      </c>
    </row>
    <row r="108" spans="1:15" ht="15.75" customHeight="1" x14ac:dyDescent="0.2">
      <c r="H108" s="81"/>
      <c r="I108" s="82" t="s">
        <v>291</v>
      </c>
      <c r="J108" s="70">
        <f>J102</f>
        <v>59300</v>
      </c>
      <c r="K108" s="83"/>
      <c r="L108" s="51"/>
    </row>
    <row r="109" spans="1:15" ht="15.75" customHeight="1" x14ac:dyDescent="0.2">
      <c r="H109" s="81"/>
      <c r="I109" s="15" t="s">
        <v>292</v>
      </c>
      <c r="J109" s="84">
        <v>-596.97</v>
      </c>
      <c r="K109" s="83"/>
      <c r="L109" s="51"/>
    </row>
    <row r="110" spans="1:15" ht="15.75" customHeight="1" x14ac:dyDescent="0.2">
      <c r="H110" s="85" t="s">
        <v>293</v>
      </c>
      <c r="I110" s="86" t="s">
        <v>294</v>
      </c>
      <c r="J110" s="87">
        <f>J107+J108+J109</f>
        <v>58703.03</v>
      </c>
      <c r="K110" s="88" t="d">
        <v>2022-09-30</v>
      </c>
      <c r="L110" s="89"/>
    </row>
    <row r="111" spans="1:15" ht="15.75" customHeight="1" x14ac:dyDescent="0.2">
      <c r="H111" s="90" t="s">
        <v>37</v>
      </c>
      <c r="I111" s="91"/>
      <c r="J111" s="92">
        <v>58703.03</v>
      </c>
      <c r="K111" s="93"/>
      <c r="L111" s="51"/>
    </row>
    <row r="112" spans="1:15" ht="15.75" customHeight="1" x14ac:dyDescent="0.2">
      <c r="H112" s="67"/>
      <c r="I112" s="75" t="s">
        <v>295</v>
      </c>
      <c r="J112" s="94">
        <f>J44</f>
        <v>20575</v>
      </c>
      <c r="K112" s="95"/>
      <c r="L112" s="51"/>
    </row>
    <row r="113" spans="8:12" ht="15.75" customHeight="1" x14ac:dyDescent="0.2">
      <c r="H113" s="67"/>
      <c r="I113" s="75" t="s">
        <v>292</v>
      </c>
      <c r="J113" s="96">
        <f>I44</f>
        <v>-71.820000000000007</v>
      </c>
      <c r="K113" s="97"/>
      <c r="L113" s="89"/>
    </row>
    <row r="114" spans="8:12" ht="15.75" customHeight="1" x14ac:dyDescent="0.2">
      <c r="H114" s="67"/>
      <c r="I114" s="75" t="s">
        <v>296</v>
      </c>
      <c r="J114" s="98">
        <f>-M101</f>
        <v>-62703.029999999984</v>
      </c>
      <c r="K114" s="97"/>
      <c r="L114" s="51"/>
    </row>
    <row r="115" spans="8:12" ht="15.75" customHeight="1" x14ac:dyDescent="0.2">
      <c r="H115" s="99" t="s">
        <v>293</v>
      </c>
      <c r="I115" s="100" t="s">
        <v>297</v>
      </c>
      <c r="J115" s="101">
        <f>J111+J112+J113+J114</f>
        <v>16503.180000000008</v>
      </c>
      <c r="K115" s="102" t="d">
        <v>2022-10-31</v>
      </c>
      <c r="L115" s="51"/>
    </row>
    <row r="116" spans="8:12" ht="15.75" customHeight="1" x14ac:dyDescent="0.2">
      <c r="H116" s="58" t="s">
        <v>37</v>
      </c>
      <c r="I116" s="103"/>
      <c r="J116" s="104">
        <v>16503.18</v>
      </c>
      <c r="K116" s="105"/>
      <c r="L116" s="89"/>
    </row>
    <row r="117" spans="8:12" ht="15.75" customHeight="1" x14ac:dyDescent="0.2">
      <c r="H117" s="60"/>
      <c r="I117" s="53" t="s">
        <v>298</v>
      </c>
      <c r="J117" s="106">
        <f>J13</f>
        <v>525</v>
      </c>
      <c r="K117" s="107"/>
      <c r="L117" s="51"/>
    </row>
    <row r="118" spans="8:12" ht="15.75" customHeight="1" x14ac:dyDescent="0.2">
      <c r="H118" s="60"/>
      <c r="I118" s="53" t="s">
        <v>292</v>
      </c>
      <c r="J118" s="54">
        <f>I13</f>
        <v>-8.58</v>
      </c>
      <c r="K118" s="108"/>
      <c r="L118" s="51"/>
    </row>
    <row r="119" spans="8:12" ht="15.75" customHeight="1" x14ac:dyDescent="0.2">
      <c r="H119" s="60"/>
      <c r="I119" s="53" t="s">
        <v>299</v>
      </c>
      <c r="J119" s="109">
        <f>-M41</f>
        <v>-16503.18</v>
      </c>
      <c r="K119" s="108"/>
      <c r="L119" s="51"/>
    </row>
    <row r="120" spans="8:12" ht="15.75" customHeight="1" x14ac:dyDescent="0.2">
      <c r="H120" s="110" t="s">
        <v>293</v>
      </c>
      <c r="I120" s="111" t="s">
        <v>300</v>
      </c>
      <c r="J120" s="112">
        <f>J116+J117+J118+J119</f>
        <v>516.41999999999825</v>
      </c>
      <c r="K120" s="113" t="d">
        <v>2022-11-30</v>
      </c>
      <c r="L120" s="51"/>
    </row>
    <row r="121" spans="8:12" ht="15.75" customHeight="1" x14ac:dyDescent="0.2">
      <c r="H121" s="114" t="s">
        <v>37</v>
      </c>
      <c r="I121" s="115"/>
      <c r="J121" s="116">
        <v>516.41999999999996</v>
      </c>
      <c r="K121" s="117"/>
      <c r="L121" s="51"/>
    </row>
    <row r="122" spans="8:12" ht="15.75" customHeight="1" x14ac:dyDescent="0.2">
      <c r="H122" s="118"/>
      <c r="I122" s="25" t="s">
        <v>298</v>
      </c>
      <c r="J122" s="119">
        <v>525</v>
      </c>
      <c r="K122" s="120"/>
      <c r="L122" s="51"/>
    </row>
    <row r="123" spans="8:12" ht="15.75" customHeight="1" x14ac:dyDescent="0.2">
      <c r="H123" s="118"/>
      <c r="I123" s="25" t="s">
        <v>292</v>
      </c>
      <c r="J123" s="52">
        <v>-8.58</v>
      </c>
      <c r="K123" s="121"/>
      <c r="L123" s="51"/>
    </row>
    <row r="124" spans="8:12" ht="15.75" customHeight="1" x14ac:dyDescent="0.2">
      <c r="H124" s="118"/>
      <c r="I124" s="25" t="s">
        <v>299</v>
      </c>
      <c r="J124" s="122">
        <f>-M46</f>
        <v>0</v>
      </c>
      <c r="K124" s="121"/>
      <c r="L124" s="51"/>
    </row>
    <row r="125" spans="8:12" ht="15.75" customHeight="1" x14ac:dyDescent="0.2">
      <c r="H125" s="123" t="s">
        <v>293</v>
      </c>
      <c r="I125" s="124" t="s">
        <v>5</v>
      </c>
      <c r="J125" s="125">
        <f>J121+J122+J123+J124</f>
        <v>1032.8400000000001</v>
      </c>
      <c r="K125" s="126" t="d">
        <v>2022-12-31</v>
      </c>
      <c r="L125" s="51"/>
    </row>
    <row r="126" spans="8:12" ht="15.75" customHeight="1" x14ac:dyDescent="0.2"/>
    <row r="127" spans="8:12" ht="15.75" customHeight="1" x14ac:dyDescent="0.2"/>
    <row r="128" spans="8:12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TR</vt:lpstr>
      <vt:lpstr>WF Savings Acct</vt:lpstr>
      <vt:lpstr>PayPal</vt:lpstr>
      <vt:lpstr>WF Checking Acct</vt:lpstr>
      <vt:lpstr>Betterworld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Jessica Butler</cp:lastModifiedBy>
  <dcterms:created xsi:type="dcterms:W3CDTF">2019-09-04T22:48:37Z</dcterms:created>
  <dcterms:modified xsi:type="dcterms:W3CDTF">2023-02-21T00:35:40Z</dcterms:modified>
</cp:coreProperties>
</file>