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212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Jessica/Desktop/untitled folder/"/>
    </mc:Choice>
  </mc:AlternateContent>
  <xr:revisionPtr revIDLastSave="0" documentId="8_{4E56E4CD-74CC-924D-9822-6496A812B6B7}" xr6:coauthVersionLast="47" xr6:coauthVersionMax="47" xr10:uidLastSave="{00000000-0000-0000-0000-000000000000}"/>
  <bookViews>
    <workbookView xWindow="1980" yWindow="840" windowWidth="22500" windowHeight="15820" xr2:uid="{0B10AFE6-E091-A344-B95A-34B19E8F1F3E}"/>
  </bookViews>
  <sheets>
    <sheet name="TR" sheetId="1" r:id="rId1"/>
    <sheet name="WF Savings Acct" sheetId="3" r:id="rId2"/>
    <sheet name="PayPal" sheetId="4" r:id="rId3"/>
    <sheet name="WF Checking Acct" sheetId="2" r:id="rId4"/>
    <sheet name="Betterworld" sheetId="5" r:id="rId5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I32" i="2" l="1"/>
  <c r="A46" i="1" s="1"/>
  <c r="I31" i="2"/>
  <c r="A45" i="1" s="1"/>
  <c r="H11" i="4"/>
  <c r="G11" i="4"/>
  <c r="J136" i="5"/>
  <c r="J8" i="5"/>
  <c r="J134" i="5" s="1"/>
  <c r="I8" i="5"/>
  <c r="J135" i="5" s="1"/>
  <c r="C28" i="1" s="1"/>
  <c r="J131" i="5"/>
  <c r="J132" i="5" s="1"/>
  <c r="J133" i="5" s="1"/>
  <c r="I14" i="5"/>
  <c r="J14" i="5"/>
  <c r="I20" i="5"/>
  <c r="I109" i="5"/>
  <c r="M108" i="5"/>
  <c r="J121" i="5" s="1"/>
  <c r="J108" i="5"/>
  <c r="J107" i="5"/>
  <c r="J106" i="5"/>
  <c r="J105" i="5"/>
  <c r="J103" i="5"/>
  <c r="J101" i="5"/>
  <c r="J99" i="5"/>
  <c r="J98" i="5"/>
  <c r="J97" i="5"/>
  <c r="J96" i="5"/>
  <c r="J95" i="5"/>
  <c r="J94" i="5"/>
  <c r="J91" i="5"/>
  <c r="J90" i="5"/>
  <c r="J89" i="5"/>
  <c r="J88" i="5"/>
  <c r="J86" i="5"/>
  <c r="J85" i="5"/>
  <c r="J83" i="5"/>
  <c r="J82" i="5"/>
  <c r="J80" i="5"/>
  <c r="J77" i="5"/>
  <c r="J76" i="5"/>
  <c r="J75" i="5"/>
  <c r="J74" i="5"/>
  <c r="J73" i="5"/>
  <c r="J72" i="5"/>
  <c r="J71" i="5"/>
  <c r="J70" i="5"/>
  <c r="J69" i="5"/>
  <c r="J68" i="5"/>
  <c r="J67" i="5"/>
  <c r="J66" i="5"/>
  <c r="J65" i="5"/>
  <c r="J63" i="5"/>
  <c r="J62" i="5"/>
  <c r="J61" i="5"/>
  <c r="J60" i="5"/>
  <c r="J59" i="5"/>
  <c r="J58" i="5"/>
  <c r="J56" i="5"/>
  <c r="J55" i="5"/>
  <c r="J54" i="5"/>
  <c r="I51" i="5"/>
  <c r="J120" i="5" s="1"/>
  <c r="M48" i="5"/>
  <c r="J126" i="5" s="1"/>
  <c r="J37" i="5"/>
  <c r="J35" i="5"/>
  <c r="J24" i="5"/>
  <c r="J20" i="5"/>
  <c r="C40" i="1"/>
  <c r="I8" i="4"/>
  <c r="I9" i="4" s="1"/>
  <c r="C22" i="1"/>
  <c r="K14" i="5" l="1"/>
  <c r="K8" i="5"/>
  <c r="I33" i="2"/>
  <c r="J137" i="5"/>
  <c r="J124" i="5"/>
  <c r="J125" i="5"/>
  <c r="J127" i="5" s="1"/>
  <c r="K20" i="5"/>
  <c r="J51" i="5"/>
  <c r="J109" i="5"/>
  <c r="A48" i="1"/>
  <c r="C12" i="1"/>
  <c r="K51" i="5" l="1"/>
  <c r="J119" i="5"/>
  <c r="J122" i="5" s="1"/>
  <c r="C30" i="1" s="1"/>
  <c r="K109" i="5"/>
  <c r="J115" i="5"/>
  <c r="J117" i="5" s="1"/>
  <c r="E9" i="3"/>
  <c r="E10" i="3" s="1"/>
  <c r="G8" i="3"/>
</calcChain>
</file>

<file path=xl/sharedStrings.xml><?xml version="1.0" encoding="utf-8"?>
<sst xmlns="http://purl.oclc.org/ooxml/spreadsheetml/main" count="599" uniqueCount="293">
  <si>
    <t>Monthly Treasurer’s Report at General Meetings</t>
  </si>
  <si>
    <t xml:space="preserve">Meeting Date: </t>
  </si>
  <si>
    <t>For month:</t>
  </si>
  <si>
    <t xml:space="preserve">The total interest income was: </t>
  </si>
  <si>
    <t xml:space="preserve">The total income was: </t>
  </si>
  <si>
    <t xml:space="preserve">The total expenditures were: </t>
  </si>
  <si>
    <t xml:space="preserve"> </t>
  </si>
  <si>
    <t>TOTAL</t>
  </si>
  <si>
    <t>Deposit</t>
  </si>
  <si>
    <t>Balance</t>
  </si>
  <si>
    <t>Credit</t>
  </si>
  <si>
    <t>Debit</t>
  </si>
  <si>
    <t>Name</t>
  </si>
  <si>
    <t>Date</t>
  </si>
  <si>
    <t>Split</t>
  </si>
  <si>
    <t>Transfer to Checking acct</t>
  </si>
  <si>
    <t>Webster Elementary School PTA</t>
  </si>
  <si>
    <t>Wells Fargo Savings Account</t>
  </si>
  <si>
    <t>Transfer to WF checking account</t>
  </si>
  <si>
    <t>Beginning Balance</t>
  </si>
  <si>
    <t>Memo/Description</t>
  </si>
  <si>
    <t>Transaction Type</t>
  </si>
  <si>
    <t>Transaction Report</t>
  </si>
  <si>
    <t>Webster Elementary</t>
  </si>
  <si>
    <t>PayPal</t>
  </si>
  <si>
    <t>PayPal fees</t>
  </si>
  <si>
    <t>Wells Fargo Checking Account</t>
  </si>
  <si>
    <t>Transfer from WF Savings Account</t>
  </si>
  <si>
    <t>Wells Fargo PTA Checking-8947</t>
  </si>
  <si>
    <t>Total for Wells Fargo PTA Savings-4483</t>
  </si>
  <si>
    <t>Interest Income</t>
  </si>
  <si>
    <t>Wells Fargo PTA Savings-4483</t>
  </si>
  <si>
    <t>Transfer from PayPal</t>
  </si>
  <si>
    <t>Num</t>
  </si>
  <si>
    <t>Expenditure</t>
  </si>
  <si>
    <t>Facilities:Teacher's Lounge</t>
  </si>
  <si>
    <t>-Split-</t>
  </si>
  <si>
    <t>Total for Wells Fargo PTA Checking-8947</t>
  </si>
  <si>
    <t>Full Spectrum</t>
  </si>
  <si>
    <t>Transfer in from WF Checking</t>
  </si>
  <si>
    <t>Zoom Video payment</t>
  </si>
  <si>
    <t>Checks Total</t>
  </si>
  <si>
    <t>Betterworld</t>
  </si>
  <si>
    <t>Stripe fees</t>
  </si>
  <si>
    <t>-</t>
  </si>
  <si>
    <t>Donation</t>
  </si>
  <si>
    <t>Jessica Tello</t>
  </si>
  <si>
    <t>Rachel Semradek</t>
  </si>
  <si>
    <t>Stripe fee</t>
  </si>
  <si>
    <t>Fee offset</t>
  </si>
  <si>
    <t>Discount</t>
  </si>
  <si>
    <t>Type</t>
  </si>
  <si>
    <t>Paid by</t>
  </si>
  <si>
    <t>ID</t>
  </si>
  <si>
    <t>Check</t>
  </si>
  <si>
    <t>PTA Operational Expenses:Professional Fees</t>
  </si>
  <si>
    <t>Balancing Act Bookkeeping, Inc.</t>
  </si>
  <si>
    <t>EFT Total</t>
  </si>
  <si>
    <t>Total</t>
  </si>
  <si>
    <t>Net amount</t>
  </si>
  <si>
    <t>October 29, 2022, 3:00am</t>
  </si>
  <si>
    <t>October 6, 2022, 12:59pm</t>
  </si>
  <si>
    <t>Jennifer Hudson</t>
  </si>
  <si>
    <t>October 5, 2022, 1:01am</t>
  </si>
  <si>
    <t>Andres Diana</t>
  </si>
  <si>
    <t>October 4, 2022, 11:11pm</t>
  </si>
  <si>
    <t>Megan Halekakis</t>
  </si>
  <si>
    <t>October 4, 2022, 7:20pm</t>
  </si>
  <si>
    <t>Lauren Cosentino</t>
  </si>
  <si>
    <t>Donation â€” refunded</t>
  </si>
  <si>
    <t>October 4, 2022, 5:46pm</t>
  </si>
  <si>
    <t>Courtney Miller-Jones</t>
  </si>
  <si>
    <t>October 4, 2022, 5:37pm</t>
  </si>
  <si>
    <t>Nissan Franco</t>
  </si>
  <si>
    <t>October 4, 2022, 5:05pm</t>
  </si>
  <si>
    <t>October 4, 2022, 2:06pm</t>
  </si>
  <si>
    <t>Fred Case</t>
  </si>
  <si>
    <t>October 4, 2022, 12:55pm</t>
  </si>
  <si>
    <t>Roxanne Skene</t>
  </si>
  <si>
    <t>October 4, 2022, 12:46pm</t>
  </si>
  <si>
    <t>scott aran</t>
  </si>
  <si>
    <t>October 4, 2022, 12:25pm</t>
  </si>
  <si>
    <t>Kelly Morris</t>
  </si>
  <si>
    <t>October 4, 2022, 12:13pm</t>
  </si>
  <si>
    <t>Shannon Dunn</t>
  </si>
  <si>
    <t>October 4, 2022, 12:01pm</t>
  </si>
  <si>
    <t>Rachel Firemark</t>
  </si>
  <si>
    <t>October 4, 2022, 11:53am</t>
  </si>
  <si>
    <t>Yvonne Busch</t>
  </si>
  <si>
    <t>October 4, 2022, 10:03am</t>
  </si>
  <si>
    <t>Brhea Koneman</t>
  </si>
  <si>
    <t>October 4, 2022, 9:31am</t>
  </si>
  <si>
    <t>Saona Jackson</t>
  </si>
  <si>
    <t>October 4, 2022, 9:04am</t>
  </si>
  <si>
    <t>Jerri Gaddis</t>
  </si>
  <si>
    <t>October 4, 2022, 12:33am</t>
  </si>
  <si>
    <t>Cassidy Benadum</t>
  </si>
  <si>
    <t>October 4, 2022, 12:22am</t>
  </si>
  <si>
    <t>Keith Tenzer</t>
  </si>
  <si>
    <t>October 3, 2022, 8:02pm</t>
  </si>
  <si>
    <t>Luisa Blanco Raynal</t>
  </si>
  <si>
    <t>October 3, 2022, 7:56pm</t>
  </si>
  <si>
    <t>Brian Terkleson</t>
  </si>
  <si>
    <t>October 3, 2022, 5:38pm</t>
  </si>
  <si>
    <t>Bobbi Thomason</t>
  </si>
  <si>
    <t>October 3, 2022, 4:10pm</t>
  </si>
  <si>
    <t>Vanessa Rothholtz</t>
  </si>
  <si>
    <t>October 3, 2022, 1:57pm</t>
  </si>
  <si>
    <t>Brittany Teague</t>
  </si>
  <si>
    <t>October 3, 2022, 1:26pm</t>
  </si>
  <si>
    <t>Jessica Bogart</t>
  </si>
  <si>
    <t>October 3, 2022, 11:58am</t>
  </si>
  <si>
    <t>Catherine VandeVoort</t>
  </si>
  <si>
    <t>October 1, 2022, 3:51pm</t>
  </si>
  <si>
    <t>Joseph Flores</t>
  </si>
  <si>
    <t>October 1, 2022, 10:21am</t>
  </si>
  <si>
    <t>Alex &amp; Shana Ensafi</t>
  </si>
  <si>
    <t>Paypal</t>
  </si>
  <si>
    <t>Total for Paypal</t>
  </si>
  <si>
    <t>Stacy Harris</t>
  </si>
  <si>
    <t>Education:Teacher Supplies:Stacy Harris</t>
  </si>
  <si>
    <t>DS Waters of America</t>
  </si>
  <si>
    <t>Transfer from Betterworld</t>
  </si>
  <si>
    <t>Payout Information</t>
  </si>
  <si>
    <t>November 29, 2022, 2:00am</t>
  </si>
  <si>
    <t>November 5, 2022, 3:00am</t>
  </si>
  <si>
    <t>November 4, 2022, 3:00am</t>
  </si>
  <si>
    <t>November 3, 2022, 3:00am</t>
  </si>
  <si>
    <t>September 30, 2022, 9:27pm</t>
  </si>
  <si>
    <t>Lindsay &amp; Brad Dunn</t>
  </si>
  <si>
    <t>September 29, 2022, 5:43pm</t>
  </si>
  <si>
    <t>September 29, 2022, 5:41pm</t>
  </si>
  <si>
    <t>Hollace Starr</t>
  </si>
  <si>
    <t>September 29, 2022, 4:28pm</t>
  </si>
  <si>
    <t>Anita Lam</t>
  </si>
  <si>
    <t>September 29, 2022, 4:23pm</t>
  </si>
  <si>
    <t>Vicky Farrell</t>
  </si>
  <si>
    <t>September 29, 2022, 3:31pm</t>
  </si>
  <si>
    <t>PALOMA JONAS</t>
  </si>
  <si>
    <t>September 29, 2022, 7:29am</t>
  </si>
  <si>
    <t>Andrew Bulczynski</t>
  </si>
  <si>
    <t>September 29, 2022, 1:06am</t>
  </si>
  <si>
    <t>Brittany Skinner</t>
  </si>
  <si>
    <t>September 28, 2022, 11:54pm</t>
  </si>
  <si>
    <t>Dawn Duckor</t>
  </si>
  <si>
    <t>September 28, 2022, 10:12pm</t>
  </si>
  <si>
    <t>Trevor Varian</t>
  </si>
  <si>
    <t>September 28, 2022, 5:48pm</t>
  </si>
  <si>
    <t>Wendy Fiske</t>
  </si>
  <si>
    <t>September 28, 2022, 4:35pm</t>
  </si>
  <si>
    <t>Kristine Szabo</t>
  </si>
  <si>
    <t>September 28, 2022, 3:38pm</t>
  </si>
  <si>
    <t>Ryan Clarkson</t>
  </si>
  <si>
    <t>September 28, 2022, 1:38pm</t>
  </si>
  <si>
    <t>September 28, 2022, 1:00pm</t>
  </si>
  <si>
    <t>tiana aiello</t>
  </si>
  <si>
    <t>September 27, 2022, 12:19pm</t>
  </si>
  <si>
    <t>Laura Angotti</t>
  </si>
  <si>
    <t>September 27, 2022, 11:10am</t>
  </si>
  <si>
    <t>Anastasia Ayzenberg</t>
  </si>
  <si>
    <t>September 27, 2022, 10:55am</t>
  </si>
  <si>
    <t>Matthew Green</t>
  </si>
  <si>
    <t>September 26, 2022, 2:52pm</t>
  </si>
  <si>
    <t>Elizabeth Green</t>
  </si>
  <si>
    <t>September 26, 2022, 2:01pm</t>
  </si>
  <si>
    <t>Kristina Pabst</t>
  </si>
  <si>
    <t>September 26, 2022, 11:32am</t>
  </si>
  <si>
    <t>Matthew Magenheim</t>
  </si>
  <si>
    <t>September 24, 2022, 5:51pm</t>
  </si>
  <si>
    <t>Abeyta Family</t>
  </si>
  <si>
    <t>September 24, 2022, 5:31pm</t>
  </si>
  <si>
    <t>Lina Harandi</t>
  </si>
  <si>
    <t>September 24, 2022, 1:26pm</t>
  </si>
  <si>
    <t>Dina Newman</t>
  </si>
  <si>
    <t>September 24, 2022, 12:26am</t>
  </si>
  <si>
    <t>Samantha Klein</t>
  </si>
  <si>
    <t>September 23, 2022, 2:40pm</t>
  </si>
  <si>
    <t>Tatiana Jacobs</t>
  </si>
  <si>
    <t>September 23, 2022, 2:29pm</t>
  </si>
  <si>
    <t>Darren Murray</t>
  </si>
  <si>
    <t>September 23, 2022, 1:18pm</t>
  </si>
  <si>
    <t>Tiffany Petersen</t>
  </si>
  <si>
    <t>September 23, 2022, 9:42am</t>
  </si>
  <si>
    <t>Kim Ebeling</t>
  </si>
  <si>
    <t>September 22, 2022, 11:14pm</t>
  </si>
  <si>
    <t>Ryan Board</t>
  </si>
  <si>
    <t>September 22, 2022, 10:43pm</t>
  </si>
  <si>
    <t>Mike Bunn</t>
  </si>
  <si>
    <t>September 22, 2022, 7:49pm</t>
  </si>
  <si>
    <t>Lila Carlsen</t>
  </si>
  <si>
    <t>September 22, 2022, 3:26pm</t>
  </si>
  <si>
    <t>Victoria Schriver-Luteman</t>
  </si>
  <si>
    <t>September 22, 2022, 1:10pm</t>
  </si>
  <si>
    <t>Elchin Sadigov</t>
  </si>
  <si>
    <t>September 22, 2022, 12:59pm</t>
  </si>
  <si>
    <t>Sion Roy</t>
  </si>
  <si>
    <t>September 22, 2022, 11:56am</t>
  </si>
  <si>
    <t>Azucena Luis</t>
  </si>
  <si>
    <t>September 22, 2022, 11:55am</t>
  </si>
  <si>
    <t>September 22, 2022, 11:48am</t>
  </si>
  <si>
    <t>Michelle Wolfe</t>
  </si>
  <si>
    <t>September 22, 2022, 11:00am</t>
  </si>
  <si>
    <t>Conrad Riggs</t>
  </si>
  <si>
    <t>September 22, 2022, 2:39am</t>
  </si>
  <si>
    <t>Brett Celedonia</t>
  </si>
  <si>
    <t>September 22, 2022, 12:47am</t>
  </si>
  <si>
    <t>Malika &amp; Paul Begin</t>
  </si>
  <si>
    <t>September 21, 2022, 8:50pm</t>
  </si>
  <si>
    <t>Heidi Saban-Stills</t>
  </si>
  <si>
    <t>Roberta Magid</t>
  </si>
  <si>
    <t>September 21, 2022, 5:45pm</t>
  </si>
  <si>
    <t>Nikki White</t>
  </si>
  <si>
    <t>September 21, 2022, 5:41pm</t>
  </si>
  <si>
    <t>Mark Bybee</t>
  </si>
  <si>
    <t>September 21, 2022, 4:38pm</t>
  </si>
  <si>
    <t>Jessie Muchmore</t>
  </si>
  <si>
    <t>September 21, 2022, 4:33pm</t>
  </si>
  <si>
    <t>Kendra Bolan</t>
  </si>
  <si>
    <t>September 21, 2022, 4:15pm</t>
  </si>
  <si>
    <t>Sarah Fischbach</t>
  </si>
  <si>
    <t>September 21, 2022, 4:01pm</t>
  </si>
  <si>
    <t>Alona Levrat</t>
  </si>
  <si>
    <t>September 20, 2022, 11:28pm</t>
  </si>
  <si>
    <t>Sarah Ryan</t>
  </si>
  <si>
    <t>September 20, 2022, 4:52pm</t>
  </si>
  <si>
    <t>Patrick Miller</t>
  </si>
  <si>
    <t>September 20, 2022, 4:20pm</t>
  </si>
  <si>
    <t>Rob &amp; Linda Seltzer</t>
  </si>
  <si>
    <t>September 20, 2022, 3:19pm</t>
  </si>
  <si>
    <t>Robert Orescan</t>
  </si>
  <si>
    <t>September 20, 2022, 12:10pm</t>
  </si>
  <si>
    <t>Elizabeth Mancuso</t>
  </si>
  <si>
    <t>September 20, 2022, 12:24am</t>
  </si>
  <si>
    <t>Lisa Childress</t>
  </si>
  <si>
    <t>September 19, 2022, 10:31pm</t>
  </si>
  <si>
    <t>Jessica Butler Bell</t>
  </si>
  <si>
    <t>Transfer 10/7</t>
  </si>
  <si>
    <t>Sept Deposits</t>
  </si>
  <si>
    <t>Oct Deposits</t>
  </si>
  <si>
    <t>transfer 10/7</t>
  </si>
  <si>
    <t>Oct</t>
  </si>
  <si>
    <t>transfer 11/08</t>
  </si>
  <si>
    <t>Nov deposits</t>
  </si>
  <si>
    <t>Nov</t>
  </si>
  <si>
    <t>Ending Balance</t>
  </si>
  <si>
    <t>Stripe Fee</t>
  </si>
  <si>
    <t>September</t>
  </si>
  <si>
    <t>REVISED TR FOR BETTERWORLD</t>
  </si>
  <si>
    <t>Transfer 11/08</t>
  </si>
  <si>
    <t>December</t>
  </si>
  <si>
    <t>Stripe Deposit</t>
  </si>
  <si>
    <t>Fundraising Events:School Gear/Spirit Wear</t>
  </si>
  <si>
    <t>Davida Raffa</t>
  </si>
  <si>
    <t>December 29, 2022, 2:00am</t>
  </si>
  <si>
    <t>December 5, 2022, 2:00am</t>
  </si>
  <si>
    <t>December 4, 2022, 2:00am</t>
  </si>
  <si>
    <t>December 3, 2022, 2:00am</t>
  </si>
  <si>
    <t>Stripe fee deducted</t>
  </si>
  <si>
    <t>*See Betterworld spreadsheet line 121</t>
  </si>
  <si>
    <t>January 29, 2023, 2:00am</t>
  </si>
  <si>
    <t>January 4, 2023, 2:00am</t>
  </si>
  <si>
    <t>January 3, 2023, 2:00am</t>
  </si>
  <si>
    <t>Dec deposits</t>
  </si>
  <si>
    <t>Jan deposits</t>
  </si>
  <si>
    <t xml:space="preserve">transfer </t>
  </si>
  <si>
    <t xml:space="preserve">The opening balance on January 1, 2023 was: </t>
  </si>
  <si>
    <t xml:space="preserve">The ending balance on January 31, 2023 was: </t>
  </si>
  <si>
    <t>January</t>
  </si>
  <si>
    <t>deposit</t>
  </si>
  <si>
    <t>check</t>
  </si>
  <si>
    <t>PTA Operations Expenses:Merchant Fees-Paypal</t>
  </si>
  <si>
    <t>01/31/2023</t>
  </si>
  <si>
    <t>Invoice #3301</t>
  </si>
  <si>
    <t>Education:Art Assembly</t>
  </si>
  <si>
    <t>Square</t>
  </si>
  <si>
    <t>01/30/2023</t>
  </si>
  <si>
    <t>Fundraising (Restricted):Class Trip Fund:Yosemite</t>
  </si>
  <si>
    <t>WC insurance for art teacher</t>
  </si>
  <si>
    <t>Association Insurance</t>
  </si>
  <si>
    <t>01/27/2023</t>
  </si>
  <si>
    <t>01/26/2023</t>
  </si>
  <si>
    <t>01/25/2023</t>
  </si>
  <si>
    <t>01/20/2023</t>
  </si>
  <si>
    <t>01/17/2023</t>
  </si>
  <si>
    <t>01/11/2023</t>
  </si>
  <si>
    <t>01/09/2023</t>
  </si>
  <si>
    <t>Education:General Supplies and Materials</t>
  </si>
  <si>
    <t>Trish Alison Photography</t>
  </si>
  <si>
    <t>01/06/2023</t>
  </si>
  <si>
    <t>01/05/2023</t>
  </si>
  <si>
    <t>January 2023</t>
  </si>
  <si>
    <t>Check total</t>
  </si>
  <si>
    <t>I move to ratify bills paid checks (9580-9585) and  electronic bill payments of $1,376.78 for a total of $17,202.17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</si>
</sst>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* #,##0.00\ _€"/>
    <numFmt numFmtId="165" formatCode="#,##0.00\ _€"/>
  </numFmts>
  <fonts count="1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4"/>
      <color indexed="8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</fills>
  <borders count="13">
    <border>
      <start/>
      <end/>
      <top/>
      <bottom/>
      <diagonal/>
    </border>
    <border>
      <start/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/>
      <end style="medium">
        <color indexed="64"/>
      </end>
      <top/>
      <bottom style="thin">
        <color indexed="64"/>
      </bottom>
      <diagonal/>
    </border>
    <border>
      <start/>
      <end/>
      <top/>
      <bottom style="double">
        <color indexed="64"/>
      </bottom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6" fillId="0" borderId="0"/>
  </cellStyleXfs>
  <cellXfs count="161">
    <xf numFmtId="0" fontId="0" fillId="0" borderId="0" xfId="0"/>
    <xf numFmtId="0" fontId="5" fillId="0" borderId="0" xfId="0" applyFont="1"/>
    <xf numFmtId="44" fontId="0" fillId="0" borderId="0" xfId="1" applyFont="1"/>
    <xf numFmtId="0" fontId="5" fillId="0" borderId="0" xfId="0" applyFont="1" applyAlignment="1">
      <alignment horizontal="left" vertical="center"/>
    </xf>
    <xf numFmtId="15" fontId="0" fillId="0" borderId="0" xfId="0" applyNumberFormat="1"/>
    <xf numFmtId="14" fontId="0" fillId="0" borderId="0" xfId="1" quotePrefix="1" applyNumberFormat="1" applyFont="1"/>
    <xf numFmtId="17" fontId="0" fillId="0" borderId="0" xfId="0" quotePrefix="1" applyNumberFormat="1" applyAlignment="1">
      <alignment horizontal="left"/>
    </xf>
    <xf numFmtId="17" fontId="0" fillId="0" borderId="0" xfId="0" applyNumberFormat="1" applyAlignment="1">
      <alignment horizontal="left"/>
    </xf>
    <xf numFmtId="0" fontId="4" fillId="0" borderId="0" xfId="0" applyFont="1" applyAlignment="1">
      <alignment vertical="center"/>
    </xf>
    <xf numFmtId="0" fontId="3" fillId="0" borderId="0" xfId="0" applyFont="1"/>
    <xf numFmtId="44" fontId="4" fillId="0" borderId="0" xfId="1" applyFont="1"/>
    <xf numFmtId="44" fontId="4" fillId="0" borderId="1" xfId="1" applyFont="1" applyBorder="1"/>
    <xf numFmtId="0" fontId="4" fillId="0" borderId="0" xfId="0" applyFont="1"/>
    <xf numFmtId="44" fontId="4" fillId="0" borderId="0" xfId="0" applyNumberFormat="1" applyFont="1"/>
    <xf numFmtId="44" fontId="4" fillId="0" borderId="0" xfId="1" applyFont="1" applyFill="1"/>
    <xf numFmtId="44" fontId="4" fillId="0" borderId="1" xfId="1" applyFont="1" applyFill="1" applyBorder="1"/>
    <xf numFmtId="15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wrapText="1"/>
    </xf>
    <xf numFmtId="0" fontId="9" fillId="0" borderId="2" xfId="0" applyFont="1" applyBorder="1" applyAlignment="1">
      <alignment horizontal="center" wrapText="1"/>
    </xf>
    <xf numFmtId="0" fontId="10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  <xf numFmtId="165" fontId="11" fillId="0" borderId="0" xfId="0" applyNumberFormat="1" applyFont="1" applyAlignment="1">
      <alignment horizontal="right" wrapText="1"/>
    </xf>
    <xf numFmtId="0" fontId="11" fillId="0" borderId="0" xfId="0" applyFont="1" applyAlignment="1">
      <alignment horizontal="right" wrapText="1"/>
    </xf>
    <xf numFmtId="164" fontId="10" fillId="0" borderId="1" xfId="0" applyNumberFormat="1" applyFont="1" applyBorder="1" applyAlignment="1">
      <alignment horizontal="right" wrapText="1"/>
    </xf>
    <xf numFmtId="0" fontId="0" fillId="0" borderId="0" xfId="0" applyAlignment="1">
      <alignment wrapText="1"/>
    </xf>
    <xf numFmtId="14" fontId="11" fillId="0" borderId="0" xfId="0" applyNumberFormat="1" applyFont="1" applyAlignment="1">
      <alignment horizontal="left" wrapText="1"/>
    </xf>
    <xf numFmtId="0" fontId="4" fillId="3" borderId="0" xfId="0" applyFont="1" applyFill="1" applyAlignment="1">
      <alignment vertical="center"/>
    </xf>
    <xf numFmtId="0" fontId="3" fillId="3" borderId="0" xfId="0" applyFont="1" applyFill="1"/>
    <xf numFmtId="44" fontId="4" fillId="3" borderId="0" xfId="1" applyFont="1" applyFill="1"/>
    <xf numFmtId="0" fontId="4" fillId="2" borderId="0" xfId="0" applyFont="1" applyFill="1" applyAlignment="1">
      <alignment vertical="center"/>
    </xf>
    <xf numFmtId="0" fontId="3" fillId="2" borderId="0" xfId="0" applyFont="1" applyFill="1"/>
    <xf numFmtId="44" fontId="4" fillId="2" borderId="0" xfId="1" applyFont="1" applyFill="1" applyBorder="1"/>
    <xf numFmtId="44" fontId="4" fillId="2" borderId="0" xfId="1" applyFont="1" applyFill="1"/>
    <xf numFmtId="44" fontId="4" fillId="0" borderId="0" xfId="1" applyFont="1" applyFill="1" applyBorder="1"/>
    <xf numFmtId="44" fontId="0" fillId="0" borderId="0" xfId="0" applyNumberFormat="1"/>
    <xf numFmtId="44" fontId="3" fillId="0" borderId="2" xfId="1" applyFont="1" applyBorder="1"/>
    <xf numFmtId="0" fontId="4" fillId="4" borderId="0" xfId="0" applyFont="1" applyFill="1" applyAlignment="1">
      <alignment vertical="center"/>
    </xf>
    <xf numFmtId="0" fontId="3" fillId="4" borderId="0" xfId="0" applyFont="1" applyFill="1"/>
    <xf numFmtId="44" fontId="4" fillId="4" borderId="0" xfId="1" applyFont="1" applyFill="1"/>
    <xf numFmtId="44" fontId="4" fillId="3" borderId="2" xfId="1" applyFont="1" applyFill="1" applyBorder="1"/>
    <xf numFmtId="8" fontId="0" fillId="0" borderId="0" xfId="0" applyNumberFormat="1"/>
    <xf numFmtId="0" fontId="11" fillId="0" borderId="0" xfId="0" quotePrefix="1" applyFont="1" applyAlignment="1">
      <alignment horizontal="left" wrapText="1"/>
    </xf>
    <xf numFmtId="0" fontId="0" fillId="3" borderId="0" xfId="0" applyFill="1"/>
    <xf numFmtId="0" fontId="0" fillId="6" borderId="0" xfId="0" applyFill="1"/>
    <xf numFmtId="0" fontId="0" fillId="7" borderId="0" xfId="0" applyFill="1"/>
    <xf numFmtId="44" fontId="2" fillId="7" borderId="0" xfId="1" applyFont="1" applyFill="1" applyAlignment="1">
      <alignment horizontal="right"/>
    </xf>
    <xf numFmtId="44" fontId="2" fillId="6" borderId="0" xfId="1" applyFont="1" applyFill="1" applyAlignment="1">
      <alignment horizontal="right"/>
    </xf>
    <xf numFmtId="0" fontId="0" fillId="2" borderId="0" xfId="0" applyFill="1"/>
    <xf numFmtId="0" fontId="0" fillId="5" borderId="0" xfId="0" applyFill="1"/>
    <xf numFmtId="44" fontId="0" fillId="6" borderId="0" xfId="1" applyFont="1" applyFill="1"/>
    <xf numFmtId="0" fontId="0" fillId="8" borderId="0" xfId="0" applyFill="1"/>
    <xf numFmtId="8" fontId="0" fillId="5" borderId="0" xfId="0" applyNumberFormat="1" applyFill="1"/>
    <xf numFmtId="8" fontId="0" fillId="8" borderId="0" xfId="0" applyNumberFormat="1" applyFill="1"/>
    <xf numFmtId="8" fontId="0" fillId="3" borderId="0" xfId="0" applyNumberFormat="1" applyFill="1"/>
    <xf numFmtId="0" fontId="0" fillId="5" borderId="3" xfId="0" applyFill="1" applyBorder="1"/>
    <xf numFmtId="8" fontId="0" fillId="5" borderId="4" xfId="0" applyNumberFormat="1" applyFill="1" applyBorder="1"/>
    <xf numFmtId="0" fontId="0" fillId="5" borderId="7" xfId="0" applyFill="1" applyBorder="1"/>
    <xf numFmtId="8" fontId="0" fillId="5" borderId="8" xfId="0" applyNumberFormat="1" applyFill="1" applyBorder="1"/>
    <xf numFmtId="0" fontId="0" fillId="3" borderId="2" xfId="0" applyFill="1" applyBorder="1"/>
    <xf numFmtId="8" fontId="0" fillId="3" borderId="2" xfId="0" applyNumberFormat="1" applyFill="1" applyBorder="1"/>
    <xf numFmtId="0" fontId="0" fillId="8" borderId="9" xfId="0" applyFill="1" applyBorder="1"/>
    <xf numFmtId="8" fontId="13" fillId="5" borderId="5" xfId="0" applyNumberFormat="1" applyFont="1" applyFill="1" applyBorder="1"/>
    <xf numFmtId="8" fontId="0" fillId="5" borderId="6" xfId="0" applyNumberFormat="1" applyFill="1" applyBorder="1"/>
    <xf numFmtId="0" fontId="0" fillId="9" borderId="7" xfId="0" applyFill="1" applyBorder="1"/>
    <xf numFmtId="8" fontId="0" fillId="9" borderId="8" xfId="0" applyNumberFormat="1" applyFill="1" applyBorder="1"/>
    <xf numFmtId="8" fontId="0" fillId="9" borderId="7" xfId="0" applyNumberFormat="1" applyFill="1" applyBorder="1"/>
    <xf numFmtId="8" fontId="0" fillId="2" borderId="0" xfId="0" applyNumberFormat="1" applyFill="1"/>
    <xf numFmtId="0" fontId="0" fillId="2" borderId="2" xfId="0" applyFill="1" applyBorder="1"/>
    <xf numFmtId="8" fontId="0" fillId="2" borderId="2" xfId="0" applyNumberFormat="1" applyFill="1" applyBorder="1"/>
    <xf numFmtId="8" fontId="13" fillId="9" borderId="5" xfId="0" applyNumberFormat="1" applyFont="1" applyFill="1" applyBorder="1"/>
    <xf numFmtId="8" fontId="0" fillId="9" borderId="6" xfId="0" applyNumberFormat="1" applyFill="1" applyBorder="1"/>
    <xf numFmtId="0" fontId="0" fillId="9" borderId="0" xfId="0" applyFill="1"/>
    <xf numFmtId="14" fontId="12" fillId="8" borderId="0" xfId="0" applyNumberFormat="1" applyFont="1" applyFill="1"/>
    <xf numFmtId="8" fontId="0" fillId="9" borderId="10" xfId="1" applyNumberFormat="1" applyFont="1" applyFill="1" applyBorder="1"/>
    <xf numFmtId="8" fontId="4" fillId="0" borderId="0" xfId="1" applyNumberFormat="1" applyFont="1" applyFill="1" applyBorder="1"/>
    <xf numFmtId="8" fontId="4" fillId="2" borderId="2" xfId="1" applyNumberFormat="1" applyFont="1" applyFill="1" applyBorder="1"/>
    <xf numFmtId="8" fontId="12" fillId="0" borderId="0" xfId="0" applyNumberFormat="1" applyFont="1"/>
    <xf numFmtId="0" fontId="0" fillId="2" borderId="10" xfId="0" applyFill="1" applyBorder="1"/>
    <xf numFmtId="0" fontId="0" fillId="2" borderId="3" xfId="0" applyFill="1" applyBorder="1"/>
    <xf numFmtId="0" fontId="0" fillId="2" borderId="11" xfId="0" applyFill="1" applyBorder="1"/>
    <xf numFmtId="8" fontId="0" fillId="2" borderId="11" xfId="0" applyNumberFormat="1" applyFill="1" applyBorder="1"/>
    <xf numFmtId="0" fontId="0" fillId="2" borderId="4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5" xfId="0" applyFill="1" applyBorder="1"/>
    <xf numFmtId="0" fontId="12" fillId="2" borderId="12" xfId="0" applyFont="1" applyFill="1" applyBorder="1"/>
    <xf numFmtId="8" fontId="12" fillId="2" borderId="12" xfId="0" applyNumberFormat="1" applyFont="1" applyFill="1" applyBorder="1"/>
    <xf numFmtId="14" fontId="12" fillId="2" borderId="6" xfId="0" applyNumberFormat="1" applyFont="1" applyFill="1" applyBorder="1"/>
    <xf numFmtId="0" fontId="0" fillId="9" borderId="3" xfId="0" applyFill="1" applyBorder="1"/>
    <xf numFmtId="0" fontId="12" fillId="9" borderId="11" xfId="0" applyFont="1" applyFill="1" applyBorder="1"/>
    <xf numFmtId="8" fontId="12" fillId="9" borderId="11" xfId="0" applyNumberFormat="1" applyFont="1" applyFill="1" applyBorder="1"/>
    <xf numFmtId="14" fontId="12" fillId="9" borderId="4" xfId="0" applyNumberFormat="1" applyFont="1" applyFill="1" applyBorder="1"/>
    <xf numFmtId="8" fontId="12" fillId="9" borderId="0" xfId="0" applyNumberFormat="1" applyFont="1" applyFill="1"/>
    <xf numFmtId="14" fontId="12" fillId="9" borderId="8" xfId="0" applyNumberFormat="1" applyFont="1" applyFill="1" applyBorder="1"/>
    <xf numFmtId="8" fontId="0" fillId="9" borderId="0" xfId="0" applyNumberFormat="1" applyFill="1"/>
    <xf numFmtId="0" fontId="0" fillId="9" borderId="8" xfId="0" applyFill="1" applyBorder="1"/>
    <xf numFmtId="0" fontId="0" fillId="9" borderId="5" xfId="0" applyFill="1" applyBorder="1"/>
    <xf numFmtId="0" fontId="12" fillId="9" borderId="12" xfId="0" applyFont="1" applyFill="1" applyBorder="1"/>
    <xf numFmtId="8" fontId="12" fillId="9" borderId="12" xfId="0" applyNumberFormat="1" applyFont="1" applyFill="1" applyBorder="1"/>
    <xf numFmtId="14" fontId="12" fillId="9" borderId="6" xfId="0" applyNumberFormat="1" applyFont="1" applyFill="1" applyBorder="1"/>
    <xf numFmtId="8" fontId="0" fillId="5" borderId="10" xfId="1" applyNumberFormat="1" applyFont="1" applyFill="1" applyBorder="1"/>
    <xf numFmtId="0" fontId="12" fillId="5" borderId="11" xfId="0" applyFont="1" applyFill="1" applyBorder="1"/>
    <xf numFmtId="8" fontId="12" fillId="5" borderId="11" xfId="0" applyNumberFormat="1" applyFont="1" applyFill="1" applyBorder="1"/>
    <xf numFmtId="14" fontId="12" fillId="5" borderId="4" xfId="0" applyNumberFormat="1" applyFont="1" applyFill="1" applyBorder="1"/>
    <xf numFmtId="14" fontId="12" fillId="5" borderId="8" xfId="0" applyNumberFormat="1" applyFont="1" applyFill="1" applyBorder="1"/>
    <xf numFmtId="0" fontId="0" fillId="5" borderId="8" xfId="0" applyFill="1" applyBorder="1"/>
    <xf numFmtId="0" fontId="0" fillId="5" borderId="5" xfId="0" applyFill="1" applyBorder="1"/>
    <xf numFmtId="0" fontId="12" fillId="5" borderId="12" xfId="0" applyFont="1" applyFill="1" applyBorder="1"/>
    <xf numFmtId="8" fontId="12" fillId="5" borderId="12" xfId="0" applyNumberFormat="1" applyFont="1" applyFill="1" applyBorder="1"/>
    <xf numFmtId="14" fontId="12" fillId="5" borderId="6" xfId="0" applyNumberFormat="1" applyFont="1" applyFill="1" applyBorder="1"/>
    <xf numFmtId="0" fontId="1" fillId="2" borderId="0" xfId="0" applyFont="1" applyFill="1"/>
    <xf numFmtId="0" fontId="14" fillId="10" borderId="0" xfId="0" applyFont="1" applyFill="1"/>
    <xf numFmtId="8" fontId="1" fillId="5" borderId="0" xfId="0" applyNumberFormat="1" applyFont="1" applyFill="1"/>
    <xf numFmtId="0" fontId="0" fillId="4" borderId="0" xfId="0" applyFill="1"/>
    <xf numFmtId="8" fontId="0" fillId="4" borderId="0" xfId="0" applyNumberFormat="1" applyFill="1"/>
    <xf numFmtId="0" fontId="0" fillId="4" borderId="3" xfId="0" applyFill="1" applyBorder="1"/>
    <xf numFmtId="0" fontId="12" fillId="4" borderId="11" xfId="0" applyFont="1" applyFill="1" applyBorder="1"/>
    <xf numFmtId="8" fontId="12" fillId="4" borderId="11" xfId="0" applyNumberFormat="1" applyFont="1" applyFill="1" applyBorder="1"/>
    <xf numFmtId="14" fontId="12" fillId="4" borderId="4" xfId="0" applyNumberFormat="1" applyFont="1" applyFill="1" applyBorder="1"/>
    <xf numFmtId="0" fontId="0" fillId="4" borderId="7" xfId="0" applyFill="1" applyBorder="1"/>
    <xf numFmtId="8" fontId="1" fillId="4" borderId="0" xfId="0" applyNumberFormat="1" applyFont="1" applyFill="1"/>
    <xf numFmtId="14" fontId="12" fillId="4" borderId="8" xfId="0" applyNumberFormat="1" applyFont="1" applyFill="1" applyBorder="1"/>
    <xf numFmtId="0" fontId="0" fillId="4" borderId="8" xfId="0" applyFill="1" applyBorder="1"/>
    <xf numFmtId="8" fontId="0" fillId="4" borderId="10" xfId="1" applyNumberFormat="1" applyFont="1" applyFill="1" applyBorder="1"/>
    <xf numFmtId="0" fontId="0" fillId="4" borderId="5" xfId="0" applyFill="1" applyBorder="1"/>
    <xf numFmtId="0" fontId="12" fillId="4" borderId="12" xfId="0" applyFont="1" applyFill="1" applyBorder="1"/>
    <xf numFmtId="8" fontId="12" fillId="4" borderId="12" xfId="0" applyNumberFormat="1" applyFont="1" applyFill="1" applyBorder="1"/>
    <xf numFmtId="14" fontId="12" fillId="4" borderId="6" xfId="0" applyNumberFormat="1" applyFont="1" applyFill="1" applyBorder="1"/>
    <xf numFmtId="0" fontId="0" fillId="11" borderId="0" xfId="0" applyFill="1"/>
    <xf numFmtId="8" fontId="0" fillId="11" borderId="0" xfId="0" applyNumberFormat="1" applyFill="1"/>
    <xf numFmtId="0" fontId="0" fillId="11" borderId="3" xfId="0" applyFill="1" applyBorder="1"/>
    <xf numFmtId="0" fontId="12" fillId="11" borderId="11" xfId="0" applyFont="1" applyFill="1" applyBorder="1"/>
    <xf numFmtId="8" fontId="12" fillId="11" borderId="11" xfId="0" applyNumberFormat="1" applyFont="1" applyFill="1" applyBorder="1"/>
    <xf numFmtId="14" fontId="12" fillId="11" borderId="4" xfId="0" applyNumberFormat="1" applyFont="1" applyFill="1" applyBorder="1"/>
    <xf numFmtId="0" fontId="0" fillId="11" borderId="7" xfId="0" applyFill="1" applyBorder="1"/>
    <xf numFmtId="8" fontId="1" fillId="11" borderId="0" xfId="0" applyNumberFormat="1" applyFont="1" applyFill="1"/>
    <xf numFmtId="14" fontId="12" fillId="11" borderId="8" xfId="0" applyNumberFormat="1" applyFont="1" applyFill="1" applyBorder="1"/>
    <xf numFmtId="0" fontId="0" fillId="11" borderId="8" xfId="0" applyFill="1" applyBorder="1"/>
    <xf numFmtId="8" fontId="0" fillId="11" borderId="10" xfId="1" applyNumberFormat="1" applyFont="1" applyFill="1" applyBorder="1"/>
    <xf numFmtId="0" fontId="0" fillId="11" borderId="5" xfId="0" applyFill="1" applyBorder="1"/>
    <xf numFmtId="0" fontId="12" fillId="11" borderId="12" xfId="0" applyFont="1" applyFill="1" applyBorder="1"/>
    <xf numFmtId="8" fontId="12" fillId="11" borderId="12" xfId="0" applyNumberFormat="1" applyFont="1" applyFill="1" applyBorder="1"/>
    <xf numFmtId="14" fontId="12" fillId="11" borderId="6" xfId="0" applyNumberFormat="1" applyFont="1" applyFill="1" applyBorder="1"/>
    <xf numFmtId="8" fontId="15" fillId="11" borderId="0" xfId="0" applyNumberFormat="1" applyFont="1" applyFill="1"/>
    <xf numFmtId="44" fontId="11" fillId="0" borderId="0" xfId="1" applyFont="1" applyAlignment="1">
      <alignment horizontal="right" wrapText="1"/>
    </xf>
    <xf numFmtId="0" fontId="11" fillId="9" borderId="0" xfId="0" applyFont="1" applyFill="1" applyAlignment="1">
      <alignment horizontal="left" wrapText="1"/>
    </xf>
    <xf numFmtId="0" fontId="11" fillId="9" borderId="0" xfId="0" quotePrefix="1" applyFont="1" applyFill="1" applyAlignment="1">
      <alignment horizontal="left" wrapText="1"/>
    </xf>
    <xf numFmtId="165" fontId="11" fillId="9" borderId="0" xfId="0" applyNumberFormat="1" applyFont="1" applyFill="1" applyAlignment="1">
      <alignment horizontal="right" wrapText="1"/>
    </xf>
    <xf numFmtId="164" fontId="10" fillId="9" borderId="1" xfId="0" applyNumberFormat="1" applyFont="1" applyFill="1" applyBorder="1" applyAlignment="1">
      <alignment horizontal="right" wrapText="1"/>
    </xf>
    <xf numFmtId="0" fontId="11" fillId="7" borderId="0" xfId="0" applyFont="1" applyFill="1" applyAlignment="1">
      <alignment horizontal="left" wrapText="1"/>
    </xf>
    <xf numFmtId="0" fontId="11" fillId="7" borderId="0" xfId="0" applyFont="1" applyFill="1" applyAlignment="1">
      <alignment horizontal="right" wrapText="1"/>
    </xf>
    <xf numFmtId="165" fontId="11" fillId="7" borderId="0" xfId="0" applyNumberFormat="1" applyFont="1" applyFill="1" applyAlignment="1">
      <alignment horizontal="right" wrapText="1"/>
    </xf>
    <xf numFmtId="0" fontId="11" fillId="6" borderId="0" xfId="0" applyFont="1" applyFill="1" applyAlignment="1">
      <alignment horizontal="left" wrapText="1"/>
    </xf>
    <xf numFmtId="0" fontId="11" fillId="6" borderId="0" xfId="0" applyFont="1" applyFill="1" applyAlignment="1">
      <alignment horizontal="right" wrapText="1"/>
    </xf>
    <xf numFmtId="165" fontId="11" fillId="6" borderId="0" xfId="0" applyNumberFormat="1" applyFont="1" applyFill="1" applyAlignment="1">
      <alignment horizontal="right" wrapText="1"/>
    </xf>
    <xf numFmtId="44" fontId="0" fillId="7" borderId="0" xfId="1" applyFont="1" applyFill="1"/>
    <xf numFmtId="0" fontId="7" fillId="0" borderId="0" xfId="0" applyFont="1" applyAlignment="1">
      <alignment horizontal="center"/>
    </xf>
    <xf numFmtId="0" fontId="0" fillId="0" borderId="0" xfId="0"/>
    <xf numFmtId="17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</cellXfs>
  <cellStyles count="3">
    <cellStyle name="Currency" xfId="1" builtinId="4"/>
    <cellStyle name="Normal" xfId="0" builtinId="0"/>
    <cellStyle name="Normal 2" xfId="2" xr:uid="{CA24A660-AB71-455A-9448-67E44E90D067}"/>
  </cellStyles>
  <dxfs count="0"/>
  <tableStyles count="0" defaultTableStyle="TableStyleMedium2" defaultPivotStyle="PivotStyleLight16"/>
  <colors>
    <mruColors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image" Target="../media/image3.emf"/><Relationship Id="rId2" Type="http://purl.oclc.org/ooxml/officeDocument/relationships/image" Target="../media/image2.emf"/><Relationship Id="rId1" Type="http://purl.oclc.org/ooxml/officeDocument/relationships/image" Target="../media/image1.emf"/><Relationship Id="rId6" Type="http://purl.oclc.org/ooxml/officeDocument/relationships/image" Target="../media/image6.emf"/><Relationship Id="rId5" Type="http://purl.oclc.org/ooxml/officeDocument/relationships/image" Target="../media/image5.emf"/><Relationship Id="rId4" Type="http://purl.oclc.org/ooxml/officeDocument/relationships/image" Target="../media/image4.emf"/></Relationships>
</file>

<file path=xl/drawings/_rels/drawing2.xml.rels><?xml version="1.0" encoding="UTF-8" standalone="yes"?>
<Relationships xmlns="http://schemas.openxmlformats.org/package/2006/relationships"><Relationship Id="rId8" Type="http://purl.oclc.org/ooxml/officeDocument/relationships/image" Target="../media/image14.emf"/><Relationship Id="rId3" Type="http://purl.oclc.org/ooxml/officeDocument/relationships/image" Target="../media/image9.emf"/><Relationship Id="rId7" Type="http://purl.oclc.org/ooxml/officeDocument/relationships/image" Target="../media/image13.emf"/><Relationship Id="rId2" Type="http://purl.oclc.org/ooxml/officeDocument/relationships/image" Target="../media/image8.emf"/><Relationship Id="rId1" Type="http://purl.oclc.org/ooxml/officeDocument/relationships/image" Target="../media/image7.emf"/><Relationship Id="rId6" Type="http://purl.oclc.org/ooxml/officeDocument/relationships/image" Target="../media/image12.emf"/><Relationship Id="rId5" Type="http://purl.oclc.org/ooxml/officeDocument/relationships/image" Target="../media/image11.emf"/><Relationship Id="rId10" Type="http://purl.oclc.org/ooxml/officeDocument/relationships/image" Target="../media/image16.emf"/><Relationship Id="rId4" Type="http://purl.oclc.org/ooxml/officeDocument/relationships/image" Target="../media/image10.emf"/><Relationship Id="rId9" Type="http://purl.oclc.org/ooxml/officeDocument/relationships/image" Target="../media/image15.emf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2051" name="TextBox1" hidden="1">
          <a:extLst>
            <a:ext uri="{63B3BB69-23CF-44E3-9099-C40C66FF867C}">
              <a14:compatExt xmlns:a14="http://schemas.microsoft.com/office/drawing/2010/main" spid="_x0000_s2051"/>
            </a:ex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2052" name="TextBox2" hidden="1">
          <a:extLst>
            <a:ext uri="{63B3BB69-23CF-44E3-9099-C40C66FF867C}">
              <a14:compatExt xmlns:a14="http://schemas.microsoft.com/office/drawing/2010/main" spid="_x0000_s2052"/>
            </a:ex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2055" name="TextBox3" hidden="1">
          <a:extLst>
            <a:ext uri="{63B3BB69-23CF-44E3-9099-C40C66FF867C}">
              <a14:compatExt xmlns:a14="http://schemas.microsoft.com/office/drawing/2010/main" spid="_x0000_s2055"/>
            </a:ex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2056" name="TextBox4" hidden="1">
          <a:extLst>
            <a:ext uri="{63B3BB69-23CF-44E3-9099-C40C66FF867C}">
              <a14:compatExt xmlns:a14="http://schemas.microsoft.com/office/drawing/2010/main" spid="_x0000_s2056"/>
            </a:ex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2057" name="TextBox5" hidden="1">
          <a:extLst>
            <a:ext uri="{63B3BB69-23CF-44E3-9099-C40C66FF867C}">
              <a14:compatExt xmlns:a14="http://schemas.microsoft.com/office/drawing/2010/main" spid="_x0000_s2057"/>
            </a:ex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2058" name="TextBox6" hidden="1">
          <a:extLst>
            <a:ext uri="{63B3BB69-23CF-44E3-9099-C40C66FF867C}">
              <a14:compatExt xmlns:a14="http://schemas.microsoft.com/office/drawing/2010/main" spid="_x0000_s2058"/>
            </a:ex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2" name="TextBox1" hidden="1">
          <a:extLst>
            <a:ext uri="{FF2B5EF4-FFF2-40B4-BE49-F238E27FC236}">
              <a16:creationId xmlns:a16="http://schemas.microsoft.com/office/drawing/2014/main" id="{1B4966A3-27D9-4EE8-E2AA-F879D3940DC1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3" name="TextBox2" hidden="1">
          <a:extLst>
            <a:ext uri="{FF2B5EF4-FFF2-40B4-BE49-F238E27FC236}">
              <a16:creationId xmlns:a16="http://schemas.microsoft.com/office/drawing/2014/main" id="{CEDDE11F-CEFB-B0F9-9EA2-63E582FF6940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4" name="TextBox3" hidden="1">
          <a:extLst>
            <a:ext uri="{FF2B5EF4-FFF2-40B4-BE49-F238E27FC236}">
              <a16:creationId xmlns:a16="http://schemas.microsoft.com/office/drawing/2014/main" id="{FBB10051-D0D5-4496-C3B3-87EF11E948A2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5" name="TextBox4" hidden="1">
          <a:extLst>
            <a:ext uri="{FF2B5EF4-FFF2-40B4-BE49-F238E27FC236}">
              <a16:creationId xmlns:a16="http://schemas.microsoft.com/office/drawing/2014/main" id="{DFF71CCB-3A85-7C7D-D783-AF32E15F78EC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6" name="TextBox5" hidden="1">
          <a:extLst>
            <a:ext uri="{FF2B5EF4-FFF2-40B4-BE49-F238E27FC236}">
              <a16:creationId xmlns:a16="http://schemas.microsoft.com/office/drawing/2014/main" id="{B8F9EE73-FF65-C06C-21CC-97A58DCE0B9F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7" name="TextBox6" hidden="1">
          <a:extLst>
            <a:ext uri="{FF2B5EF4-FFF2-40B4-BE49-F238E27FC236}">
              <a16:creationId xmlns:a16="http://schemas.microsoft.com/office/drawing/2014/main" id="{4C72C810-A660-6AB0-30E3-D494724684FD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097" name="TextBox1" hidden="1">
          <a:extLst>
            <a:ext uri="{63B3BB69-23CF-44E3-9099-C40C66FF867C}">
              <a14:compatExt xmlns:a14="http://schemas.microsoft.com/office/drawing/2010/main" spid="_x0000_s4097"/>
            </a:ext>
            <a:ext uri="{FF2B5EF4-FFF2-40B4-BE49-F238E27FC236}">
              <a16:creationId xmlns:a16="http://schemas.microsoft.com/office/drawing/2014/main" id="{00000000-0008-0000-0300-000001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098" name="TextBox2" hidden="1">
          <a:extLst>
            <a:ext uri="{63B3BB69-23CF-44E3-9099-C40C66FF867C}">
              <a14:compatExt xmlns:a14="http://schemas.microsoft.com/office/drawing/2010/main" spid="_x0000_s4098"/>
            </a:ex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099" name="TextBox3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300-000003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100" name="TextBox4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300-000004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101" name="TextBox5" hidden="1">
          <a:extLst>
            <a:ext uri="{63B3BB69-23CF-44E3-9099-C40C66FF867C}">
              <a14:compatExt xmlns:a14="http://schemas.microsoft.com/office/drawing/2010/main" spid="_x0000_s4101"/>
            </a:ext>
            <a:ext uri="{FF2B5EF4-FFF2-40B4-BE49-F238E27FC236}">
              <a16:creationId xmlns:a16="http://schemas.microsoft.com/office/drawing/2014/main" id="{00000000-0008-0000-0300-000005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102" name="TextBox6" hidden="1">
          <a:extLst>
            <a:ext uri="{63B3BB69-23CF-44E3-9099-C40C66FF867C}">
              <a14:compatExt xmlns:a14="http://schemas.microsoft.com/office/drawing/2010/main" spid="_x0000_s4102"/>
            </a:ext>
            <a:ext uri="{FF2B5EF4-FFF2-40B4-BE49-F238E27FC236}">
              <a16:creationId xmlns:a16="http://schemas.microsoft.com/office/drawing/2014/main" id="{00000000-0008-0000-0300-000006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103" name="TextBox7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300-000007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104" name="TextBox8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300-000008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105" name="TextBox9" hidden="1">
          <a:extLst>
            <a:ext uri="{63B3BB69-23CF-44E3-9099-C40C66FF867C}">
              <a14:compatExt xmlns:a14="http://schemas.microsoft.com/office/drawing/2010/main" spid="_x0000_s4105"/>
            </a:ext>
            <a:ext uri="{FF2B5EF4-FFF2-40B4-BE49-F238E27FC236}">
              <a16:creationId xmlns:a16="http://schemas.microsoft.com/office/drawing/2014/main" id="{00000000-0008-0000-0300-000009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sp macro="" textlink="">
      <xdr:nvSpPr>
        <xdr:cNvPr id="4106" name="TextBox10" hidden="1">
          <a:extLst>
            <a:ext uri="{63B3BB69-23CF-44E3-9099-C40C66FF867C}">
              <a14:compatExt xmlns:a14="http://schemas.microsoft.com/office/drawing/2010/main" spid="_x0000_s4106"/>
            </a:ext>
            <a:ext uri="{FF2B5EF4-FFF2-40B4-BE49-F238E27FC236}">
              <a16:creationId xmlns:a16="http://schemas.microsoft.com/office/drawing/2014/main" id="{00000000-0008-0000-0300-00000A1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2" name="TextBox1" hidden="1">
          <a:extLst>
            <a:ext uri="{FF2B5EF4-FFF2-40B4-BE49-F238E27FC236}">
              <a16:creationId xmlns:a16="http://schemas.microsoft.com/office/drawing/2014/main" id="{2F082C56-773E-1551-9E37-201B89A560FC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3" name="TextBox2" hidden="1">
          <a:extLst>
            <a:ext uri="{FF2B5EF4-FFF2-40B4-BE49-F238E27FC236}">
              <a16:creationId xmlns:a16="http://schemas.microsoft.com/office/drawing/2014/main" id="{CAD10A68-F785-EA80-7825-5044D1B06804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4" name="TextBox3" hidden="1">
          <a:extLst>
            <a:ext uri="{FF2B5EF4-FFF2-40B4-BE49-F238E27FC236}">
              <a16:creationId xmlns:a16="http://schemas.microsoft.com/office/drawing/2014/main" id="{01907A77-A79E-EF22-38D7-509D77873828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5" name="TextBox4" hidden="1">
          <a:extLst>
            <a:ext uri="{FF2B5EF4-FFF2-40B4-BE49-F238E27FC236}">
              <a16:creationId xmlns:a16="http://schemas.microsoft.com/office/drawing/2014/main" id="{68418780-7BCD-F37D-0A9D-19C773AEA0D6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6" name="TextBox5" hidden="1">
          <a:extLst>
            <a:ext uri="{FF2B5EF4-FFF2-40B4-BE49-F238E27FC236}">
              <a16:creationId xmlns:a16="http://schemas.microsoft.com/office/drawing/2014/main" id="{EFCB29CC-A4CE-98A8-FC98-15260D926C14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7" name="TextBox6" hidden="1">
          <a:extLst>
            <a:ext uri="{FF2B5EF4-FFF2-40B4-BE49-F238E27FC236}">
              <a16:creationId xmlns:a16="http://schemas.microsoft.com/office/drawing/2014/main" id="{364659A0-D373-EAF0-7EAE-ADC1F4F013D7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8" name="TextBox7" hidden="1">
          <a:extLst>
            <a:ext uri="{FF2B5EF4-FFF2-40B4-BE49-F238E27FC236}">
              <a16:creationId xmlns:a16="http://schemas.microsoft.com/office/drawing/2014/main" id="{871B3561-7812-5912-728D-B2A004A07077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9" name="TextBox8" hidden="1">
          <a:extLst>
            <a:ext uri="{FF2B5EF4-FFF2-40B4-BE49-F238E27FC236}">
              <a16:creationId xmlns:a16="http://schemas.microsoft.com/office/drawing/2014/main" id="{20E27A61-3777-DD9D-74DC-FF4387AA538C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10" name="TextBox9" hidden="1">
          <a:extLst>
            <a:ext uri="{FF2B5EF4-FFF2-40B4-BE49-F238E27FC236}">
              <a16:creationId xmlns:a16="http://schemas.microsoft.com/office/drawing/2014/main" id="{FB3B24AA-482F-E916-35DF-71015F9DDA4D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1</xdr:row>
      <xdr:rowOff>0</xdr:rowOff>
    </xdr:to>
    <xdr:pic>
      <xdr:nvPicPr>
        <xdr:cNvPr id="11" name="TextBox10" hidden="1">
          <a:extLst>
            <a:ext uri="{FF2B5EF4-FFF2-40B4-BE49-F238E27FC236}">
              <a16:creationId xmlns:a16="http://schemas.microsoft.com/office/drawing/2014/main" id="{0C0D7F95-323A-944D-D1B1-63690F8FD06D}"/>
            </a:ext>
          </a:extLst>
        </xdr:cNvPr>
        <xdr:cNvPicPr>
          <a:picLocks noChangeArrowheads="1"/>
        </xdr:cNvPicPr>
      </xdr:nvPicPr>
      <xdr:blipFill>
        <a:blip xmlns:r="http://purl.oclc.org/ooxml/officeDocument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4400" cy="2286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FECE4-7D76-AB42-B96E-D74A6E8A1CE6}">
  <dimension ref="A2:F49"/>
  <sheetViews>
    <sheetView tabSelected="1" topLeftCell="A7" zoomScale="78" zoomScaleNormal="78" workbookViewId="0">
      <selection activeCell="K39" sqref="K39"/>
    </sheetView>
  </sheetViews>
  <sheetFormatPr baseColWidth="10" defaultColWidth="11.1640625" defaultRowHeight="16" x14ac:dyDescent="0.2"/>
  <cols>
    <col min="1" max="1" width="62.83203125" customWidth="1"/>
    <col min="2" max="2" width="12.83203125" customWidth="1"/>
    <col min="3" max="3" width="14.6640625" bestFit="1" customWidth="1"/>
  </cols>
  <sheetData>
    <row r="2" spans="1:3" ht="21" x14ac:dyDescent="0.25">
      <c r="A2" s="1" t="s">
        <v>16</v>
      </c>
      <c r="C2" s="2"/>
    </row>
    <row r="3" spans="1:3" ht="21" x14ac:dyDescent="0.2">
      <c r="A3" s="3" t="s">
        <v>0</v>
      </c>
      <c r="C3" s="2"/>
    </row>
    <row r="4" spans="1:3" ht="21" x14ac:dyDescent="0.2">
      <c r="A4" s="3" t="s">
        <v>1</v>
      </c>
      <c r="B4" s="4" t="s">
        <v>6</v>
      </c>
      <c r="C4" s="5" t="s">
        <v>6</v>
      </c>
    </row>
    <row r="5" spans="1:3" ht="21" x14ac:dyDescent="0.2">
      <c r="A5" s="3" t="s">
        <v>2</v>
      </c>
      <c r="B5" s="6" t="s">
        <v>249</v>
      </c>
      <c r="C5" s="2"/>
    </row>
    <row r="6" spans="1:3" ht="21" x14ac:dyDescent="0.2">
      <c r="A6" s="3"/>
      <c r="B6" s="7"/>
      <c r="C6" s="2"/>
    </row>
    <row r="7" spans="1:3" x14ac:dyDescent="0.2">
      <c r="A7" s="17" t="s">
        <v>17</v>
      </c>
      <c r="B7" s="9"/>
      <c r="C7" s="10"/>
    </row>
    <row r="8" spans="1:3" x14ac:dyDescent="0.2">
      <c r="A8" s="8"/>
      <c r="B8" s="9"/>
      <c r="C8" s="10"/>
    </row>
    <row r="9" spans="1:3" x14ac:dyDescent="0.2">
      <c r="A9" s="8" t="s">
        <v>265</v>
      </c>
      <c r="B9" s="9"/>
      <c r="C9" s="14">
        <v>105192.76</v>
      </c>
    </row>
    <row r="10" spans="1:3" x14ac:dyDescent="0.2">
      <c r="A10" s="8" t="s">
        <v>3</v>
      </c>
      <c r="B10" s="9"/>
      <c r="C10" s="14">
        <v>89.37</v>
      </c>
    </row>
    <row r="11" spans="1:3" x14ac:dyDescent="0.2">
      <c r="A11" s="8" t="s">
        <v>18</v>
      </c>
      <c r="B11" s="9"/>
      <c r="C11" s="14">
        <v>0</v>
      </c>
    </row>
    <row r="12" spans="1:3" x14ac:dyDescent="0.2">
      <c r="A12" s="8" t="s">
        <v>266</v>
      </c>
      <c r="B12" s="9"/>
      <c r="C12" s="15">
        <f>SUM(C9:C10)-C11</f>
        <v>105282.12999999999</v>
      </c>
    </row>
    <row r="13" spans="1:3" x14ac:dyDescent="0.2">
      <c r="A13" s="8"/>
      <c r="B13" s="9"/>
      <c r="C13" s="10"/>
    </row>
    <row r="14" spans="1:3" x14ac:dyDescent="0.2">
      <c r="A14" s="17" t="s">
        <v>24</v>
      </c>
      <c r="B14" s="9"/>
      <c r="C14" s="10"/>
    </row>
    <row r="15" spans="1:3" x14ac:dyDescent="0.2">
      <c r="A15" s="8"/>
      <c r="B15" s="9"/>
      <c r="C15" s="10"/>
    </row>
    <row r="16" spans="1:3" x14ac:dyDescent="0.2">
      <c r="A16" s="8" t="s">
        <v>265</v>
      </c>
      <c r="B16" s="9"/>
      <c r="C16" s="10">
        <v>0</v>
      </c>
    </row>
    <row r="17" spans="1:6" x14ac:dyDescent="0.2">
      <c r="A17" s="8" t="s">
        <v>4</v>
      </c>
      <c r="B17" s="9"/>
      <c r="C17" s="34">
        <v>50</v>
      </c>
      <c r="F17" t="s">
        <v>6</v>
      </c>
    </row>
    <row r="18" spans="1:6" x14ac:dyDescent="0.2">
      <c r="A18" s="8" t="s">
        <v>39</v>
      </c>
      <c r="B18" s="9"/>
      <c r="C18" s="34">
        <v>0</v>
      </c>
    </row>
    <row r="19" spans="1:6" x14ac:dyDescent="0.2">
      <c r="A19" s="8" t="s">
        <v>25</v>
      </c>
      <c r="B19" s="9"/>
      <c r="C19" s="34">
        <v>-2.2400000000000002</v>
      </c>
    </row>
    <row r="20" spans="1:6" x14ac:dyDescent="0.2">
      <c r="A20" s="30" t="s">
        <v>15</v>
      </c>
      <c r="B20" s="31"/>
      <c r="C20" s="32">
        <v>0</v>
      </c>
    </row>
    <row r="21" spans="1:6" x14ac:dyDescent="0.2">
      <c r="A21" s="27" t="s">
        <v>40</v>
      </c>
      <c r="B21" s="28"/>
      <c r="C21" s="40">
        <v>0</v>
      </c>
    </row>
    <row r="22" spans="1:6" x14ac:dyDescent="0.2">
      <c r="A22" s="8" t="s">
        <v>266</v>
      </c>
      <c r="B22" s="9"/>
      <c r="C22" s="34">
        <f>C16+C17+C18+C19+C20+C21</f>
        <v>47.76</v>
      </c>
    </row>
    <row r="23" spans="1:6" x14ac:dyDescent="0.2">
      <c r="A23" s="9"/>
      <c r="B23" s="9"/>
      <c r="C23" s="10"/>
    </row>
    <row r="24" spans="1:6" x14ac:dyDescent="0.2">
      <c r="A24" s="17" t="s">
        <v>42</v>
      </c>
      <c r="B24" s="9"/>
      <c r="C24" s="10"/>
    </row>
    <row r="25" spans="1:6" x14ac:dyDescent="0.2">
      <c r="A25" s="8"/>
      <c r="B25" s="9"/>
      <c r="C25" s="10"/>
    </row>
    <row r="26" spans="1:6" x14ac:dyDescent="0.2">
      <c r="A26" s="8" t="s">
        <v>265</v>
      </c>
      <c r="B26" s="9"/>
      <c r="C26" s="77">
        <v>1032.8399999999999</v>
      </c>
      <c r="D26" t="s">
        <v>258</v>
      </c>
    </row>
    <row r="27" spans="1:6" x14ac:dyDescent="0.2">
      <c r="A27" s="8" t="s">
        <v>4</v>
      </c>
      <c r="B27" s="9"/>
      <c r="C27" s="75">
        <v>325</v>
      </c>
    </row>
    <row r="28" spans="1:6" x14ac:dyDescent="0.2">
      <c r="A28" s="8" t="s">
        <v>43</v>
      </c>
      <c r="B28" s="9"/>
      <c r="C28" s="75">
        <f>Betterworld!J135</f>
        <v>-2.48</v>
      </c>
    </row>
    <row r="29" spans="1:6" x14ac:dyDescent="0.2">
      <c r="A29" s="30" t="s">
        <v>15</v>
      </c>
      <c r="B29" s="31"/>
      <c r="C29" s="76">
        <v>0</v>
      </c>
    </row>
    <row r="30" spans="1:6" x14ac:dyDescent="0.2">
      <c r="A30" s="8" t="s">
        <v>266</v>
      </c>
      <c r="B30" s="9"/>
      <c r="C30" s="75">
        <f>C26+C27+C28-C29</f>
        <v>1355.36</v>
      </c>
    </row>
    <row r="31" spans="1:6" x14ac:dyDescent="0.2">
      <c r="A31" s="8"/>
      <c r="B31" s="9"/>
      <c r="C31" s="34"/>
    </row>
    <row r="32" spans="1:6" x14ac:dyDescent="0.2">
      <c r="A32" s="17" t="s">
        <v>26</v>
      </c>
      <c r="B32" s="9"/>
      <c r="C32" s="2"/>
    </row>
    <row r="33" spans="1:4" x14ac:dyDescent="0.2">
      <c r="A33" s="17"/>
      <c r="B33" s="9"/>
      <c r="C33" s="2"/>
    </row>
    <row r="34" spans="1:4" x14ac:dyDescent="0.2">
      <c r="A34" s="8" t="s">
        <v>265</v>
      </c>
      <c r="B34" s="9"/>
      <c r="C34" s="14">
        <v>270390.46999999997</v>
      </c>
      <c r="D34" t="s">
        <v>6</v>
      </c>
    </row>
    <row r="35" spans="1:4" x14ac:dyDescent="0.2">
      <c r="A35" s="27" t="s">
        <v>4</v>
      </c>
      <c r="B35" s="28"/>
      <c r="C35" s="29">
        <v>2845.13</v>
      </c>
    </row>
    <row r="36" spans="1:4" x14ac:dyDescent="0.2">
      <c r="A36" s="8" t="s">
        <v>27</v>
      </c>
      <c r="B36" s="9"/>
      <c r="C36" s="10">
        <v>0</v>
      </c>
    </row>
    <row r="37" spans="1:4" x14ac:dyDescent="0.2">
      <c r="A37" s="30" t="s">
        <v>32</v>
      </c>
      <c r="B37" s="31"/>
      <c r="C37" s="33">
        <v>0</v>
      </c>
    </row>
    <row r="38" spans="1:4" x14ac:dyDescent="0.2">
      <c r="A38" s="30" t="s">
        <v>122</v>
      </c>
      <c r="B38" s="31"/>
      <c r="C38" s="33">
        <v>0</v>
      </c>
    </row>
    <row r="39" spans="1:4" x14ac:dyDescent="0.2">
      <c r="A39" s="37" t="s">
        <v>5</v>
      </c>
      <c r="B39" s="38"/>
      <c r="C39" s="39">
        <v>-17202.169999999998</v>
      </c>
    </row>
    <row r="40" spans="1:4" x14ac:dyDescent="0.2">
      <c r="A40" s="8" t="s">
        <v>266</v>
      </c>
      <c r="B40" s="9"/>
      <c r="C40" s="11">
        <f>C34+C35+C36+C37+C39+C38</f>
        <v>256033.43</v>
      </c>
    </row>
    <row r="41" spans="1:4" x14ac:dyDescent="0.2">
      <c r="A41" s="16" t="s">
        <v>6</v>
      </c>
      <c r="B41" s="9"/>
      <c r="C41" s="10"/>
    </row>
    <row r="42" spans="1:4" x14ac:dyDescent="0.2">
      <c r="A42" s="8"/>
      <c r="B42" s="9"/>
      <c r="C42" s="2"/>
    </row>
    <row r="43" spans="1:4" x14ac:dyDescent="0.2">
      <c r="A43" s="12" t="s">
        <v>6</v>
      </c>
      <c r="C43" s="13" t="s">
        <v>6</v>
      </c>
    </row>
    <row r="44" spans="1:4" ht="34" x14ac:dyDescent="0.2">
      <c r="A44" s="18" t="s">
        <v>292</v>
      </c>
    </row>
    <row r="45" spans="1:4" x14ac:dyDescent="0.2">
      <c r="A45" s="46">
        <f>'WF Checking Acct'!I31</f>
        <v>15825.39</v>
      </c>
      <c r="B45" s="45" t="s">
        <v>41</v>
      </c>
    </row>
    <row r="46" spans="1:4" x14ac:dyDescent="0.2">
      <c r="A46" s="47">
        <f>'WF Checking Acct'!I32</f>
        <v>1376.78</v>
      </c>
      <c r="B46" s="44" t="s">
        <v>57</v>
      </c>
    </row>
    <row r="47" spans="1:4" x14ac:dyDescent="0.2">
      <c r="A47" s="36">
        <v>0</v>
      </c>
      <c r="B47" t="s">
        <v>6</v>
      </c>
    </row>
    <row r="48" spans="1:4" x14ac:dyDescent="0.2">
      <c r="A48" s="35">
        <f>SUM(A45:A47)</f>
        <v>17202.169999999998</v>
      </c>
    </row>
    <row r="49" spans="1:1" x14ac:dyDescent="0.2">
      <c r="A49" s="25"/>
    </row>
  </sheetData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860E9-34E7-4D3B-9A0F-DA02E9133DC5}">
  <sheetPr codeName="Sheet2"/>
  <dimension ref="A1:G10"/>
  <sheetViews>
    <sheetView workbookViewId="0">
      <selection activeCell="G8" sqref="G8"/>
    </sheetView>
  </sheetViews>
  <sheetFormatPr baseColWidth="10" defaultColWidth="9" defaultRowHeight="16" x14ac:dyDescent="0.2"/>
  <cols>
    <col min="1" max="1" width="29.33203125" customWidth="1"/>
    <col min="2" max="2" width="13.5" customWidth="1"/>
    <col min="3" max="3" width="10.6640625" customWidth="1"/>
    <col min="4" max="4" width="12" customWidth="1"/>
    <col min="5" max="6" width="6.6640625" customWidth="1"/>
    <col min="7" max="7" width="10.1640625" bestFit="1" customWidth="1"/>
  </cols>
  <sheetData>
    <row r="1" spans="1:7" ht="18" x14ac:dyDescent="0.2">
      <c r="A1" s="157" t="s">
        <v>23</v>
      </c>
      <c r="B1" s="158"/>
      <c r="C1" s="158"/>
      <c r="D1" s="158"/>
      <c r="E1" s="158"/>
      <c r="F1" s="158"/>
      <c r="G1" s="158"/>
    </row>
    <row r="2" spans="1:7" ht="18" x14ac:dyDescent="0.2">
      <c r="A2" s="157" t="s">
        <v>22</v>
      </c>
      <c r="B2" s="158"/>
      <c r="C2" s="158"/>
      <c r="D2" s="158"/>
      <c r="E2" s="158"/>
      <c r="F2" s="158"/>
      <c r="G2" s="158"/>
    </row>
    <row r="3" spans="1:7" x14ac:dyDescent="0.2">
      <c r="A3" s="159" t="s">
        <v>267</v>
      </c>
      <c r="B3" s="158"/>
      <c r="C3" s="158"/>
      <c r="D3" s="158"/>
      <c r="E3" s="158"/>
      <c r="F3" s="158"/>
      <c r="G3" s="158"/>
    </row>
    <row r="5" spans="1:7" ht="27" x14ac:dyDescent="0.2">
      <c r="B5" s="19" t="s">
        <v>13</v>
      </c>
      <c r="C5" s="19" t="s">
        <v>20</v>
      </c>
      <c r="D5" s="19" t="s">
        <v>14</v>
      </c>
      <c r="E5" s="19" t="s">
        <v>11</v>
      </c>
      <c r="F5" s="19" t="s">
        <v>10</v>
      </c>
      <c r="G5" s="19" t="s">
        <v>9</v>
      </c>
    </row>
    <row r="6" spans="1:7" x14ac:dyDescent="0.2">
      <c r="A6" s="20" t="s">
        <v>31</v>
      </c>
    </row>
    <row r="7" spans="1:7" x14ac:dyDescent="0.2">
      <c r="B7" s="21" t="s">
        <v>19</v>
      </c>
      <c r="G7" s="22">
        <v>105192.76</v>
      </c>
    </row>
    <row r="8" spans="1:7" x14ac:dyDescent="0.2">
      <c r="B8" s="26" t="d">
        <v>2023-01-31</v>
      </c>
      <c r="C8" s="21"/>
      <c r="D8" s="21" t="s">
        <v>30</v>
      </c>
      <c r="E8" s="22">
        <v>89.37</v>
      </c>
      <c r="F8" s="23"/>
      <c r="G8" s="22">
        <f>G7+E8</f>
        <v>105282.12999999999</v>
      </c>
    </row>
    <row r="9" spans="1:7" x14ac:dyDescent="0.2">
      <c r="A9" s="20" t="s">
        <v>29</v>
      </c>
      <c r="E9" s="24">
        <f>E8</f>
        <v>89.37</v>
      </c>
      <c r="F9" s="24"/>
    </row>
    <row r="10" spans="1:7" x14ac:dyDescent="0.2">
      <c r="A10" s="20" t="s">
        <v>7</v>
      </c>
      <c r="E10" s="24">
        <f>E9</f>
        <v>89.37</v>
      </c>
      <c r="F10" s="24"/>
    </row>
  </sheetData>
  <mergeCells count="3">
    <mergeCell ref="A1:G1"/>
    <mergeCell ref="A2:G2"/>
    <mergeCell ref="A3:G3"/>
  </mergeCells>
  <pageMargins left="0.7" right="0.7" top="0.75" bottom="0.75" header="0.3" footer="0.3"/>
  <drawing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9C2EB-828E-489C-ACBE-2B4A6DF074A7}">
  <dimension ref="A1:I12"/>
  <sheetViews>
    <sheetView workbookViewId="0">
      <selection activeCell="I10" sqref="I10"/>
    </sheetView>
  </sheetViews>
  <sheetFormatPr baseColWidth="10" defaultColWidth="8.83203125" defaultRowHeight="16" x14ac:dyDescent="0.2"/>
  <cols>
    <col min="1" max="1" width="12.6640625" customWidth="1"/>
    <col min="2" max="2" width="14.33203125" customWidth="1"/>
    <col min="3" max="4" width="6.6640625" customWidth="1"/>
    <col min="5" max="5" width="11.1640625" customWidth="1"/>
    <col min="6" max="6" width="38.33203125" customWidth="1"/>
    <col min="7" max="9" width="6.6640625" customWidth="1"/>
  </cols>
  <sheetData>
    <row r="1" spans="1:9" ht="18" x14ac:dyDescent="0.2">
      <c r="A1" s="157" t="s">
        <v>23</v>
      </c>
      <c r="B1" s="158"/>
      <c r="C1" s="158"/>
      <c r="D1" s="158"/>
      <c r="E1" s="158"/>
      <c r="F1" s="158"/>
      <c r="G1" s="158"/>
      <c r="H1" s="158"/>
      <c r="I1" s="158"/>
    </row>
    <row r="2" spans="1:9" ht="18" x14ac:dyDescent="0.2">
      <c r="A2" s="157" t="s">
        <v>22</v>
      </c>
      <c r="B2" s="158"/>
      <c r="C2" s="158"/>
      <c r="D2" s="158"/>
      <c r="E2" s="158"/>
      <c r="F2" s="158"/>
      <c r="G2" s="158"/>
      <c r="H2" s="158"/>
      <c r="I2" s="158"/>
    </row>
    <row r="3" spans="1:9" x14ac:dyDescent="0.2">
      <c r="A3" s="160" t="s">
        <v>267</v>
      </c>
      <c r="B3" s="158"/>
      <c r="C3" s="158"/>
      <c r="D3" s="158"/>
      <c r="E3" s="158"/>
      <c r="F3" s="158"/>
      <c r="G3" s="158"/>
      <c r="H3" s="158"/>
      <c r="I3" s="158"/>
    </row>
    <row r="5" spans="1:9" ht="40" x14ac:dyDescent="0.2">
      <c r="B5" s="19" t="s">
        <v>13</v>
      </c>
      <c r="C5" s="19" t="s">
        <v>21</v>
      </c>
      <c r="D5" s="19" t="s">
        <v>12</v>
      </c>
      <c r="E5" s="19" t="s">
        <v>20</v>
      </c>
      <c r="F5" s="19" t="s">
        <v>14</v>
      </c>
      <c r="G5" s="19" t="s">
        <v>11</v>
      </c>
      <c r="H5" s="19" t="s">
        <v>10</v>
      </c>
      <c r="I5" s="19" t="s">
        <v>9</v>
      </c>
    </row>
    <row r="6" spans="1:9" x14ac:dyDescent="0.2">
      <c r="A6" s="20" t="s">
        <v>117</v>
      </c>
    </row>
    <row r="7" spans="1:9" x14ac:dyDescent="0.2">
      <c r="B7" s="21" t="s">
        <v>19</v>
      </c>
      <c r="C7" s="21" t="s">
        <v>6</v>
      </c>
      <c r="D7" s="21"/>
      <c r="E7" s="21"/>
      <c r="F7" s="42" t="s">
        <v>6</v>
      </c>
      <c r="G7" s="145" t="s">
        <v>6</v>
      </c>
      <c r="H7" s="145"/>
      <c r="I7" s="145">
        <v>0</v>
      </c>
    </row>
    <row r="8" spans="1:9" x14ac:dyDescent="0.2">
      <c r="B8" s="26" t="d">
        <v>2023-01-01</v>
      </c>
      <c r="C8" s="21" t="s">
        <v>268</v>
      </c>
      <c r="D8" s="21"/>
      <c r="E8" s="21" t="s">
        <v>6</v>
      </c>
      <c r="F8" s="21" t="s">
        <v>14</v>
      </c>
      <c r="G8" s="145">
        <v>50</v>
      </c>
      <c r="H8" s="145">
        <v>0</v>
      </c>
      <c r="I8" s="145">
        <f>I7+G8-H8</f>
        <v>50</v>
      </c>
    </row>
    <row r="9" spans="1:9" x14ac:dyDescent="0.2">
      <c r="B9" s="26" t="d">
        <v>2023-01-31</v>
      </c>
      <c r="C9" s="21" t="s">
        <v>269</v>
      </c>
      <c r="D9" s="21"/>
      <c r="E9" s="21"/>
      <c r="F9" s="21" t="s">
        <v>270</v>
      </c>
      <c r="G9" s="145"/>
      <c r="H9" s="145">
        <v>2.2400000000000002</v>
      </c>
      <c r="I9" s="145">
        <f>I8-H9</f>
        <v>47.76</v>
      </c>
    </row>
    <row r="10" spans="1:9" x14ac:dyDescent="0.2">
      <c r="B10" s="26"/>
      <c r="C10" s="21"/>
      <c r="D10" s="21"/>
      <c r="E10" s="21"/>
      <c r="F10" s="21"/>
      <c r="G10" s="145"/>
      <c r="H10" s="145"/>
      <c r="I10" s="145"/>
    </row>
    <row r="11" spans="1:9" x14ac:dyDescent="0.2">
      <c r="A11" s="20" t="s">
        <v>118</v>
      </c>
      <c r="G11" s="24">
        <f>SUM(G8:G10)</f>
        <v>50</v>
      </c>
      <c r="H11" s="24">
        <f>SUM(H8:H10)</f>
        <v>2.2400000000000002</v>
      </c>
    </row>
    <row r="12" spans="1:9" x14ac:dyDescent="0.2">
      <c r="A12" s="20" t="s">
        <v>7</v>
      </c>
      <c r="G12" s="24">
        <v>0</v>
      </c>
      <c r="H12" s="24">
        <v>0</v>
      </c>
    </row>
  </sheetData>
  <mergeCells count="3">
    <mergeCell ref="A1:I1"/>
    <mergeCell ref="A2:I2"/>
    <mergeCell ref="A3:I3"/>
  </mergeCells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13A5F-5FDC-48A4-A671-8FD02E2F768B}">
  <sheetPr codeName="Sheet3"/>
  <dimension ref="A1:J33"/>
  <sheetViews>
    <sheetView workbookViewId="0">
      <selection activeCell="G32" sqref="G32"/>
    </sheetView>
  </sheetViews>
  <sheetFormatPr baseColWidth="10" defaultColWidth="8.83203125" defaultRowHeight="16" x14ac:dyDescent="0.2"/>
  <cols>
    <col min="1" max="1" width="30.1640625" customWidth="1"/>
    <col min="2" max="2" width="13.5" customWidth="1"/>
    <col min="3" max="3" width="9" customWidth="1"/>
    <col min="4" max="4" width="6.6640625" customWidth="1"/>
    <col min="5" max="5" width="24" customWidth="1"/>
    <col min="6" max="6" width="21.6640625" customWidth="1"/>
    <col min="7" max="7" width="37.6640625" customWidth="1"/>
    <col min="8" max="8" width="8.1640625" customWidth="1"/>
    <col min="9" max="9" width="11.1640625" bestFit="1" customWidth="1"/>
    <col min="10" max="10" width="8.33203125" bestFit="1" customWidth="1"/>
  </cols>
  <sheetData>
    <row r="1" spans="1:10" ht="18" x14ac:dyDescent="0.2">
      <c r="A1" s="157" t="s">
        <v>23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0" ht="18" x14ac:dyDescent="0.2">
      <c r="A2" s="157" t="s">
        <v>22</v>
      </c>
      <c r="B2" s="158"/>
      <c r="C2" s="158"/>
      <c r="D2" s="158"/>
      <c r="E2" s="158"/>
      <c r="F2" s="158"/>
      <c r="G2" s="158"/>
      <c r="H2" s="158"/>
      <c r="I2" s="158"/>
      <c r="J2" s="158"/>
    </row>
    <row r="3" spans="1:10" x14ac:dyDescent="0.2">
      <c r="A3" s="160" t="s">
        <v>290</v>
      </c>
      <c r="B3" s="158"/>
      <c r="C3" s="158"/>
      <c r="D3" s="158"/>
      <c r="E3" s="158"/>
      <c r="F3" s="158"/>
      <c r="G3" s="158"/>
      <c r="H3" s="158"/>
      <c r="I3" s="158"/>
      <c r="J3" s="158"/>
    </row>
    <row r="5" spans="1:10" ht="27" x14ac:dyDescent="0.2">
      <c r="B5" s="19" t="s">
        <v>13</v>
      </c>
      <c r="C5" s="19" t="s">
        <v>21</v>
      </c>
      <c r="D5" s="19" t="s">
        <v>33</v>
      </c>
      <c r="E5" s="19" t="s">
        <v>12</v>
      </c>
      <c r="F5" s="19" t="s">
        <v>20</v>
      </c>
      <c r="G5" s="19" t="s">
        <v>14</v>
      </c>
      <c r="H5" s="19" t="s">
        <v>11</v>
      </c>
      <c r="I5" s="19" t="s">
        <v>10</v>
      </c>
      <c r="J5" s="19" t="s">
        <v>9</v>
      </c>
    </row>
    <row r="6" spans="1:10" x14ac:dyDescent="0.2">
      <c r="A6" s="20" t="s">
        <v>28</v>
      </c>
    </row>
    <row r="7" spans="1:10" x14ac:dyDescent="0.2">
      <c r="B7" s="21" t="s">
        <v>19</v>
      </c>
      <c r="J7" s="22">
        <v>270390.46999999997</v>
      </c>
    </row>
    <row r="8" spans="1:10" x14ac:dyDescent="0.2">
      <c r="B8" s="146" t="s">
        <v>289</v>
      </c>
      <c r="C8" s="146" t="s">
        <v>8</v>
      </c>
      <c r="D8" s="146"/>
      <c r="E8" s="146"/>
      <c r="F8" s="146"/>
      <c r="G8" s="147" t="s">
        <v>36</v>
      </c>
      <c r="H8" s="148">
        <v>60.77</v>
      </c>
      <c r="I8" s="23"/>
      <c r="J8" s="22">
        <v>270451.24</v>
      </c>
    </row>
    <row r="9" spans="1:10" x14ac:dyDescent="0.2">
      <c r="B9" s="146" t="s">
        <v>288</v>
      </c>
      <c r="C9" s="146" t="s">
        <v>8</v>
      </c>
      <c r="D9" s="146"/>
      <c r="E9" s="146"/>
      <c r="F9" s="146"/>
      <c r="G9" s="147" t="s">
        <v>36</v>
      </c>
      <c r="H9" s="148">
        <v>838.15</v>
      </c>
      <c r="I9" s="23"/>
      <c r="J9" s="22">
        <v>271289.39</v>
      </c>
    </row>
    <row r="10" spans="1:10" x14ac:dyDescent="0.2">
      <c r="B10" s="146" t="s">
        <v>285</v>
      </c>
      <c r="C10" s="146" t="s">
        <v>8</v>
      </c>
      <c r="D10" s="146"/>
      <c r="E10" s="146"/>
      <c r="F10" s="146"/>
      <c r="G10" s="147" t="s">
        <v>36</v>
      </c>
      <c r="H10" s="148">
        <v>48.6</v>
      </c>
      <c r="I10" s="23"/>
      <c r="J10" s="22">
        <v>271337.99</v>
      </c>
    </row>
    <row r="11" spans="1:10" x14ac:dyDescent="0.2">
      <c r="B11" s="150" t="s">
        <v>285</v>
      </c>
      <c r="C11" s="150" t="s">
        <v>54</v>
      </c>
      <c r="D11" s="150">
        <v>9580</v>
      </c>
      <c r="E11" s="150" t="s">
        <v>287</v>
      </c>
      <c r="F11" s="150"/>
      <c r="G11" s="150" t="s">
        <v>286</v>
      </c>
      <c r="H11" s="151"/>
      <c r="I11" s="152">
        <v>112.7</v>
      </c>
      <c r="J11" s="22">
        <v>271225.28999999998</v>
      </c>
    </row>
    <row r="12" spans="1:10" x14ac:dyDescent="0.2">
      <c r="B12" s="150" t="s">
        <v>285</v>
      </c>
      <c r="C12" s="150" t="s">
        <v>54</v>
      </c>
      <c r="D12" s="150">
        <v>9581</v>
      </c>
      <c r="E12" s="150" t="s">
        <v>157</v>
      </c>
      <c r="F12" s="150"/>
      <c r="G12" s="150" t="s">
        <v>251</v>
      </c>
      <c r="H12" s="151"/>
      <c r="I12" s="152">
        <v>1613.97</v>
      </c>
      <c r="J12" s="22">
        <v>269611.32</v>
      </c>
    </row>
    <row r="13" spans="1:10" x14ac:dyDescent="0.2">
      <c r="B13" s="146" t="s">
        <v>284</v>
      </c>
      <c r="C13" s="146" t="s">
        <v>8</v>
      </c>
      <c r="D13" s="146"/>
      <c r="E13" s="146"/>
      <c r="F13" s="146"/>
      <c r="G13" s="147" t="s">
        <v>36</v>
      </c>
      <c r="H13" s="148">
        <v>24.25</v>
      </c>
      <c r="I13" s="23"/>
      <c r="J13" s="22">
        <v>269635.57</v>
      </c>
    </row>
    <row r="14" spans="1:10" x14ac:dyDescent="0.2">
      <c r="B14" s="153" t="s">
        <v>283</v>
      </c>
      <c r="C14" s="153" t="s">
        <v>34</v>
      </c>
      <c r="D14" s="153"/>
      <c r="E14" s="153" t="s">
        <v>121</v>
      </c>
      <c r="F14" s="153"/>
      <c r="G14" s="153" t="s">
        <v>35</v>
      </c>
      <c r="H14" s="154"/>
      <c r="I14" s="155">
        <v>104.89</v>
      </c>
      <c r="J14" s="22">
        <v>269530.68</v>
      </c>
    </row>
    <row r="15" spans="1:10" x14ac:dyDescent="0.2">
      <c r="B15" s="153" t="s">
        <v>282</v>
      </c>
      <c r="C15" s="153" t="s">
        <v>34</v>
      </c>
      <c r="D15" s="153"/>
      <c r="E15" s="153" t="s">
        <v>38</v>
      </c>
      <c r="F15" s="153"/>
      <c r="G15" s="153" t="s">
        <v>35</v>
      </c>
      <c r="H15" s="154"/>
      <c r="I15" s="155">
        <v>30.46</v>
      </c>
      <c r="J15" s="22">
        <v>269500.21999999997</v>
      </c>
    </row>
    <row r="16" spans="1:10" x14ac:dyDescent="0.2">
      <c r="B16" s="146" t="s">
        <v>281</v>
      </c>
      <c r="C16" s="146" t="s">
        <v>8</v>
      </c>
      <c r="D16" s="146"/>
      <c r="E16" s="146" t="s">
        <v>274</v>
      </c>
      <c r="F16" s="146"/>
      <c r="G16" s="147" t="s">
        <v>36</v>
      </c>
      <c r="H16" s="148">
        <v>131.38999999999999</v>
      </c>
      <c r="I16" s="23"/>
      <c r="J16" s="22">
        <v>269631.61</v>
      </c>
    </row>
    <row r="17" spans="1:10" x14ac:dyDescent="0.2">
      <c r="B17" s="146" t="s">
        <v>280</v>
      </c>
      <c r="C17" s="146" t="s">
        <v>8</v>
      </c>
      <c r="D17" s="146"/>
      <c r="E17" s="146" t="s">
        <v>274</v>
      </c>
      <c r="F17" s="146"/>
      <c r="G17" s="147" t="s">
        <v>36</v>
      </c>
      <c r="H17" s="148">
        <v>43.27</v>
      </c>
      <c r="I17" s="23"/>
      <c r="J17" s="22">
        <v>269674.88</v>
      </c>
    </row>
    <row r="18" spans="1:10" x14ac:dyDescent="0.2">
      <c r="B18" s="146" t="s">
        <v>279</v>
      </c>
      <c r="C18" s="146" t="s">
        <v>8</v>
      </c>
      <c r="D18" s="146"/>
      <c r="E18" s="146"/>
      <c r="F18" s="146"/>
      <c r="G18" s="147" t="s">
        <v>36</v>
      </c>
      <c r="H18" s="148">
        <v>116</v>
      </c>
      <c r="I18" s="23"/>
      <c r="J18" s="22">
        <v>269790.88</v>
      </c>
    </row>
    <row r="19" spans="1:10" x14ac:dyDescent="0.2">
      <c r="B19" s="146" t="s">
        <v>279</v>
      </c>
      <c r="C19" s="146" t="s">
        <v>8</v>
      </c>
      <c r="D19" s="146"/>
      <c r="E19" s="146" t="s">
        <v>274</v>
      </c>
      <c r="F19" s="146"/>
      <c r="G19" s="147" t="s">
        <v>36</v>
      </c>
      <c r="H19" s="148">
        <v>296.60000000000002</v>
      </c>
      <c r="I19" s="23"/>
      <c r="J19" s="22">
        <v>270087.48</v>
      </c>
    </row>
    <row r="20" spans="1:10" x14ac:dyDescent="0.2">
      <c r="B20" s="153" t="s">
        <v>275</v>
      </c>
      <c r="C20" s="153" t="s">
        <v>34</v>
      </c>
      <c r="D20" s="153"/>
      <c r="E20" s="153" t="s">
        <v>278</v>
      </c>
      <c r="F20" s="153" t="s">
        <v>277</v>
      </c>
      <c r="G20" s="153" t="s">
        <v>273</v>
      </c>
      <c r="H20" s="154"/>
      <c r="I20" s="155">
        <v>1241.43</v>
      </c>
      <c r="J20" s="22">
        <v>268846.05</v>
      </c>
    </row>
    <row r="21" spans="1:10" x14ac:dyDescent="0.2">
      <c r="B21" s="146" t="s">
        <v>275</v>
      </c>
      <c r="C21" s="146" t="s">
        <v>8</v>
      </c>
      <c r="D21" s="146"/>
      <c r="E21" s="146"/>
      <c r="F21" s="146"/>
      <c r="G21" s="146" t="s">
        <v>276</v>
      </c>
      <c r="H21" s="148">
        <v>1100</v>
      </c>
      <c r="I21" s="23"/>
      <c r="J21" s="22">
        <v>269946.05</v>
      </c>
    </row>
    <row r="22" spans="1:10" x14ac:dyDescent="0.2">
      <c r="B22" s="146" t="s">
        <v>275</v>
      </c>
      <c r="C22" s="146" t="s">
        <v>8</v>
      </c>
      <c r="D22" s="146"/>
      <c r="E22" s="146" t="s">
        <v>274</v>
      </c>
      <c r="F22" s="146"/>
      <c r="G22" s="147" t="s">
        <v>36</v>
      </c>
      <c r="H22" s="148">
        <v>184.76</v>
      </c>
      <c r="I22" s="23"/>
      <c r="J22" s="22">
        <v>270130.81</v>
      </c>
    </row>
    <row r="23" spans="1:10" x14ac:dyDescent="0.2">
      <c r="B23" s="150" t="s">
        <v>271</v>
      </c>
      <c r="C23" s="150" t="s">
        <v>54</v>
      </c>
      <c r="D23" s="150">
        <v>9584</v>
      </c>
      <c r="E23" s="150" t="s">
        <v>252</v>
      </c>
      <c r="F23" s="150"/>
      <c r="G23" s="150" t="s">
        <v>273</v>
      </c>
      <c r="H23" s="151"/>
      <c r="I23" s="152">
        <v>13750</v>
      </c>
      <c r="J23" s="22">
        <v>256380.81</v>
      </c>
    </row>
    <row r="24" spans="1:10" x14ac:dyDescent="0.2">
      <c r="B24" s="146" t="s">
        <v>271</v>
      </c>
      <c r="C24" s="146" t="s">
        <v>8</v>
      </c>
      <c r="D24" s="146"/>
      <c r="E24" s="146" t="s">
        <v>250</v>
      </c>
      <c r="F24" s="146"/>
      <c r="G24" s="147" t="s">
        <v>36</v>
      </c>
      <c r="H24" s="148">
        <v>1.34</v>
      </c>
      <c r="I24" s="23"/>
      <c r="J24" s="22">
        <v>256382.15</v>
      </c>
    </row>
    <row r="25" spans="1:10" x14ac:dyDescent="0.2">
      <c r="B25" s="150" t="s">
        <v>271</v>
      </c>
      <c r="C25" s="150" t="s">
        <v>54</v>
      </c>
      <c r="D25" s="150">
        <v>9583</v>
      </c>
      <c r="E25" s="150" t="s">
        <v>56</v>
      </c>
      <c r="F25" s="150" t="s">
        <v>272</v>
      </c>
      <c r="G25" s="150" t="s">
        <v>55</v>
      </c>
      <c r="H25" s="151"/>
      <c r="I25" s="152">
        <v>300</v>
      </c>
      <c r="J25" s="22">
        <v>256082.15</v>
      </c>
    </row>
    <row r="26" spans="1:10" x14ac:dyDescent="0.2">
      <c r="B26" s="150" t="s">
        <v>271</v>
      </c>
      <c r="C26" s="150" t="s">
        <v>54</v>
      </c>
      <c r="D26" s="150">
        <v>9585</v>
      </c>
      <c r="E26" s="150" t="s">
        <v>119</v>
      </c>
      <c r="F26" s="150"/>
      <c r="G26" s="150" t="s">
        <v>120</v>
      </c>
      <c r="H26" s="151"/>
      <c r="I26" s="152">
        <v>48.72</v>
      </c>
      <c r="J26" s="22">
        <v>256033.43</v>
      </c>
    </row>
    <row r="27" spans="1:10" x14ac:dyDescent="0.2">
      <c r="A27" s="20" t="s">
        <v>37</v>
      </c>
      <c r="H27" s="149">
        <v>2845.13</v>
      </c>
      <c r="I27" s="24">
        <v>17202.169999999998</v>
      </c>
    </row>
    <row r="28" spans="1:10" x14ac:dyDescent="0.2">
      <c r="A28" s="20" t="s">
        <v>7</v>
      </c>
      <c r="H28" s="24">
        <v>2845.13</v>
      </c>
      <c r="I28" s="24">
        <v>17202.169999999998</v>
      </c>
    </row>
    <row r="31" spans="1:10" x14ac:dyDescent="0.2">
      <c r="G31" s="45" t="s">
        <v>291</v>
      </c>
      <c r="H31" s="45"/>
      <c r="I31" s="156">
        <f>I11+I12+I23+I25+I26</f>
        <v>15825.39</v>
      </c>
    </row>
    <row r="32" spans="1:10" x14ac:dyDescent="0.2">
      <c r="G32" s="44" t="s">
        <v>57</v>
      </c>
      <c r="H32" s="44"/>
      <c r="I32" s="50">
        <f>I14+I15+I20</f>
        <v>1376.78</v>
      </c>
    </row>
    <row r="33" spans="9:9" x14ac:dyDescent="0.2">
      <c r="I33" s="2">
        <f>SUM(I31:I32)</f>
        <v>17202.169999999998</v>
      </c>
    </row>
  </sheetData>
  <sortState xmlns:xlrd2="http://schemas.microsoft.com/office/spreadsheetml/2017/richdata2" ref="B8:J35">
    <sortCondition ref="C8:C35"/>
    <sortCondition ref="D8:D35"/>
  </sortState>
  <mergeCells count="3">
    <mergeCell ref="A3:J3"/>
    <mergeCell ref="A1:J1"/>
    <mergeCell ref="A2:J2"/>
  </mergeCells>
  <pageMargins left="0.7" right="0.7" top="0.75" bottom="0.75" header="0.3" footer="0.3"/>
  <drawing r:id="rId1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094A28-3E41-4457-94BA-0E9A6F24BA00}">
  <dimension ref="A1:O137"/>
  <sheetViews>
    <sheetView topLeftCell="A109" workbookViewId="0">
      <selection activeCell="D129" sqref="D129"/>
    </sheetView>
  </sheetViews>
  <sheetFormatPr baseColWidth="10" defaultColWidth="8.83203125" defaultRowHeight="16" x14ac:dyDescent="0.2"/>
  <cols>
    <col min="2" max="2" width="14.6640625" customWidth="1"/>
    <col min="3" max="3" width="13.33203125" customWidth="1"/>
    <col min="5" max="5" width="12.6640625" customWidth="1"/>
    <col min="8" max="8" width="15" customWidth="1"/>
    <col min="9" max="9" width="13.1640625" customWidth="1"/>
    <col min="10" max="10" width="14.33203125" customWidth="1"/>
    <col min="11" max="11" width="11.33203125" customWidth="1"/>
    <col min="12" max="12" width="4.6640625" customWidth="1"/>
    <col min="13" max="13" width="13.6640625" customWidth="1"/>
    <col min="14" max="14" width="9.6640625" bestFit="1" customWidth="1"/>
    <col min="15" max="15" width="16.6640625" customWidth="1"/>
  </cols>
  <sheetData>
    <row r="1" spans="1:13" ht="34" x14ac:dyDescent="0.2">
      <c r="A1" t="s">
        <v>53</v>
      </c>
      <c r="B1" t="s">
        <v>13</v>
      </c>
      <c r="C1" t="s">
        <v>52</v>
      </c>
      <c r="D1" t="s">
        <v>51</v>
      </c>
      <c r="E1" t="s">
        <v>58</v>
      </c>
      <c r="F1" t="s">
        <v>50</v>
      </c>
      <c r="G1" t="s">
        <v>49</v>
      </c>
      <c r="H1" t="s">
        <v>48</v>
      </c>
      <c r="I1" s="25" t="s">
        <v>257</v>
      </c>
      <c r="J1" t="s">
        <v>59</v>
      </c>
      <c r="L1" s="51"/>
      <c r="M1" t="s">
        <v>123</v>
      </c>
    </row>
    <row r="2" spans="1:13" x14ac:dyDescent="0.2">
      <c r="L2" s="51"/>
    </row>
    <row r="3" spans="1:13" x14ac:dyDescent="0.2">
      <c r="L3" s="51"/>
    </row>
    <row r="4" spans="1:13" x14ac:dyDescent="0.2">
      <c r="L4" s="51"/>
    </row>
    <row r="5" spans="1:13" x14ac:dyDescent="0.2">
      <c r="A5" s="129">
        <v>689572</v>
      </c>
      <c r="B5" s="129" t="s">
        <v>259</v>
      </c>
      <c r="C5" s="129" t="s">
        <v>47</v>
      </c>
      <c r="D5" s="129" t="s">
        <v>45</v>
      </c>
      <c r="E5" s="130">
        <v>154.79</v>
      </c>
      <c r="F5" s="129"/>
      <c r="G5" s="130">
        <v>4.79</v>
      </c>
      <c r="H5" s="130">
        <v>4.79</v>
      </c>
      <c r="I5" s="130">
        <v>0</v>
      </c>
      <c r="J5" s="130">
        <v>150</v>
      </c>
      <c r="K5" s="129"/>
      <c r="L5" s="51"/>
    </row>
    <row r="6" spans="1:13" x14ac:dyDescent="0.2">
      <c r="A6" s="129">
        <v>671160</v>
      </c>
      <c r="B6" s="129" t="s">
        <v>260</v>
      </c>
      <c r="C6" s="129" t="s">
        <v>90</v>
      </c>
      <c r="D6" s="129" t="s">
        <v>45</v>
      </c>
      <c r="E6" s="130">
        <v>75</v>
      </c>
      <c r="F6" s="129"/>
      <c r="G6" s="130">
        <v>0</v>
      </c>
      <c r="H6" s="130">
        <v>2.48</v>
      </c>
      <c r="I6" s="130">
        <v>2.48</v>
      </c>
      <c r="J6" s="130">
        <v>75</v>
      </c>
      <c r="K6" s="129"/>
      <c r="L6" s="51"/>
    </row>
    <row r="7" spans="1:13" x14ac:dyDescent="0.2">
      <c r="A7" s="129">
        <v>670699</v>
      </c>
      <c r="B7" s="129" t="s">
        <v>261</v>
      </c>
      <c r="C7" s="129" t="s">
        <v>110</v>
      </c>
      <c r="D7" s="129" t="s">
        <v>45</v>
      </c>
      <c r="E7" s="130">
        <v>103.3</v>
      </c>
      <c r="F7" s="129"/>
      <c r="G7" s="130">
        <v>3.3</v>
      </c>
      <c r="H7" s="130">
        <v>3.3</v>
      </c>
      <c r="I7" s="130">
        <v>0</v>
      </c>
      <c r="J7" s="130">
        <v>100</v>
      </c>
      <c r="K7" s="129"/>
      <c r="L7" s="51"/>
    </row>
    <row r="8" spans="1:13" x14ac:dyDescent="0.2">
      <c r="A8" s="129"/>
      <c r="B8" s="129"/>
      <c r="C8" s="129"/>
      <c r="D8" s="129"/>
      <c r="E8" s="129"/>
      <c r="F8" s="129"/>
      <c r="G8" s="129"/>
      <c r="H8" s="129"/>
      <c r="I8" s="130">
        <f>SUM(I5:I7)</f>
        <v>2.48</v>
      </c>
      <c r="J8" s="130">
        <f>SUM(J5:J7)</f>
        <v>325</v>
      </c>
      <c r="K8" s="130">
        <f>J8-I8</f>
        <v>322.52</v>
      </c>
      <c r="L8" s="51"/>
    </row>
    <row r="9" spans="1:13" x14ac:dyDescent="0.2">
      <c r="L9" s="51"/>
    </row>
    <row r="10" spans="1:13" x14ac:dyDescent="0.2">
      <c r="A10" s="114">
        <v>668471</v>
      </c>
      <c r="B10" s="114" t="s">
        <v>253</v>
      </c>
      <c r="C10" s="114" t="s">
        <v>47</v>
      </c>
      <c r="D10" s="114" t="s">
        <v>45</v>
      </c>
      <c r="E10" s="115">
        <v>154.79</v>
      </c>
      <c r="F10" s="114" t="s">
        <v>44</v>
      </c>
      <c r="G10" s="115">
        <v>4.79</v>
      </c>
      <c r="H10" s="115">
        <v>4.79</v>
      </c>
      <c r="I10" s="115">
        <v>0</v>
      </c>
      <c r="J10" s="115">
        <v>150</v>
      </c>
      <c r="K10" s="114"/>
      <c r="L10" s="51"/>
    </row>
    <row r="11" spans="1:13" x14ac:dyDescent="0.2">
      <c r="A11" s="114">
        <v>642962</v>
      </c>
      <c r="B11" s="114" t="s">
        <v>254</v>
      </c>
      <c r="C11" s="114" t="s">
        <v>64</v>
      </c>
      <c r="D11" s="114" t="s">
        <v>45</v>
      </c>
      <c r="E11" s="115">
        <v>200</v>
      </c>
      <c r="F11" s="114" t="s">
        <v>44</v>
      </c>
      <c r="G11" s="115">
        <v>0</v>
      </c>
      <c r="H11" s="115">
        <v>6.1</v>
      </c>
      <c r="I11" s="115">
        <v>6.1</v>
      </c>
      <c r="J11" s="115">
        <v>200</v>
      </c>
      <c r="K11" s="114"/>
      <c r="L11" s="51"/>
    </row>
    <row r="12" spans="1:13" x14ac:dyDescent="0.2">
      <c r="A12" s="114">
        <v>641848</v>
      </c>
      <c r="B12" s="114" t="s">
        <v>255</v>
      </c>
      <c r="C12" s="114" t="s">
        <v>90</v>
      </c>
      <c r="D12" s="114" t="s">
        <v>45</v>
      </c>
      <c r="E12" s="115">
        <v>75</v>
      </c>
      <c r="F12" s="114" t="s">
        <v>44</v>
      </c>
      <c r="G12" s="115">
        <v>0</v>
      </c>
      <c r="H12" s="115">
        <v>2.48</v>
      </c>
      <c r="I12" s="115">
        <v>2.48</v>
      </c>
      <c r="J12" s="115">
        <v>75</v>
      </c>
      <c r="K12" s="114"/>
      <c r="L12" s="51"/>
    </row>
    <row r="13" spans="1:13" x14ac:dyDescent="0.2">
      <c r="A13" s="114">
        <v>640554</v>
      </c>
      <c r="B13" s="114" t="s">
        <v>256</v>
      </c>
      <c r="C13" s="114" t="s">
        <v>110</v>
      </c>
      <c r="D13" s="114" t="s">
        <v>45</v>
      </c>
      <c r="E13" s="115">
        <v>103.3</v>
      </c>
      <c r="F13" s="114" t="s">
        <v>44</v>
      </c>
      <c r="G13" s="115">
        <v>3.3</v>
      </c>
      <c r="H13" s="115">
        <v>3.3</v>
      </c>
      <c r="I13" s="115">
        <v>0</v>
      </c>
      <c r="J13" s="115">
        <v>100</v>
      </c>
      <c r="K13" s="114"/>
      <c r="L13" s="51"/>
    </row>
    <row r="14" spans="1:13" x14ac:dyDescent="0.2">
      <c r="A14" s="114"/>
      <c r="B14" s="114"/>
      <c r="C14" s="114"/>
      <c r="D14" s="114"/>
      <c r="E14" s="114"/>
      <c r="F14" s="114"/>
      <c r="G14" s="114"/>
      <c r="H14" s="114"/>
      <c r="I14" s="115">
        <f>SUM(I10:I13)</f>
        <v>8.58</v>
      </c>
      <c r="J14" s="115">
        <f>SUM(J10:J13)</f>
        <v>525</v>
      </c>
      <c r="K14" s="115">
        <f>J14-I14</f>
        <v>516.41999999999996</v>
      </c>
      <c r="L14" s="51"/>
    </row>
    <row r="15" spans="1:13" x14ac:dyDescent="0.2">
      <c r="L15" s="51"/>
    </row>
    <row r="16" spans="1:13" x14ac:dyDescent="0.2">
      <c r="A16" s="49">
        <v>633734</v>
      </c>
      <c r="B16" s="49" t="s">
        <v>124</v>
      </c>
      <c r="C16" s="49" t="s">
        <v>47</v>
      </c>
      <c r="D16" s="49" t="s">
        <v>45</v>
      </c>
      <c r="E16" s="52">
        <v>154.79</v>
      </c>
      <c r="F16" s="49" t="s">
        <v>44</v>
      </c>
      <c r="G16" s="52">
        <v>4.79</v>
      </c>
      <c r="H16" s="52">
        <v>4.79</v>
      </c>
      <c r="I16" s="52">
        <v>0</v>
      </c>
      <c r="J16" s="52">
        <v>150</v>
      </c>
      <c r="K16" s="49"/>
      <c r="L16" s="51"/>
    </row>
    <row r="17" spans="1:14" x14ac:dyDescent="0.2">
      <c r="A17" s="49">
        <v>609252</v>
      </c>
      <c r="B17" s="49" t="s">
        <v>125</v>
      </c>
      <c r="C17" s="49" t="s">
        <v>64</v>
      </c>
      <c r="D17" s="49" t="s">
        <v>45</v>
      </c>
      <c r="E17" s="52">
        <v>200</v>
      </c>
      <c r="F17" s="49" t="s">
        <v>44</v>
      </c>
      <c r="G17" s="52">
        <v>0</v>
      </c>
      <c r="H17" s="52">
        <v>6.1</v>
      </c>
      <c r="I17" s="52">
        <v>6.1</v>
      </c>
      <c r="J17" s="52">
        <v>200</v>
      </c>
      <c r="K17" s="49"/>
      <c r="L17" s="51"/>
    </row>
    <row r="18" spans="1:14" x14ac:dyDescent="0.2">
      <c r="A18" s="49">
        <v>608096</v>
      </c>
      <c r="B18" s="49" t="s">
        <v>126</v>
      </c>
      <c r="C18" s="49" t="s">
        <v>90</v>
      </c>
      <c r="D18" s="49" t="s">
        <v>45</v>
      </c>
      <c r="E18" s="52">
        <v>75</v>
      </c>
      <c r="F18" s="49" t="s">
        <v>44</v>
      </c>
      <c r="G18" s="52">
        <v>0</v>
      </c>
      <c r="H18" s="52">
        <v>2.48</v>
      </c>
      <c r="I18" s="52">
        <v>2.48</v>
      </c>
      <c r="J18" s="52">
        <v>75</v>
      </c>
      <c r="K18" s="49"/>
      <c r="L18" s="51"/>
    </row>
    <row r="19" spans="1:14" x14ac:dyDescent="0.2">
      <c r="A19" s="49">
        <v>606937</v>
      </c>
      <c r="B19" s="49" t="s">
        <v>127</v>
      </c>
      <c r="C19" s="49" t="s">
        <v>110</v>
      </c>
      <c r="D19" s="49" t="s">
        <v>45</v>
      </c>
      <c r="E19" s="52">
        <v>103.3</v>
      </c>
      <c r="F19" s="49" t="s">
        <v>44</v>
      </c>
      <c r="G19" s="52">
        <v>3.3</v>
      </c>
      <c r="H19" s="52">
        <v>3.3</v>
      </c>
      <c r="I19" s="52">
        <v>0</v>
      </c>
      <c r="J19" s="52">
        <v>100</v>
      </c>
      <c r="K19" s="49"/>
      <c r="L19" s="51"/>
    </row>
    <row r="20" spans="1:14" x14ac:dyDescent="0.2">
      <c r="A20" s="49"/>
      <c r="B20" s="49"/>
      <c r="C20" s="49"/>
      <c r="D20" s="49"/>
      <c r="E20" s="52"/>
      <c r="F20" s="49"/>
      <c r="G20" s="52"/>
      <c r="H20" s="52"/>
      <c r="I20" s="52">
        <f>-SUM(I16:I19)</f>
        <v>-8.58</v>
      </c>
      <c r="J20" s="52">
        <f>SUM(J16:J19)</f>
        <v>525</v>
      </c>
      <c r="K20" s="52">
        <f>J20+I20</f>
        <v>516.41999999999996</v>
      </c>
      <c r="L20" s="53"/>
    </row>
    <row r="21" spans="1:14" ht="17" thickBot="1" x14ac:dyDescent="0.25">
      <c r="E21" s="41"/>
      <c r="G21" s="41"/>
      <c r="H21" s="41"/>
      <c r="I21" s="41"/>
      <c r="J21" s="41"/>
      <c r="L21" s="51"/>
      <c r="N21" s="41"/>
    </row>
    <row r="22" spans="1:14" x14ac:dyDescent="0.2">
      <c r="A22" s="43">
        <v>602653</v>
      </c>
      <c r="B22" s="43" t="s">
        <v>60</v>
      </c>
      <c r="C22" s="43" t="s">
        <v>47</v>
      </c>
      <c r="D22" s="43" t="s">
        <v>45</v>
      </c>
      <c r="E22" s="54">
        <v>154.79</v>
      </c>
      <c r="F22" s="43" t="s">
        <v>44</v>
      </c>
      <c r="G22" s="54">
        <v>4.79</v>
      </c>
      <c r="H22" s="54">
        <v>4.79</v>
      </c>
      <c r="I22" s="54">
        <v>0</v>
      </c>
      <c r="J22" s="54">
        <v>150</v>
      </c>
      <c r="K22" s="43"/>
      <c r="L22" s="51"/>
      <c r="M22" s="55"/>
      <c r="N22" s="56">
        <v>150</v>
      </c>
    </row>
    <row r="23" spans="1:14" x14ac:dyDescent="0.2">
      <c r="A23" s="43">
        <v>578396</v>
      </c>
      <c r="B23" s="43" t="s">
        <v>61</v>
      </c>
      <c r="C23" s="43" t="s">
        <v>62</v>
      </c>
      <c r="D23" s="43" t="s">
        <v>45</v>
      </c>
      <c r="E23" s="54">
        <v>2060.04</v>
      </c>
      <c r="F23" s="43" t="s">
        <v>44</v>
      </c>
      <c r="G23" s="54">
        <v>60.04</v>
      </c>
      <c r="H23" s="54">
        <v>60.04</v>
      </c>
      <c r="I23" s="54">
        <v>0</v>
      </c>
      <c r="J23" s="54">
        <v>2000</v>
      </c>
      <c r="K23" s="43"/>
      <c r="L23" s="51"/>
      <c r="M23" s="57"/>
      <c r="N23" s="58">
        <v>2000</v>
      </c>
    </row>
    <row r="24" spans="1:14" x14ac:dyDescent="0.2">
      <c r="A24" s="43">
        <v>577268</v>
      </c>
      <c r="B24" s="43" t="s">
        <v>63</v>
      </c>
      <c r="C24" s="43" t="s">
        <v>64</v>
      </c>
      <c r="D24" s="43" t="s">
        <v>45</v>
      </c>
      <c r="E24" s="54">
        <v>200</v>
      </c>
      <c r="F24" s="43" t="s">
        <v>44</v>
      </c>
      <c r="G24" s="54">
        <v>0</v>
      </c>
      <c r="H24" s="54">
        <v>6.1</v>
      </c>
      <c r="I24" s="54">
        <v>-6.1</v>
      </c>
      <c r="J24" s="54">
        <f>E24-G24</f>
        <v>200</v>
      </c>
      <c r="K24" s="43"/>
      <c r="L24" s="51"/>
      <c r="M24" s="57"/>
      <c r="N24" s="58">
        <v>193.9</v>
      </c>
    </row>
    <row r="25" spans="1:14" x14ac:dyDescent="0.2">
      <c r="A25" s="43">
        <v>577245</v>
      </c>
      <c r="B25" s="43" t="s">
        <v>65</v>
      </c>
      <c r="C25" s="43" t="s">
        <v>66</v>
      </c>
      <c r="D25" s="43" t="s">
        <v>45</v>
      </c>
      <c r="E25" s="54">
        <v>2060.04</v>
      </c>
      <c r="F25" s="43" t="s">
        <v>44</v>
      </c>
      <c r="G25" s="54">
        <v>60.04</v>
      </c>
      <c r="H25" s="54">
        <v>60.04</v>
      </c>
      <c r="I25" s="54">
        <v>0</v>
      </c>
      <c r="J25" s="54">
        <v>2000</v>
      </c>
      <c r="K25" s="43"/>
      <c r="L25" s="51"/>
      <c r="M25" s="57"/>
      <c r="N25" s="58">
        <v>2000</v>
      </c>
    </row>
    <row r="26" spans="1:14" x14ac:dyDescent="0.2">
      <c r="A26" s="43">
        <v>577023</v>
      </c>
      <c r="B26" s="43" t="s">
        <v>67</v>
      </c>
      <c r="C26" s="43" t="s">
        <v>68</v>
      </c>
      <c r="D26" s="43" t="s">
        <v>69</v>
      </c>
      <c r="E26" s="54">
        <v>2060.04</v>
      </c>
      <c r="F26" s="43" t="s">
        <v>44</v>
      </c>
      <c r="G26" s="54">
        <v>60.04</v>
      </c>
      <c r="H26" s="54">
        <v>60.04</v>
      </c>
      <c r="I26" s="54">
        <v>-60.04</v>
      </c>
      <c r="J26" s="54"/>
      <c r="K26" s="43"/>
      <c r="L26" s="51"/>
      <c r="M26" s="57"/>
      <c r="N26" s="58">
        <v>-60.04</v>
      </c>
    </row>
    <row r="27" spans="1:14" x14ac:dyDescent="0.2">
      <c r="A27" s="43">
        <v>576910</v>
      </c>
      <c r="B27" s="43" t="s">
        <v>70</v>
      </c>
      <c r="C27" s="43" t="s">
        <v>71</v>
      </c>
      <c r="D27" s="43" t="s">
        <v>45</v>
      </c>
      <c r="E27" s="54">
        <v>1030.18</v>
      </c>
      <c r="F27" s="43" t="s">
        <v>44</v>
      </c>
      <c r="G27" s="54">
        <v>30.18</v>
      </c>
      <c r="H27" s="54">
        <v>30.18</v>
      </c>
      <c r="I27" s="54">
        <v>0</v>
      </c>
      <c r="J27" s="54">
        <v>1000</v>
      </c>
      <c r="K27" s="43"/>
      <c r="L27" s="51"/>
      <c r="M27" s="57"/>
      <c r="N27" s="58">
        <v>1000</v>
      </c>
    </row>
    <row r="28" spans="1:14" x14ac:dyDescent="0.2">
      <c r="A28" s="43">
        <v>576900</v>
      </c>
      <c r="B28" s="43" t="s">
        <v>72</v>
      </c>
      <c r="C28" s="43" t="s">
        <v>73</v>
      </c>
      <c r="D28" s="43" t="s">
        <v>45</v>
      </c>
      <c r="E28" s="54">
        <v>515.24</v>
      </c>
      <c r="F28" s="43" t="s">
        <v>44</v>
      </c>
      <c r="G28" s="54">
        <v>15.24</v>
      </c>
      <c r="H28" s="54">
        <v>15.24</v>
      </c>
      <c r="I28" s="54">
        <v>0</v>
      </c>
      <c r="J28" s="54">
        <v>500</v>
      </c>
      <c r="K28" s="43"/>
      <c r="L28" s="51"/>
      <c r="M28" s="57"/>
      <c r="N28" s="58">
        <v>500</v>
      </c>
    </row>
    <row r="29" spans="1:14" x14ac:dyDescent="0.2">
      <c r="A29" s="43">
        <v>576849</v>
      </c>
      <c r="B29" s="43" t="s">
        <v>74</v>
      </c>
      <c r="C29" s="43" t="s">
        <v>46</v>
      </c>
      <c r="D29" s="43" t="s">
        <v>45</v>
      </c>
      <c r="E29" s="54">
        <v>1030.18</v>
      </c>
      <c r="F29" s="43" t="s">
        <v>44</v>
      </c>
      <c r="G29" s="54">
        <v>30.18</v>
      </c>
      <c r="H29" s="54">
        <v>30.18</v>
      </c>
      <c r="I29" s="54">
        <v>0</v>
      </c>
      <c r="J29" s="54">
        <v>1000</v>
      </c>
      <c r="K29" s="43"/>
      <c r="L29" s="51"/>
      <c r="M29" s="57"/>
      <c r="N29" s="58">
        <v>1000</v>
      </c>
    </row>
    <row r="30" spans="1:14" x14ac:dyDescent="0.2">
      <c r="A30" s="43">
        <v>576708</v>
      </c>
      <c r="B30" s="43" t="s">
        <v>75</v>
      </c>
      <c r="C30" s="43" t="s">
        <v>76</v>
      </c>
      <c r="D30" s="43" t="s">
        <v>45</v>
      </c>
      <c r="E30" s="54">
        <v>206.28</v>
      </c>
      <c r="F30" s="43" t="s">
        <v>44</v>
      </c>
      <c r="G30" s="54">
        <v>6.28</v>
      </c>
      <c r="H30" s="54">
        <v>6.28</v>
      </c>
      <c r="I30" s="54">
        <v>0</v>
      </c>
      <c r="J30" s="54">
        <v>200</v>
      </c>
      <c r="K30" s="43"/>
      <c r="L30" s="51"/>
      <c r="M30" s="57"/>
      <c r="N30" s="58">
        <v>200</v>
      </c>
    </row>
    <row r="31" spans="1:14" x14ac:dyDescent="0.2">
      <c r="A31" s="43">
        <v>576625</v>
      </c>
      <c r="B31" s="43" t="s">
        <v>77</v>
      </c>
      <c r="C31" s="43" t="s">
        <v>78</v>
      </c>
      <c r="D31" s="43" t="s">
        <v>45</v>
      </c>
      <c r="E31" s="54">
        <v>103.3</v>
      </c>
      <c r="F31" s="43" t="s">
        <v>44</v>
      </c>
      <c r="G31" s="54">
        <v>3.3</v>
      </c>
      <c r="H31" s="54">
        <v>3.3</v>
      </c>
      <c r="I31" s="54">
        <v>0</v>
      </c>
      <c r="J31" s="54">
        <v>100</v>
      </c>
      <c r="K31" s="43"/>
      <c r="L31" s="51"/>
      <c r="M31" s="57"/>
      <c r="N31" s="58">
        <v>100</v>
      </c>
    </row>
    <row r="32" spans="1:14" x14ac:dyDescent="0.2">
      <c r="A32" s="43">
        <v>576592</v>
      </c>
      <c r="B32" s="43" t="s">
        <v>79</v>
      </c>
      <c r="C32" s="43" t="s">
        <v>80</v>
      </c>
      <c r="D32" s="43" t="s">
        <v>45</v>
      </c>
      <c r="E32" s="54">
        <v>1030.18</v>
      </c>
      <c r="F32" s="43" t="s">
        <v>44</v>
      </c>
      <c r="G32" s="54">
        <v>30.18</v>
      </c>
      <c r="H32" s="54">
        <v>30.18</v>
      </c>
      <c r="I32" s="54">
        <v>0</v>
      </c>
      <c r="J32" s="54">
        <v>1000</v>
      </c>
      <c r="K32" s="43"/>
      <c r="L32" s="51"/>
      <c r="M32" s="57"/>
      <c r="N32" s="58">
        <v>1000</v>
      </c>
    </row>
    <row r="33" spans="1:15" x14ac:dyDescent="0.2">
      <c r="A33" s="43">
        <v>576580</v>
      </c>
      <c r="B33" s="43" t="s">
        <v>81</v>
      </c>
      <c r="C33" s="43" t="s">
        <v>82</v>
      </c>
      <c r="D33" s="43" t="s">
        <v>45</v>
      </c>
      <c r="E33" s="54">
        <v>515.24</v>
      </c>
      <c r="F33" s="43" t="s">
        <v>44</v>
      </c>
      <c r="G33" s="54">
        <v>15.24</v>
      </c>
      <c r="H33" s="54">
        <v>15.24</v>
      </c>
      <c r="I33" s="54">
        <v>0</v>
      </c>
      <c r="J33" s="54">
        <v>500</v>
      </c>
      <c r="K33" s="43"/>
      <c r="L33" s="51"/>
      <c r="M33" s="57"/>
      <c r="N33" s="58">
        <v>500</v>
      </c>
    </row>
    <row r="34" spans="1:15" x14ac:dyDescent="0.2">
      <c r="A34" s="43">
        <v>576555</v>
      </c>
      <c r="B34" s="43" t="s">
        <v>83</v>
      </c>
      <c r="C34" s="43" t="s">
        <v>84</v>
      </c>
      <c r="D34" s="43" t="s">
        <v>45</v>
      </c>
      <c r="E34" s="54">
        <v>515.24</v>
      </c>
      <c r="F34" s="43" t="s">
        <v>44</v>
      </c>
      <c r="G34" s="54">
        <v>15.24</v>
      </c>
      <c r="H34" s="54">
        <v>15.24</v>
      </c>
      <c r="I34" s="54">
        <v>0</v>
      </c>
      <c r="J34" s="54">
        <v>500</v>
      </c>
      <c r="K34" s="43"/>
      <c r="L34" s="51"/>
      <c r="M34" s="57"/>
      <c r="N34" s="58">
        <v>500</v>
      </c>
    </row>
    <row r="35" spans="1:15" x14ac:dyDescent="0.2">
      <c r="A35" s="43">
        <v>576544</v>
      </c>
      <c r="B35" s="43" t="s">
        <v>85</v>
      </c>
      <c r="C35" s="43" t="s">
        <v>86</v>
      </c>
      <c r="D35" s="43" t="s">
        <v>45</v>
      </c>
      <c r="E35" s="54">
        <v>100</v>
      </c>
      <c r="F35" s="43" t="s">
        <v>44</v>
      </c>
      <c r="G35" s="54">
        <v>0</v>
      </c>
      <c r="H35" s="54">
        <v>3.2</v>
      </c>
      <c r="I35" s="54">
        <v>-3.2</v>
      </c>
      <c r="J35" s="54">
        <f>E35-G35</f>
        <v>100</v>
      </c>
      <c r="K35" s="43"/>
      <c r="L35" s="51"/>
      <c r="M35" s="57"/>
      <c r="N35" s="58">
        <v>96.8</v>
      </c>
    </row>
    <row r="36" spans="1:15" x14ac:dyDescent="0.2">
      <c r="A36" s="43">
        <v>576538</v>
      </c>
      <c r="B36" s="43" t="s">
        <v>87</v>
      </c>
      <c r="C36" s="43" t="s">
        <v>88</v>
      </c>
      <c r="D36" s="43" t="s">
        <v>45</v>
      </c>
      <c r="E36" s="54">
        <v>515.24</v>
      </c>
      <c r="F36" s="43" t="s">
        <v>44</v>
      </c>
      <c r="G36" s="54">
        <v>15.24</v>
      </c>
      <c r="H36" s="54">
        <v>15.24</v>
      </c>
      <c r="I36" s="54">
        <v>0</v>
      </c>
      <c r="J36" s="54">
        <v>500</v>
      </c>
      <c r="K36" s="43"/>
      <c r="L36" s="51"/>
      <c r="M36" s="57"/>
      <c r="N36" s="58">
        <v>500</v>
      </c>
    </row>
    <row r="37" spans="1:15" x14ac:dyDescent="0.2">
      <c r="A37" s="43">
        <v>576440</v>
      </c>
      <c r="B37" s="43" t="s">
        <v>89</v>
      </c>
      <c r="C37" s="43" t="s">
        <v>90</v>
      </c>
      <c r="D37" s="43" t="s">
        <v>45</v>
      </c>
      <c r="E37" s="54">
        <v>75</v>
      </c>
      <c r="F37" s="43" t="s">
        <v>44</v>
      </c>
      <c r="G37" s="54">
        <v>0</v>
      </c>
      <c r="H37" s="54">
        <v>2.48</v>
      </c>
      <c r="I37" s="54">
        <v>-2.48</v>
      </c>
      <c r="J37" s="54">
        <f>E37-G37</f>
        <v>75</v>
      </c>
      <c r="K37" s="43"/>
      <c r="L37" s="51"/>
      <c r="M37" s="57"/>
      <c r="N37" s="58">
        <v>72.52</v>
      </c>
    </row>
    <row r="38" spans="1:15" x14ac:dyDescent="0.2">
      <c r="A38" s="43">
        <v>576405</v>
      </c>
      <c r="B38" s="43" t="s">
        <v>91</v>
      </c>
      <c r="C38" s="43" t="s">
        <v>92</v>
      </c>
      <c r="D38" s="43" t="s">
        <v>45</v>
      </c>
      <c r="E38" s="54">
        <v>515.24</v>
      </c>
      <c r="F38" s="43" t="s">
        <v>44</v>
      </c>
      <c r="G38" s="54">
        <v>15.24</v>
      </c>
      <c r="H38" s="54">
        <v>15.24</v>
      </c>
      <c r="I38" s="54">
        <v>0</v>
      </c>
      <c r="J38" s="54">
        <v>500</v>
      </c>
      <c r="K38" s="43"/>
      <c r="L38" s="51"/>
      <c r="M38" s="57"/>
      <c r="N38" s="58">
        <v>500</v>
      </c>
    </row>
    <row r="39" spans="1:15" x14ac:dyDescent="0.2">
      <c r="A39" s="43">
        <v>576382</v>
      </c>
      <c r="B39" s="43" t="s">
        <v>93</v>
      </c>
      <c r="C39" s="43" t="s">
        <v>94</v>
      </c>
      <c r="D39" s="43" t="s">
        <v>45</v>
      </c>
      <c r="E39" s="54">
        <v>103.3</v>
      </c>
      <c r="F39" s="43" t="s">
        <v>44</v>
      </c>
      <c r="G39" s="54">
        <v>3.3</v>
      </c>
      <c r="H39" s="54">
        <v>3.3</v>
      </c>
      <c r="I39" s="54">
        <v>0</v>
      </c>
      <c r="J39" s="54">
        <v>100</v>
      </c>
      <c r="K39" s="43"/>
      <c r="L39" s="51"/>
      <c r="M39" s="57"/>
      <c r="N39" s="58">
        <v>100</v>
      </c>
    </row>
    <row r="40" spans="1:15" x14ac:dyDescent="0.2">
      <c r="A40" s="43">
        <v>576262</v>
      </c>
      <c r="B40" s="43" t="s">
        <v>95</v>
      </c>
      <c r="C40" s="43" t="s">
        <v>96</v>
      </c>
      <c r="D40" s="43" t="s">
        <v>45</v>
      </c>
      <c r="E40" s="54">
        <v>515.24</v>
      </c>
      <c r="F40" s="43" t="s">
        <v>44</v>
      </c>
      <c r="G40" s="54">
        <v>15.24</v>
      </c>
      <c r="H40" s="54">
        <v>15.24</v>
      </c>
      <c r="I40" s="54">
        <v>0</v>
      </c>
      <c r="J40" s="54">
        <v>500</v>
      </c>
      <c r="K40" s="43"/>
      <c r="L40" s="51"/>
      <c r="M40" s="57"/>
      <c r="N40" s="58">
        <v>500</v>
      </c>
    </row>
    <row r="41" spans="1:15" x14ac:dyDescent="0.2">
      <c r="A41" s="43">
        <v>576260</v>
      </c>
      <c r="B41" s="43" t="s">
        <v>97</v>
      </c>
      <c r="C41" s="43" t="s">
        <v>98</v>
      </c>
      <c r="D41" s="43" t="s">
        <v>45</v>
      </c>
      <c r="E41" s="54">
        <v>360.76</v>
      </c>
      <c r="F41" s="43" t="s">
        <v>44</v>
      </c>
      <c r="G41" s="54">
        <v>10.76</v>
      </c>
      <c r="H41" s="54">
        <v>10.76</v>
      </c>
      <c r="I41" s="54">
        <v>0</v>
      </c>
      <c r="J41" s="54">
        <v>350</v>
      </c>
      <c r="K41" s="43"/>
      <c r="L41" s="51"/>
      <c r="M41" s="57"/>
      <c r="N41" s="58">
        <v>350</v>
      </c>
    </row>
    <row r="42" spans="1:15" x14ac:dyDescent="0.2">
      <c r="A42" s="43">
        <v>576114</v>
      </c>
      <c r="B42" s="43" t="s">
        <v>99</v>
      </c>
      <c r="C42" s="43" t="s">
        <v>100</v>
      </c>
      <c r="D42" s="43" t="s">
        <v>45</v>
      </c>
      <c r="E42" s="54">
        <v>1030.18</v>
      </c>
      <c r="F42" s="43" t="s">
        <v>44</v>
      </c>
      <c r="G42" s="54">
        <v>30.18</v>
      </c>
      <c r="H42" s="54">
        <v>30.18</v>
      </c>
      <c r="I42" s="54">
        <v>0</v>
      </c>
      <c r="J42" s="54">
        <v>1000</v>
      </c>
      <c r="K42" s="43"/>
      <c r="L42" s="51"/>
      <c r="M42" s="57"/>
      <c r="N42" s="58">
        <v>1000</v>
      </c>
    </row>
    <row r="43" spans="1:15" x14ac:dyDescent="0.2">
      <c r="A43" s="43">
        <v>576113</v>
      </c>
      <c r="B43" s="43" t="s">
        <v>101</v>
      </c>
      <c r="C43" s="43" t="s">
        <v>102</v>
      </c>
      <c r="D43" s="43" t="s">
        <v>45</v>
      </c>
      <c r="E43" s="54">
        <v>515.24</v>
      </c>
      <c r="F43" s="43" t="s">
        <v>44</v>
      </c>
      <c r="G43" s="54">
        <v>15.24</v>
      </c>
      <c r="H43" s="54">
        <v>15.24</v>
      </c>
      <c r="I43" s="54">
        <v>0</v>
      </c>
      <c r="J43" s="54">
        <v>500</v>
      </c>
      <c r="K43" s="43"/>
      <c r="L43" s="51"/>
      <c r="M43" s="57"/>
      <c r="N43" s="58">
        <v>500</v>
      </c>
    </row>
    <row r="44" spans="1:15" x14ac:dyDescent="0.2">
      <c r="A44" s="43">
        <v>576005</v>
      </c>
      <c r="B44" s="43" t="s">
        <v>103</v>
      </c>
      <c r="C44" s="43" t="s">
        <v>104</v>
      </c>
      <c r="D44" s="43" t="s">
        <v>45</v>
      </c>
      <c r="E44" s="54">
        <v>206.28</v>
      </c>
      <c r="F44" s="43" t="s">
        <v>44</v>
      </c>
      <c r="G44" s="54">
        <v>6.28</v>
      </c>
      <c r="H44" s="54">
        <v>6.28</v>
      </c>
      <c r="I44" s="54">
        <v>0</v>
      </c>
      <c r="J44" s="54">
        <v>200</v>
      </c>
      <c r="K44" s="43"/>
      <c r="L44" s="51"/>
      <c r="M44" s="57"/>
      <c r="N44" s="58">
        <v>200</v>
      </c>
    </row>
    <row r="45" spans="1:15" x14ac:dyDescent="0.2">
      <c r="A45" s="43">
        <v>575945</v>
      </c>
      <c r="B45" s="43" t="s">
        <v>105</v>
      </c>
      <c r="C45" s="43" t="s">
        <v>106</v>
      </c>
      <c r="D45" s="43" t="s">
        <v>45</v>
      </c>
      <c r="E45" s="54">
        <v>515.24</v>
      </c>
      <c r="F45" s="43" t="s">
        <v>44</v>
      </c>
      <c r="G45" s="54">
        <v>15.24</v>
      </c>
      <c r="H45" s="54">
        <v>15.24</v>
      </c>
      <c r="I45" s="54">
        <v>0</v>
      </c>
      <c r="J45" s="54">
        <v>500</v>
      </c>
      <c r="K45" s="43"/>
      <c r="L45" s="51"/>
      <c r="M45" s="57"/>
      <c r="N45" s="58">
        <v>500</v>
      </c>
    </row>
    <row r="46" spans="1:15" x14ac:dyDescent="0.2">
      <c r="A46" s="43">
        <v>575828</v>
      </c>
      <c r="B46" s="43" t="s">
        <v>107</v>
      </c>
      <c r="C46" s="43" t="s">
        <v>108</v>
      </c>
      <c r="D46" s="43" t="s">
        <v>45</v>
      </c>
      <c r="E46" s="54">
        <v>2060.04</v>
      </c>
      <c r="F46" s="43" t="s">
        <v>44</v>
      </c>
      <c r="G46" s="54">
        <v>60.04</v>
      </c>
      <c r="H46" s="54">
        <v>60.04</v>
      </c>
      <c r="I46" s="54">
        <v>0</v>
      </c>
      <c r="J46" s="54">
        <v>2000</v>
      </c>
      <c r="K46" s="43"/>
      <c r="L46" s="51"/>
      <c r="M46" s="57"/>
      <c r="N46" s="58">
        <v>2000</v>
      </c>
    </row>
    <row r="47" spans="1:15" x14ac:dyDescent="0.2">
      <c r="A47" s="43">
        <v>575789</v>
      </c>
      <c r="B47" s="43" t="s">
        <v>109</v>
      </c>
      <c r="C47" s="43" t="s">
        <v>110</v>
      </c>
      <c r="D47" s="43" t="s">
        <v>45</v>
      </c>
      <c r="E47" s="54">
        <v>103.3</v>
      </c>
      <c r="F47" s="43" t="s">
        <v>44</v>
      </c>
      <c r="G47" s="54">
        <v>3.3</v>
      </c>
      <c r="H47" s="54">
        <v>3.3</v>
      </c>
      <c r="I47" s="54">
        <v>0</v>
      </c>
      <c r="J47" s="54">
        <v>100</v>
      </c>
      <c r="K47" s="43"/>
      <c r="L47" s="51"/>
      <c r="M47" s="57"/>
      <c r="N47" s="58">
        <v>100</v>
      </c>
    </row>
    <row r="48" spans="1:15" ht="17" thickBot="1" x14ac:dyDescent="0.25">
      <c r="A48" s="59">
        <v>575719</v>
      </c>
      <c r="B48" s="59" t="s">
        <v>111</v>
      </c>
      <c r="C48" s="59" t="s">
        <v>112</v>
      </c>
      <c r="D48" s="59" t="s">
        <v>45</v>
      </c>
      <c r="E48" s="60">
        <v>1030.18</v>
      </c>
      <c r="F48" s="59" t="s">
        <v>44</v>
      </c>
      <c r="G48" s="60">
        <v>30.18</v>
      </c>
      <c r="H48" s="60">
        <v>30.18</v>
      </c>
      <c r="I48" s="60">
        <v>0</v>
      </c>
      <c r="J48" s="60">
        <v>1000</v>
      </c>
      <c r="K48" s="59"/>
      <c r="L48" s="61"/>
      <c r="M48" s="62">
        <f>SUM(N22:N48)</f>
        <v>16503.18</v>
      </c>
      <c r="N48" s="63">
        <v>1000</v>
      </c>
      <c r="O48" s="49" t="s">
        <v>248</v>
      </c>
    </row>
    <row r="49" spans="1:14" x14ac:dyDescent="0.2">
      <c r="A49" s="43">
        <v>574014</v>
      </c>
      <c r="B49" s="43" t="s">
        <v>113</v>
      </c>
      <c r="C49" s="43" t="s">
        <v>114</v>
      </c>
      <c r="D49" s="43" t="s">
        <v>45</v>
      </c>
      <c r="E49" s="54">
        <v>2060.04</v>
      </c>
      <c r="F49" s="43" t="s">
        <v>44</v>
      </c>
      <c r="G49" s="54">
        <v>60.04</v>
      </c>
      <c r="H49" s="54">
        <v>60.04</v>
      </c>
      <c r="I49" s="54">
        <v>0</v>
      </c>
      <c r="J49" s="54">
        <v>2000</v>
      </c>
      <c r="K49" s="43"/>
      <c r="L49" s="51"/>
      <c r="M49" s="64"/>
      <c r="N49" s="65">
        <v>2000</v>
      </c>
    </row>
    <row r="50" spans="1:14" x14ac:dyDescent="0.2">
      <c r="A50" s="43">
        <v>573696</v>
      </c>
      <c r="B50" s="43" t="s">
        <v>115</v>
      </c>
      <c r="C50" s="43" t="s">
        <v>116</v>
      </c>
      <c r="D50" s="43" t="s">
        <v>45</v>
      </c>
      <c r="E50" s="54">
        <v>2060.04</v>
      </c>
      <c r="F50" s="43" t="s">
        <v>44</v>
      </c>
      <c r="G50" s="54">
        <v>60.04</v>
      </c>
      <c r="H50" s="54">
        <v>60.04</v>
      </c>
      <c r="I50" s="54">
        <v>0</v>
      </c>
      <c r="J50" s="54">
        <v>2000</v>
      </c>
      <c r="K50" s="43"/>
      <c r="L50" s="51"/>
      <c r="M50" s="64"/>
      <c r="N50" s="65">
        <v>2000</v>
      </c>
    </row>
    <row r="51" spans="1:14" x14ac:dyDescent="0.2">
      <c r="A51" s="43"/>
      <c r="B51" s="43"/>
      <c r="C51" s="43"/>
      <c r="D51" s="43"/>
      <c r="E51" s="54"/>
      <c r="F51" s="43"/>
      <c r="G51" s="54"/>
      <c r="H51" s="54"/>
      <c r="I51" s="54">
        <f>SUM(I22:I50)</f>
        <v>-71.820000000000007</v>
      </c>
      <c r="J51" s="54">
        <f>SUM(J22:J50)</f>
        <v>20575</v>
      </c>
      <c r="K51" s="54">
        <f>J51+I51</f>
        <v>20503.18</v>
      </c>
      <c r="L51" s="53"/>
      <c r="M51" s="64"/>
      <c r="N51" s="65"/>
    </row>
    <row r="52" spans="1:14" x14ac:dyDescent="0.2">
      <c r="E52" s="41"/>
      <c r="G52" s="41"/>
      <c r="H52" s="41"/>
      <c r="I52" s="41"/>
      <c r="J52" s="41"/>
      <c r="L52" s="51"/>
      <c r="M52" s="66"/>
      <c r="N52" s="65"/>
    </row>
    <row r="53" spans="1:14" x14ac:dyDescent="0.2">
      <c r="A53" s="48">
        <v>573297</v>
      </c>
      <c r="B53" s="48" t="s">
        <v>128</v>
      </c>
      <c r="C53" s="48" t="s">
        <v>129</v>
      </c>
      <c r="D53" s="48" t="s">
        <v>45</v>
      </c>
      <c r="E53" s="67">
        <v>2000</v>
      </c>
      <c r="F53" s="48" t="s">
        <v>44</v>
      </c>
      <c r="G53" s="67">
        <v>0</v>
      </c>
      <c r="H53" s="67">
        <v>58.3</v>
      </c>
      <c r="I53" s="67">
        <v>-58.3</v>
      </c>
      <c r="J53" s="67">
        <v>2000</v>
      </c>
      <c r="K53" s="48"/>
      <c r="L53" s="51"/>
      <c r="M53" s="64"/>
      <c r="N53" s="65">
        <v>1941.7</v>
      </c>
    </row>
    <row r="54" spans="1:14" x14ac:dyDescent="0.2">
      <c r="A54" s="48">
        <v>572047</v>
      </c>
      <c r="B54" s="48" t="s">
        <v>130</v>
      </c>
      <c r="C54" s="48" t="s">
        <v>47</v>
      </c>
      <c r="D54" s="48" t="s">
        <v>45</v>
      </c>
      <c r="E54" s="67">
        <v>154.79</v>
      </c>
      <c r="F54" s="48" t="s">
        <v>44</v>
      </c>
      <c r="G54" s="67">
        <v>4.79</v>
      </c>
      <c r="H54" s="67">
        <v>0</v>
      </c>
      <c r="I54" s="67">
        <v>0</v>
      </c>
      <c r="J54" s="67">
        <f>E54-G54</f>
        <v>150</v>
      </c>
      <c r="K54" s="48"/>
      <c r="L54" s="51"/>
      <c r="M54" s="64"/>
      <c r="N54" s="65">
        <v>150</v>
      </c>
    </row>
    <row r="55" spans="1:14" x14ac:dyDescent="0.2">
      <c r="A55" s="48">
        <v>572045</v>
      </c>
      <c r="B55" s="48" t="s">
        <v>131</v>
      </c>
      <c r="C55" s="48" t="s">
        <v>132</v>
      </c>
      <c r="D55" s="48" t="s">
        <v>45</v>
      </c>
      <c r="E55" s="67">
        <v>669.72</v>
      </c>
      <c r="F55" s="48" t="s">
        <v>44</v>
      </c>
      <c r="G55" s="67">
        <v>19.72</v>
      </c>
      <c r="H55" s="67">
        <v>0</v>
      </c>
      <c r="I55" s="67">
        <v>0</v>
      </c>
      <c r="J55" s="67">
        <f t="shared" ref="J55:J56" si="0">E55-G55</f>
        <v>650</v>
      </c>
      <c r="K55" s="48"/>
      <c r="L55" s="51"/>
      <c r="M55" s="64"/>
      <c r="N55" s="65">
        <v>650</v>
      </c>
    </row>
    <row r="56" spans="1:14" x14ac:dyDescent="0.2">
      <c r="A56" s="48">
        <v>571996</v>
      </c>
      <c r="B56" s="48" t="s">
        <v>133</v>
      </c>
      <c r="C56" s="48" t="s">
        <v>134</v>
      </c>
      <c r="D56" s="48" t="s">
        <v>45</v>
      </c>
      <c r="E56" s="67">
        <v>206.28</v>
      </c>
      <c r="F56" s="48" t="s">
        <v>44</v>
      </c>
      <c r="G56" s="67">
        <v>6.28</v>
      </c>
      <c r="H56" s="67">
        <v>0</v>
      </c>
      <c r="I56" s="67">
        <v>0</v>
      </c>
      <c r="J56" s="67">
        <f t="shared" si="0"/>
        <v>200</v>
      </c>
      <c r="K56" s="48"/>
      <c r="L56" s="51"/>
      <c r="M56" s="64"/>
      <c r="N56" s="65">
        <v>200</v>
      </c>
    </row>
    <row r="57" spans="1:14" x14ac:dyDescent="0.2">
      <c r="A57" s="48">
        <v>571991</v>
      </c>
      <c r="B57" s="48" t="s">
        <v>135</v>
      </c>
      <c r="C57" s="48" t="s">
        <v>136</v>
      </c>
      <c r="D57" s="48" t="s">
        <v>45</v>
      </c>
      <c r="E57" s="67">
        <v>1000</v>
      </c>
      <c r="F57" s="48" t="s">
        <v>44</v>
      </c>
      <c r="G57" s="67">
        <v>0</v>
      </c>
      <c r="H57" s="67">
        <v>29.3</v>
      </c>
      <c r="I57" s="67">
        <v>-29.3</v>
      </c>
      <c r="J57" s="67">
        <v>1000</v>
      </c>
      <c r="K57" s="48"/>
      <c r="L57" s="51"/>
      <c r="M57" s="64"/>
      <c r="N57" s="65">
        <v>970.7</v>
      </c>
    </row>
    <row r="58" spans="1:14" x14ac:dyDescent="0.2">
      <c r="A58" s="48">
        <v>571947</v>
      </c>
      <c r="B58" s="48" t="s">
        <v>137</v>
      </c>
      <c r="C58" s="48" t="s">
        <v>138</v>
      </c>
      <c r="D58" s="48" t="s">
        <v>45</v>
      </c>
      <c r="E58" s="67">
        <v>2060.04</v>
      </c>
      <c r="F58" s="48" t="s">
        <v>44</v>
      </c>
      <c r="G58" s="67">
        <v>60.04</v>
      </c>
      <c r="H58" s="67">
        <v>0</v>
      </c>
      <c r="I58" s="67">
        <v>0</v>
      </c>
      <c r="J58" s="67">
        <f t="shared" ref="J58:J63" si="1">E58-G58</f>
        <v>2000</v>
      </c>
      <c r="K58" s="48"/>
      <c r="L58" s="51"/>
      <c r="M58" s="64"/>
      <c r="N58" s="65">
        <v>2000</v>
      </c>
    </row>
    <row r="59" spans="1:14" x14ac:dyDescent="0.2">
      <c r="A59" s="48">
        <v>571524</v>
      </c>
      <c r="B59" s="48" t="s">
        <v>139</v>
      </c>
      <c r="C59" s="48" t="s">
        <v>140</v>
      </c>
      <c r="D59" s="48" t="s">
        <v>45</v>
      </c>
      <c r="E59" s="67">
        <v>2060.04</v>
      </c>
      <c r="F59" s="48" t="s">
        <v>44</v>
      </c>
      <c r="G59" s="67">
        <v>60.04</v>
      </c>
      <c r="H59" s="67">
        <v>0</v>
      </c>
      <c r="I59" s="67">
        <v>0</v>
      </c>
      <c r="J59" s="67">
        <f t="shared" si="1"/>
        <v>2000</v>
      </c>
      <c r="K59" s="48"/>
      <c r="L59" s="51"/>
      <c r="M59" s="64"/>
      <c r="N59" s="65">
        <v>2000</v>
      </c>
    </row>
    <row r="60" spans="1:14" x14ac:dyDescent="0.2">
      <c r="A60" s="48">
        <v>571485</v>
      </c>
      <c r="B60" s="48" t="s">
        <v>141</v>
      </c>
      <c r="C60" s="48" t="s">
        <v>142</v>
      </c>
      <c r="D60" s="48" t="s">
        <v>45</v>
      </c>
      <c r="E60" s="67">
        <v>206.28</v>
      </c>
      <c r="F60" s="48" t="s">
        <v>44</v>
      </c>
      <c r="G60" s="67">
        <v>6.28</v>
      </c>
      <c r="H60" s="67">
        <v>0</v>
      </c>
      <c r="I60" s="67">
        <v>0</v>
      </c>
      <c r="J60" s="67">
        <f t="shared" si="1"/>
        <v>200</v>
      </c>
      <c r="K60" s="48"/>
      <c r="L60" s="51"/>
      <c r="M60" s="64"/>
      <c r="N60" s="65">
        <v>200</v>
      </c>
    </row>
    <row r="61" spans="1:14" x14ac:dyDescent="0.2">
      <c r="A61" s="48">
        <v>571470</v>
      </c>
      <c r="B61" s="48" t="s">
        <v>143</v>
      </c>
      <c r="C61" s="48" t="s">
        <v>144</v>
      </c>
      <c r="D61" s="48" t="s">
        <v>45</v>
      </c>
      <c r="E61" s="67">
        <v>51.8</v>
      </c>
      <c r="F61" s="48" t="s">
        <v>44</v>
      </c>
      <c r="G61" s="67">
        <v>1.8</v>
      </c>
      <c r="H61" s="67">
        <v>0</v>
      </c>
      <c r="I61" s="67">
        <v>0</v>
      </c>
      <c r="J61" s="67">
        <f t="shared" si="1"/>
        <v>50</v>
      </c>
      <c r="K61" s="48"/>
      <c r="L61" s="51"/>
      <c r="M61" s="64"/>
      <c r="N61" s="65">
        <v>50</v>
      </c>
    </row>
    <row r="62" spans="1:14" x14ac:dyDescent="0.2">
      <c r="A62" s="48">
        <v>571432</v>
      </c>
      <c r="B62" s="48" t="s">
        <v>145</v>
      </c>
      <c r="C62" s="48" t="s">
        <v>146</v>
      </c>
      <c r="D62" s="48" t="s">
        <v>45</v>
      </c>
      <c r="E62" s="67">
        <v>20.91</v>
      </c>
      <c r="F62" s="48" t="s">
        <v>44</v>
      </c>
      <c r="G62" s="67">
        <v>0.91</v>
      </c>
      <c r="H62" s="67">
        <v>0</v>
      </c>
      <c r="I62" s="67">
        <v>0</v>
      </c>
      <c r="J62" s="67">
        <f t="shared" si="1"/>
        <v>20</v>
      </c>
      <c r="K62" s="48"/>
      <c r="L62" s="51"/>
      <c r="M62" s="64"/>
      <c r="N62" s="65">
        <v>20</v>
      </c>
    </row>
    <row r="63" spans="1:14" x14ac:dyDescent="0.2">
      <c r="A63" s="48">
        <v>571185</v>
      </c>
      <c r="B63" s="48" t="s">
        <v>147</v>
      </c>
      <c r="C63" s="48" t="s">
        <v>148</v>
      </c>
      <c r="D63" s="48" t="s">
        <v>45</v>
      </c>
      <c r="E63" s="67">
        <v>515.24</v>
      </c>
      <c r="F63" s="48" t="s">
        <v>44</v>
      </c>
      <c r="G63" s="67">
        <v>15.24</v>
      </c>
      <c r="H63" s="67">
        <v>0</v>
      </c>
      <c r="I63" s="67">
        <v>0</v>
      </c>
      <c r="J63" s="67">
        <f t="shared" si="1"/>
        <v>500</v>
      </c>
      <c r="K63" s="48"/>
      <c r="L63" s="51"/>
      <c r="M63" s="64"/>
      <c r="N63" s="65">
        <v>500</v>
      </c>
    </row>
    <row r="64" spans="1:14" x14ac:dyDescent="0.2">
      <c r="A64" s="48">
        <v>571111</v>
      </c>
      <c r="B64" s="48" t="s">
        <v>149</v>
      </c>
      <c r="C64" s="48" t="s">
        <v>150</v>
      </c>
      <c r="D64" s="48" t="s">
        <v>45</v>
      </c>
      <c r="E64" s="67">
        <v>1500</v>
      </c>
      <c r="F64" s="48" t="s">
        <v>44</v>
      </c>
      <c r="G64" s="67">
        <v>0</v>
      </c>
      <c r="H64" s="67">
        <v>43.8</v>
      </c>
      <c r="I64" s="67">
        <v>-43.8</v>
      </c>
      <c r="J64" s="67">
        <v>1500</v>
      </c>
      <c r="K64" s="48"/>
      <c r="L64" s="51"/>
      <c r="M64" s="64"/>
      <c r="N64" s="65">
        <v>1456.2</v>
      </c>
    </row>
    <row r="65" spans="1:14" x14ac:dyDescent="0.2">
      <c r="A65" s="48">
        <v>571081</v>
      </c>
      <c r="B65" s="48" t="s">
        <v>151</v>
      </c>
      <c r="C65" s="48" t="s">
        <v>152</v>
      </c>
      <c r="D65" s="48" t="s">
        <v>45</v>
      </c>
      <c r="E65" s="67">
        <v>1030.18</v>
      </c>
      <c r="F65" s="48" t="s">
        <v>44</v>
      </c>
      <c r="G65" s="67">
        <v>30.18</v>
      </c>
      <c r="H65" s="67">
        <v>0</v>
      </c>
      <c r="I65" s="67">
        <v>0</v>
      </c>
      <c r="J65" s="67">
        <f t="shared" ref="J65:J77" si="2">E65-G65</f>
        <v>1000.0000000000001</v>
      </c>
      <c r="K65" s="48"/>
      <c r="L65" s="51"/>
      <c r="M65" s="64"/>
      <c r="N65" s="65">
        <v>1000</v>
      </c>
    </row>
    <row r="66" spans="1:14" x14ac:dyDescent="0.2">
      <c r="A66" s="48">
        <v>570997</v>
      </c>
      <c r="B66" s="48" t="s">
        <v>153</v>
      </c>
      <c r="C66" s="48" t="s">
        <v>46</v>
      </c>
      <c r="D66" s="48" t="s">
        <v>45</v>
      </c>
      <c r="E66" s="67">
        <v>1030.18</v>
      </c>
      <c r="F66" s="48" t="s">
        <v>44</v>
      </c>
      <c r="G66" s="67">
        <v>30.18</v>
      </c>
      <c r="H66" s="67">
        <v>0</v>
      </c>
      <c r="I66" s="67">
        <v>0</v>
      </c>
      <c r="J66" s="67">
        <f t="shared" si="2"/>
        <v>1000.0000000000001</v>
      </c>
      <c r="K66" s="48"/>
      <c r="L66" s="51"/>
      <c r="M66" s="64"/>
      <c r="N66" s="65">
        <v>1000</v>
      </c>
    </row>
    <row r="67" spans="1:14" x14ac:dyDescent="0.2">
      <c r="A67" s="48">
        <v>570963</v>
      </c>
      <c r="B67" s="48" t="s">
        <v>154</v>
      </c>
      <c r="C67" s="48" t="s">
        <v>155</v>
      </c>
      <c r="D67" s="48" t="s">
        <v>45</v>
      </c>
      <c r="E67" s="67">
        <v>103.3</v>
      </c>
      <c r="F67" s="48" t="s">
        <v>44</v>
      </c>
      <c r="G67" s="67">
        <v>3.3</v>
      </c>
      <c r="H67" s="67">
        <v>0</v>
      </c>
      <c r="I67" s="67">
        <v>0</v>
      </c>
      <c r="J67" s="67">
        <f t="shared" si="2"/>
        <v>100</v>
      </c>
      <c r="K67" s="48"/>
      <c r="L67" s="51"/>
      <c r="M67" s="64"/>
      <c r="N67" s="65">
        <v>100</v>
      </c>
    </row>
    <row r="68" spans="1:14" x14ac:dyDescent="0.2">
      <c r="A68" s="48">
        <v>570073</v>
      </c>
      <c r="B68" s="48" t="s">
        <v>156</v>
      </c>
      <c r="C68" s="48" t="s">
        <v>157</v>
      </c>
      <c r="D68" s="48" t="s">
        <v>45</v>
      </c>
      <c r="E68" s="67">
        <v>1545.11</v>
      </c>
      <c r="F68" s="48" t="s">
        <v>44</v>
      </c>
      <c r="G68" s="67">
        <v>45.11</v>
      </c>
      <c r="H68" s="67">
        <v>0</v>
      </c>
      <c r="I68" s="67">
        <v>0</v>
      </c>
      <c r="J68" s="67">
        <f t="shared" si="2"/>
        <v>1500</v>
      </c>
      <c r="K68" s="48"/>
      <c r="L68" s="51"/>
      <c r="M68" s="64"/>
      <c r="N68" s="65">
        <v>1500</v>
      </c>
    </row>
    <row r="69" spans="1:14" x14ac:dyDescent="0.2">
      <c r="A69" s="48">
        <v>570009</v>
      </c>
      <c r="B69" s="48" t="s">
        <v>158</v>
      </c>
      <c r="C69" s="48" t="s">
        <v>159</v>
      </c>
      <c r="D69" s="48" t="s">
        <v>45</v>
      </c>
      <c r="E69" s="67">
        <v>2060.04</v>
      </c>
      <c r="F69" s="48" t="s">
        <v>44</v>
      </c>
      <c r="G69" s="67">
        <v>60.04</v>
      </c>
      <c r="H69" s="67">
        <v>0</v>
      </c>
      <c r="I69" s="67">
        <v>0</v>
      </c>
      <c r="J69" s="67">
        <f t="shared" si="2"/>
        <v>2000</v>
      </c>
      <c r="K69" s="48"/>
      <c r="L69" s="51"/>
      <c r="M69" s="64"/>
      <c r="N69" s="65">
        <v>2000</v>
      </c>
    </row>
    <row r="70" spans="1:14" x14ac:dyDescent="0.2">
      <c r="A70" s="48">
        <v>569991</v>
      </c>
      <c r="B70" s="48" t="s">
        <v>160</v>
      </c>
      <c r="C70" s="48" t="s">
        <v>161</v>
      </c>
      <c r="D70" s="48" t="s">
        <v>45</v>
      </c>
      <c r="E70" s="67">
        <v>309.27</v>
      </c>
      <c r="F70" s="48" t="s">
        <v>44</v>
      </c>
      <c r="G70" s="67">
        <v>9.27</v>
      </c>
      <c r="H70" s="67">
        <v>0</v>
      </c>
      <c r="I70" s="67">
        <v>0</v>
      </c>
      <c r="J70" s="67">
        <f t="shared" si="2"/>
        <v>300</v>
      </c>
      <c r="K70" s="48"/>
      <c r="L70" s="51"/>
      <c r="M70" s="64"/>
      <c r="N70" s="65">
        <v>300</v>
      </c>
    </row>
    <row r="71" spans="1:14" x14ac:dyDescent="0.2">
      <c r="A71" s="48">
        <v>569328</v>
      </c>
      <c r="B71" s="48" t="s">
        <v>162</v>
      </c>
      <c r="C71" s="48" t="s">
        <v>163</v>
      </c>
      <c r="D71" s="48" t="s">
        <v>45</v>
      </c>
      <c r="E71" s="67">
        <v>309.27</v>
      </c>
      <c r="F71" s="48" t="s">
        <v>44</v>
      </c>
      <c r="G71" s="67">
        <v>9.27</v>
      </c>
      <c r="H71" s="67">
        <v>0</v>
      </c>
      <c r="I71" s="67">
        <v>0</v>
      </c>
      <c r="J71" s="67">
        <f t="shared" si="2"/>
        <v>300</v>
      </c>
      <c r="K71" s="48"/>
      <c r="L71" s="51"/>
      <c r="M71" s="64"/>
      <c r="N71" s="65">
        <v>300</v>
      </c>
    </row>
    <row r="72" spans="1:14" x14ac:dyDescent="0.2">
      <c r="A72" s="48">
        <v>569279</v>
      </c>
      <c r="B72" s="48" t="s">
        <v>164</v>
      </c>
      <c r="C72" s="48" t="s">
        <v>165</v>
      </c>
      <c r="D72" s="48" t="s">
        <v>45</v>
      </c>
      <c r="E72" s="67">
        <v>2060.04</v>
      </c>
      <c r="F72" s="48" t="s">
        <v>44</v>
      </c>
      <c r="G72" s="67">
        <v>60.04</v>
      </c>
      <c r="H72" s="67">
        <v>0</v>
      </c>
      <c r="I72" s="67">
        <v>0</v>
      </c>
      <c r="J72" s="67">
        <f t="shared" si="2"/>
        <v>2000</v>
      </c>
      <c r="K72" s="48"/>
      <c r="L72" s="51"/>
      <c r="M72" s="64"/>
      <c r="N72" s="65">
        <v>2000</v>
      </c>
    </row>
    <row r="73" spans="1:14" x14ac:dyDescent="0.2">
      <c r="A73" s="48">
        <v>569130</v>
      </c>
      <c r="B73" s="48" t="s">
        <v>166</v>
      </c>
      <c r="C73" s="48" t="s">
        <v>167</v>
      </c>
      <c r="D73" s="48" t="s">
        <v>45</v>
      </c>
      <c r="E73" s="67">
        <v>103.3</v>
      </c>
      <c r="F73" s="48" t="s">
        <v>44</v>
      </c>
      <c r="G73" s="67">
        <v>3.3</v>
      </c>
      <c r="H73" s="67">
        <v>0</v>
      </c>
      <c r="I73" s="67">
        <v>0</v>
      </c>
      <c r="J73" s="67">
        <f t="shared" si="2"/>
        <v>100</v>
      </c>
      <c r="K73" s="48"/>
      <c r="L73" s="51"/>
      <c r="M73" s="64"/>
      <c r="N73" s="65">
        <v>100</v>
      </c>
    </row>
    <row r="74" spans="1:14" x14ac:dyDescent="0.2">
      <c r="A74" s="48">
        <v>567448</v>
      </c>
      <c r="B74" s="48" t="s">
        <v>168</v>
      </c>
      <c r="C74" s="48" t="s">
        <v>169</v>
      </c>
      <c r="D74" s="48" t="s">
        <v>45</v>
      </c>
      <c r="E74" s="67">
        <v>1500</v>
      </c>
      <c r="F74" s="48" t="s">
        <v>44</v>
      </c>
      <c r="G74" s="67">
        <v>0</v>
      </c>
      <c r="H74" s="67">
        <v>43.8</v>
      </c>
      <c r="I74" s="67">
        <v>-43.8</v>
      </c>
      <c r="J74" s="67">
        <f t="shared" si="2"/>
        <v>1500</v>
      </c>
      <c r="K74" s="48"/>
      <c r="L74" s="51"/>
      <c r="M74" s="64"/>
      <c r="N74" s="65">
        <v>1456.2</v>
      </c>
    </row>
    <row r="75" spans="1:14" x14ac:dyDescent="0.2">
      <c r="A75" s="48">
        <v>567433</v>
      </c>
      <c r="B75" s="48" t="s">
        <v>170</v>
      </c>
      <c r="C75" s="48" t="s">
        <v>171</v>
      </c>
      <c r="D75" s="48" t="s">
        <v>45</v>
      </c>
      <c r="E75" s="67">
        <v>100</v>
      </c>
      <c r="F75" s="48" t="s">
        <v>44</v>
      </c>
      <c r="G75" s="67">
        <v>0</v>
      </c>
      <c r="H75" s="67">
        <v>3.2</v>
      </c>
      <c r="I75" s="67">
        <v>-3.2</v>
      </c>
      <c r="J75" s="67">
        <f t="shared" si="2"/>
        <v>100</v>
      </c>
      <c r="K75" s="48"/>
      <c r="L75" s="51"/>
      <c r="M75" s="64"/>
      <c r="N75" s="65">
        <v>96.8</v>
      </c>
    </row>
    <row r="76" spans="1:14" x14ac:dyDescent="0.2">
      <c r="A76" s="48">
        <v>567204</v>
      </c>
      <c r="B76" s="48" t="s">
        <v>172</v>
      </c>
      <c r="C76" s="48" t="s">
        <v>173</v>
      </c>
      <c r="D76" s="48" t="s">
        <v>45</v>
      </c>
      <c r="E76" s="67">
        <v>206.28</v>
      </c>
      <c r="F76" s="48" t="s">
        <v>44</v>
      </c>
      <c r="G76" s="67">
        <v>6.28</v>
      </c>
      <c r="H76" s="67">
        <v>0</v>
      </c>
      <c r="I76" s="67">
        <v>0</v>
      </c>
      <c r="J76" s="67">
        <f t="shared" si="2"/>
        <v>200</v>
      </c>
      <c r="K76" s="48"/>
      <c r="L76" s="51"/>
      <c r="M76" s="64"/>
      <c r="N76" s="65">
        <v>200</v>
      </c>
    </row>
    <row r="77" spans="1:14" x14ac:dyDescent="0.2">
      <c r="A77" s="48">
        <v>566727</v>
      </c>
      <c r="B77" s="48" t="s">
        <v>174</v>
      </c>
      <c r="C77" s="48" t="s">
        <v>175</v>
      </c>
      <c r="D77" s="48" t="s">
        <v>45</v>
      </c>
      <c r="E77" s="67">
        <v>2060.04</v>
      </c>
      <c r="F77" s="48" t="s">
        <v>44</v>
      </c>
      <c r="G77" s="67">
        <v>60.04</v>
      </c>
      <c r="H77" s="67">
        <v>0</v>
      </c>
      <c r="I77" s="67">
        <v>0</v>
      </c>
      <c r="J77" s="67">
        <f t="shared" si="2"/>
        <v>2000</v>
      </c>
      <c r="K77" s="48"/>
      <c r="L77" s="51"/>
      <c r="M77" s="64"/>
      <c r="N77" s="65">
        <v>2000</v>
      </c>
    </row>
    <row r="78" spans="1:14" x14ac:dyDescent="0.2">
      <c r="A78" s="48">
        <v>566223</v>
      </c>
      <c r="B78" s="48" t="s">
        <v>176</v>
      </c>
      <c r="C78" s="48" t="s">
        <v>177</v>
      </c>
      <c r="D78" s="48" t="s">
        <v>45</v>
      </c>
      <c r="E78" s="67">
        <v>2000</v>
      </c>
      <c r="F78" s="48" t="s">
        <v>44</v>
      </c>
      <c r="G78" s="67">
        <v>0</v>
      </c>
      <c r="H78" s="67">
        <v>58.3</v>
      </c>
      <c r="I78" s="67">
        <v>-58.3</v>
      </c>
      <c r="J78" s="67">
        <v>2000</v>
      </c>
      <c r="K78" s="48"/>
      <c r="L78" s="51"/>
      <c r="M78" s="64"/>
      <c r="N78" s="65">
        <v>1941.7</v>
      </c>
    </row>
    <row r="79" spans="1:14" x14ac:dyDescent="0.2">
      <c r="A79" s="48">
        <v>566218</v>
      </c>
      <c r="B79" s="48" t="s">
        <v>178</v>
      </c>
      <c r="C79" s="48" t="s">
        <v>179</v>
      </c>
      <c r="D79" s="48" t="s">
        <v>45</v>
      </c>
      <c r="E79" s="67">
        <v>500</v>
      </c>
      <c r="F79" s="48" t="s">
        <v>44</v>
      </c>
      <c r="G79" s="67">
        <v>0</v>
      </c>
      <c r="H79" s="67">
        <v>14.8</v>
      </c>
      <c r="I79" s="67">
        <v>-14.8</v>
      </c>
      <c r="J79" s="67">
        <v>500</v>
      </c>
      <c r="K79" s="48"/>
      <c r="L79" s="51"/>
      <c r="M79" s="64"/>
      <c r="N79" s="65">
        <v>485.2</v>
      </c>
    </row>
    <row r="80" spans="1:14" x14ac:dyDescent="0.2">
      <c r="A80" s="48">
        <v>566135</v>
      </c>
      <c r="B80" s="48" t="s">
        <v>180</v>
      </c>
      <c r="C80" s="48" t="s">
        <v>181</v>
      </c>
      <c r="D80" s="48" t="s">
        <v>45</v>
      </c>
      <c r="E80" s="67">
        <v>206.28</v>
      </c>
      <c r="F80" s="48" t="s">
        <v>44</v>
      </c>
      <c r="G80" s="67">
        <v>6.28</v>
      </c>
      <c r="H80" s="67">
        <v>0</v>
      </c>
      <c r="I80" s="67">
        <v>0</v>
      </c>
      <c r="J80" s="67">
        <f>E80-G80</f>
        <v>200</v>
      </c>
      <c r="K80" s="48"/>
      <c r="L80" s="51"/>
      <c r="M80" s="64"/>
      <c r="N80" s="65">
        <v>200</v>
      </c>
    </row>
    <row r="81" spans="1:14" x14ac:dyDescent="0.2">
      <c r="A81" s="48">
        <v>565972</v>
      </c>
      <c r="B81" s="48" t="s">
        <v>182</v>
      </c>
      <c r="C81" s="48" t="s">
        <v>183</v>
      </c>
      <c r="D81" s="48" t="s">
        <v>45</v>
      </c>
      <c r="E81" s="67">
        <v>100</v>
      </c>
      <c r="F81" s="48" t="s">
        <v>44</v>
      </c>
      <c r="G81" s="67">
        <v>0</v>
      </c>
      <c r="H81" s="67">
        <v>3.2</v>
      </c>
      <c r="I81" s="67">
        <v>-3.2</v>
      </c>
      <c r="J81" s="67">
        <v>100</v>
      </c>
      <c r="K81" s="48"/>
      <c r="L81" s="51"/>
      <c r="M81" s="64"/>
      <c r="N81" s="65">
        <v>96.8</v>
      </c>
    </row>
    <row r="82" spans="1:14" x14ac:dyDescent="0.2">
      <c r="A82" s="48">
        <v>565748</v>
      </c>
      <c r="B82" s="48" t="s">
        <v>184</v>
      </c>
      <c r="C82" s="48" t="s">
        <v>185</v>
      </c>
      <c r="D82" s="48" t="s">
        <v>45</v>
      </c>
      <c r="E82" s="67">
        <v>2060.04</v>
      </c>
      <c r="F82" s="48" t="s">
        <v>44</v>
      </c>
      <c r="G82" s="67">
        <v>60.04</v>
      </c>
      <c r="H82" s="67">
        <v>0</v>
      </c>
      <c r="I82" s="67">
        <v>0</v>
      </c>
      <c r="J82" s="67">
        <f t="shared" ref="J82:J83" si="3">E82-G82</f>
        <v>2000</v>
      </c>
      <c r="K82" s="48"/>
      <c r="L82" s="51"/>
      <c r="M82" s="64"/>
      <c r="N82" s="65">
        <v>2000</v>
      </c>
    </row>
    <row r="83" spans="1:14" x14ac:dyDescent="0.2">
      <c r="A83" s="48">
        <v>565730</v>
      </c>
      <c r="B83" s="48" t="s">
        <v>186</v>
      </c>
      <c r="C83" s="48" t="s">
        <v>187</v>
      </c>
      <c r="D83" s="48" t="s">
        <v>45</v>
      </c>
      <c r="E83" s="67">
        <v>1030.18</v>
      </c>
      <c r="F83" s="48" t="s">
        <v>44</v>
      </c>
      <c r="G83" s="67">
        <v>30.18</v>
      </c>
      <c r="H83" s="67">
        <v>0</v>
      </c>
      <c r="I83" s="67">
        <v>0</v>
      </c>
      <c r="J83" s="67">
        <f t="shared" si="3"/>
        <v>1000.0000000000001</v>
      </c>
      <c r="K83" s="48"/>
      <c r="L83" s="51"/>
      <c r="M83" s="64"/>
      <c r="N83" s="65">
        <v>1000</v>
      </c>
    </row>
    <row r="84" spans="1:14" x14ac:dyDescent="0.2">
      <c r="A84" s="48">
        <v>565552</v>
      </c>
      <c r="B84" s="48" t="s">
        <v>188</v>
      </c>
      <c r="C84" s="48" t="s">
        <v>189</v>
      </c>
      <c r="D84" s="48" t="s">
        <v>45</v>
      </c>
      <c r="E84" s="67">
        <v>2000</v>
      </c>
      <c r="F84" s="48" t="s">
        <v>44</v>
      </c>
      <c r="G84" s="67">
        <v>0</v>
      </c>
      <c r="H84" s="67">
        <v>58.3</v>
      </c>
      <c r="I84" s="67">
        <v>-58.3</v>
      </c>
      <c r="J84" s="67">
        <v>2000</v>
      </c>
      <c r="K84" s="48"/>
      <c r="L84" s="51"/>
      <c r="M84" s="64"/>
      <c r="N84" s="65">
        <v>1941.7</v>
      </c>
    </row>
    <row r="85" spans="1:14" x14ac:dyDescent="0.2">
      <c r="A85" s="48">
        <v>565281</v>
      </c>
      <c r="B85" s="48" t="s">
        <v>190</v>
      </c>
      <c r="C85" s="48" t="s">
        <v>191</v>
      </c>
      <c r="D85" s="48" t="s">
        <v>45</v>
      </c>
      <c r="E85" s="67">
        <v>1648.09</v>
      </c>
      <c r="F85" s="48" t="s">
        <v>44</v>
      </c>
      <c r="G85" s="67">
        <v>48.09</v>
      </c>
      <c r="H85" s="67">
        <v>0</v>
      </c>
      <c r="I85" s="67">
        <v>0</v>
      </c>
      <c r="J85" s="67">
        <f t="shared" ref="J85:J86" si="4">E85-G85</f>
        <v>1600</v>
      </c>
      <c r="K85" s="48"/>
      <c r="L85" s="51"/>
      <c r="M85" s="64"/>
      <c r="N85" s="65">
        <v>1600</v>
      </c>
    </row>
    <row r="86" spans="1:14" x14ac:dyDescent="0.2">
      <c r="A86" s="48">
        <v>565196</v>
      </c>
      <c r="B86" s="48" t="s">
        <v>192</v>
      </c>
      <c r="C86" s="48" t="s">
        <v>193</v>
      </c>
      <c r="D86" s="48" t="s">
        <v>45</v>
      </c>
      <c r="E86" s="67">
        <v>515.24</v>
      </c>
      <c r="F86" s="48" t="s">
        <v>44</v>
      </c>
      <c r="G86" s="67">
        <v>15.24</v>
      </c>
      <c r="H86" s="67">
        <v>0</v>
      </c>
      <c r="I86" s="67">
        <v>0</v>
      </c>
      <c r="J86" s="67">
        <f t="shared" si="4"/>
        <v>500</v>
      </c>
      <c r="K86" s="48"/>
      <c r="L86" s="51"/>
      <c r="M86" s="64"/>
      <c r="N86" s="65">
        <v>500</v>
      </c>
    </row>
    <row r="87" spans="1:14" x14ac:dyDescent="0.2">
      <c r="A87" s="48">
        <v>565188</v>
      </c>
      <c r="B87" s="48" t="s">
        <v>194</v>
      </c>
      <c r="C87" s="48" t="s">
        <v>195</v>
      </c>
      <c r="D87" s="48" t="s">
        <v>45</v>
      </c>
      <c r="E87" s="67">
        <v>2000</v>
      </c>
      <c r="F87" s="48" t="s">
        <v>44</v>
      </c>
      <c r="G87" s="67">
        <v>0</v>
      </c>
      <c r="H87" s="67">
        <v>58.3</v>
      </c>
      <c r="I87" s="67">
        <v>-58.3</v>
      </c>
      <c r="J87" s="67">
        <v>2000</v>
      </c>
      <c r="K87" s="48"/>
      <c r="L87" s="51"/>
      <c r="M87" s="64"/>
      <c r="N87" s="65">
        <v>1941.7</v>
      </c>
    </row>
    <row r="88" spans="1:14" x14ac:dyDescent="0.2">
      <c r="A88" s="48">
        <v>565128</v>
      </c>
      <c r="B88" s="48" t="s">
        <v>196</v>
      </c>
      <c r="C88" s="48" t="s">
        <v>197</v>
      </c>
      <c r="D88" s="48" t="s">
        <v>45</v>
      </c>
      <c r="E88" s="67">
        <v>103.3</v>
      </c>
      <c r="F88" s="48" t="s">
        <v>44</v>
      </c>
      <c r="G88" s="67">
        <v>3.3</v>
      </c>
      <c r="H88" s="67">
        <v>0</v>
      </c>
      <c r="I88" s="67">
        <v>0</v>
      </c>
      <c r="J88" s="67">
        <f t="shared" ref="J88:J91" si="5">E88-G88</f>
        <v>100</v>
      </c>
      <c r="K88" s="48"/>
      <c r="L88" s="51"/>
      <c r="M88" s="64"/>
      <c r="N88" s="65">
        <v>100</v>
      </c>
    </row>
    <row r="89" spans="1:14" x14ac:dyDescent="0.2">
      <c r="A89" s="48">
        <v>565126</v>
      </c>
      <c r="B89" s="48" t="s">
        <v>198</v>
      </c>
      <c r="C89" s="48" t="s">
        <v>197</v>
      </c>
      <c r="D89" s="48" t="s">
        <v>45</v>
      </c>
      <c r="E89" s="67">
        <v>103.3</v>
      </c>
      <c r="F89" s="48" t="s">
        <v>44</v>
      </c>
      <c r="G89" s="67">
        <v>3.3</v>
      </c>
      <c r="H89" s="67">
        <v>0</v>
      </c>
      <c r="I89" s="67">
        <v>0</v>
      </c>
      <c r="J89" s="67">
        <f t="shared" si="5"/>
        <v>100</v>
      </c>
      <c r="K89" s="48"/>
      <c r="L89" s="51"/>
      <c r="M89" s="64"/>
      <c r="N89" s="65">
        <v>100</v>
      </c>
    </row>
    <row r="90" spans="1:14" x14ac:dyDescent="0.2">
      <c r="A90" s="48">
        <v>565119</v>
      </c>
      <c r="B90" s="48" t="s">
        <v>199</v>
      </c>
      <c r="C90" s="48" t="s">
        <v>200</v>
      </c>
      <c r="D90" s="48" t="s">
        <v>45</v>
      </c>
      <c r="E90" s="67">
        <v>515.24</v>
      </c>
      <c r="F90" s="48" t="s">
        <v>44</v>
      </c>
      <c r="G90" s="67">
        <v>15.24</v>
      </c>
      <c r="H90" s="67">
        <v>0</v>
      </c>
      <c r="I90" s="67">
        <v>0</v>
      </c>
      <c r="J90" s="67">
        <f t="shared" si="5"/>
        <v>500</v>
      </c>
      <c r="K90" s="48"/>
      <c r="L90" s="51"/>
      <c r="M90" s="64"/>
      <c r="N90" s="65">
        <v>500</v>
      </c>
    </row>
    <row r="91" spans="1:14" x14ac:dyDescent="0.2">
      <c r="A91" s="48">
        <v>565086</v>
      </c>
      <c r="B91" s="48" t="s">
        <v>201</v>
      </c>
      <c r="C91" s="48" t="s">
        <v>202</v>
      </c>
      <c r="D91" s="48" t="s">
        <v>45</v>
      </c>
      <c r="E91" s="67">
        <v>1030.18</v>
      </c>
      <c r="F91" s="48" t="s">
        <v>44</v>
      </c>
      <c r="G91" s="67">
        <v>30.18</v>
      </c>
      <c r="H91" s="67">
        <v>0</v>
      </c>
      <c r="I91" s="67">
        <v>0</v>
      </c>
      <c r="J91" s="67">
        <f t="shared" si="5"/>
        <v>1000.0000000000001</v>
      </c>
      <c r="K91" s="48"/>
      <c r="L91" s="51"/>
      <c r="M91" s="64"/>
      <c r="N91" s="65">
        <v>1000</v>
      </c>
    </row>
    <row r="92" spans="1:14" x14ac:dyDescent="0.2">
      <c r="A92" s="48">
        <v>564930</v>
      </c>
      <c r="B92" s="48" t="s">
        <v>203</v>
      </c>
      <c r="C92" s="48" t="s">
        <v>204</v>
      </c>
      <c r="D92" s="48" t="s">
        <v>45</v>
      </c>
      <c r="E92" s="67">
        <v>980</v>
      </c>
      <c r="F92" s="48" t="s">
        <v>44</v>
      </c>
      <c r="G92" s="67">
        <v>0</v>
      </c>
      <c r="H92" s="67">
        <v>28.72</v>
      </c>
      <c r="I92" s="67">
        <v>-28.72</v>
      </c>
      <c r="J92" s="67">
        <v>980</v>
      </c>
      <c r="K92" s="48"/>
      <c r="L92" s="51"/>
      <c r="M92" s="64"/>
      <c r="N92" s="65">
        <v>951.28</v>
      </c>
    </row>
    <row r="93" spans="1:14" x14ac:dyDescent="0.2">
      <c r="A93" s="48">
        <v>564915</v>
      </c>
      <c r="B93" s="48" t="s">
        <v>205</v>
      </c>
      <c r="C93" s="48" t="s">
        <v>206</v>
      </c>
      <c r="D93" s="48" t="s">
        <v>45</v>
      </c>
      <c r="E93" s="67">
        <v>4000</v>
      </c>
      <c r="F93" s="48" t="s">
        <v>44</v>
      </c>
      <c r="G93" s="67">
        <v>0</v>
      </c>
      <c r="H93" s="67">
        <v>116.3</v>
      </c>
      <c r="I93" s="67">
        <v>-116.3</v>
      </c>
      <c r="J93" s="67">
        <v>4000</v>
      </c>
      <c r="K93" s="48"/>
      <c r="L93" s="51"/>
      <c r="M93" s="64"/>
      <c r="N93" s="65">
        <v>3883.7</v>
      </c>
    </row>
    <row r="94" spans="1:14" x14ac:dyDescent="0.2">
      <c r="A94" s="48">
        <v>564794</v>
      </c>
      <c r="B94" s="48" t="s">
        <v>207</v>
      </c>
      <c r="C94" s="48" t="s">
        <v>208</v>
      </c>
      <c r="D94" s="48" t="s">
        <v>45</v>
      </c>
      <c r="E94" s="67">
        <v>4119.7700000000004</v>
      </c>
      <c r="F94" s="48" t="s">
        <v>44</v>
      </c>
      <c r="G94" s="67">
        <v>119.77</v>
      </c>
      <c r="H94" s="67">
        <v>0</v>
      </c>
      <c r="I94" s="67">
        <v>0</v>
      </c>
      <c r="J94" s="67">
        <f t="shared" ref="J94:J99" si="6">E94-G94</f>
        <v>4000.0000000000005</v>
      </c>
      <c r="K94" s="48"/>
      <c r="L94" s="51"/>
      <c r="M94" s="64"/>
      <c r="N94" s="65">
        <v>4000</v>
      </c>
    </row>
    <row r="95" spans="1:14" x14ac:dyDescent="0.2">
      <c r="A95" s="48">
        <v>564793</v>
      </c>
      <c r="B95" s="48" t="s">
        <v>207</v>
      </c>
      <c r="C95" s="48" t="s">
        <v>209</v>
      </c>
      <c r="D95" s="48" t="s">
        <v>45</v>
      </c>
      <c r="E95" s="67">
        <v>103.3</v>
      </c>
      <c r="F95" s="48" t="s">
        <v>44</v>
      </c>
      <c r="G95" s="67">
        <v>3.3</v>
      </c>
      <c r="H95" s="67">
        <v>0</v>
      </c>
      <c r="I95" s="67">
        <v>0</v>
      </c>
      <c r="J95" s="67">
        <f t="shared" si="6"/>
        <v>100</v>
      </c>
      <c r="K95" s="48"/>
      <c r="L95" s="51"/>
      <c r="M95" s="64"/>
      <c r="N95" s="65">
        <v>100</v>
      </c>
    </row>
    <row r="96" spans="1:14" x14ac:dyDescent="0.2">
      <c r="A96" s="48">
        <v>564590</v>
      </c>
      <c r="B96" s="48" t="s">
        <v>210</v>
      </c>
      <c r="C96" s="48" t="s">
        <v>211</v>
      </c>
      <c r="D96" s="48" t="s">
        <v>45</v>
      </c>
      <c r="E96" s="67">
        <v>1030.18</v>
      </c>
      <c r="F96" s="48" t="s">
        <v>44</v>
      </c>
      <c r="G96" s="67">
        <v>30.18</v>
      </c>
      <c r="H96" s="67">
        <v>0</v>
      </c>
      <c r="I96" s="67">
        <v>0</v>
      </c>
      <c r="J96" s="67">
        <f t="shared" si="6"/>
        <v>1000.0000000000001</v>
      </c>
      <c r="K96" s="48"/>
      <c r="L96" s="51"/>
      <c r="M96" s="64"/>
      <c r="N96" s="65">
        <v>1000</v>
      </c>
    </row>
    <row r="97" spans="1:15" x14ac:dyDescent="0.2">
      <c r="A97" s="48">
        <v>564587</v>
      </c>
      <c r="B97" s="48" t="s">
        <v>212</v>
      </c>
      <c r="C97" s="48" t="s">
        <v>213</v>
      </c>
      <c r="D97" s="48" t="s">
        <v>45</v>
      </c>
      <c r="E97" s="67">
        <v>515.24</v>
      </c>
      <c r="F97" s="48" t="s">
        <v>44</v>
      </c>
      <c r="G97" s="67">
        <v>15.24</v>
      </c>
      <c r="H97" s="67">
        <v>0</v>
      </c>
      <c r="I97" s="67">
        <v>0</v>
      </c>
      <c r="J97" s="67">
        <f t="shared" si="6"/>
        <v>500</v>
      </c>
      <c r="K97" s="48"/>
      <c r="L97" s="51"/>
      <c r="M97" s="64"/>
      <c r="N97" s="65">
        <v>500</v>
      </c>
    </row>
    <row r="98" spans="1:15" x14ac:dyDescent="0.2">
      <c r="A98" s="48">
        <v>564525</v>
      </c>
      <c r="B98" s="48" t="s">
        <v>214</v>
      </c>
      <c r="C98" s="48" t="s">
        <v>215</v>
      </c>
      <c r="D98" s="48" t="s">
        <v>45</v>
      </c>
      <c r="E98" s="67">
        <v>2060.04</v>
      </c>
      <c r="F98" s="48" t="s">
        <v>44</v>
      </c>
      <c r="G98" s="67">
        <v>60.04</v>
      </c>
      <c r="H98" s="67">
        <v>0</v>
      </c>
      <c r="I98" s="67">
        <v>0</v>
      </c>
      <c r="J98" s="67">
        <f t="shared" si="6"/>
        <v>2000</v>
      </c>
      <c r="K98" s="48"/>
      <c r="L98" s="51"/>
      <c r="M98" s="64"/>
      <c r="N98" s="65">
        <v>2000</v>
      </c>
    </row>
    <row r="99" spans="1:15" x14ac:dyDescent="0.2">
      <c r="A99" s="48">
        <v>564520</v>
      </c>
      <c r="B99" s="48" t="s">
        <v>216</v>
      </c>
      <c r="C99" s="48" t="s">
        <v>217</v>
      </c>
      <c r="D99" s="48" t="s">
        <v>45</v>
      </c>
      <c r="E99" s="67">
        <v>515.24</v>
      </c>
      <c r="F99" s="48" t="s">
        <v>44</v>
      </c>
      <c r="G99" s="67">
        <v>15.24</v>
      </c>
      <c r="H99" s="67">
        <v>0</v>
      </c>
      <c r="I99" s="67">
        <v>0</v>
      </c>
      <c r="J99" s="67">
        <f t="shared" si="6"/>
        <v>500</v>
      </c>
      <c r="K99" s="48"/>
      <c r="L99" s="51"/>
      <c r="M99" s="64"/>
      <c r="N99" s="65">
        <v>500</v>
      </c>
    </row>
    <row r="100" spans="1:15" x14ac:dyDescent="0.2">
      <c r="A100" s="48">
        <v>564508</v>
      </c>
      <c r="B100" s="48" t="s">
        <v>218</v>
      </c>
      <c r="C100" s="48" t="s">
        <v>219</v>
      </c>
      <c r="D100" s="48" t="s">
        <v>45</v>
      </c>
      <c r="E100" s="67">
        <v>500</v>
      </c>
      <c r="F100" s="48" t="s">
        <v>44</v>
      </c>
      <c r="G100" s="67">
        <v>0</v>
      </c>
      <c r="H100" s="67">
        <v>14.8</v>
      </c>
      <c r="I100" s="67">
        <v>-14.8</v>
      </c>
      <c r="J100" s="67">
        <v>500</v>
      </c>
      <c r="K100" s="48"/>
      <c r="L100" s="51"/>
      <c r="M100" s="64"/>
      <c r="N100" s="65">
        <v>485.2</v>
      </c>
    </row>
    <row r="101" spans="1:15" x14ac:dyDescent="0.2">
      <c r="A101" s="48">
        <v>564492</v>
      </c>
      <c r="B101" s="48" t="s">
        <v>220</v>
      </c>
      <c r="C101" s="48" t="s">
        <v>221</v>
      </c>
      <c r="D101" s="48" t="s">
        <v>45</v>
      </c>
      <c r="E101" s="67">
        <v>1030.18</v>
      </c>
      <c r="F101" s="48" t="s">
        <v>44</v>
      </c>
      <c r="G101" s="67">
        <v>30.18</v>
      </c>
      <c r="H101" s="67">
        <v>0</v>
      </c>
      <c r="I101" s="67">
        <v>0</v>
      </c>
      <c r="J101" s="67">
        <f>E101-G101</f>
        <v>1000.0000000000001</v>
      </c>
      <c r="K101" s="48"/>
      <c r="L101" s="51"/>
      <c r="M101" s="64"/>
      <c r="N101" s="65">
        <v>1000</v>
      </c>
    </row>
    <row r="102" spans="1:15" x14ac:dyDescent="0.2">
      <c r="A102" s="48">
        <v>563928</v>
      </c>
      <c r="B102" s="48" t="s">
        <v>222</v>
      </c>
      <c r="C102" s="48" t="s">
        <v>223</v>
      </c>
      <c r="D102" s="48" t="s">
        <v>45</v>
      </c>
      <c r="E102" s="67">
        <v>250</v>
      </c>
      <c r="F102" s="48" t="s">
        <v>44</v>
      </c>
      <c r="G102" s="67">
        <v>0</v>
      </c>
      <c r="H102" s="67">
        <v>7.55</v>
      </c>
      <c r="I102" s="67">
        <v>-7.55</v>
      </c>
      <c r="J102" s="67">
        <v>250</v>
      </c>
      <c r="K102" s="48"/>
      <c r="L102" s="51"/>
      <c r="M102" s="64"/>
      <c r="N102" s="65">
        <v>242.45</v>
      </c>
    </row>
    <row r="103" spans="1:15" x14ac:dyDescent="0.2">
      <c r="A103" s="48">
        <v>563528</v>
      </c>
      <c r="B103" s="48" t="s">
        <v>224</v>
      </c>
      <c r="C103" s="48" t="s">
        <v>225</v>
      </c>
      <c r="D103" s="48" t="s">
        <v>45</v>
      </c>
      <c r="E103" s="67">
        <v>206.28</v>
      </c>
      <c r="F103" s="48" t="s">
        <v>44</v>
      </c>
      <c r="G103" s="67">
        <v>6.28</v>
      </c>
      <c r="H103" s="67">
        <v>0</v>
      </c>
      <c r="I103" s="67">
        <v>0</v>
      </c>
      <c r="J103" s="67">
        <f>E103-G103</f>
        <v>200</v>
      </c>
      <c r="K103" s="48"/>
      <c r="L103" s="51"/>
      <c r="M103" s="64"/>
      <c r="N103" s="65">
        <v>200</v>
      </c>
    </row>
    <row r="104" spans="1:15" x14ac:dyDescent="0.2">
      <c r="A104" s="48">
        <v>563483</v>
      </c>
      <c r="B104" s="48" t="s">
        <v>226</v>
      </c>
      <c r="C104" s="48" t="s">
        <v>227</v>
      </c>
      <c r="D104" s="48" t="s">
        <v>45</v>
      </c>
      <c r="E104" s="67">
        <v>2000</v>
      </c>
      <c r="F104" s="48" t="s">
        <v>44</v>
      </c>
      <c r="G104" s="67">
        <v>0</v>
      </c>
      <c r="H104" s="67">
        <v>58.3</v>
      </c>
      <c r="I104" s="67">
        <v>-58.3</v>
      </c>
      <c r="J104" s="67">
        <v>2000</v>
      </c>
      <c r="K104" s="48"/>
      <c r="L104" s="51"/>
      <c r="M104" s="64"/>
      <c r="N104" s="65">
        <v>1941.7</v>
      </c>
    </row>
    <row r="105" spans="1:15" x14ac:dyDescent="0.2">
      <c r="A105" s="48">
        <v>563385</v>
      </c>
      <c r="B105" s="48" t="s">
        <v>228</v>
      </c>
      <c r="C105" s="48" t="s">
        <v>229</v>
      </c>
      <c r="D105" s="48" t="s">
        <v>45</v>
      </c>
      <c r="E105" s="67">
        <v>4119.7700000000004</v>
      </c>
      <c r="F105" s="48" t="s">
        <v>44</v>
      </c>
      <c r="G105" s="67">
        <v>119.77</v>
      </c>
      <c r="H105" s="67">
        <v>0</v>
      </c>
      <c r="I105" s="67">
        <v>0</v>
      </c>
      <c r="J105" s="67">
        <f t="shared" ref="J105:J108" si="7">E105-G105</f>
        <v>4000.0000000000005</v>
      </c>
      <c r="K105" s="48"/>
      <c r="L105" s="51"/>
      <c r="M105" s="64"/>
      <c r="N105" s="65">
        <v>4000</v>
      </c>
    </row>
    <row r="106" spans="1:15" x14ac:dyDescent="0.2">
      <c r="A106" s="48">
        <v>563195</v>
      </c>
      <c r="B106" s="48" t="s">
        <v>230</v>
      </c>
      <c r="C106" s="48" t="s">
        <v>231</v>
      </c>
      <c r="D106" s="48" t="s">
        <v>45</v>
      </c>
      <c r="E106" s="67">
        <v>257.77999999999997</v>
      </c>
      <c r="F106" s="48" t="s">
        <v>44</v>
      </c>
      <c r="G106" s="67">
        <v>7.78</v>
      </c>
      <c r="H106" s="67">
        <v>0</v>
      </c>
      <c r="I106" s="67">
        <v>0</v>
      </c>
      <c r="J106" s="67">
        <f t="shared" si="7"/>
        <v>249.99999999999997</v>
      </c>
      <c r="K106" s="48"/>
      <c r="L106" s="51"/>
      <c r="M106" s="64"/>
      <c r="N106" s="65">
        <v>250</v>
      </c>
    </row>
    <row r="107" spans="1:15" x14ac:dyDescent="0.2">
      <c r="A107" s="48">
        <v>562933</v>
      </c>
      <c r="B107" s="48" t="s">
        <v>232</v>
      </c>
      <c r="C107" s="48" t="s">
        <v>233</v>
      </c>
      <c r="D107" s="48" t="s">
        <v>45</v>
      </c>
      <c r="E107" s="67">
        <v>51.8</v>
      </c>
      <c r="F107" s="48" t="s">
        <v>44</v>
      </c>
      <c r="G107" s="67">
        <v>1.8</v>
      </c>
      <c r="H107" s="67">
        <v>0</v>
      </c>
      <c r="I107" s="67">
        <v>0</v>
      </c>
      <c r="J107" s="67">
        <f t="shared" si="7"/>
        <v>50</v>
      </c>
      <c r="K107" s="48"/>
      <c r="L107" s="51"/>
      <c r="M107" s="64"/>
      <c r="N107" s="65">
        <v>50</v>
      </c>
    </row>
    <row r="108" spans="1:15" ht="17" thickBot="1" x14ac:dyDescent="0.25">
      <c r="A108" s="68">
        <v>562865</v>
      </c>
      <c r="B108" s="68" t="s">
        <v>234</v>
      </c>
      <c r="C108" s="68" t="s">
        <v>235</v>
      </c>
      <c r="D108" s="68" t="s">
        <v>45</v>
      </c>
      <c r="E108" s="69">
        <v>2060.04</v>
      </c>
      <c r="F108" s="68" t="s">
        <v>44</v>
      </c>
      <c r="G108" s="69">
        <v>60.04</v>
      </c>
      <c r="H108" s="69">
        <v>0</v>
      </c>
      <c r="I108" s="69">
        <v>0</v>
      </c>
      <c r="J108" s="69">
        <f t="shared" si="7"/>
        <v>2000</v>
      </c>
      <c r="K108" s="68"/>
      <c r="L108" s="61"/>
      <c r="M108" s="70">
        <f>SUM(N49:N108)</f>
        <v>62703.029999999984</v>
      </c>
      <c r="N108" s="71">
        <v>2000</v>
      </c>
      <c r="O108" s="72" t="s">
        <v>236</v>
      </c>
    </row>
    <row r="109" spans="1:15" x14ac:dyDescent="0.2">
      <c r="A109" s="48"/>
      <c r="B109" s="48"/>
      <c r="C109" s="48"/>
      <c r="D109" s="48"/>
      <c r="E109" s="48"/>
      <c r="F109" s="48"/>
      <c r="G109" s="48"/>
      <c r="H109" s="67" t="s">
        <v>6</v>
      </c>
      <c r="I109" s="67">
        <f>SUM(I53:I108)</f>
        <v>-596.9699999999998</v>
      </c>
      <c r="J109" s="67">
        <f>SUM(J53:J108)</f>
        <v>59300</v>
      </c>
      <c r="K109" s="67">
        <f>J109+I109</f>
        <v>58703.03</v>
      </c>
      <c r="L109" s="53"/>
      <c r="N109" t="s">
        <v>6</v>
      </c>
    </row>
    <row r="110" spans="1:15" x14ac:dyDescent="0.2">
      <c r="H110" s="41"/>
      <c r="I110" s="41"/>
      <c r="J110" s="41"/>
      <c r="K110" s="41"/>
      <c r="L110" s="53"/>
    </row>
    <row r="111" spans="1:15" x14ac:dyDescent="0.2">
      <c r="H111" s="41"/>
      <c r="I111" s="41"/>
      <c r="J111" s="41"/>
      <c r="K111" s="41"/>
      <c r="L111" s="53"/>
    </row>
    <row r="112" spans="1:15" x14ac:dyDescent="0.2">
      <c r="H112" s="41"/>
      <c r="I112" s="41"/>
      <c r="J112" s="41"/>
      <c r="K112" s="41"/>
      <c r="L112" s="53"/>
    </row>
    <row r="113" spans="5:14" ht="17" thickBot="1" x14ac:dyDescent="0.25">
      <c r="L113" s="51"/>
      <c r="N113" s="41" t="s">
        <v>6</v>
      </c>
    </row>
    <row r="114" spans="5:14" x14ac:dyDescent="0.2">
      <c r="E114" s="112" t="s">
        <v>247</v>
      </c>
      <c r="F114" s="112"/>
      <c r="G114" s="112"/>
      <c r="H114" s="79" t="s">
        <v>19</v>
      </c>
      <c r="I114" s="80"/>
      <c r="J114" s="81">
        <v>0</v>
      </c>
      <c r="K114" s="82"/>
      <c r="L114" s="51"/>
      <c r="N114" t="s">
        <v>6</v>
      </c>
    </row>
    <row r="115" spans="5:14" x14ac:dyDescent="0.2">
      <c r="H115" s="83"/>
      <c r="I115" s="111" t="s">
        <v>237</v>
      </c>
      <c r="J115" s="67">
        <f>J109</f>
        <v>59300</v>
      </c>
      <c r="K115" s="84"/>
      <c r="L115" s="51"/>
    </row>
    <row r="116" spans="5:14" ht="17" thickBot="1" x14ac:dyDescent="0.25">
      <c r="H116" s="83"/>
      <c r="I116" s="48" t="s">
        <v>245</v>
      </c>
      <c r="J116" s="78">
        <v>-596.97</v>
      </c>
      <c r="K116" s="84"/>
      <c r="L116" s="51"/>
    </row>
    <row r="117" spans="5:14" ht="18" thickTop="1" thickBot="1" x14ac:dyDescent="0.25">
      <c r="H117" s="85" t="s">
        <v>244</v>
      </c>
      <c r="I117" s="86" t="s">
        <v>246</v>
      </c>
      <c r="J117" s="87">
        <f>J114+J115+J116</f>
        <v>58703.03</v>
      </c>
      <c r="K117" s="88" t="d">
        <v>2022-09-30</v>
      </c>
      <c r="L117" s="73"/>
    </row>
    <row r="118" spans="5:14" x14ac:dyDescent="0.2">
      <c r="H118" s="89" t="s">
        <v>19</v>
      </c>
      <c r="I118" s="90"/>
      <c r="J118" s="91">
        <v>58703.03</v>
      </c>
      <c r="K118" s="92"/>
      <c r="L118" s="51"/>
    </row>
    <row r="119" spans="5:14" x14ac:dyDescent="0.2">
      <c r="H119" s="64"/>
      <c r="I119" s="72" t="s">
        <v>238</v>
      </c>
      <c r="J119" s="93">
        <f>J51</f>
        <v>20575</v>
      </c>
      <c r="K119" s="94"/>
      <c r="L119" s="51"/>
    </row>
    <row r="120" spans="5:14" x14ac:dyDescent="0.2">
      <c r="H120" s="64"/>
      <c r="I120" s="72" t="s">
        <v>245</v>
      </c>
      <c r="J120" s="95">
        <f>I51</f>
        <v>-71.820000000000007</v>
      </c>
      <c r="K120" s="96"/>
      <c r="L120" s="73"/>
    </row>
    <row r="121" spans="5:14" ht="17" thickBot="1" x14ac:dyDescent="0.25">
      <c r="H121" s="64"/>
      <c r="I121" s="72" t="s">
        <v>239</v>
      </c>
      <c r="J121" s="74">
        <f>-M108</f>
        <v>-62703.029999999984</v>
      </c>
      <c r="K121" s="96"/>
      <c r="L121" s="51"/>
    </row>
    <row r="122" spans="5:14" ht="18" thickTop="1" thickBot="1" x14ac:dyDescent="0.25">
      <c r="H122" s="97" t="s">
        <v>244</v>
      </c>
      <c r="I122" s="98" t="s">
        <v>240</v>
      </c>
      <c r="J122" s="99">
        <f>J118+J119+J120+J121</f>
        <v>16503.180000000008</v>
      </c>
      <c r="K122" s="100" t="d">
        <v>2022-10-31</v>
      </c>
      <c r="L122" s="51"/>
    </row>
    <row r="123" spans="5:14" x14ac:dyDescent="0.2">
      <c r="H123" s="55" t="s">
        <v>19</v>
      </c>
      <c r="I123" s="102"/>
      <c r="J123" s="103">
        <v>16503.18</v>
      </c>
      <c r="K123" s="104"/>
      <c r="L123" s="73"/>
    </row>
    <row r="124" spans="5:14" x14ac:dyDescent="0.2">
      <c r="H124" s="57"/>
      <c r="I124" s="49" t="s">
        <v>242</v>
      </c>
      <c r="J124" s="113">
        <f>J20</f>
        <v>525</v>
      </c>
      <c r="K124" s="105"/>
      <c r="L124" s="51"/>
    </row>
    <row r="125" spans="5:14" x14ac:dyDescent="0.2">
      <c r="H125" s="57"/>
      <c r="I125" s="49" t="s">
        <v>245</v>
      </c>
      <c r="J125" s="52">
        <f>I20</f>
        <v>-8.58</v>
      </c>
      <c r="K125" s="106"/>
      <c r="L125" s="51"/>
    </row>
    <row r="126" spans="5:14" ht="17" thickBot="1" x14ac:dyDescent="0.25">
      <c r="H126" s="57"/>
      <c r="I126" s="49" t="s">
        <v>241</v>
      </c>
      <c r="J126" s="101">
        <f>-M48</f>
        <v>-16503.18</v>
      </c>
      <c r="K126" s="106"/>
      <c r="L126" s="51"/>
    </row>
    <row r="127" spans="5:14" ht="18" thickTop="1" thickBot="1" x14ac:dyDescent="0.25">
      <c r="H127" s="107" t="s">
        <v>244</v>
      </c>
      <c r="I127" s="108" t="s">
        <v>243</v>
      </c>
      <c r="J127" s="109">
        <f>J123+J124+J125+J126</f>
        <v>516.41999999999825</v>
      </c>
      <c r="K127" s="110" t="d">
        <v>2022-11-30</v>
      </c>
      <c r="L127" s="51"/>
    </row>
    <row r="128" spans="5:14" x14ac:dyDescent="0.2">
      <c r="H128" s="116" t="s">
        <v>19</v>
      </c>
      <c r="I128" s="117"/>
      <c r="J128" s="118">
        <v>516.41999999999996</v>
      </c>
      <c r="K128" s="119"/>
      <c r="L128" s="51"/>
    </row>
    <row r="129" spans="8:12" x14ac:dyDescent="0.2">
      <c r="H129" s="120"/>
      <c r="I129" s="114" t="s">
        <v>262</v>
      </c>
      <c r="J129" s="121">
        <v>525</v>
      </c>
      <c r="K129" s="122"/>
      <c r="L129" s="51"/>
    </row>
    <row r="130" spans="8:12" x14ac:dyDescent="0.2">
      <c r="H130" s="120"/>
      <c r="I130" s="114" t="s">
        <v>245</v>
      </c>
      <c r="J130" s="115">
        <v>-8.58</v>
      </c>
      <c r="K130" s="123"/>
      <c r="L130" s="51"/>
    </row>
    <row r="131" spans="8:12" ht="17" thickBot="1" x14ac:dyDescent="0.25">
      <c r="H131" s="120"/>
      <c r="I131" s="114" t="s">
        <v>264</v>
      </c>
      <c r="J131" s="124">
        <f>-M53</f>
        <v>0</v>
      </c>
      <c r="K131" s="123"/>
      <c r="L131" s="51"/>
    </row>
    <row r="132" spans="8:12" ht="18" thickTop="1" thickBot="1" x14ac:dyDescent="0.25">
      <c r="H132" s="125" t="s">
        <v>244</v>
      </c>
      <c r="I132" s="126" t="s">
        <v>249</v>
      </c>
      <c r="J132" s="127">
        <f>J128+J129+J130+J131</f>
        <v>1032.8400000000001</v>
      </c>
      <c r="K132" s="128" t="d">
        <v>2022-12-31</v>
      </c>
      <c r="L132" s="51"/>
    </row>
    <row r="133" spans="8:12" x14ac:dyDescent="0.2">
      <c r="H133" s="131" t="s">
        <v>19</v>
      </c>
      <c r="I133" s="132"/>
      <c r="J133" s="133">
        <f>J132</f>
        <v>1032.8400000000001</v>
      </c>
      <c r="K133" s="134"/>
      <c r="L133" s="51"/>
    </row>
    <row r="134" spans="8:12" x14ac:dyDescent="0.2">
      <c r="H134" s="135"/>
      <c r="I134" s="129" t="s">
        <v>263</v>
      </c>
      <c r="J134" s="136">
        <f>J8</f>
        <v>325</v>
      </c>
      <c r="K134" s="137"/>
      <c r="L134" s="51"/>
    </row>
    <row r="135" spans="8:12" x14ac:dyDescent="0.2">
      <c r="H135" s="135"/>
      <c r="I135" s="129" t="s">
        <v>245</v>
      </c>
      <c r="J135" s="144">
        <f>-I8</f>
        <v>-2.48</v>
      </c>
      <c r="K135" s="138"/>
      <c r="L135" s="51"/>
    </row>
    <row r="136" spans="8:12" ht="17" thickBot="1" x14ac:dyDescent="0.25">
      <c r="H136" s="135"/>
      <c r="I136" s="129" t="s">
        <v>264</v>
      </c>
      <c r="J136" s="139">
        <f>-M58</f>
        <v>0</v>
      </c>
      <c r="K136" s="138"/>
      <c r="L136" s="51"/>
    </row>
    <row r="137" spans="8:12" ht="18" thickTop="1" thickBot="1" x14ac:dyDescent="0.25">
      <c r="H137" s="140" t="s">
        <v>244</v>
      </c>
      <c r="I137" s="141" t="s">
        <v>249</v>
      </c>
      <c r="J137" s="142">
        <f>J133+J134+J135+J136</f>
        <v>1355.3600000000001</v>
      </c>
      <c r="K137" s="143" t="d">
        <v>2023-01-31</v>
      </c>
      <c r="L137" s="5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TR</vt:lpstr>
      <vt:lpstr>WF Savings Acct</vt:lpstr>
      <vt:lpstr>PayPal</vt:lpstr>
      <vt:lpstr>WF Checking Acct</vt:lpstr>
      <vt:lpstr>Betterworld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Jessica Butler</cp:lastModifiedBy>
  <dcterms:created xsi:type="dcterms:W3CDTF">2019-09-04T22:48:37Z</dcterms:created>
  <dcterms:modified xsi:type="dcterms:W3CDTF">2023-02-21T00:35:55Z</dcterms:modified>
</cp:coreProperties>
</file>