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8408705934f8eab/Desktop/"/>
    </mc:Choice>
  </mc:AlternateContent>
  <xr:revisionPtr revIDLastSave="0" documentId="14_{AEC9A0C0-CA27-4EEB-AF5C-A7BFB35869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P FV" sheetId="1" r:id="rId1"/>
    <sheet name="Lumsum" sheetId="3" r:id="rId2"/>
    <sheet name="2Yr SIP Calculator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4" l="1"/>
  <c r="C4" i="4"/>
  <c r="C5" i="4" s="1"/>
  <c r="E5" i="4" s="1"/>
  <c r="E4" i="4" l="1"/>
  <c r="F4" i="4"/>
  <c r="C6" i="4"/>
  <c r="F5" i="4"/>
  <c r="D10" i="1"/>
  <c r="E10" i="3"/>
  <c r="F6" i="4" l="1"/>
  <c r="C7" i="4"/>
  <c r="E6" i="4"/>
  <c r="D8" i="1"/>
  <c r="D12" i="1" s="1"/>
  <c r="F7" i="4" l="1"/>
  <c r="E7" i="4"/>
  <c r="C8" i="4"/>
  <c r="E8" i="4" l="1"/>
  <c r="C9" i="4"/>
  <c r="F8" i="4"/>
  <c r="C10" i="4" l="1"/>
  <c r="E9" i="4"/>
  <c r="F9" i="4"/>
  <c r="C11" i="4" l="1"/>
  <c r="E10" i="4"/>
  <c r="F10" i="4"/>
  <c r="C12" i="4" l="1"/>
  <c r="F11" i="4"/>
  <c r="E11" i="4"/>
  <c r="C13" i="4" l="1"/>
  <c r="F12" i="4"/>
  <c r="E12" i="4"/>
  <c r="C14" i="4" l="1"/>
  <c r="F13" i="4"/>
  <c r="E13" i="4"/>
  <c r="C15" i="4" l="1"/>
  <c r="F14" i="4"/>
  <c r="E14" i="4"/>
  <c r="C16" i="4" l="1"/>
  <c r="F15" i="4"/>
  <c r="E15" i="4"/>
  <c r="C17" i="4" l="1"/>
  <c r="F16" i="4"/>
  <c r="E16" i="4"/>
  <c r="C18" i="4" l="1"/>
  <c r="E17" i="4"/>
  <c r="F17" i="4"/>
  <c r="C19" i="4" l="1"/>
  <c r="E18" i="4"/>
  <c r="F18" i="4"/>
  <c r="C20" i="4" l="1"/>
  <c r="E19" i="4"/>
  <c r="F19" i="4"/>
  <c r="C21" i="4" l="1"/>
  <c r="E20" i="4"/>
  <c r="F20" i="4"/>
  <c r="C22" i="4" l="1"/>
  <c r="F21" i="4"/>
  <c r="E21" i="4"/>
  <c r="F22" i="4" l="1"/>
  <c r="C23" i="4"/>
  <c r="E22" i="4"/>
  <c r="F23" i="4" l="1"/>
  <c r="C24" i="4"/>
  <c r="E23" i="4"/>
  <c r="E24" i="4" l="1"/>
  <c r="F24" i="4"/>
  <c r="C25" i="4"/>
  <c r="C26" i="4" l="1"/>
  <c r="F25" i="4"/>
  <c r="E25" i="4"/>
  <c r="F26" i="4" l="1"/>
  <c r="C27" i="4"/>
  <c r="J9" i="4" s="1"/>
  <c r="E26" i="4"/>
  <c r="F27" i="4" l="1"/>
  <c r="E27" i="4"/>
  <c r="J10" i="4" s="1"/>
  <c r="J11" i="4" s="1"/>
  <c r="J14" i="4" l="1"/>
  <c r="F28" i="4"/>
  <c r="J12" i="4" s="1"/>
</calcChain>
</file>

<file path=xl/sharedStrings.xml><?xml version="1.0" encoding="utf-8"?>
<sst xmlns="http://schemas.openxmlformats.org/spreadsheetml/2006/main" count="60" uniqueCount="55">
  <si>
    <t>Monthly SIP Amt</t>
  </si>
  <si>
    <t>CAGR</t>
  </si>
  <si>
    <t>Future Value</t>
  </si>
  <si>
    <t>SIP Returns - Future Value Calculation Formula</t>
  </si>
  <si>
    <t>Enter data in yellow</t>
  </si>
  <si>
    <t>Duration (Month)</t>
  </si>
  <si>
    <t>Investment</t>
  </si>
  <si>
    <t>Valuation</t>
  </si>
  <si>
    <t>Lumsum Investment CAGR Returns Calculator</t>
  </si>
  <si>
    <t>Enter Investment value with minus sign</t>
  </si>
  <si>
    <t>Negative and positive cash flow values required</t>
  </si>
  <si>
    <t>Note:</t>
  </si>
  <si>
    <t>at least 1 positive &amp; 1 negetive value required</t>
  </si>
  <si>
    <t>Investment Amt</t>
  </si>
  <si>
    <t>Net Gain</t>
  </si>
  <si>
    <t>Curently this Mutual Fund Calculator - work in progress</t>
  </si>
  <si>
    <t xml:space="preserve">are you interested in further update version </t>
  </si>
  <si>
    <t xml:space="preserve"> Subject line - MF SIP Calculator</t>
  </si>
  <si>
    <t>Date</t>
  </si>
  <si>
    <t>NAV</t>
  </si>
  <si>
    <t>Units</t>
  </si>
  <si>
    <t>Sr No</t>
  </si>
  <si>
    <t>Current Valuation</t>
  </si>
  <si>
    <t>Valuation Date</t>
  </si>
  <si>
    <t>15 Nov 2021</t>
  </si>
  <si>
    <t>14 Dec 2021</t>
  </si>
  <si>
    <t>14 Jan 2022</t>
  </si>
  <si>
    <t>14 Feb 2022</t>
  </si>
  <si>
    <t>14 Mar 2022</t>
  </si>
  <si>
    <t>18 Apr 2022</t>
  </si>
  <si>
    <t>16 May 2022</t>
  </si>
  <si>
    <t>14 Jun 2022</t>
  </si>
  <si>
    <t>14 Jul 2022</t>
  </si>
  <si>
    <t>16 Aug 2022</t>
  </si>
  <si>
    <t>14 Sep 2022</t>
  </si>
  <si>
    <t>14 Oct 2022</t>
  </si>
  <si>
    <t>14 Nov 2022</t>
  </si>
  <si>
    <t>14 Dec 2020</t>
  </si>
  <si>
    <t>14 Jan 2021</t>
  </si>
  <si>
    <t>15 Feb 2021</t>
  </si>
  <si>
    <t>14 Mar 2021</t>
  </si>
  <si>
    <t>15 Apr 2021</t>
  </si>
  <si>
    <t>14 May 2021</t>
  </si>
  <si>
    <t>14 Jun 2021</t>
  </si>
  <si>
    <t>14 Jul 2021</t>
  </si>
  <si>
    <t>16 Aug 2021</t>
  </si>
  <si>
    <t>20 Sep 2021</t>
  </si>
  <si>
    <t>14 Oct 2021</t>
  </si>
  <si>
    <t>SIP Amt</t>
  </si>
  <si>
    <t>Today  NAV</t>
  </si>
  <si>
    <t xml:space="preserve">Bal Unit </t>
  </si>
  <si>
    <t>24 Month SIP  CAGR Calculator</t>
  </si>
  <si>
    <t>Net Profit</t>
  </si>
  <si>
    <t>www.rajeshqpfp.in</t>
  </si>
  <si>
    <t>mail me - rajesh@rajeshqpfp.in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</si>
</sst>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2" borderId="1" xfId="0" applyFont="1" applyFill="1" applyBorder="1"/>
    <xf numFmtId="9" fontId="1" fillId="2" borderId="1" xfId="0" applyNumberFormat="1" applyFont="1" applyFill="1" applyBorder="1"/>
    <xf numFmtId="15" fontId="0" fillId="0" borderId="0" xfId="0" applyNumberFormat="1"/>
    <xf numFmtId="10" fontId="0" fillId="0" borderId="0" xfId="2" applyNumberFormat="1" applyFont="1"/>
    <xf numFmtId="15" fontId="0" fillId="2" borderId="1" xfId="0" applyNumberFormat="1" applyFill="1" applyBorder="1"/>
    <xf numFmtId="0" fontId="3" fillId="3" borderId="1" xfId="0" applyFont="1" applyFill="1" applyBorder="1" applyAlignment="1">
      <alignment horizontal="center"/>
    </xf>
    <xf numFmtId="4" fontId="0" fillId="2" borderId="1" xfId="0" applyNumberFormat="1" applyFill="1" applyBorder="1"/>
    <xf numFmtId="10" fontId="0" fillId="4" borderId="1" xfId="2" applyNumberFormat="1" applyFont="1" applyFill="1" applyBorder="1"/>
    <xf numFmtId="38" fontId="1" fillId="4" borderId="2" xfId="0" applyNumberFormat="1" applyFont="1" applyFill="1" applyBorder="1"/>
    <xf numFmtId="0" fontId="4" fillId="0" borderId="0" xfId="0" applyFont="1"/>
    <xf numFmtId="0" fontId="1" fillId="4" borderId="0" xfId="0" applyFont="1" applyFill="1"/>
    <xf numFmtId="0" fontId="5" fillId="0" borderId="0" xfId="0" applyFont="1"/>
    <xf numFmtId="165" fontId="1" fillId="4" borderId="2" xfId="1" applyNumberFormat="1" applyFont="1" applyFill="1" applyBorder="1"/>
    <xf numFmtId="0" fontId="6" fillId="0" borderId="0" xfId="0" applyFont="1"/>
    <xf numFmtId="0" fontId="8" fillId="0" borderId="0" xfId="3" applyFont="1"/>
    <xf numFmtId="0" fontId="0" fillId="0" borderId="1" xfId="0" applyBorder="1"/>
    <xf numFmtId="0" fontId="0" fillId="2" borderId="1" xfId="0" applyFill="1" applyBorder="1" applyAlignment="1">
      <alignment horizontal="right"/>
    </xf>
    <xf numFmtId="14" fontId="0" fillId="0" borderId="1" xfId="0" applyNumberFormat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3" fillId="0" borderId="0" xfId="0" applyFont="1"/>
    <xf numFmtId="0" fontId="3" fillId="2" borderId="1" xfId="0" applyFont="1" applyFill="1" applyBorder="1"/>
    <xf numFmtId="15" fontId="3" fillId="2" borderId="1" xfId="0" applyNumberFormat="1" applyFont="1" applyFill="1" applyBorder="1"/>
    <xf numFmtId="166" fontId="3" fillId="5" borderId="1" xfId="0" applyNumberFormat="1" applyFont="1" applyFill="1" applyBorder="1"/>
    <xf numFmtId="164" fontId="3" fillId="5" borderId="1" xfId="1" applyFont="1" applyFill="1" applyBorder="1" applyAlignment="1">
      <alignment horizontal="right"/>
    </xf>
    <xf numFmtId="10" fontId="3" fillId="5" borderId="1" xfId="2" applyNumberFormat="1" applyFont="1" applyFill="1" applyBorder="1"/>
    <xf numFmtId="165" fontId="3" fillId="5" borderId="1" xfId="1" applyNumberFormat="1" applyFont="1" applyFill="1" applyBorder="1"/>
    <xf numFmtId="164" fontId="3" fillId="5" borderId="1" xfId="0" applyNumberFormat="1" applyFont="1" applyFill="1" applyBorder="1"/>
    <xf numFmtId="0" fontId="7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eshqpfp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ajeshqpfp.i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16"/>
  <sheetViews>
    <sheetView tabSelected="1" workbookViewId="0">
      <selection activeCell="F7" sqref="F7"/>
    </sheetView>
  </sheetViews>
  <sheetFormatPr defaultColWidth="24.26953125" defaultRowHeight="18.5" x14ac:dyDescent="0.45"/>
  <cols>
    <col min="1" max="1" width="11.453125" style="2" customWidth="1"/>
    <col min="2" max="2" width="10.1796875" style="2" customWidth="1"/>
    <col min="3" max="16384" width="24.26953125" style="2"/>
  </cols>
  <sheetData>
    <row r="1" spans="3:6" x14ac:dyDescent="0.45">
      <c r="F1" s="35" t="s">
        <v>53</v>
      </c>
    </row>
    <row r="2" spans="3:6" x14ac:dyDescent="0.45">
      <c r="C2" s="15" t="s">
        <v>3</v>
      </c>
    </row>
    <row r="3" spans="3:6" x14ac:dyDescent="0.45">
      <c r="F3" s="14" t="s">
        <v>4</v>
      </c>
    </row>
    <row r="4" spans="3:6" x14ac:dyDescent="0.45">
      <c r="C4" s="1" t="s">
        <v>0</v>
      </c>
      <c r="D4" s="4">
        <v>1000</v>
      </c>
    </row>
    <row r="5" spans="3:6" x14ac:dyDescent="0.45">
      <c r="C5" s="1" t="s">
        <v>5</v>
      </c>
      <c r="D5" s="4">
        <v>60</v>
      </c>
    </row>
    <row r="6" spans="3:6" x14ac:dyDescent="0.45">
      <c r="C6" s="1" t="s">
        <v>1</v>
      </c>
      <c r="D6" s="5">
        <v>0.16</v>
      </c>
    </row>
    <row r="8" spans="3:6" ht="19" thickBot="1" x14ac:dyDescent="0.5">
      <c r="C8" s="3" t="s">
        <v>2</v>
      </c>
      <c r="D8" s="12">
        <f>FV(D6/12,D5,-D4,0,1)</f>
        <v>92249.323091692379</v>
      </c>
    </row>
    <row r="10" spans="3:6" ht="19" thickBot="1" x14ac:dyDescent="0.5">
      <c r="C10" s="3" t="s">
        <v>13</v>
      </c>
      <c r="D10" s="16">
        <f>D4*D5</f>
        <v>60000</v>
      </c>
    </row>
    <row r="12" spans="3:6" ht="19" thickBot="1" x14ac:dyDescent="0.5">
      <c r="C12" s="3" t="s">
        <v>14</v>
      </c>
      <c r="D12" s="16">
        <f>D8-D10</f>
        <v>32249.323091692379</v>
      </c>
    </row>
    <row r="14" spans="3:6" x14ac:dyDescent="0.45">
      <c r="C14" s="17" t="s">
        <v>15</v>
      </c>
      <c r="F14" s="18"/>
    </row>
    <row r="15" spans="3:6" x14ac:dyDescent="0.45">
      <c r="C15" s="2" t="s">
        <v>16</v>
      </c>
    </row>
    <row r="16" spans="3:6" x14ac:dyDescent="0.45">
      <c r="C16" s="2" t="s">
        <v>54</v>
      </c>
      <c r="E16" s="2" t="s">
        <v>17</v>
      </c>
    </row>
  </sheetData>
  <hyperlinks>
    <hyperlink ref="F1" r:id="rId1" xr:uid="{0D2C7153-CBD3-40A0-933F-8168A39861A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10"/>
  <sheetViews>
    <sheetView workbookViewId="0">
      <selection activeCell="H7" sqref="H7"/>
    </sheetView>
  </sheetViews>
  <sheetFormatPr defaultRowHeight="14.5" x14ac:dyDescent="0.35"/>
  <cols>
    <col min="3" max="3" width="13.1796875" customWidth="1"/>
    <col min="4" max="4" width="12" bestFit="1" customWidth="1"/>
    <col min="5" max="5" width="10" bestFit="1" customWidth="1"/>
    <col min="6" max="6" width="14.26953125" bestFit="1" customWidth="1"/>
    <col min="10" max="10" width="10" bestFit="1" customWidth="1"/>
  </cols>
  <sheetData>
    <row r="1" spans="3:11" x14ac:dyDescent="0.35">
      <c r="J1" s="35" t="s">
        <v>53</v>
      </c>
    </row>
    <row r="3" spans="3:11" x14ac:dyDescent="0.35">
      <c r="J3" t="s">
        <v>11</v>
      </c>
    </row>
    <row r="4" spans="3:11" ht="18.5" x14ac:dyDescent="0.45">
      <c r="C4" s="15" t="s">
        <v>8</v>
      </c>
      <c r="J4" s="13" t="s">
        <v>10</v>
      </c>
    </row>
    <row r="5" spans="3:11" x14ac:dyDescent="0.35">
      <c r="J5" t="s">
        <v>12</v>
      </c>
    </row>
    <row r="7" spans="3:11" x14ac:dyDescent="0.35">
      <c r="C7" t="s">
        <v>6</v>
      </c>
      <c r="D7" s="8">
        <v>44136</v>
      </c>
      <c r="E7" s="10">
        <v>-25000</v>
      </c>
      <c r="G7" t="s">
        <v>9</v>
      </c>
      <c r="K7" s="7"/>
    </row>
    <row r="8" spans="3:11" x14ac:dyDescent="0.35">
      <c r="C8" t="s">
        <v>7</v>
      </c>
      <c r="D8" s="8">
        <v>44883</v>
      </c>
      <c r="E8" s="10">
        <v>32344</v>
      </c>
    </row>
    <row r="9" spans="3:11" x14ac:dyDescent="0.35">
      <c r="D9" s="6"/>
    </row>
    <row r="10" spans="3:11" x14ac:dyDescent="0.35">
      <c r="D10" s="9" t="s">
        <v>1</v>
      </c>
      <c r="E10" s="11">
        <f>XIRR(E7:E8,D7:D8,0.0001)</f>
        <v>0.13410715942382812</v>
      </c>
    </row>
  </sheetData>
  <hyperlinks>
    <hyperlink ref="J1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opLeftCell="A22" workbookViewId="0">
      <selection activeCell="H2" sqref="H2"/>
    </sheetView>
  </sheetViews>
  <sheetFormatPr defaultRowHeight="14.5" x14ac:dyDescent="0.35"/>
  <cols>
    <col min="2" max="2" width="10.7265625" bestFit="1" customWidth="1"/>
    <col min="6" max="6" width="0" hidden="1" customWidth="1"/>
    <col min="9" max="9" width="17.7265625" customWidth="1"/>
    <col min="10" max="10" width="11.54296875" customWidth="1"/>
  </cols>
  <sheetData>
    <row r="1" spans="1:11" ht="18.5" x14ac:dyDescent="0.45">
      <c r="B1" s="15" t="s">
        <v>51</v>
      </c>
      <c r="I1" s="18"/>
      <c r="K1" s="18"/>
    </row>
    <row r="3" spans="1:11" x14ac:dyDescent="0.35">
      <c r="A3" s="25" t="s">
        <v>21</v>
      </c>
      <c r="B3" s="25" t="s">
        <v>18</v>
      </c>
      <c r="C3" s="25" t="s">
        <v>48</v>
      </c>
      <c r="D3" s="25" t="s">
        <v>19</v>
      </c>
      <c r="E3" s="25" t="s">
        <v>20</v>
      </c>
    </row>
    <row r="4" spans="1:11" x14ac:dyDescent="0.35">
      <c r="A4" s="22">
        <v>1</v>
      </c>
      <c r="B4" s="23" t="s">
        <v>37</v>
      </c>
      <c r="C4" s="26">
        <f>J4</f>
        <v>999.95</v>
      </c>
      <c r="D4" s="20">
        <v>92.441900000000004</v>
      </c>
      <c r="E4" s="22">
        <f>C4/D4</f>
        <v>10.817064556223963</v>
      </c>
      <c r="F4">
        <f>-C4</f>
        <v>-999.95</v>
      </c>
      <c r="I4" s="24" t="s">
        <v>0</v>
      </c>
      <c r="J4" s="28">
        <v>999.95</v>
      </c>
    </row>
    <row r="5" spans="1:11" x14ac:dyDescent="0.35">
      <c r="A5" s="22">
        <v>2</v>
      </c>
      <c r="B5" s="23" t="s">
        <v>38</v>
      </c>
      <c r="C5" s="26">
        <f>C4</f>
        <v>999.95</v>
      </c>
      <c r="D5" s="20">
        <v>98.217500000000001</v>
      </c>
      <c r="E5" s="22">
        <f t="shared" ref="E5:E19" si="0">C5/D5</f>
        <v>10.180975895334335</v>
      </c>
      <c r="F5">
        <f t="shared" ref="F5:F19" si="1">-C5</f>
        <v>-999.95</v>
      </c>
      <c r="I5" s="27"/>
    </row>
    <row r="6" spans="1:11" x14ac:dyDescent="0.35">
      <c r="A6" s="22">
        <v>3</v>
      </c>
      <c r="B6" s="23" t="s">
        <v>39</v>
      </c>
      <c r="C6" s="26">
        <f t="shared" ref="C6:C27" si="2">C5</f>
        <v>999.95</v>
      </c>
      <c r="D6" s="20">
        <v>102.2461</v>
      </c>
      <c r="E6" s="22">
        <f t="shared" si="0"/>
        <v>9.7798351232956566</v>
      </c>
      <c r="F6">
        <f t="shared" si="1"/>
        <v>-999.95</v>
      </c>
      <c r="I6" s="24" t="s">
        <v>49</v>
      </c>
      <c r="J6" s="28">
        <v>149.28</v>
      </c>
    </row>
    <row r="7" spans="1:11" x14ac:dyDescent="0.35">
      <c r="A7" s="22">
        <v>4</v>
      </c>
      <c r="B7" s="23" t="s">
        <v>40</v>
      </c>
      <c r="C7" s="26">
        <f t="shared" si="2"/>
        <v>999.95</v>
      </c>
      <c r="D7" s="20">
        <v>104.71420000000001</v>
      </c>
      <c r="E7" s="22">
        <f t="shared" si="0"/>
        <v>9.5493256883975626</v>
      </c>
      <c r="F7">
        <f t="shared" si="1"/>
        <v>-999.95</v>
      </c>
      <c r="I7" s="24" t="s">
        <v>23</v>
      </c>
      <c r="J7" s="29">
        <v>44883</v>
      </c>
    </row>
    <row r="8" spans="1:11" x14ac:dyDescent="0.35">
      <c r="A8" s="22">
        <v>5</v>
      </c>
      <c r="B8" s="23" t="s">
        <v>41</v>
      </c>
      <c r="C8" s="26">
        <f t="shared" si="2"/>
        <v>999.95</v>
      </c>
      <c r="D8" s="20">
        <v>108.1982</v>
      </c>
      <c r="E8" s="22">
        <f t="shared" si="0"/>
        <v>9.2418358161226344</v>
      </c>
      <c r="F8">
        <f t="shared" si="1"/>
        <v>-999.95</v>
      </c>
      <c r="I8" s="27"/>
    </row>
    <row r="9" spans="1:11" x14ac:dyDescent="0.35">
      <c r="A9" s="22">
        <v>6</v>
      </c>
      <c r="B9" s="23" t="s">
        <v>42</v>
      </c>
      <c r="C9" s="26">
        <f t="shared" si="2"/>
        <v>999.95</v>
      </c>
      <c r="D9" s="20">
        <v>115.94410000000001</v>
      </c>
      <c r="E9" s="22">
        <f t="shared" si="0"/>
        <v>8.6244146963924848</v>
      </c>
      <c r="F9">
        <f t="shared" si="1"/>
        <v>-999.95</v>
      </c>
      <c r="I9" s="24" t="s">
        <v>13</v>
      </c>
      <c r="J9" s="33">
        <f>SUM(C4:C28)</f>
        <v>23998.80000000001</v>
      </c>
    </row>
    <row r="10" spans="1:11" x14ac:dyDescent="0.35">
      <c r="A10" s="22">
        <v>7</v>
      </c>
      <c r="B10" s="23" t="s">
        <v>43</v>
      </c>
      <c r="C10" s="26">
        <f t="shared" si="2"/>
        <v>999.95</v>
      </c>
      <c r="D10" s="20">
        <v>126.3492</v>
      </c>
      <c r="E10" s="22">
        <f t="shared" si="0"/>
        <v>7.9141775333757565</v>
      </c>
      <c r="F10">
        <f t="shared" si="1"/>
        <v>-999.95</v>
      </c>
      <c r="I10" s="24" t="s">
        <v>50</v>
      </c>
      <c r="J10" s="30">
        <f>SUM(E4:E27)</f>
        <v>184.84594882940405</v>
      </c>
    </row>
    <row r="11" spans="1:11" x14ac:dyDescent="0.35">
      <c r="A11" s="22">
        <v>8</v>
      </c>
      <c r="B11" s="23" t="s">
        <v>44</v>
      </c>
      <c r="C11" s="26">
        <f t="shared" si="2"/>
        <v>999.95</v>
      </c>
      <c r="D11" s="20">
        <v>133.7894</v>
      </c>
      <c r="E11" s="22">
        <f t="shared" si="0"/>
        <v>7.474059977845779</v>
      </c>
      <c r="F11">
        <f t="shared" si="1"/>
        <v>-999.95</v>
      </c>
      <c r="I11" s="24" t="s">
        <v>22</v>
      </c>
      <c r="J11" s="31">
        <f>J10*J6</f>
        <v>27593.803241253438</v>
      </c>
    </row>
    <row r="12" spans="1:11" x14ac:dyDescent="0.35">
      <c r="A12" s="22">
        <v>9</v>
      </c>
      <c r="B12" s="23" t="s">
        <v>45</v>
      </c>
      <c r="C12" s="26">
        <f t="shared" si="2"/>
        <v>999.95</v>
      </c>
      <c r="D12" s="20">
        <v>131.16200000000001</v>
      </c>
      <c r="E12" s="22">
        <f t="shared" si="0"/>
        <v>7.6237782284503135</v>
      </c>
      <c r="F12">
        <f t="shared" si="1"/>
        <v>-999.95</v>
      </c>
      <c r="I12" s="24" t="s">
        <v>1</v>
      </c>
      <c r="J12" s="32">
        <f>XIRR(F4:F28,B4:B28,0.0001)</f>
        <v>0.15105630493164063</v>
      </c>
    </row>
    <row r="13" spans="1:11" x14ac:dyDescent="0.35">
      <c r="A13" s="22">
        <v>10</v>
      </c>
      <c r="B13" s="23" t="s">
        <v>46</v>
      </c>
      <c r="C13" s="26">
        <f t="shared" si="2"/>
        <v>999.95</v>
      </c>
      <c r="D13" s="20">
        <v>142.94839999999999</v>
      </c>
      <c r="E13" s="22">
        <f t="shared" si="0"/>
        <v>6.9951814780718085</v>
      </c>
      <c r="F13">
        <f t="shared" si="1"/>
        <v>-999.95</v>
      </c>
    </row>
    <row r="14" spans="1:11" x14ac:dyDescent="0.35">
      <c r="A14" s="22">
        <v>11</v>
      </c>
      <c r="B14" s="23" t="s">
        <v>47</v>
      </c>
      <c r="C14" s="26">
        <f t="shared" si="2"/>
        <v>999.95</v>
      </c>
      <c r="D14" s="20">
        <v>155.32910000000001</v>
      </c>
      <c r="E14" s="22">
        <f t="shared" si="0"/>
        <v>6.4376217978472798</v>
      </c>
      <c r="F14">
        <f t="shared" si="1"/>
        <v>-999.95</v>
      </c>
      <c r="I14" s="24" t="s">
        <v>52</v>
      </c>
      <c r="J14" s="34">
        <f>J11-J9</f>
        <v>3595.0032412534274</v>
      </c>
    </row>
    <row r="15" spans="1:11" x14ac:dyDescent="0.35">
      <c r="A15" s="22">
        <v>12</v>
      </c>
      <c r="B15" s="23" t="s">
        <v>24</v>
      </c>
      <c r="C15" s="26">
        <f t="shared" si="2"/>
        <v>999.95</v>
      </c>
      <c r="D15" s="20">
        <v>153.3698</v>
      </c>
      <c r="E15" s="22">
        <f t="shared" si="0"/>
        <v>6.5198624501042586</v>
      </c>
      <c r="F15">
        <f t="shared" si="1"/>
        <v>-999.95</v>
      </c>
    </row>
    <row r="16" spans="1:11" x14ac:dyDescent="0.35">
      <c r="A16" s="22">
        <v>13</v>
      </c>
      <c r="B16" s="23" t="s">
        <v>25</v>
      </c>
      <c r="C16" s="26">
        <f t="shared" si="2"/>
        <v>999.95</v>
      </c>
      <c r="D16" s="20">
        <v>151.5487</v>
      </c>
      <c r="E16" s="22">
        <f t="shared" si="0"/>
        <v>6.5982090245577831</v>
      </c>
      <c r="F16">
        <f t="shared" si="1"/>
        <v>-999.95</v>
      </c>
    </row>
    <row r="17" spans="1:6" x14ac:dyDescent="0.35">
      <c r="A17" s="22">
        <v>14</v>
      </c>
      <c r="B17" s="23" t="s">
        <v>26</v>
      </c>
      <c r="C17" s="26">
        <f t="shared" si="2"/>
        <v>999.95</v>
      </c>
      <c r="D17" s="20">
        <v>159.2687</v>
      </c>
      <c r="E17" s="22">
        <f t="shared" si="0"/>
        <v>6.2783836372118316</v>
      </c>
      <c r="F17">
        <f t="shared" si="1"/>
        <v>-999.95</v>
      </c>
    </row>
    <row r="18" spans="1:6" x14ac:dyDescent="0.35">
      <c r="A18" s="22">
        <v>15</v>
      </c>
      <c r="B18" s="23" t="s">
        <v>27</v>
      </c>
      <c r="C18" s="26">
        <f t="shared" si="2"/>
        <v>999.95</v>
      </c>
      <c r="D18" s="20">
        <v>143.3005</v>
      </c>
      <c r="E18" s="22">
        <f t="shared" si="0"/>
        <v>6.9779937962533278</v>
      </c>
      <c r="F18">
        <f t="shared" si="1"/>
        <v>-999.95</v>
      </c>
    </row>
    <row r="19" spans="1:6" x14ac:dyDescent="0.35">
      <c r="A19" s="22">
        <v>16</v>
      </c>
      <c r="B19" s="23" t="s">
        <v>28</v>
      </c>
      <c r="C19" s="26">
        <f t="shared" si="2"/>
        <v>999.95</v>
      </c>
      <c r="D19" s="20">
        <v>139.26339999999999</v>
      </c>
      <c r="E19" s="22">
        <f t="shared" si="0"/>
        <v>7.1802785225694628</v>
      </c>
      <c r="F19">
        <f t="shared" si="1"/>
        <v>-999.95</v>
      </c>
    </row>
    <row r="20" spans="1:6" x14ac:dyDescent="0.35">
      <c r="A20" s="22">
        <v>17</v>
      </c>
      <c r="B20" s="23" t="s">
        <v>29</v>
      </c>
      <c r="C20" s="26">
        <f t="shared" si="2"/>
        <v>999.95</v>
      </c>
      <c r="D20" s="20">
        <v>146.23269999999999</v>
      </c>
      <c r="E20" s="22">
        <f t="shared" ref="E20:E27" si="3">C20/D20</f>
        <v>6.8380738371103051</v>
      </c>
      <c r="F20">
        <f t="shared" ref="F20:F27" si="4">-C20</f>
        <v>-999.95</v>
      </c>
    </row>
    <row r="21" spans="1:6" x14ac:dyDescent="0.35">
      <c r="A21" s="22">
        <v>18</v>
      </c>
      <c r="B21" s="23" t="s">
        <v>30</v>
      </c>
      <c r="C21" s="26">
        <f t="shared" si="2"/>
        <v>999.95</v>
      </c>
      <c r="D21" s="20">
        <v>129.61060000000001</v>
      </c>
      <c r="E21" s="22">
        <f t="shared" si="3"/>
        <v>7.7150325667808035</v>
      </c>
      <c r="F21">
        <f t="shared" si="4"/>
        <v>-999.95</v>
      </c>
    </row>
    <row r="22" spans="1:6" x14ac:dyDescent="0.35">
      <c r="A22" s="22">
        <v>19</v>
      </c>
      <c r="B22" s="23" t="s">
        <v>31</v>
      </c>
      <c r="C22" s="26">
        <f t="shared" si="2"/>
        <v>999.95</v>
      </c>
      <c r="D22" s="20">
        <v>128.8109</v>
      </c>
      <c r="E22" s="22">
        <f t="shared" si="3"/>
        <v>7.7629300004890895</v>
      </c>
      <c r="F22">
        <f t="shared" si="4"/>
        <v>-999.95</v>
      </c>
    </row>
    <row r="23" spans="1:6" x14ac:dyDescent="0.35">
      <c r="A23" s="22">
        <v>20</v>
      </c>
      <c r="B23" s="23" t="s">
        <v>32</v>
      </c>
      <c r="C23" s="26">
        <f t="shared" si="2"/>
        <v>999.95</v>
      </c>
      <c r="D23" s="20">
        <v>133.29220000000001</v>
      </c>
      <c r="E23" s="22">
        <f t="shared" si="3"/>
        <v>7.5019393482889472</v>
      </c>
      <c r="F23">
        <f t="shared" si="4"/>
        <v>-999.95</v>
      </c>
    </row>
    <row r="24" spans="1:6" x14ac:dyDescent="0.35">
      <c r="A24" s="22">
        <v>21</v>
      </c>
      <c r="B24" s="23" t="s">
        <v>33</v>
      </c>
      <c r="C24" s="26">
        <f t="shared" si="2"/>
        <v>999.95</v>
      </c>
      <c r="D24" s="20">
        <v>147.05860000000001</v>
      </c>
      <c r="E24" s="22">
        <f t="shared" si="3"/>
        <v>6.7996703354989094</v>
      </c>
      <c r="F24">
        <f t="shared" si="4"/>
        <v>-999.95</v>
      </c>
    </row>
    <row r="25" spans="1:6" x14ac:dyDescent="0.35">
      <c r="A25" s="22">
        <v>22</v>
      </c>
      <c r="B25" s="23" t="s">
        <v>34</v>
      </c>
      <c r="C25" s="26">
        <f t="shared" si="2"/>
        <v>999.95</v>
      </c>
      <c r="D25" s="20">
        <v>151.32409999999999</v>
      </c>
      <c r="E25" s="22">
        <f t="shared" si="3"/>
        <v>6.6080022944131178</v>
      </c>
      <c r="F25">
        <f t="shared" si="4"/>
        <v>-999.95</v>
      </c>
    </row>
    <row r="26" spans="1:6" x14ac:dyDescent="0.35">
      <c r="A26" s="22">
        <v>23</v>
      </c>
      <c r="B26" s="23" t="s">
        <v>35</v>
      </c>
      <c r="C26" s="26">
        <f t="shared" si="2"/>
        <v>999.95</v>
      </c>
      <c r="D26" s="20">
        <v>148.25569999999999</v>
      </c>
      <c r="E26" s="22">
        <f t="shared" si="3"/>
        <v>6.744765968526</v>
      </c>
      <c r="F26">
        <f t="shared" si="4"/>
        <v>-999.95</v>
      </c>
    </row>
    <row r="27" spans="1:6" x14ac:dyDescent="0.35">
      <c r="A27" s="22">
        <v>24</v>
      </c>
      <c r="B27" s="23" t="s">
        <v>36</v>
      </c>
      <c r="C27" s="26">
        <f t="shared" si="2"/>
        <v>999.95</v>
      </c>
      <c r="D27" s="20">
        <v>149.63630000000001</v>
      </c>
      <c r="E27" s="22">
        <f t="shared" si="3"/>
        <v>6.6825362562426367</v>
      </c>
      <c r="F27">
        <f t="shared" si="4"/>
        <v>-999.95</v>
      </c>
    </row>
    <row r="28" spans="1:6" hidden="1" x14ac:dyDescent="0.35">
      <c r="A28" s="19"/>
      <c r="B28" s="21">
        <f>J7</f>
        <v>44883</v>
      </c>
      <c r="C28" s="19"/>
      <c r="D28" s="19"/>
      <c r="E28" s="19"/>
      <c r="F28">
        <f>J11</f>
        <v>27593.803241253438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SIP FV</vt:lpstr>
      <vt:lpstr>Lumsum</vt:lpstr>
      <vt:lpstr>2Yr SIP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Raliya QPFP</dc:creator>
  <cp:lastModifiedBy>Rajesh Raliya</cp:lastModifiedBy>
  <dcterms:created xsi:type="dcterms:W3CDTF">2022-11-18T05:02:47Z</dcterms:created>
  <dcterms:modified xsi:type="dcterms:W3CDTF">2025-08-08T15:28:49Z</dcterms:modified>
</cp:coreProperties>
</file>