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/>
  <mc:AlternateContent xmlns:mc="http://schemas.openxmlformats.org/markup-compatibility/2006">
    <mc:Choice Requires="x15">
      <x15ac:absPath xmlns:x15ac="http://schemas.microsoft.com/office/spreadsheetml/2010/11/ac" url="/Users/michaelspecian/Desktop/"/>
    </mc:Choice>
  </mc:AlternateContent>
  <xr:revisionPtr revIDLastSave="0" documentId="8_{1D7B4C7B-2F4D-C145-AE06-1C2D0F74FBBC}" xr6:coauthVersionLast="47" xr6:coauthVersionMax="47" xr10:uidLastSave="{00000000-0000-0000-0000-000000000000}"/>
  <bookViews>
    <workbookView xWindow="0" yWindow="500" windowWidth="26660" windowHeight="16360" xr2:uid="{4ACA8ACF-2C96-8845-AD7B-FDA5F47A6565}"/>
  </bookViews>
  <sheets>
    <sheet name="Athalon Ski Price Worksheet" sheetId="2" r:id="rId1"/>
  </sheets>
  <definedNames>
    <definedName name="_xlnm.Print_Area" localSheetId="0">'Athalon Ski Price Worksheet'!$A$1:$T$70</definedName>
    <definedName name="_xlnm.Print_Titles" localSheetId="0">'Athalon Ski Price Worksheet'!$1:$3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6" i="2" l="1"/>
  <c r="O64" i="2"/>
  <c r="O62" i="2"/>
  <c r="Q66" i="2"/>
  <c r="S66" i="2" s="1"/>
  <c r="Q64" i="2"/>
  <c r="S64" i="2" s="1"/>
  <c r="Q62" i="2"/>
  <c r="S62" i="2" s="1"/>
  <c r="Q60" i="2"/>
  <c r="S60" i="2" s="1"/>
  <c r="Q58" i="2"/>
  <c r="S58" i="2" s="1"/>
  <c r="Q56" i="2"/>
  <c r="S56" i="2" s="1"/>
  <c r="Q54" i="2"/>
  <c r="S54" i="2" s="1"/>
  <c r="Q52" i="2"/>
  <c r="S52" i="2" s="1"/>
  <c r="Q50" i="2"/>
  <c r="S50" i="2" s="1"/>
  <c r="Q48" i="2"/>
  <c r="S48" i="2" s="1"/>
  <c r="Q44" i="2"/>
  <c r="S44" i="2" s="1"/>
  <c r="Q42" i="2"/>
  <c r="S42" i="2" s="1"/>
  <c r="Q40" i="2"/>
  <c r="S40" i="2" s="1"/>
  <c r="Q37" i="2"/>
  <c r="S37" i="2" s="1"/>
  <c r="Q35" i="2"/>
  <c r="S35" i="2" s="1"/>
  <c r="Q33" i="2"/>
  <c r="S33" i="2" s="1"/>
  <c r="Q31" i="2"/>
  <c r="S31" i="2" s="1"/>
  <c r="Q29" i="2"/>
  <c r="S29" i="2" s="1"/>
  <c r="Q25" i="2"/>
  <c r="S25" i="2" s="1"/>
  <c r="Q23" i="2"/>
  <c r="S23" i="2" s="1"/>
  <c r="Q21" i="2"/>
  <c r="S21" i="2" s="1"/>
  <c r="Q19" i="2"/>
  <c r="S19" i="2" s="1"/>
  <c r="O44" i="2"/>
  <c r="O60" i="2"/>
  <c r="O58" i="2"/>
  <c r="O56" i="2"/>
  <c r="O54" i="2"/>
  <c r="O52" i="2"/>
  <c r="O50" i="2"/>
  <c r="O48" i="2"/>
  <c r="O42" i="2"/>
  <c r="O40" i="2"/>
  <c r="O37" i="2"/>
  <c r="O35" i="2"/>
  <c r="O33" i="2"/>
  <c r="O31" i="2"/>
  <c r="O29" i="2"/>
  <c r="O25" i="2"/>
  <c r="O23" i="2"/>
  <c r="O21" i="2"/>
  <c r="O19" i="2"/>
  <c r="T19" i="2" s="1"/>
  <c r="T33" i="2" l="1"/>
  <c r="T52" i="2"/>
  <c r="T35" i="2"/>
  <c r="T54" i="2"/>
  <c r="T56" i="2"/>
  <c r="T42" i="2"/>
  <c r="T31" i="2"/>
  <c r="T50" i="2"/>
  <c r="T37" i="2"/>
  <c r="T21" i="2"/>
  <c r="T40" i="2"/>
  <c r="T58" i="2"/>
  <c r="T60" i="2"/>
  <c r="T23" i="2"/>
  <c r="T25" i="2"/>
  <c r="T44" i="2"/>
  <c r="T68" i="2" s="1"/>
  <c r="T62" i="2"/>
  <c r="T29" i="2"/>
  <c r="T48" i="2"/>
  <c r="T64" i="2"/>
  <c r="T66" i="2"/>
  <c r="T38" i="2"/>
  <c r="T69" i="2" l="1"/>
</calcChain>
</file>

<file path=xl/sharedStrings.xml><?xml version="1.0" encoding="utf-8"?>
<sst xmlns="http://schemas.openxmlformats.org/spreadsheetml/2006/main" count="113" uniqueCount="94">
  <si>
    <t>Bill To:</t>
  </si>
  <si>
    <t>Ship To:</t>
  </si>
  <si>
    <t>Purchase Order #</t>
  </si>
  <si>
    <t>Buyer / Contact</t>
  </si>
  <si>
    <t>Phone</t>
  </si>
  <si>
    <t>SALESPERSON</t>
  </si>
  <si>
    <t>SHIP DATE</t>
  </si>
  <si>
    <t>CANCEL DATE</t>
  </si>
  <si>
    <t>FOB</t>
  </si>
  <si>
    <t>TERMS</t>
  </si>
  <si>
    <t>BILL AND ADD, SHIPPED BY ATHALON ACCOUNT</t>
  </si>
  <si>
    <t>CUSTOMERS SHIPPING ACCOUNT #</t>
  </si>
  <si>
    <t>ROUTING GUIDE ***please supply routing guide***</t>
  </si>
  <si>
    <t xml:space="preserve">Model </t>
  </si>
  <si>
    <t>Description</t>
  </si>
  <si>
    <t>Colors</t>
  </si>
  <si>
    <t>Case Pack</t>
  </si>
  <si>
    <t>Units</t>
  </si>
  <si>
    <t>Cost</t>
  </si>
  <si>
    <t>Total</t>
  </si>
  <si>
    <t>Ontario CA</t>
  </si>
  <si>
    <t>Non-Padded Ski Bag - 155cm</t>
  </si>
  <si>
    <t>Non-Padded Ski Bag - 185cm</t>
  </si>
  <si>
    <t>Alpine Boot Bag</t>
  </si>
  <si>
    <t>Alpine Jr.Boot Bag</t>
  </si>
  <si>
    <t>Alpine Snowboard Bag</t>
  </si>
  <si>
    <t>Black/Gray</t>
  </si>
  <si>
    <t>Navy/Royal</t>
  </si>
  <si>
    <t>Blue Camo</t>
  </si>
  <si>
    <r>
      <t xml:space="preserve">(MARK X) Ship Via </t>
    </r>
    <r>
      <rPr>
        <b/>
        <sz val="10"/>
        <color rgb="FFFF0000"/>
        <rFont val="Arial"/>
        <family val="2"/>
      </rPr>
      <t xml:space="preserve"> SECTION MUST BE FILLED OUT</t>
    </r>
  </si>
  <si>
    <t>Athalon Sportgear, Inc. - T.212.268.8070 - E. orders@athalonsportgear.com</t>
  </si>
  <si>
    <t>* Minimum orders $250.00.  All orders for less than $250.00 are subject to an additional $15.00 charge for Service and Handling fee</t>
  </si>
  <si>
    <t>Black (10)</t>
  </si>
  <si>
    <t xml:space="preserve">Email </t>
  </si>
  <si>
    <t>Everything Bag - Prints</t>
  </si>
  <si>
    <t>Indigo Blue (33)</t>
  </si>
  <si>
    <t>Dusty Rose (56)</t>
  </si>
  <si>
    <t>Green (40)</t>
  </si>
  <si>
    <t>Galaxy (86)</t>
  </si>
  <si>
    <t>Batik (34)</t>
  </si>
  <si>
    <t>Green Electric</t>
  </si>
  <si>
    <t>Black/Gray (12)</t>
  </si>
  <si>
    <t>Pro's Choice Boot Bag</t>
  </si>
  <si>
    <t>Black</t>
  </si>
  <si>
    <t xml:space="preserve">Premium 2pc Ski &amp; Boot Bag Set </t>
  </si>
  <si>
    <t>Black/Navy (13)</t>
  </si>
  <si>
    <t>Fitted Snowboard Bag - Non Padded</t>
  </si>
  <si>
    <t>Buffalo Plaid</t>
  </si>
  <si>
    <t>Graffiti</t>
  </si>
  <si>
    <t>MAP</t>
  </si>
  <si>
    <t>Graphite (26)</t>
  </si>
  <si>
    <t>Silver / Black</t>
  </si>
  <si>
    <t>Total Page 1</t>
  </si>
  <si>
    <t>Total Page 2</t>
  </si>
  <si>
    <t>Order Total</t>
  </si>
  <si>
    <t>Cannot break casepacks</t>
  </si>
  <si>
    <t>Green/Cranberry</t>
  </si>
  <si>
    <t>Powder Blue/Lime</t>
  </si>
  <si>
    <t>Powder Blue/Lime (39)</t>
  </si>
  <si>
    <t>Purple Electric</t>
  </si>
  <si>
    <t>NightVision</t>
  </si>
  <si>
    <t>Gray/Black</t>
  </si>
  <si>
    <t>Athalon Snow Sports - 2026/2027</t>
  </si>
  <si>
    <t>Effective 1/1/2026</t>
  </si>
  <si>
    <t>The Vault</t>
  </si>
  <si>
    <t>Pro's Choice Ski Bag</t>
  </si>
  <si>
    <t xml:space="preserve">Molded Double Ski Bag </t>
  </si>
  <si>
    <t>Alpine Everything Dlx Boot Bag</t>
  </si>
  <si>
    <t>Green /Berry (48)</t>
  </si>
  <si>
    <t>Navy/Royal (36)</t>
  </si>
  <si>
    <t xml:space="preserve">Navy/Royal </t>
  </si>
  <si>
    <t>Electric Green</t>
  </si>
  <si>
    <t>Alpine Rolling Double Ski Bag</t>
  </si>
  <si>
    <t>Alpine Ski Bag 185 cm</t>
  </si>
  <si>
    <t xml:space="preserve"> </t>
  </si>
  <si>
    <t>Alpine Ski Bag 160 cm</t>
  </si>
  <si>
    <t>Everything Bag - Solid Colors</t>
  </si>
  <si>
    <t>NightVision (11)</t>
  </si>
  <si>
    <t>Graffiti (93)</t>
  </si>
  <si>
    <t>Everything Rolling Ski and Snowboard Bag</t>
  </si>
  <si>
    <t>Single Padded Ski Bag 180 cm</t>
  </si>
  <si>
    <t>Gear Basket</t>
  </si>
  <si>
    <t>Deluxe X-Large Heated Boot Bag</t>
  </si>
  <si>
    <t>Alpine Double Ski Bag</t>
  </si>
  <si>
    <t xml:space="preserve">                        Heritage Collection</t>
  </si>
  <si>
    <t xml:space="preserve">                          Alpine Collection</t>
  </si>
  <si>
    <t xml:space="preserve">                         Elite Collection</t>
  </si>
  <si>
    <t>Service Charge: Any orders with broken case packs will incur a 2% discount reduction on total order.</t>
  </si>
  <si>
    <t>Heritage Collection</t>
  </si>
  <si>
    <t>Alpine Collection</t>
  </si>
  <si>
    <t>Elite Collection</t>
  </si>
  <si>
    <t>Cost w/Discount</t>
  </si>
  <si>
    <t>IMU</t>
  </si>
  <si>
    <t>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</si>
</sst>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ptos Narrow"/>
      <family val="2"/>
      <scheme val="minor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8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44" fontId="7" fillId="0" borderId="13" xfId="3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/>
    </xf>
    <xf numFmtId="44" fontId="3" fillId="0" borderId="13" xfId="1" applyFont="1" applyBorder="1" applyAlignment="1">
      <alignment vertical="center"/>
    </xf>
    <xf numFmtId="44" fontId="3" fillId="0" borderId="13" xfId="0" applyNumberFormat="1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44" fontId="8" fillId="0" borderId="13" xfId="3" applyFont="1" applyBorder="1" applyAlignment="1">
      <alignment vertical="center"/>
    </xf>
    <xf numFmtId="1" fontId="3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vertical="center"/>
    </xf>
    <xf numFmtId="44" fontId="3" fillId="0" borderId="0" xfId="1" applyFont="1" applyBorder="1" applyAlignment="1">
      <alignment vertical="center"/>
    </xf>
    <xf numFmtId="44" fontId="8" fillId="0" borderId="0" xfId="1" applyFont="1" applyBorder="1" applyAlignment="1">
      <alignment vertical="center"/>
    </xf>
    <xf numFmtId="44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44" fontId="10" fillId="0" borderId="13" xfId="0" applyNumberFormat="1" applyFont="1" applyBorder="1" applyAlignment="1">
      <alignment vertical="center"/>
    </xf>
    <xf numFmtId="44" fontId="3" fillId="0" borderId="13" xfId="1" applyFont="1" applyFill="1" applyBorder="1" applyAlignment="1">
      <alignment vertical="center"/>
    </xf>
    <xf numFmtId="44" fontId="8" fillId="0" borderId="13" xfId="3" applyFont="1" applyFill="1" applyBorder="1" applyAlignment="1">
      <alignment vertical="center"/>
    </xf>
    <xf numFmtId="44" fontId="3" fillId="0" borderId="0" xfId="1" applyFont="1" applyFill="1" applyBorder="1" applyAlignment="1">
      <alignment vertical="center"/>
    </xf>
    <xf numFmtId="44" fontId="3" fillId="0" borderId="0" xfId="1" applyFont="1" applyBorder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1" fontId="3" fillId="3" borderId="13" xfId="0" applyNumberFormat="1" applyFont="1" applyFill="1" applyBorder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44" fontId="3" fillId="3" borderId="13" xfId="1" applyFont="1" applyFill="1" applyBorder="1" applyAlignment="1">
      <alignment vertical="center"/>
    </xf>
    <xf numFmtId="44" fontId="8" fillId="3" borderId="13" xfId="3" applyFont="1" applyFill="1" applyBorder="1" applyAlignment="1">
      <alignment vertical="center"/>
    </xf>
    <xf numFmtId="44" fontId="3" fillId="3" borderId="0" xfId="1" applyFont="1" applyFill="1" applyBorder="1" applyAlignment="1">
      <alignment vertical="center"/>
    </xf>
    <xf numFmtId="44" fontId="3" fillId="3" borderId="0" xfId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16" xfId="0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9" fontId="8" fillId="0" borderId="13" xfId="2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44" fontId="9" fillId="0" borderId="13" xfId="0" applyNumberFormat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44" fontId="11" fillId="0" borderId="13" xfId="3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9" fontId="12" fillId="0" borderId="6" xfId="2" applyFont="1" applyBorder="1" applyAlignment="1">
      <alignment horizontal="center" vertical="center"/>
    </xf>
    <xf numFmtId="9" fontId="12" fillId="0" borderId="7" xfId="2" applyFont="1" applyBorder="1" applyAlignment="1">
      <alignment horizontal="center" vertical="center"/>
    </xf>
    <xf numFmtId="9" fontId="12" fillId="0" borderId="9" xfId="2" applyFont="1" applyBorder="1" applyAlignment="1">
      <alignment horizontal="center" vertical="center"/>
    </xf>
    <xf numFmtId="9" fontId="12" fillId="0" borderId="10" xfId="2" applyFont="1" applyBorder="1" applyAlignment="1">
      <alignment horizontal="center" vertical="center"/>
    </xf>
    <xf numFmtId="9" fontId="12" fillId="0" borderId="11" xfId="2" applyFont="1" applyBorder="1" applyAlignment="1">
      <alignment horizontal="center" vertical="center"/>
    </xf>
    <xf numFmtId="9" fontId="12" fillId="0" borderId="12" xfId="2" applyFont="1" applyBorder="1" applyAlignment="1">
      <alignment horizontal="center" vertical="center"/>
    </xf>
    <xf numFmtId="1" fontId="3" fillId="2" borderId="17" xfId="0" applyNumberFormat="1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1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14" fontId="4" fillId="0" borderId="6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4" fontId="4" fillId="0" borderId="10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4">
    <cellStyle name="Currency" xfId="1" builtinId="4"/>
    <cellStyle name="Currency 2 2" xfId="3" xr:uid="{797AB567-3814-2C4F-AB5F-760BABC92D68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DE0000"/>
      <color rgb="FF5909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67279</xdr:colOff>
      <xdr:row>0</xdr:row>
      <xdr:rowOff>34551</xdr:rowOff>
    </xdr:from>
    <xdr:to>
      <xdr:col>4</xdr:col>
      <xdr:colOff>368300</xdr:colOff>
      <xdr:row>2</xdr:row>
      <xdr:rowOff>218469</xdr:rowOff>
    </xdr:to>
    <xdr:pic>
      <xdr:nvPicPr>
        <xdr:cNvPr id="2" name="Picture 1" descr="A red line with white text&#10;&#10;Description automatically generated">
          <a:extLst>
            <a:ext uri="{FF2B5EF4-FFF2-40B4-BE49-F238E27FC236}">
              <a16:creationId xmlns:a16="http://schemas.microsoft.com/office/drawing/2014/main" id="{3FC940D8-80FB-A20B-77F0-95DC1FCA0D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/>
      </xdr:blipFill>
      <xdr:spPr>
        <a:xfrm>
          <a:off x="67279" y="34551"/>
          <a:ext cx="2688621" cy="69191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2511E-1EA9-C541-8C26-31F419529458}">
  <dimension ref="A1:T70"/>
  <sheetViews>
    <sheetView tabSelected="1" zoomScale="81" zoomScaleNormal="81" zoomScaleSheetLayoutView="69" workbookViewId="0">
      <selection activeCell="A5" sqref="A5:F5"/>
    </sheetView>
  </sheetViews>
  <sheetFormatPr baseColWidth="10" defaultColWidth="5.33203125" defaultRowHeight="20" customHeight="1" x14ac:dyDescent="0.2"/>
  <cols>
    <col min="1" max="6" width="7.83203125" style="1" customWidth="1"/>
    <col min="7" max="7" width="13.83203125" style="1" customWidth="1"/>
    <col min="8" max="8" width="19.6640625" style="1" bestFit="1" customWidth="1"/>
    <col min="9" max="9" width="13.83203125" style="1" customWidth="1"/>
    <col min="10" max="10" width="13.33203125" style="1" bestFit="1" customWidth="1"/>
    <col min="11" max="11" width="13.83203125" style="1" customWidth="1"/>
    <col min="12" max="12" width="11.33203125" style="1" customWidth="1"/>
    <col min="13" max="13" width="5.6640625" style="1" customWidth="1"/>
    <col min="14" max="14" width="7.83203125" style="1" customWidth="1"/>
    <col min="15" max="15" width="8" style="1" customWidth="1"/>
    <col min="16" max="16" width="8.6640625" style="1" bestFit="1" customWidth="1"/>
    <col min="17" max="17" width="10.5" style="1" customWidth="1"/>
    <col min="18" max="18" width="9" style="1" customWidth="1"/>
    <col min="19" max="19" width="8.6640625" style="1" bestFit="1" customWidth="1"/>
    <col min="20" max="20" width="15.83203125" style="1" customWidth="1"/>
    <col min="21" max="16384" width="5.33203125" style="1"/>
  </cols>
  <sheetData>
    <row r="1" spans="1:20" ht="20" customHeight="1" x14ac:dyDescent="0.2">
      <c r="A1" s="54" t="s">
        <v>62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</row>
    <row r="2" spans="1:20" ht="20" customHeight="1" x14ac:dyDescent="0.2">
      <c r="A2" s="62" t="s">
        <v>63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</row>
    <row r="3" spans="1:20" ht="20" customHeight="1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0" ht="20" customHeight="1" x14ac:dyDescent="0.2">
      <c r="A4" s="2" t="s">
        <v>0</v>
      </c>
      <c r="B4" s="59"/>
      <c r="C4" s="59"/>
      <c r="D4" s="59"/>
      <c r="E4" s="59"/>
      <c r="F4" s="59"/>
      <c r="G4" s="3"/>
      <c r="H4" s="2" t="s">
        <v>1</v>
      </c>
      <c r="I4" s="60"/>
      <c r="J4" s="60"/>
      <c r="K4" s="60"/>
      <c r="L4" s="60"/>
      <c r="M4" s="60"/>
      <c r="N4" s="60"/>
      <c r="O4" s="60"/>
      <c r="P4" s="59"/>
      <c r="Q4" s="59"/>
      <c r="R4" s="59"/>
      <c r="S4" s="59"/>
      <c r="T4" s="59"/>
    </row>
    <row r="5" spans="1:20" ht="22" customHeight="1" x14ac:dyDescent="0.2">
      <c r="A5" s="61"/>
      <c r="B5" s="61"/>
      <c r="C5" s="61"/>
      <c r="D5" s="61"/>
      <c r="E5" s="61"/>
      <c r="F5" s="61"/>
      <c r="G5" s="3"/>
      <c r="H5" s="59"/>
      <c r="I5" s="59"/>
      <c r="J5" s="59"/>
      <c r="K5" s="59"/>
      <c r="L5" s="59"/>
      <c r="M5" s="59"/>
      <c r="N5" s="94" t="s">
        <v>2</v>
      </c>
      <c r="O5" s="94"/>
      <c r="P5" s="64"/>
      <c r="Q5" s="64"/>
      <c r="R5" s="64"/>
      <c r="S5" s="64"/>
      <c r="T5" s="64"/>
    </row>
    <row r="6" spans="1:20" ht="22" customHeight="1" x14ac:dyDescent="0.2">
      <c r="A6" s="61"/>
      <c r="B6" s="61"/>
      <c r="C6" s="61"/>
      <c r="D6" s="61"/>
      <c r="E6" s="61"/>
      <c r="F6" s="61"/>
      <c r="G6" s="3"/>
      <c r="H6" s="95"/>
      <c r="I6" s="95"/>
      <c r="J6" s="95"/>
      <c r="K6" s="95"/>
      <c r="L6" s="59"/>
      <c r="M6" s="59"/>
      <c r="N6" s="94" t="s">
        <v>3</v>
      </c>
      <c r="O6" s="94"/>
      <c r="P6" s="64"/>
      <c r="Q6" s="64"/>
      <c r="R6" s="64"/>
      <c r="S6" s="64"/>
      <c r="T6" s="64"/>
    </row>
    <row r="7" spans="1:20" ht="22" customHeight="1" x14ac:dyDescent="0.2">
      <c r="A7" s="61"/>
      <c r="B7" s="61"/>
      <c r="C7" s="61"/>
      <c r="D7" s="61"/>
      <c r="E7" s="61"/>
      <c r="F7" s="61"/>
      <c r="G7" s="3"/>
      <c r="H7" s="95"/>
      <c r="I7" s="95"/>
      <c r="J7" s="95"/>
      <c r="K7" s="95"/>
      <c r="L7" s="59"/>
      <c r="M7" s="59"/>
      <c r="N7" s="94" t="s">
        <v>4</v>
      </c>
      <c r="O7" s="94"/>
      <c r="P7" s="64"/>
      <c r="Q7" s="64"/>
      <c r="R7" s="64"/>
      <c r="S7" s="64"/>
      <c r="T7" s="64"/>
    </row>
    <row r="8" spans="1:20" ht="22" customHeight="1" x14ac:dyDescent="0.2">
      <c r="A8" s="61"/>
      <c r="B8" s="61"/>
      <c r="C8" s="61"/>
      <c r="D8" s="61"/>
      <c r="E8" s="61"/>
      <c r="F8" s="61"/>
      <c r="G8" s="3"/>
      <c r="H8" s="95"/>
      <c r="I8" s="95"/>
      <c r="J8" s="95"/>
      <c r="K8" s="95"/>
      <c r="L8" s="59"/>
      <c r="M8" s="59"/>
      <c r="N8" s="94" t="s">
        <v>33</v>
      </c>
      <c r="O8" s="94"/>
      <c r="P8" s="64"/>
      <c r="Q8" s="64"/>
      <c r="R8" s="64"/>
      <c r="S8" s="64"/>
      <c r="T8" s="64"/>
    </row>
    <row r="9" spans="1:20" ht="20" customHeight="1" thickBot="1" x14ac:dyDescent="0.25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</row>
    <row r="10" spans="1:20" ht="20" customHeight="1" thickBot="1" x14ac:dyDescent="0.25">
      <c r="A10" s="70" t="s">
        <v>5</v>
      </c>
      <c r="B10" s="71"/>
      <c r="C10" s="70" t="s">
        <v>6</v>
      </c>
      <c r="D10" s="71"/>
      <c r="E10" s="70" t="s">
        <v>7</v>
      </c>
      <c r="F10" s="71"/>
      <c r="G10" s="70" t="s">
        <v>8</v>
      </c>
      <c r="H10" s="71"/>
      <c r="I10" s="72" t="s">
        <v>9</v>
      </c>
      <c r="J10" s="72"/>
      <c r="K10" s="68" t="s">
        <v>93</v>
      </c>
      <c r="L10" s="69"/>
      <c r="M10" s="65" t="s">
        <v>29</v>
      </c>
      <c r="N10" s="66"/>
      <c r="O10" s="66"/>
      <c r="P10" s="66"/>
      <c r="Q10" s="66"/>
      <c r="R10" s="66"/>
      <c r="S10" s="66"/>
      <c r="T10" s="67"/>
    </row>
    <row r="11" spans="1:20" ht="20" customHeight="1" thickBot="1" x14ac:dyDescent="0.25">
      <c r="A11" s="101"/>
      <c r="B11" s="102"/>
      <c r="C11" s="101"/>
      <c r="D11" s="102"/>
      <c r="E11" s="107"/>
      <c r="F11" s="108"/>
      <c r="G11" s="73" t="s">
        <v>20</v>
      </c>
      <c r="H11" s="74"/>
      <c r="I11" s="79"/>
      <c r="J11" s="80"/>
      <c r="K11" s="85">
        <v>0.15</v>
      </c>
      <c r="L11" s="86"/>
      <c r="M11" s="4"/>
      <c r="N11" s="97" t="s">
        <v>10</v>
      </c>
      <c r="O11" s="98"/>
      <c r="P11" s="98"/>
      <c r="Q11" s="98"/>
      <c r="R11" s="98"/>
      <c r="S11" s="98"/>
      <c r="T11" s="99"/>
    </row>
    <row r="12" spans="1:20" ht="20" customHeight="1" thickBot="1" x14ac:dyDescent="0.25">
      <c r="A12" s="103"/>
      <c r="B12" s="104"/>
      <c r="C12" s="103"/>
      <c r="D12" s="104"/>
      <c r="E12" s="109"/>
      <c r="F12" s="110"/>
      <c r="G12" s="75"/>
      <c r="H12" s="76"/>
      <c r="I12" s="81"/>
      <c r="J12" s="82"/>
      <c r="K12" s="87"/>
      <c r="L12" s="88"/>
      <c r="M12" s="4"/>
      <c r="N12" s="97" t="s">
        <v>11</v>
      </c>
      <c r="O12" s="98"/>
      <c r="P12" s="98"/>
      <c r="Q12" s="98"/>
      <c r="R12" s="98"/>
      <c r="S12" s="98"/>
      <c r="T12" s="99"/>
    </row>
    <row r="13" spans="1:20" ht="20" customHeight="1" thickBot="1" x14ac:dyDescent="0.25">
      <c r="A13" s="105"/>
      <c r="B13" s="106"/>
      <c r="C13" s="105"/>
      <c r="D13" s="106"/>
      <c r="E13" s="111"/>
      <c r="F13" s="112"/>
      <c r="G13" s="77"/>
      <c r="H13" s="78"/>
      <c r="I13" s="83"/>
      <c r="J13" s="84"/>
      <c r="K13" s="89"/>
      <c r="L13" s="90"/>
      <c r="M13" s="4"/>
      <c r="N13" s="97" t="s">
        <v>12</v>
      </c>
      <c r="O13" s="98"/>
      <c r="P13" s="98"/>
      <c r="Q13" s="98"/>
      <c r="R13" s="98"/>
      <c r="S13" s="98"/>
      <c r="T13" s="99"/>
    </row>
    <row r="14" spans="1:20" ht="20" customHeight="1" x14ac:dyDescent="0.2">
      <c r="A14" s="96"/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</row>
    <row r="15" spans="1:20" ht="33" customHeight="1" x14ac:dyDescent="0.2">
      <c r="A15" s="5" t="s">
        <v>13</v>
      </c>
      <c r="B15" s="100" t="s">
        <v>14</v>
      </c>
      <c r="C15" s="100"/>
      <c r="D15" s="100"/>
      <c r="E15" s="100"/>
      <c r="F15" s="100"/>
      <c r="G15" s="100" t="s">
        <v>15</v>
      </c>
      <c r="H15" s="100"/>
      <c r="I15" s="100"/>
      <c r="J15" s="100"/>
      <c r="K15" s="100"/>
      <c r="L15" s="100"/>
      <c r="M15" s="100"/>
      <c r="N15" s="6" t="s">
        <v>16</v>
      </c>
      <c r="O15" s="6" t="s">
        <v>17</v>
      </c>
      <c r="P15" s="6" t="s">
        <v>18</v>
      </c>
      <c r="Q15" s="6" t="s">
        <v>91</v>
      </c>
      <c r="R15" s="7" t="s">
        <v>49</v>
      </c>
      <c r="S15" s="5" t="s">
        <v>92</v>
      </c>
      <c r="T15" s="5" t="s">
        <v>19</v>
      </c>
    </row>
    <row r="16" spans="1:20" ht="25" customHeight="1" x14ac:dyDescent="0.2">
      <c r="A16" s="44"/>
      <c r="B16" s="44"/>
      <c r="C16" s="44"/>
      <c r="D16" s="44"/>
      <c r="E16" s="44"/>
      <c r="F16" s="44"/>
      <c r="G16" s="13"/>
      <c r="H16" s="13"/>
      <c r="I16" s="13"/>
      <c r="J16" s="13"/>
      <c r="K16" s="19"/>
      <c r="L16" s="19"/>
      <c r="O16" s="14"/>
      <c r="P16" s="15"/>
      <c r="Q16" s="15"/>
      <c r="R16" s="16"/>
      <c r="S16" s="15"/>
      <c r="T16" s="17"/>
    </row>
    <row r="17" spans="1:20" ht="25" customHeight="1" x14ac:dyDescent="0.2">
      <c r="A17" s="34" t="s">
        <v>86</v>
      </c>
      <c r="B17" s="57" t="s">
        <v>90</v>
      </c>
      <c r="C17" s="57"/>
      <c r="D17" s="57"/>
      <c r="E17" s="57"/>
      <c r="F17" s="57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5"/>
    </row>
    <row r="18" spans="1:20" ht="25" customHeight="1" x14ac:dyDescent="0.2">
      <c r="A18" s="43"/>
      <c r="B18" s="43"/>
      <c r="C18" s="43"/>
      <c r="D18" s="43"/>
      <c r="E18" s="43"/>
      <c r="F18" s="43"/>
      <c r="G18" s="13" t="s">
        <v>32</v>
      </c>
      <c r="H18" s="13"/>
      <c r="I18" s="13"/>
      <c r="J18" s="13"/>
      <c r="K18" s="13"/>
      <c r="L18" s="13"/>
      <c r="M18" s="13"/>
      <c r="O18" s="14"/>
      <c r="P18" s="15"/>
      <c r="Q18" s="15"/>
      <c r="R18" s="16"/>
      <c r="S18" s="25"/>
      <c r="T18" s="17"/>
    </row>
    <row r="19" spans="1:20" ht="25" customHeight="1" x14ac:dyDescent="0.2">
      <c r="A19" s="11">
        <v>450</v>
      </c>
      <c r="B19" s="42" t="s">
        <v>42</v>
      </c>
      <c r="C19" s="42"/>
      <c r="D19" s="42"/>
      <c r="E19" s="42"/>
      <c r="F19" s="42"/>
      <c r="G19" s="8"/>
      <c r="H19" s="91"/>
      <c r="I19" s="92"/>
      <c r="J19" s="92"/>
      <c r="K19" s="92"/>
      <c r="L19" s="92"/>
      <c r="M19" s="93"/>
      <c r="N19" s="29">
        <v>3</v>
      </c>
      <c r="O19" s="8">
        <f>SUM(G19:M19)</f>
        <v>0</v>
      </c>
      <c r="P19" s="30">
        <v>88.5</v>
      </c>
      <c r="Q19" s="12">
        <f>SUM(P19-($P19*$K$11))</f>
        <v>75.224999999999994</v>
      </c>
      <c r="R19" s="31">
        <v>149.99</v>
      </c>
      <c r="S19" s="37">
        <f>SUM(1-(Q19/R19))</f>
        <v>0.49846656443762927</v>
      </c>
      <c r="T19" s="10">
        <f>SUM(O19*Q19)</f>
        <v>0</v>
      </c>
    </row>
    <row r="20" spans="1:20" ht="25" customHeight="1" x14ac:dyDescent="0.2">
      <c r="A20" s="43"/>
      <c r="B20" s="43"/>
      <c r="C20" s="43"/>
      <c r="D20" s="43"/>
      <c r="E20" s="43"/>
      <c r="F20" s="43"/>
      <c r="G20" s="18" t="s">
        <v>32</v>
      </c>
      <c r="H20" s="18"/>
      <c r="I20" s="18"/>
      <c r="J20" s="18"/>
      <c r="K20" s="18"/>
      <c r="L20" s="18"/>
      <c r="M20" s="18"/>
      <c r="O20" s="14"/>
      <c r="P20" s="32"/>
      <c r="Q20" s="32"/>
      <c r="R20" s="15"/>
      <c r="S20" s="25"/>
      <c r="T20" s="17"/>
    </row>
    <row r="21" spans="1:20" ht="25" customHeight="1" x14ac:dyDescent="0.2">
      <c r="A21" s="11">
        <v>475</v>
      </c>
      <c r="B21" s="42" t="s">
        <v>65</v>
      </c>
      <c r="C21" s="42"/>
      <c r="D21" s="42"/>
      <c r="E21" s="42"/>
      <c r="F21" s="42"/>
      <c r="G21" s="8"/>
      <c r="H21" s="91"/>
      <c r="I21" s="92"/>
      <c r="J21" s="92"/>
      <c r="K21" s="92"/>
      <c r="L21" s="92"/>
      <c r="M21" s="93"/>
      <c r="N21" s="11">
        <v>1</v>
      </c>
      <c r="O21" s="8">
        <f>SUM(G21:M21)</f>
        <v>0</v>
      </c>
      <c r="P21" s="30">
        <v>177.5</v>
      </c>
      <c r="Q21" s="12">
        <f>SUM(P21-($P21*$K$11))</f>
        <v>150.875</v>
      </c>
      <c r="R21" s="31">
        <v>299.99</v>
      </c>
      <c r="S21" s="37">
        <f>SUM(1-(Q21/R21))</f>
        <v>0.4970665688856295</v>
      </c>
      <c r="T21" s="10">
        <f>SUM(O21*Q21)</f>
        <v>0</v>
      </c>
    </row>
    <row r="22" spans="1:20" ht="25" customHeight="1" x14ac:dyDescent="0.2">
      <c r="A22" s="43"/>
      <c r="B22" s="43"/>
      <c r="C22" s="43"/>
      <c r="D22" s="43"/>
      <c r="E22" s="43"/>
      <c r="F22" s="43"/>
      <c r="G22" s="18" t="s">
        <v>32</v>
      </c>
      <c r="H22" s="18" t="s">
        <v>50</v>
      </c>
      <c r="I22" s="18"/>
      <c r="J22" s="18"/>
      <c r="K22" s="18"/>
      <c r="L22" s="18"/>
      <c r="M22" s="18"/>
      <c r="O22" s="14"/>
      <c r="P22" s="32"/>
      <c r="Q22" s="32"/>
      <c r="R22" s="15"/>
      <c r="S22" s="25"/>
      <c r="T22" s="17"/>
    </row>
    <row r="23" spans="1:20" ht="25" customHeight="1" x14ac:dyDescent="0.2">
      <c r="A23" s="11">
        <v>404</v>
      </c>
      <c r="B23" s="42" t="s">
        <v>64</v>
      </c>
      <c r="C23" s="42"/>
      <c r="D23" s="42"/>
      <c r="E23" s="42"/>
      <c r="F23" s="42"/>
      <c r="G23" s="8"/>
      <c r="H23" s="27"/>
      <c r="I23" s="91"/>
      <c r="J23" s="92"/>
      <c r="K23" s="92"/>
      <c r="L23" s="92"/>
      <c r="M23" s="93"/>
      <c r="N23" s="11">
        <v>1</v>
      </c>
      <c r="O23" s="8">
        <f>SUM(G23:M23)</f>
        <v>0</v>
      </c>
      <c r="P23" s="22">
        <v>195</v>
      </c>
      <c r="Q23" s="12">
        <f>SUM(P23-($P23*$K$11))</f>
        <v>165.75</v>
      </c>
      <c r="R23" s="23">
        <v>329.99</v>
      </c>
      <c r="S23" s="37">
        <f>SUM(1-(Q23/R23))</f>
        <v>0.49771205188036005</v>
      </c>
      <c r="T23" s="10">
        <f>SUM(O23*Q23)</f>
        <v>0</v>
      </c>
    </row>
    <row r="24" spans="1:20" ht="25" customHeight="1" x14ac:dyDescent="0.2">
      <c r="A24" s="44"/>
      <c r="B24" s="44"/>
      <c r="C24" s="44"/>
      <c r="D24" s="44"/>
      <c r="E24" s="44"/>
      <c r="F24" s="44"/>
      <c r="G24" s="18" t="s">
        <v>51</v>
      </c>
      <c r="H24" s="18"/>
      <c r="I24" s="18"/>
      <c r="J24" s="18"/>
      <c r="K24" s="28"/>
      <c r="L24" s="18"/>
      <c r="M24" s="18"/>
      <c r="O24" s="14"/>
      <c r="P24" s="32"/>
      <c r="Q24" s="32"/>
      <c r="R24" s="15"/>
      <c r="S24" s="25"/>
      <c r="T24" s="17"/>
    </row>
    <row r="25" spans="1:20" ht="25" customHeight="1" x14ac:dyDescent="0.2">
      <c r="A25" s="11">
        <v>904</v>
      </c>
      <c r="B25" s="42" t="s">
        <v>66</v>
      </c>
      <c r="C25" s="42"/>
      <c r="D25" s="42"/>
      <c r="E25" s="42"/>
      <c r="F25" s="42"/>
      <c r="G25" s="8"/>
      <c r="H25" s="91"/>
      <c r="I25" s="92"/>
      <c r="J25" s="92"/>
      <c r="K25" s="92"/>
      <c r="L25" s="92"/>
      <c r="M25" s="93"/>
      <c r="N25" s="11">
        <v>1</v>
      </c>
      <c r="O25" s="8">
        <f>SUM(G25:M25)</f>
        <v>0</v>
      </c>
      <c r="P25" s="9">
        <v>195</v>
      </c>
      <c r="Q25" s="12">
        <f>SUM(P25-($P25*$K$11))</f>
        <v>165.75</v>
      </c>
      <c r="R25" s="23">
        <v>329.99</v>
      </c>
      <c r="S25" s="37">
        <f>SUM(1-(Q25/R25))</f>
        <v>0.49771205188036005</v>
      </c>
      <c r="T25" s="10">
        <f>SUM(O25*Q25)</f>
        <v>0</v>
      </c>
    </row>
    <row r="26" spans="1:20" ht="25" customHeight="1" x14ac:dyDescent="0.2">
      <c r="A26" s="43"/>
      <c r="B26" s="43"/>
      <c r="C26" s="43"/>
      <c r="D26" s="43"/>
      <c r="E26" s="43"/>
      <c r="F26" s="43"/>
      <c r="G26" s="18"/>
      <c r="H26" s="18"/>
      <c r="I26" s="18"/>
      <c r="J26" s="18"/>
      <c r="K26" s="18"/>
      <c r="L26" s="18"/>
      <c r="M26" s="18"/>
      <c r="O26" s="14"/>
      <c r="P26" s="32"/>
      <c r="Q26" s="32"/>
      <c r="R26" s="15"/>
      <c r="S26" s="25"/>
      <c r="T26" s="17"/>
    </row>
    <row r="27" spans="1:20" ht="25" customHeight="1" x14ac:dyDescent="0.2">
      <c r="A27" s="34" t="s">
        <v>85</v>
      </c>
      <c r="B27" s="57" t="s">
        <v>89</v>
      </c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8"/>
    </row>
    <row r="28" spans="1:20" ht="25" customHeight="1" x14ac:dyDescent="0.2">
      <c r="A28" s="43"/>
      <c r="B28" s="43"/>
      <c r="C28" s="43"/>
      <c r="D28" s="43"/>
      <c r="E28" s="43"/>
      <c r="F28" s="43"/>
      <c r="G28" s="18" t="s">
        <v>41</v>
      </c>
      <c r="H28" s="18" t="s">
        <v>58</v>
      </c>
      <c r="I28" s="18" t="s">
        <v>68</v>
      </c>
      <c r="J28" s="18" t="s">
        <v>69</v>
      </c>
      <c r="K28" s="28"/>
      <c r="L28" s="28"/>
      <c r="M28" s="28"/>
      <c r="O28" s="14"/>
      <c r="P28" s="15"/>
      <c r="Q28" s="15"/>
      <c r="R28" s="15"/>
      <c r="S28" s="25"/>
      <c r="T28" s="17"/>
    </row>
    <row r="29" spans="1:20" ht="25" customHeight="1" x14ac:dyDescent="0.2">
      <c r="A29" s="11">
        <v>431</v>
      </c>
      <c r="B29" s="42" t="s">
        <v>67</v>
      </c>
      <c r="C29" s="42"/>
      <c r="D29" s="42"/>
      <c r="E29" s="42"/>
      <c r="F29" s="42"/>
      <c r="G29" s="8"/>
      <c r="H29" s="8"/>
      <c r="I29" s="27"/>
      <c r="J29" s="27"/>
      <c r="K29" s="91"/>
      <c r="L29" s="92"/>
      <c r="M29" s="93"/>
      <c r="N29" s="11">
        <v>6</v>
      </c>
      <c r="O29" s="8">
        <f>SUM(G29:M29)</f>
        <v>0</v>
      </c>
      <c r="P29" s="30">
        <v>70.5</v>
      </c>
      <c r="Q29" s="12">
        <f>SUM(P29-($P29*$K$11))</f>
        <v>59.924999999999997</v>
      </c>
      <c r="R29" s="31">
        <v>119.99</v>
      </c>
      <c r="S29" s="37">
        <f>SUM(1-(Q29/R29))</f>
        <v>0.50058338194849572</v>
      </c>
      <c r="T29" s="10">
        <f>SUM(O29*Q29)</f>
        <v>0</v>
      </c>
    </row>
    <row r="30" spans="1:20" ht="25" customHeight="1" x14ac:dyDescent="0.2">
      <c r="A30" s="43"/>
      <c r="B30" s="43"/>
      <c r="C30" s="43"/>
      <c r="D30" s="43"/>
      <c r="E30" s="43"/>
      <c r="F30" s="43"/>
      <c r="G30" s="18" t="s">
        <v>26</v>
      </c>
      <c r="H30" s="18" t="s">
        <v>57</v>
      </c>
      <c r="I30" s="18" t="s">
        <v>56</v>
      </c>
      <c r="J30" s="18" t="s">
        <v>70</v>
      </c>
      <c r="K30" s="18" t="s">
        <v>71</v>
      </c>
      <c r="L30" s="18"/>
      <c r="M30" s="18"/>
      <c r="O30" s="14"/>
      <c r="P30" s="15"/>
      <c r="Q30" s="15"/>
      <c r="R30" s="15"/>
      <c r="S30" s="25"/>
      <c r="T30" s="17"/>
    </row>
    <row r="31" spans="1:20" ht="25" customHeight="1" x14ac:dyDescent="0.2">
      <c r="A31" s="11">
        <v>320</v>
      </c>
      <c r="B31" s="42" t="s">
        <v>23</v>
      </c>
      <c r="C31" s="42"/>
      <c r="D31" s="42"/>
      <c r="E31" s="42"/>
      <c r="F31" s="42"/>
      <c r="G31" s="8"/>
      <c r="H31" s="27"/>
      <c r="I31" s="27"/>
      <c r="J31" s="27"/>
      <c r="K31" s="27"/>
      <c r="L31" s="91"/>
      <c r="M31" s="93"/>
      <c r="N31" s="29">
        <v>6</v>
      </c>
      <c r="O31" s="8">
        <f>SUM(G31:M31)</f>
        <v>0</v>
      </c>
      <c r="P31" s="30">
        <v>58.5</v>
      </c>
      <c r="Q31" s="12">
        <f>SUM(P31-($P31*$K$11))</f>
        <v>49.725000000000001</v>
      </c>
      <c r="R31" s="31">
        <v>99.99</v>
      </c>
      <c r="S31" s="37">
        <f>SUM(1-(Q31/R31))</f>
        <v>0.50270027002700268</v>
      </c>
      <c r="T31" s="10">
        <f>SUM(O31*Q31)</f>
        <v>0</v>
      </c>
    </row>
    <row r="32" spans="1:20" ht="25" customHeight="1" x14ac:dyDescent="0.2">
      <c r="A32" s="43"/>
      <c r="B32" s="43"/>
      <c r="C32" s="43"/>
      <c r="D32" s="43"/>
      <c r="E32" s="43"/>
      <c r="F32" s="43"/>
      <c r="G32" s="18" t="s">
        <v>26</v>
      </c>
      <c r="H32" s="18" t="s">
        <v>27</v>
      </c>
      <c r="I32" s="18" t="s">
        <v>28</v>
      </c>
      <c r="J32" s="18" t="s">
        <v>59</v>
      </c>
      <c r="K32" s="18"/>
      <c r="L32" s="18"/>
      <c r="M32" s="18"/>
      <c r="O32" s="14"/>
      <c r="P32" s="15"/>
      <c r="Q32" s="15"/>
      <c r="R32" s="15"/>
      <c r="S32" s="25"/>
      <c r="T32" s="17"/>
    </row>
    <row r="33" spans="1:20" ht="25" customHeight="1" x14ac:dyDescent="0.2">
      <c r="A33" s="11">
        <v>308</v>
      </c>
      <c r="B33" s="42" t="s">
        <v>24</v>
      </c>
      <c r="C33" s="42"/>
      <c r="D33" s="42"/>
      <c r="E33" s="42"/>
      <c r="F33" s="42"/>
      <c r="G33" s="8"/>
      <c r="H33" s="8"/>
      <c r="I33" s="8"/>
      <c r="J33" s="27"/>
      <c r="K33" s="91"/>
      <c r="L33" s="92"/>
      <c r="M33" s="93"/>
      <c r="N33" s="11">
        <v>6</v>
      </c>
      <c r="O33" s="8">
        <f>SUM(G33:M33)</f>
        <v>0</v>
      </c>
      <c r="P33" s="30">
        <v>52.5</v>
      </c>
      <c r="Q33" s="12">
        <f>SUM(P33-($P33*$K$11))</f>
        <v>44.625</v>
      </c>
      <c r="R33" s="31">
        <v>89.99</v>
      </c>
      <c r="S33" s="37">
        <f>SUM(1-(Q33/R33))</f>
        <v>0.50411156795199463</v>
      </c>
      <c r="T33" s="10">
        <f>SUM(O33*Q33)</f>
        <v>0</v>
      </c>
    </row>
    <row r="34" spans="1:20" ht="25" customHeight="1" x14ac:dyDescent="0.2">
      <c r="A34" s="43"/>
      <c r="B34" s="43"/>
      <c r="C34" s="43"/>
      <c r="D34" s="43"/>
      <c r="E34" s="43"/>
      <c r="F34" s="43"/>
      <c r="G34" s="18" t="s">
        <v>41</v>
      </c>
      <c r="H34" s="18"/>
      <c r="I34" s="18"/>
      <c r="J34" s="18"/>
      <c r="K34" s="18"/>
      <c r="L34" s="18"/>
      <c r="M34" s="18"/>
      <c r="O34" s="14"/>
      <c r="P34" s="32"/>
      <c r="Q34" s="32"/>
      <c r="R34" s="32"/>
      <c r="S34" s="25"/>
      <c r="T34" s="17"/>
    </row>
    <row r="35" spans="1:20" ht="25" customHeight="1" x14ac:dyDescent="0.2">
      <c r="A35" s="11">
        <v>460</v>
      </c>
      <c r="B35" s="42" t="s">
        <v>72</v>
      </c>
      <c r="C35" s="42"/>
      <c r="D35" s="42"/>
      <c r="E35" s="42"/>
      <c r="F35" s="42"/>
      <c r="G35" s="20"/>
      <c r="H35" s="91"/>
      <c r="I35" s="92"/>
      <c r="J35" s="92"/>
      <c r="K35" s="92"/>
      <c r="L35" s="92"/>
      <c r="M35" s="93"/>
      <c r="N35" s="29">
        <v>3</v>
      </c>
      <c r="O35" s="8">
        <f>SUM(G35:M35)</f>
        <v>0</v>
      </c>
      <c r="P35" s="30">
        <v>110</v>
      </c>
      <c r="Q35" s="12">
        <f>SUM(P35-($P35*$K$11))</f>
        <v>93.5</v>
      </c>
      <c r="R35" s="31">
        <v>189.99</v>
      </c>
      <c r="S35" s="37">
        <f>SUM(1-(Q35/R35))</f>
        <v>0.50786883520185278</v>
      </c>
      <c r="T35" s="10">
        <f>SUM(O35*Q35)</f>
        <v>0</v>
      </c>
    </row>
    <row r="36" spans="1:20" ht="25" customHeight="1" x14ac:dyDescent="0.2">
      <c r="A36" s="43"/>
      <c r="B36" s="43"/>
      <c r="C36" s="43"/>
      <c r="D36" s="43"/>
      <c r="E36" s="43"/>
      <c r="F36" s="43"/>
      <c r="G36" s="18" t="s">
        <v>41</v>
      </c>
      <c r="H36" s="18"/>
      <c r="I36" s="18"/>
      <c r="J36" s="18"/>
      <c r="K36" s="18"/>
      <c r="L36" s="18"/>
      <c r="M36" s="18"/>
      <c r="O36" s="14"/>
      <c r="P36" s="32"/>
      <c r="Q36" s="32"/>
      <c r="R36" s="32"/>
      <c r="S36" s="33"/>
      <c r="T36" s="17"/>
    </row>
    <row r="37" spans="1:20" ht="25" customHeight="1" x14ac:dyDescent="0.2">
      <c r="A37" s="11">
        <v>444</v>
      </c>
      <c r="B37" s="42" t="s">
        <v>83</v>
      </c>
      <c r="C37" s="42"/>
      <c r="D37" s="42"/>
      <c r="E37" s="42"/>
      <c r="F37" s="42"/>
      <c r="G37" s="8"/>
      <c r="H37" s="91"/>
      <c r="I37" s="92"/>
      <c r="J37" s="92"/>
      <c r="K37" s="92"/>
      <c r="L37" s="92"/>
      <c r="M37" s="93"/>
      <c r="N37" s="11">
        <v>3</v>
      </c>
      <c r="O37" s="8">
        <f>SUM(G37:M37)</f>
        <v>0</v>
      </c>
      <c r="P37" s="9">
        <v>76.5</v>
      </c>
      <c r="Q37" s="12">
        <f>SUM(P37-($P37*$K$11))</f>
        <v>65.025000000000006</v>
      </c>
      <c r="R37" s="23">
        <v>129.99</v>
      </c>
      <c r="S37" s="37">
        <f>SUM(1-(Q37/R37))</f>
        <v>0.49976921301638588</v>
      </c>
      <c r="T37" s="10">
        <f>SUM(O37*Q37)</f>
        <v>0</v>
      </c>
    </row>
    <row r="38" spans="1:20" ht="25" customHeight="1" x14ac:dyDescent="0.2">
      <c r="A38" s="45" t="s">
        <v>74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36"/>
      <c r="R38" s="46" t="s">
        <v>52</v>
      </c>
      <c r="S38" s="46"/>
      <c r="T38" s="10">
        <f>SUM(T17:T37)</f>
        <v>0</v>
      </c>
    </row>
    <row r="39" spans="1:20" ht="25" customHeight="1" x14ac:dyDescent="0.2">
      <c r="A39" s="56"/>
      <c r="B39" s="56"/>
      <c r="C39" s="56"/>
      <c r="D39" s="56"/>
      <c r="E39" s="56"/>
      <c r="F39" s="56"/>
      <c r="G39" s="13" t="s">
        <v>26</v>
      </c>
      <c r="H39" s="18" t="s">
        <v>27</v>
      </c>
      <c r="I39" s="18" t="s">
        <v>56</v>
      </c>
      <c r="J39" s="18"/>
      <c r="K39" s="18"/>
      <c r="L39" s="18"/>
      <c r="M39" s="18"/>
      <c r="O39" s="14"/>
      <c r="P39" s="15"/>
      <c r="Q39" s="15"/>
      <c r="R39" s="15"/>
      <c r="S39" s="15"/>
      <c r="T39" s="17"/>
    </row>
    <row r="40" spans="1:20" ht="25" customHeight="1" x14ac:dyDescent="0.2">
      <c r="A40" s="11">
        <v>350</v>
      </c>
      <c r="B40" s="42" t="s">
        <v>73</v>
      </c>
      <c r="C40" s="42"/>
      <c r="D40" s="42"/>
      <c r="E40" s="42"/>
      <c r="F40" s="42"/>
      <c r="G40" s="8"/>
      <c r="H40" s="8"/>
      <c r="I40" s="27"/>
      <c r="J40" s="91"/>
      <c r="K40" s="92"/>
      <c r="L40" s="92"/>
      <c r="M40" s="93"/>
      <c r="N40" s="11">
        <v>3</v>
      </c>
      <c r="O40" s="8">
        <f>SUM(G40:M40)</f>
        <v>0</v>
      </c>
      <c r="P40" s="22">
        <v>70.5</v>
      </c>
      <c r="Q40" s="12">
        <f>SUM(P40-($P40*$K$11))</f>
        <v>59.924999999999997</v>
      </c>
      <c r="R40" s="23">
        <v>119.99</v>
      </c>
      <c r="S40" s="37">
        <f>SUM(1-(Q40/R40))</f>
        <v>0.50058338194849572</v>
      </c>
      <c r="T40" s="10">
        <f>SUM(O40*Q40)</f>
        <v>0</v>
      </c>
    </row>
    <row r="41" spans="1:20" ht="25" customHeight="1" x14ac:dyDescent="0.2">
      <c r="A41" s="44"/>
      <c r="B41" s="44"/>
      <c r="C41" s="44"/>
      <c r="D41" s="44"/>
      <c r="E41" s="44"/>
      <c r="F41" s="44"/>
      <c r="G41" s="18" t="s">
        <v>41</v>
      </c>
      <c r="H41" s="18" t="s">
        <v>58</v>
      </c>
      <c r="I41" s="18"/>
      <c r="J41" s="18"/>
      <c r="K41" s="18"/>
      <c r="L41" s="18"/>
      <c r="M41" s="18"/>
      <c r="O41" s="14"/>
      <c r="P41" s="15"/>
      <c r="Q41" s="15"/>
      <c r="R41" s="15"/>
      <c r="S41" s="25"/>
      <c r="T41" s="17"/>
    </row>
    <row r="42" spans="1:20" ht="25" customHeight="1" x14ac:dyDescent="0.2">
      <c r="A42" s="11">
        <v>414</v>
      </c>
      <c r="B42" s="42" t="s">
        <v>75</v>
      </c>
      <c r="C42" s="42"/>
      <c r="D42" s="42"/>
      <c r="E42" s="42"/>
      <c r="F42" s="42"/>
      <c r="G42" s="8"/>
      <c r="H42" s="27"/>
      <c r="I42" s="91"/>
      <c r="J42" s="92"/>
      <c r="K42" s="92"/>
      <c r="L42" s="92"/>
      <c r="M42" s="93"/>
      <c r="N42" s="11">
        <v>3</v>
      </c>
      <c r="O42" s="8">
        <f>SUM(G42:M42)</f>
        <v>0</v>
      </c>
      <c r="P42" s="9">
        <v>70.5</v>
      </c>
      <c r="Q42" s="12">
        <f>SUM(P42-($P42*$K$11))</f>
        <v>59.924999999999997</v>
      </c>
      <c r="R42" s="23">
        <v>119.99</v>
      </c>
      <c r="S42" s="37">
        <f>SUM(1-(Q42/R42))</f>
        <v>0.50058338194849572</v>
      </c>
      <c r="T42" s="10">
        <f>SUM(O42*Q42)</f>
        <v>0</v>
      </c>
    </row>
    <row r="43" spans="1:20" ht="25" customHeight="1" x14ac:dyDescent="0.2">
      <c r="A43" s="43"/>
      <c r="B43" s="43"/>
      <c r="C43" s="43"/>
      <c r="D43" s="43"/>
      <c r="E43" s="43"/>
      <c r="F43" s="43"/>
      <c r="G43" s="18" t="s">
        <v>26</v>
      </c>
      <c r="H43" s="18" t="s">
        <v>27</v>
      </c>
      <c r="I43" s="18" t="s">
        <v>40</v>
      </c>
      <c r="J43" s="18"/>
      <c r="K43" s="18"/>
      <c r="L43" s="18"/>
      <c r="M43" s="18"/>
      <c r="O43" s="14"/>
      <c r="P43" s="15"/>
      <c r="Q43" s="15"/>
      <c r="R43" s="15"/>
      <c r="S43" s="26"/>
      <c r="T43" s="17"/>
    </row>
    <row r="44" spans="1:20" ht="25" customHeight="1" x14ac:dyDescent="0.2">
      <c r="A44" s="11">
        <v>357</v>
      </c>
      <c r="B44" s="42" t="s">
        <v>25</v>
      </c>
      <c r="C44" s="42"/>
      <c r="D44" s="42"/>
      <c r="E44" s="42"/>
      <c r="F44" s="42"/>
      <c r="G44" s="8"/>
      <c r="H44" s="27"/>
      <c r="I44" s="27"/>
      <c r="J44" s="91"/>
      <c r="K44" s="92"/>
      <c r="L44" s="92"/>
      <c r="M44" s="93"/>
      <c r="N44" s="11">
        <v>3</v>
      </c>
      <c r="O44" s="8">
        <f>SUM(G44:M44)</f>
        <v>0</v>
      </c>
      <c r="P44" s="9">
        <v>70.5</v>
      </c>
      <c r="Q44" s="12">
        <f>SUM(P44-($P44*$K$11))</f>
        <v>59.924999999999997</v>
      </c>
      <c r="R44" s="12">
        <v>119.99</v>
      </c>
      <c r="S44" s="37">
        <f>SUM(1-(Q44/R44))</f>
        <v>0.50058338194849572</v>
      </c>
      <c r="T44" s="10">
        <f>SUM(O44*Q44)</f>
        <v>0</v>
      </c>
    </row>
    <row r="45" spans="1:20" ht="25" customHeight="1" x14ac:dyDescent="0.2">
      <c r="A45" s="44"/>
      <c r="B45" s="44"/>
      <c r="C45" s="44"/>
      <c r="D45" s="44"/>
      <c r="E45" s="44"/>
      <c r="F45" s="44"/>
      <c r="G45" s="18"/>
      <c r="H45" s="18"/>
      <c r="I45" s="18"/>
      <c r="J45" s="18"/>
      <c r="K45" s="18"/>
      <c r="L45" s="18"/>
      <c r="M45" s="18"/>
      <c r="O45" s="14"/>
      <c r="P45" s="15"/>
      <c r="Q45" s="15"/>
      <c r="R45" s="15"/>
      <c r="S45" s="25"/>
      <c r="T45" s="17"/>
    </row>
    <row r="46" spans="1:20" ht="25" customHeight="1" x14ac:dyDescent="0.2">
      <c r="A46" s="34" t="s">
        <v>84</v>
      </c>
      <c r="B46" s="57" t="s">
        <v>88</v>
      </c>
      <c r="C46" s="57"/>
      <c r="D46" s="57"/>
      <c r="E46" s="57"/>
      <c r="F46" s="58"/>
      <c r="G46" s="91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3"/>
    </row>
    <row r="47" spans="1:20" ht="25" customHeight="1" x14ac:dyDescent="0.2">
      <c r="A47" s="43"/>
      <c r="B47" s="43"/>
      <c r="C47" s="43"/>
      <c r="D47" s="43"/>
      <c r="E47" s="43"/>
      <c r="F47" s="43"/>
      <c r="G47" s="18" t="s">
        <v>41</v>
      </c>
      <c r="H47" s="18" t="s">
        <v>35</v>
      </c>
      <c r="I47" s="18" t="s">
        <v>36</v>
      </c>
      <c r="J47" s="18" t="s">
        <v>37</v>
      </c>
      <c r="K47" s="18"/>
      <c r="L47" s="18"/>
      <c r="M47" s="18"/>
      <c r="O47" s="14"/>
      <c r="P47" s="15"/>
      <c r="Q47" s="15"/>
      <c r="R47" s="15"/>
      <c r="S47" s="25"/>
      <c r="T47" s="17"/>
    </row>
    <row r="48" spans="1:20" ht="25" customHeight="1" x14ac:dyDescent="0.2">
      <c r="A48" s="11">
        <v>430</v>
      </c>
      <c r="B48" s="42" t="s">
        <v>76</v>
      </c>
      <c r="C48" s="42"/>
      <c r="D48" s="42"/>
      <c r="E48" s="42"/>
      <c r="F48" s="42"/>
      <c r="G48" s="8"/>
      <c r="H48" s="27"/>
      <c r="I48" s="27"/>
      <c r="J48" s="27"/>
      <c r="K48" s="91"/>
      <c r="L48" s="92"/>
      <c r="M48" s="93"/>
      <c r="N48" s="11">
        <v>6</v>
      </c>
      <c r="O48" s="8">
        <f>SUM(G48:M48)</f>
        <v>0</v>
      </c>
      <c r="P48" s="9">
        <v>58.5</v>
      </c>
      <c r="Q48" s="12">
        <f>SUM(P48-($P48*$K$11))</f>
        <v>49.725000000000001</v>
      </c>
      <c r="R48" s="23">
        <v>99.99</v>
      </c>
      <c r="S48" s="37">
        <f>SUM(1-(Q48/R48))</f>
        <v>0.50270027002700268</v>
      </c>
      <c r="T48" s="10">
        <f>SUM(O48*Q48)</f>
        <v>0</v>
      </c>
    </row>
    <row r="49" spans="1:20" ht="25" customHeight="1" x14ac:dyDescent="0.2">
      <c r="A49" s="43"/>
      <c r="B49" s="43"/>
      <c r="C49" s="43"/>
      <c r="D49" s="43"/>
      <c r="E49" s="43"/>
      <c r="F49" s="43"/>
      <c r="G49" s="18" t="s">
        <v>77</v>
      </c>
      <c r="H49" s="18" t="s">
        <v>38</v>
      </c>
      <c r="I49" s="18" t="s">
        <v>39</v>
      </c>
      <c r="J49" s="18" t="s">
        <v>78</v>
      </c>
      <c r="K49" s="18"/>
      <c r="L49" s="18"/>
      <c r="M49" s="18"/>
      <c r="O49" s="14"/>
      <c r="P49" s="15"/>
      <c r="Q49" s="15"/>
      <c r="R49" s="15"/>
      <c r="S49" s="25"/>
      <c r="T49" s="17"/>
    </row>
    <row r="50" spans="1:20" ht="25" customHeight="1" x14ac:dyDescent="0.2">
      <c r="A50" s="11">
        <v>430</v>
      </c>
      <c r="B50" s="42" t="s">
        <v>34</v>
      </c>
      <c r="C50" s="42"/>
      <c r="D50" s="42"/>
      <c r="E50" s="42"/>
      <c r="F50" s="42"/>
      <c r="G50" s="8"/>
      <c r="H50" s="27"/>
      <c r="I50" s="27"/>
      <c r="J50" s="27"/>
      <c r="K50" s="91"/>
      <c r="L50" s="92"/>
      <c r="M50" s="93"/>
      <c r="N50" s="29">
        <v>6</v>
      </c>
      <c r="O50" s="8">
        <f>SUM(G50:M50)</f>
        <v>0</v>
      </c>
      <c r="P50" s="30">
        <v>58.5</v>
      </c>
      <c r="Q50" s="12">
        <f>SUM(P50-($P50*$K$11))</f>
        <v>49.725000000000001</v>
      </c>
      <c r="R50" s="31">
        <v>99.99</v>
      </c>
      <c r="S50" s="37">
        <f>SUM(1-(Q50/R50))</f>
        <v>0.50270027002700268</v>
      </c>
      <c r="T50" s="10">
        <f>SUM(O50*Q50)</f>
        <v>0</v>
      </c>
    </row>
    <row r="51" spans="1:20" ht="25" customHeight="1" x14ac:dyDescent="0.2">
      <c r="A51" s="43"/>
      <c r="B51" s="43"/>
      <c r="C51" s="43"/>
      <c r="D51" s="43"/>
      <c r="E51" s="43"/>
      <c r="F51" s="43"/>
      <c r="G51" s="18" t="s">
        <v>32</v>
      </c>
      <c r="H51" s="18"/>
      <c r="I51" s="28"/>
      <c r="J51" s="18"/>
      <c r="K51" s="18"/>
      <c r="L51" s="18"/>
      <c r="M51" s="18"/>
      <c r="O51" s="14"/>
      <c r="P51" s="15"/>
      <c r="Q51" s="15"/>
      <c r="R51" s="15"/>
      <c r="S51" s="25"/>
      <c r="T51" s="17"/>
    </row>
    <row r="52" spans="1:20" ht="25" customHeight="1" x14ac:dyDescent="0.2">
      <c r="A52" s="11">
        <v>470</v>
      </c>
      <c r="B52" s="42" t="s">
        <v>79</v>
      </c>
      <c r="C52" s="42"/>
      <c r="D52" s="42"/>
      <c r="E52" s="42"/>
      <c r="F52" s="42"/>
      <c r="G52" s="8"/>
      <c r="H52" s="91"/>
      <c r="I52" s="92"/>
      <c r="J52" s="92"/>
      <c r="K52" s="92"/>
      <c r="L52" s="92"/>
      <c r="M52" s="93"/>
      <c r="N52" s="29">
        <v>2</v>
      </c>
      <c r="O52" s="8">
        <f>SUM(G52:M52)</f>
        <v>0</v>
      </c>
      <c r="P52" s="30">
        <v>105</v>
      </c>
      <c r="Q52" s="12">
        <f>SUM(P52-($P52*$K$11))</f>
        <v>89.25</v>
      </c>
      <c r="R52" s="31">
        <v>179.99</v>
      </c>
      <c r="S52" s="37">
        <f>SUM(1-(Q52/R52))</f>
        <v>0.50413911883993556</v>
      </c>
      <c r="T52" s="10">
        <f>SUM(O52*Q52)</f>
        <v>0</v>
      </c>
    </row>
    <row r="53" spans="1:20" ht="25" customHeight="1" x14ac:dyDescent="0.2">
      <c r="A53" s="41"/>
      <c r="B53" s="41"/>
      <c r="C53" s="41"/>
      <c r="D53" s="41"/>
      <c r="E53" s="41"/>
      <c r="F53" s="41"/>
      <c r="G53" s="18" t="s">
        <v>43</v>
      </c>
      <c r="H53" s="18"/>
      <c r="I53" s="18"/>
      <c r="J53" s="18"/>
      <c r="K53" s="18"/>
      <c r="L53" s="18"/>
      <c r="M53" s="18"/>
      <c r="O53" s="14"/>
      <c r="P53" s="32"/>
      <c r="Q53" s="32"/>
      <c r="R53" s="32"/>
      <c r="S53" s="33"/>
      <c r="T53" s="17"/>
    </row>
    <row r="54" spans="1:20" ht="25" customHeight="1" x14ac:dyDescent="0.2">
      <c r="A54" s="11">
        <v>334</v>
      </c>
      <c r="B54" s="42" t="s">
        <v>80</v>
      </c>
      <c r="C54" s="42"/>
      <c r="D54" s="42"/>
      <c r="E54" s="42"/>
      <c r="F54" s="42"/>
      <c r="G54" s="8"/>
      <c r="H54" s="91"/>
      <c r="I54" s="92"/>
      <c r="J54" s="92"/>
      <c r="K54" s="92"/>
      <c r="L54" s="92"/>
      <c r="M54" s="93"/>
      <c r="N54" s="11">
        <v>6</v>
      </c>
      <c r="O54" s="8">
        <f>SUM(G54:M54)</f>
        <v>0</v>
      </c>
      <c r="P54" s="22">
        <v>52</v>
      </c>
      <c r="Q54" s="12">
        <f>SUM(P54-($P54*$K$11))</f>
        <v>44.2</v>
      </c>
      <c r="R54" s="23">
        <v>89.99</v>
      </c>
      <c r="S54" s="37">
        <f>SUM(1-(Q54/R54))</f>
        <v>0.50883431492388032</v>
      </c>
      <c r="T54" s="10">
        <f>SUM(O54*Q54)</f>
        <v>0</v>
      </c>
    </row>
    <row r="55" spans="1:20" ht="25" customHeight="1" x14ac:dyDescent="0.2">
      <c r="A55" s="41"/>
      <c r="B55" s="41"/>
      <c r="C55" s="41"/>
      <c r="D55" s="41"/>
      <c r="E55" s="41"/>
      <c r="F55" s="41"/>
      <c r="G55" s="13" t="s">
        <v>32</v>
      </c>
      <c r="H55" s="18"/>
      <c r="I55" s="18"/>
      <c r="J55" s="18"/>
      <c r="K55" s="18"/>
      <c r="L55" s="18"/>
      <c r="M55" s="18"/>
      <c r="O55" s="14"/>
      <c r="P55" s="15"/>
      <c r="Q55" s="15"/>
      <c r="R55" s="15"/>
      <c r="S55" s="25"/>
      <c r="T55" s="17"/>
    </row>
    <row r="56" spans="1:20" ht="25" customHeight="1" x14ac:dyDescent="0.2">
      <c r="A56" s="11">
        <v>480</v>
      </c>
      <c r="B56" s="48" t="s">
        <v>81</v>
      </c>
      <c r="C56" s="48"/>
      <c r="D56" s="48"/>
      <c r="E56" s="48"/>
      <c r="F56" s="48"/>
      <c r="G56" s="8"/>
      <c r="H56" s="91"/>
      <c r="I56" s="92"/>
      <c r="J56" s="92"/>
      <c r="K56" s="92"/>
      <c r="L56" s="92"/>
      <c r="M56" s="93"/>
      <c r="N56" s="29">
        <v>3</v>
      </c>
      <c r="O56" s="8">
        <f>SUM(G56:M56)</f>
        <v>0</v>
      </c>
      <c r="P56" s="30">
        <v>46</v>
      </c>
      <c r="Q56" s="12">
        <f>SUM(P56-($P56*$K$11))</f>
        <v>39.1</v>
      </c>
      <c r="R56" s="31">
        <v>79.989999999999995</v>
      </c>
      <c r="S56" s="37">
        <f>SUM(1-(Q56/R56))</f>
        <v>0.51118889861232653</v>
      </c>
      <c r="T56" s="10">
        <f>SUM(O56*Q56)</f>
        <v>0</v>
      </c>
    </row>
    <row r="57" spans="1:20" ht="25" customHeight="1" x14ac:dyDescent="0.2">
      <c r="A57" s="41"/>
      <c r="B57" s="41"/>
      <c r="C57" s="41"/>
      <c r="D57" s="41"/>
      <c r="E57" s="41"/>
      <c r="F57" s="41"/>
      <c r="G57" s="13" t="s">
        <v>61</v>
      </c>
      <c r="H57" s="18"/>
      <c r="I57" s="18"/>
      <c r="J57" s="18"/>
      <c r="K57" s="18"/>
      <c r="L57" s="18"/>
      <c r="M57" s="18"/>
      <c r="O57" s="14"/>
      <c r="P57" s="32"/>
      <c r="Q57" s="32"/>
      <c r="R57" s="32"/>
      <c r="S57" s="25"/>
      <c r="T57" s="17"/>
    </row>
    <row r="58" spans="1:20" ht="25" customHeight="1" x14ac:dyDescent="0.2">
      <c r="A58" s="11">
        <v>438</v>
      </c>
      <c r="B58" s="42" t="s">
        <v>82</v>
      </c>
      <c r="C58" s="42"/>
      <c r="D58" s="42"/>
      <c r="E58" s="42"/>
      <c r="F58" s="42"/>
      <c r="G58" s="8"/>
      <c r="H58" s="91"/>
      <c r="I58" s="92"/>
      <c r="J58" s="92"/>
      <c r="K58" s="92"/>
      <c r="L58" s="92"/>
      <c r="M58" s="93"/>
      <c r="N58" s="11">
        <v>3</v>
      </c>
      <c r="O58" s="8">
        <f>SUM(G58:M58)</f>
        <v>0</v>
      </c>
      <c r="P58" s="22">
        <v>170</v>
      </c>
      <c r="Q58" s="12">
        <f>SUM(P58-($P58*$K$11))</f>
        <v>144.5</v>
      </c>
      <c r="R58" s="23">
        <v>289.99</v>
      </c>
      <c r="S58" s="37">
        <f>SUM(1-(Q58/R58))</f>
        <v>0.50170695541225563</v>
      </c>
      <c r="T58" s="10">
        <f>SUM(O58*Q58)</f>
        <v>0</v>
      </c>
    </row>
    <row r="59" spans="1:20" ht="25" customHeight="1" x14ac:dyDescent="0.2">
      <c r="A59" s="49" t="s">
        <v>55</v>
      </c>
      <c r="B59" s="49"/>
      <c r="C59" s="49"/>
      <c r="D59" s="49"/>
      <c r="E59" s="49"/>
      <c r="F59" s="49"/>
      <c r="G59" s="13" t="s">
        <v>45</v>
      </c>
      <c r="H59" s="18"/>
      <c r="I59" s="18"/>
      <c r="J59" s="18"/>
      <c r="K59" s="18"/>
      <c r="L59" s="18"/>
      <c r="M59" s="18"/>
      <c r="O59" s="14"/>
      <c r="P59" s="15"/>
      <c r="Q59" s="15"/>
      <c r="R59" s="15"/>
      <c r="S59" s="25"/>
      <c r="T59" s="17"/>
    </row>
    <row r="60" spans="1:20" ht="25" customHeight="1" x14ac:dyDescent="0.2">
      <c r="A60" s="11">
        <v>435</v>
      </c>
      <c r="B60" s="42" t="s">
        <v>44</v>
      </c>
      <c r="C60" s="42"/>
      <c r="D60" s="42"/>
      <c r="E60" s="42"/>
      <c r="F60" s="42"/>
      <c r="G60" s="8"/>
      <c r="H60" s="91"/>
      <c r="I60" s="92"/>
      <c r="J60" s="92"/>
      <c r="K60" s="92"/>
      <c r="L60" s="92"/>
      <c r="M60" s="93"/>
      <c r="N60" s="11">
        <v>10</v>
      </c>
      <c r="O60" s="8">
        <f>SUM(G60:M60)</f>
        <v>0</v>
      </c>
      <c r="P60" s="9">
        <v>46</v>
      </c>
      <c r="Q60" s="12">
        <f>SUM(P60-($P60*$K$11))</f>
        <v>39.1</v>
      </c>
      <c r="R60" s="23">
        <v>79.989999999999995</v>
      </c>
      <c r="S60" s="37">
        <f>SUM(1-(Q60/R60))</f>
        <v>0.51118889861232653</v>
      </c>
      <c r="T60" s="10">
        <f>SUM(O60*Q60)</f>
        <v>0</v>
      </c>
    </row>
    <row r="61" spans="1:20" ht="25" customHeight="1" x14ac:dyDescent="0.2">
      <c r="A61" s="49" t="s">
        <v>55</v>
      </c>
      <c r="B61" s="49"/>
      <c r="C61" s="49"/>
      <c r="D61" s="49"/>
      <c r="E61" s="49"/>
      <c r="F61" s="49"/>
      <c r="G61" s="13" t="s">
        <v>43</v>
      </c>
      <c r="H61" s="18"/>
      <c r="I61" s="18"/>
      <c r="J61" s="18"/>
      <c r="K61" s="18"/>
      <c r="L61" s="18"/>
      <c r="M61" s="18"/>
      <c r="O61" s="14"/>
      <c r="P61" s="15"/>
      <c r="Q61" s="15"/>
      <c r="R61" s="24"/>
      <c r="S61" s="25"/>
      <c r="T61" s="17"/>
    </row>
    <row r="62" spans="1:20" ht="25" customHeight="1" x14ac:dyDescent="0.2">
      <c r="A62" s="11">
        <v>3155</v>
      </c>
      <c r="B62" s="48" t="s">
        <v>21</v>
      </c>
      <c r="C62" s="48"/>
      <c r="D62" s="48"/>
      <c r="E62" s="48"/>
      <c r="F62" s="48"/>
      <c r="G62" s="27"/>
      <c r="H62" s="91"/>
      <c r="I62" s="92"/>
      <c r="J62" s="92"/>
      <c r="K62" s="92"/>
      <c r="L62" s="92"/>
      <c r="M62" s="93"/>
      <c r="N62" s="11">
        <v>10</v>
      </c>
      <c r="O62" s="8">
        <f>SUM(G62:M62)</f>
        <v>0</v>
      </c>
      <c r="P62" s="9">
        <v>23</v>
      </c>
      <c r="Q62" s="12">
        <f>SUM(P62-($P62*$K$11))</f>
        <v>19.55</v>
      </c>
      <c r="R62" s="23">
        <v>39.99</v>
      </c>
      <c r="S62" s="37">
        <f>SUM(1-(Q62/R62))</f>
        <v>0.51112778194548636</v>
      </c>
      <c r="T62" s="10">
        <f>SUM(O62*Q62)</f>
        <v>0</v>
      </c>
    </row>
    <row r="63" spans="1:20" ht="25" customHeight="1" x14ac:dyDescent="0.2">
      <c r="A63" s="49" t="s">
        <v>55</v>
      </c>
      <c r="B63" s="49"/>
      <c r="C63" s="49"/>
      <c r="D63" s="49"/>
      <c r="E63" s="49"/>
      <c r="F63" s="49"/>
      <c r="G63" s="13" t="s">
        <v>43</v>
      </c>
      <c r="H63" s="18"/>
      <c r="I63" s="18"/>
      <c r="J63" s="18"/>
      <c r="K63" s="18"/>
      <c r="L63" s="18"/>
      <c r="M63" s="18"/>
      <c r="O63" s="14"/>
      <c r="P63" s="15"/>
      <c r="Q63" s="15"/>
      <c r="R63" s="24"/>
      <c r="S63" s="25"/>
      <c r="T63" s="17"/>
    </row>
    <row r="64" spans="1:20" ht="25" customHeight="1" x14ac:dyDescent="0.2">
      <c r="A64" s="11">
        <v>3185</v>
      </c>
      <c r="B64" s="42" t="s">
        <v>22</v>
      </c>
      <c r="C64" s="42"/>
      <c r="D64" s="42"/>
      <c r="E64" s="42"/>
      <c r="F64" s="42"/>
      <c r="G64" s="8"/>
      <c r="H64" s="91"/>
      <c r="I64" s="92"/>
      <c r="J64" s="92"/>
      <c r="K64" s="92"/>
      <c r="L64" s="92"/>
      <c r="M64" s="93"/>
      <c r="N64" s="11">
        <v>10</v>
      </c>
      <c r="O64" s="8">
        <f>SUM(G64:M64)</f>
        <v>0</v>
      </c>
      <c r="P64" s="9">
        <v>23</v>
      </c>
      <c r="Q64" s="12">
        <f>SUM(P64-($P64*$K$11))</f>
        <v>19.55</v>
      </c>
      <c r="R64" s="23">
        <v>39.99</v>
      </c>
      <c r="S64" s="37">
        <f>SUM(1-(Q64/R64))</f>
        <v>0.51112778194548636</v>
      </c>
      <c r="T64" s="10">
        <f>SUM(O64*Q64)</f>
        <v>0</v>
      </c>
    </row>
    <row r="65" spans="1:20" ht="25" customHeight="1" x14ac:dyDescent="0.2">
      <c r="A65" s="49"/>
      <c r="B65" s="49"/>
      <c r="C65" s="49"/>
      <c r="D65" s="49"/>
      <c r="E65" s="49"/>
      <c r="F65" s="49"/>
      <c r="G65" s="18" t="s">
        <v>60</v>
      </c>
      <c r="H65" s="18" t="s">
        <v>48</v>
      </c>
      <c r="I65" s="18" t="s">
        <v>47</v>
      </c>
      <c r="J65" s="18"/>
      <c r="K65" s="18"/>
      <c r="L65" s="18"/>
      <c r="M65" s="18"/>
      <c r="O65" s="14"/>
      <c r="P65" s="15"/>
      <c r="Q65" s="15"/>
      <c r="R65" s="15"/>
      <c r="S65" s="25"/>
      <c r="T65" s="17"/>
    </row>
    <row r="66" spans="1:20" ht="25" customHeight="1" x14ac:dyDescent="0.2">
      <c r="A66" s="11">
        <v>356</v>
      </c>
      <c r="B66" s="42" t="s">
        <v>46</v>
      </c>
      <c r="C66" s="42"/>
      <c r="D66" s="42"/>
      <c r="E66" s="42"/>
      <c r="F66" s="42"/>
      <c r="G66" s="8"/>
      <c r="H66" s="8"/>
      <c r="I66" s="8"/>
      <c r="J66" s="91"/>
      <c r="K66" s="92"/>
      <c r="L66" s="92"/>
      <c r="M66" s="93"/>
      <c r="N66" s="11">
        <v>10</v>
      </c>
      <c r="O66" s="8">
        <f>SUM(G66:M66)</f>
        <v>0</v>
      </c>
      <c r="P66" s="9">
        <v>44</v>
      </c>
      <c r="Q66" s="12">
        <f>SUM(P66-($P66*$K$11))</f>
        <v>37.4</v>
      </c>
      <c r="R66" s="12">
        <v>74.989999999999995</v>
      </c>
      <c r="S66" s="37">
        <f>SUM(1-(Q66/R66))</f>
        <v>0.50126683557807705</v>
      </c>
      <c r="T66" s="10">
        <f>SUM(O66*Q66)</f>
        <v>0</v>
      </c>
    </row>
    <row r="67" spans="1:20" ht="25" customHeight="1" x14ac:dyDescent="0.2">
      <c r="A67" s="43"/>
      <c r="B67" s="43"/>
      <c r="C67" s="43"/>
      <c r="D67" s="43"/>
      <c r="E67" s="43"/>
      <c r="F67" s="43"/>
      <c r="G67" s="18"/>
      <c r="H67" s="18"/>
      <c r="I67" s="18"/>
      <c r="J67" s="18"/>
      <c r="K67" s="18"/>
      <c r="L67" s="18"/>
      <c r="M67" s="18"/>
      <c r="O67" s="14"/>
      <c r="P67" s="15"/>
      <c r="Q67" s="15"/>
      <c r="R67" s="15"/>
      <c r="S67" s="25"/>
      <c r="T67" s="17"/>
    </row>
    <row r="68" spans="1:20" ht="24" customHeight="1" x14ac:dyDescent="0.2">
      <c r="A68" s="50" t="s">
        <v>87</v>
      </c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1"/>
      <c r="R68" s="47" t="s">
        <v>53</v>
      </c>
      <c r="S68" s="47"/>
      <c r="T68" s="21">
        <f>SUM(T40:T67)</f>
        <v>0</v>
      </c>
    </row>
    <row r="69" spans="1:20" ht="20" customHeight="1" x14ac:dyDescent="0.2">
      <c r="A69" s="52" t="s">
        <v>31</v>
      </c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3"/>
      <c r="R69" s="38" t="s">
        <v>54</v>
      </c>
      <c r="S69" s="38"/>
      <c r="T69" s="39">
        <f>SUM(T38+T68)</f>
        <v>0</v>
      </c>
    </row>
    <row r="70" spans="1:20" ht="20" customHeight="1" x14ac:dyDescent="0.2">
      <c r="A70" s="54" t="s">
        <v>30</v>
      </c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5"/>
      <c r="R70" s="38"/>
      <c r="S70" s="38"/>
      <c r="T70" s="40"/>
    </row>
  </sheetData>
  <mergeCells count="130">
    <mergeCell ref="K48:M48"/>
    <mergeCell ref="K50:M50"/>
    <mergeCell ref="H52:M52"/>
    <mergeCell ref="H54:M54"/>
    <mergeCell ref="J66:M66"/>
    <mergeCell ref="H64:M64"/>
    <mergeCell ref="H62:M62"/>
    <mergeCell ref="H60:M60"/>
    <mergeCell ref="H58:M58"/>
    <mergeCell ref="H56:M56"/>
    <mergeCell ref="K29:M29"/>
    <mergeCell ref="L31:M31"/>
    <mergeCell ref="K33:M33"/>
    <mergeCell ref="H35:M35"/>
    <mergeCell ref="H37:M37"/>
    <mergeCell ref="J40:M40"/>
    <mergeCell ref="I42:M42"/>
    <mergeCell ref="J44:M44"/>
    <mergeCell ref="G46:T46"/>
    <mergeCell ref="P6:T6"/>
    <mergeCell ref="P7:T7"/>
    <mergeCell ref="P8:T8"/>
    <mergeCell ref="N7:O7"/>
    <mergeCell ref="N6:O6"/>
    <mergeCell ref="A6:F6"/>
    <mergeCell ref="A7:F7"/>
    <mergeCell ref="A8:F8"/>
    <mergeCell ref="A18:F18"/>
    <mergeCell ref="A16:F16"/>
    <mergeCell ref="A14:T14"/>
    <mergeCell ref="N11:T11"/>
    <mergeCell ref="N12:T12"/>
    <mergeCell ref="N13:T13"/>
    <mergeCell ref="B15:F15"/>
    <mergeCell ref="G15:M15"/>
    <mergeCell ref="A11:B13"/>
    <mergeCell ref="C11:D13"/>
    <mergeCell ref="E11:F13"/>
    <mergeCell ref="C10:D10"/>
    <mergeCell ref="N5:O5"/>
    <mergeCell ref="H8:K8"/>
    <mergeCell ref="H7:K7"/>
    <mergeCell ref="H6:K6"/>
    <mergeCell ref="L6:M6"/>
    <mergeCell ref="L7:M7"/>
    <mergeCell ref="L8:M8"/>
    <mergeCell ref="N8:O8"/>
    <mergeCell ref="E10:F10"/>
    <mergeCell ref="A24:F24"/>
    <mergeCell ref="B25:F25"/>
    <mergeCell ref="A28:F28"/>
    <mergeCell ref="G11:H13"/>
    <mergeCell ref="I11:J13"/>
    <mergeCell ref="K11:L13"/>
    <mergeCell ref="A22:F22"/>
    <mergeCell ref="B23:F23"/>
    <mergeCell ref="A20:F20"/>
    <mergeCell ref="B21:F21"/>
    <mergeCell ref="B19:F19"/>
    <mergeCell ref="H19:M19"/>
    <mergeCell ref="H21:M21"/>
    <mergeCell ref="I23:M23"/>
    <mergeCell ref="H25:M25"/>
    <mergeCell ref="B27:F27"/>
    <mergeCell ref="G27:T27"/>
    <mergeCell ref="B17:F17"/>
    <mergeCell ref="A61:F61"/>
    <mergeCell ref="B62:F62"/>
    <mergeCell ref="A63:F63"/>
    <mergeCell ref="B64:F64"/>
    <mergeCell ref="A59:F59"/>
    <mergeCell ref="B60:F60"/>
    <mergeCell ref="A9:T9"/>
    <mergeCell ref="A1:T1"/>
    <mergeCell ref="N4:O4"/>
    <mergeCell ref="P4:T4"/>
    <mergeCell ref="A5:F5"/>
    <mergeCell ref="A2:T2"/>
    <mergeCell ref="A3:T3"/>
    <mergeCell ref="B4:F4"/>
    <mergeCell ref="H5:M5"/>
    <mergeCell ref="I4:K4"/>
    <mergeCell ref="L4:M4"/>
    <mergeCell ref="P5:T5"/>
    <mergeCell ref="M10:T10"/>
    <mergeCell ref="K10:L10"/>
    <mergeCell ref="G10:H10"/>
    <mergeCell ref="I10:J10"/>
    <mergeCell ref="A10:B10"/>
    <mergeCell ref="B29:F29"/>
    <mergeCell ref="B52:F52"/>
    <mergeCell ref="A45:F45"/>
    <mergeCell ref="A49:F49"/>
    <mergeCell ref="A30:F30"/>
    <mergeCell ref="B31:F31"/>
    <mergeCell ref="A47:F47"/>
    <mergeCell ref="B48:F48"/>
    <mergeCell ref="B37:F37"/>
    <mergeCell ref="A32:F32"/>
    <mergeCell ref="B33:F33"/>
    <mergeCell ref="A34:F34"/>
    <mergeCell ref="B35:F35"/>
    <mergeCell ref="A43:F43"/>
    <mergeCell ref="B44:F44"/>
    <mergeCell ref="A39:F39"/>
    <mergeCell ref="B46:F46"/>
    <mergeCell ref="R69:S70"/>
    <mergeCell ref="T69:T70"/>
    <mergeCell ref="A57:F57"/>
    <mergeCell ref="B58:F58"/>
    <mergeCell ref="A26:F26"/>
    <mergeCell ref="A41:F41"/>
    <mergeCell ref="B42:F42"/>
    <mergeCell ref="B40:F40"/>
    <mergeCell ref="A55:F55"/>
    <mergeCell ref="A36:F36"/>
    <mergeCell ref="A38:P38"/>
    <mergeCell ref="R38:S38"/>
    <mergeCell ref="R68:S68"/>
    <mergeCell ref="B56:F56"/>
    <mergeCell ref="A67:F67"/>
    <mergeCell ref="B66:F66"/>
    <mergeCell ref="A65:F65"/>
    <mergeCell ref="A68:Q68"/>
    <mergeCell ref="A69:Q69"/>
    <mergeCell ref="A70:Q70"/>
    <mergeCell ref="A53:F53"/>
    <mergeCell ref="B54:F54"/>
    <mergeCell ref="B50:F50"/>
    <mergeCell ref="A51:F51"/>
  </mergeCells>
  <printOptions horizontalCentered="1"/>
  <pageMargins left="0" right="0" top="0.5" bottom="0.25" header="0.05" footer="0.05"/>
  <pageSetup scale="58" fitToHeight="2" orientation="landscape" horizontalDpi="0" verticalDpi="0"/>
  <rowBreaks count="1" manualBreakCount="1">
    <brk id="38" max="1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Athalon Ski Price Worksheet</vt:lpstr>
      <vt:lpstr>'Athalon Ski Price Worksheet'!Print_Area</vt:lpstr>
      <vt:lpstr>'Athalon Ski Price Worksheet'!Print_Titles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Bomes</dc:creator>
  <cp:lastModifiedBy>Microsoft Office User</cp:lastModifiedBy>
  <cp:lastPrinted>2024-10-25T17:35:06Z</cp:lastPrinted>
  <dcterms:created xsi:type="dcterms:W3CDTF">2024-08-24T12:11:00Z</dcterms:created>
  <dcterms:modified xsi:type="dcterms:W3CDTF">2025-12-19T18:18:30Z</dcterms:modified>
</cp:coreProperties>
</file>