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drawings/drawing2.xml" ContentType="application/vnd.openxmlformats-officedocument.drawing+xml"/>
  <Override PartName="/xl/comments1.xml" ContentType="application/vnd.openxmlformats-officedocument.spreadsheetml.comments+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GavinHoffman/Documents/"/>
    </mc:Choice>
  </mc:AlternateContent>
  <xr:revisionPtr revIDLastSave="0" documentId="13_ncr:1_{55605F3E-1553-6E42-B93E-897D315F99EB}" xr6:coauthVersionLast="47" xr6:coauthVersionMax="47" xr10:uidLastSave="{00000000-0000-0000-0000-000000000000}"/>
  <workbookProtection workbookAlgorithmName="SHA-512" workbookHashValue="ZdCN9XJtHqFXYMQd9mQWAXRgRluJLSzlzKtgwSqQBLxHc6kBPeSnK4BZSYbHC3jZckbAc/Rbi6lqisvyTnfbKg==" workbookSaltValue="uqHTgRis9tiHgY49IktsFQ==" workbookSpinCount="100000" lockStructure="1"/>
  <bookViews>
    <workbookView xWindow="11880" yWindow="500" windowWidth="16920" windowHeight="16300" xr2:uid="{5A3BAE5B-AF71-2046-B143-129A53E2D328}"/>
  </bookViews>
  <sheets>
    <sheet name="Instructions" sheetId="1" r:id="rId1"/>
    <sheet name="Assumptions" sheetId="2" r:id="rId2"/>
    <sheet name="Calculator" sheetId="3" r:id="rId3"/>
  </sheets>
  <definedNames>
    <definedName name="BackroundCheckDefault">Assumptions!$D$10</definedName>
    <definedName name="BaseSalary">Calculator!$E$23</definedName>
    <definedName name="CalcBonus">Calculator!$E$27</definedName>
    <definedName name="DentalVisionDefault">Assumptions!$D$19</definedName>
    <definedName name="EquipCostDefault">Assumptions!$D$39</definedName>
    <definedName name="FUTA_Limit">Assumptions!$D$31</definedName>
    <definedName name="FUTA_Rate">Assumptions!$D$30</definedName>
    <definedName name="HealthCostDefault">Assumptions!$D$18</definedName>
    <definedName name="InterviewerRate">Assumptions!$D$13</definedName>
    <definedName name="JobBoardDefault">Assumptions!$D$9</definedName>
    <definedName name="LifeDisDefault">Assumptions!$D$20</definedName>
    <definedName name="Medicare_Rate">Assumptions!$D$29</definedName>
    <definedName name="NumHires">Calculator!$E$6</definedName>
    <definedName name="OnboardingRate">Assumptions!$D$42</definedName>
    <definedName name="OtherPerksDefault">Assumptions!$D$22</definedName>
    <definedName name="ReferralBonusDefault">Assumptions!$D$12</definedName>
    <definedName name="RetirementMatchRate">Assumptions!$D$21</definedName>
    <definedName name="SigningBonus">Calculator!$E$24</definedName>
    <definedName name="SkillsTestDefault">Assumptions!$D$11</definedName>
    <definedName name="SoftwareCostDefault">Assumptions!$D$40</definedName>
    <definedName name="SS_Limit">Assumptions!$D$28</definedName>
    <definedName name="SS_Rate">Assumptions!$D$27</definedName>
    <definedName name="SUTA_Limit">Assumptions!$D$33</definedName>
    <definedName name="SUTA_Rate">Assumptions!$D$32</definedName>
    <definedName name="TrainingDefault">Assumptions!$D$41</definedName>
    <definedName name="WC_Rate">Assumptions!$D$34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3" l="1"/>
  <c r="E14" i="3"/>
  <c r="E52" i="3"/>
  <c r="E50" i="3"/>
  <c r="E48" i="3"/>
  <c r="E47" i="3"/>
  <c r="E43" i="3"/>
  <c r="E35" i="3"/>
  <c r="E34" i="3"/>
  <c r="E33" i="3"/>
  <c r="E32" i="3"/>
  <c r="E31" i="3"/>
  <c r="E27" i="3"/>
  <c r="E42" i="3" s="1"/>
  <c r="E16" i="3"/>
  <c r="E18" i="3" s="1"/>
  <c r="E15" i="3"/>
  <c r="E39" i="3" l="1"/>
  <c r="E28" i="3"/>
  <c r="E61" i="3" s="1"/>
  <c r="E53" i="3"/>
  <c r="E64" i="3" s="1"/>
  <c r="E20" i="3"/>
  <c r="E60" i="3" s="1"/>
  <c r="E36" i="3"/>
  <c r="E62" i="3" s="1"/>
  <c r="E40" i="3"/>
  <c r="E41" i="3"/>
  <c r="E44" i="3" l="1"/>
  <c r="E63" i="3" s="1"/>
  <c r="E66" i="3" s="1"/>
  <c r="E56" i="3" l="1"/>
  <c r="E5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 Hoffman</author>
  </authors>
  <commentList>
    <comment ref="B9" authorId="0" shapeId="0" xr:uid="{04C53D16-CF89-6445-B112-3ED4B6DB9F70}">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10" authorId="0" shapeId="0" xr:uid="{6B5FB866-9EFD-4F41-A6ED-504F209E2081}">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11" authorId="0" shapeId="0" xr:uid="{6ADF1C7D-6342-854B-9E0E-584B36A40B53}">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12" authorId="0" shapeId="0" xr:uid="{7DC95DEF-2343-FC45-90E0-4B51DD38F0E5}">
      <text>
        <r>
          <rPr>
            <b/>
            <sz val="10"/>
            <color rgb="FF000000"/>
            <rFont val="Tahoma"/>
            <family val="2"/>
          </rPr>
          <t>Gavin Hoffman:</t>
        </r>
        <r>
          <rPr>
            <sz val="10"/>
            <color rgb="FF000000"/>
            <rFont val="Tahoma"/>
            <family val="2"/>
          </rPr>
          <t xml:space="preserve">
</t>
        </r>
        <r>
          <rPr>
            <sz val="10"/>
            <color rgb="FF000000"/>
            <rFont val="Tahoma"/>
            <family val="2"/>
          </rPr>
          <t>If Applicable</t>
        </r>
      </text>
    </comment>
    <comment ref="B13" authorId="0" shapeId="0" xr:uid="{F6B66DE1-7C2E-6E45-9A3B-BF1C52E91D94}">
      <text>
        <r>
          <rPr>
            <b/>
            <sz val="10"/>
            <color rgb="FF000000"/>
            <rFont val="Tahoma"/>
            <family val="2"/>
          </rPr>
          <t>Gavin Hoffman:</t>
        </r>
        <r>
          <rPr>
            <sz val="10"/>
            <color rgb="FF000000"/>
            <rFont val="Tahoma"/>
            <family val="2"/>
          </rPr>
          <t xml:space="preserve">
</t>
        </r>
        <r>
          <rPr>
            <sz val="10"/>
            <color rgb="FF000000"/>
            <rFont val="Tahoma"/>
            <family val="2"/>
          </rPr>
          <t>Optional: For Internall time cost calculation</t>
        </r>
      </text>
    </comment>
    <comment ref="B18" authorId="0" shapeId="0" xr:uid="{55FC6675-FA41-A54E-AC65-AD1EF689F4A8}">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19" authorId="0" shapeId="0" xr:uid="{10FE8769-1492-C446-8466-432D13F2CE28}">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20" authorId="0" shapeId="0" xr:uid="{DC3A788A-907D-DA4E-826B-2EAD3278E86D}">
      <text>
        <r>
          <rPr>
            <b/>
            <sz val="10"/>
            <color rgb="FF000000"/>
            <rFont val="Tahoma"/>
            <family val="2"/>
          </rPr>
          <t>Gavin Hoffman:</t>
        </r>
        <r>
          <rPr>
            <sz val="10"/>
            <color rgb="FF000000"/>
            <rFont val="Tahoma"/>
            <family val="2"/>
          </rPr>
          <t xml:space="preserve">
</t>
        </r>
        <r>
          <rPr>
            <sz val="10"/>
            <color rgb="FF000000"/>
            <rFont val="Tahoma"/>
            <family val="2"/>
          </rPr>
          <t>Input Your Company Average</t>
        </r>
      </text>
    </comment>
    <comment ref="B21" authorId="0" shapeId="0" xr:uid="{3F89E35F-6C34-9E46-A3B3-6CE791B20275}">
      <text>
        <r>
          <rPr>
            <b/>
            <sz val="10"/>
            <color rgb="FF000000"/>
            <rFont val="Tahoma"/>
            <family val="2"/>
          </rPr>
          <t>Gavin Hoffman:</t>
        </r>
        <r>
          <rPr>
            <sz val="10"/>
            <color rgb="FF000000"/>
            <rFont val="Tahoma"/>
            <family val="2"/>
          </rPr>
          <t xml:space="preserve">
</t>
        </r>
        <r>
          <rPr>
            <sz val="10"/>
            <color rgb="FF000000"/>
            <rFont val="Tahoma"/>
            <family val="2"/>
          </rPr>
          <t>Input Your Company's Match %</t>
        </r>
      </text>
    </comment>
    <comment ref="B22" authorId="0" shapeId="0" xr:uid="{8434DCB0-9584-2F40-84A3-111DB9D1FAA3}">
      <text>
        <r>
          <rPr>
            <b/>
            <sz val="10"/>
            <color rgb="FF000000"/>
            <rFont val="Tahoma"/>
            <family val="2"/>
          </rPr>
          <t>Gavin Hoffman:</t>
        </r>
        <r>
          <rPr>
            <sz val="10"/>
            <color rgb="FF000000"/>
            <rFont val="Tahoma"/>
            <family val="2"/>
          </rPr>
          <t xml:space="preserve">
</t>
        </r>
        <r>
          <rPr>
            <sz val="10"/>
            <color rgb="FF000000"/>
            <rFont val="Tahoma"/>
            <family val="2"/>
          </rPr>
          <t>(Wellness, gym, etc.)</t>
        </r>
      </text>
    </comment>
    <comment ref="B27" authorId="0" shapeId="0" xr:uid="{E95782C4-D3EB-F840-B860-386B41B4F0D6}">
      <text>
        <r>
          <rPr>
            <b/>
            <sz val="10"/>
            <color rgb="FF000000"/>
            <rFont val="Tahoma"/>
            <family val="2"/>
          </rPr>
          <t>Gavin Hoffman:</t>
        </r>
        <r>
          <rPr>
            <sz val="10"/>
            <color rgb="FF000000"/>
            <rFont val="Tahoma"/>
            <family val="2"/>
          </rPr>
          <t xml:space="preserve">
</t>
        </r>
        <r>
          <rPr>
            <sz val="10"/>
            <color rgb="FF000000"/>
            <rFont val="Tahoma"/>
            <family val="2"/>
          </rPr>
          <t>Verify Rate</t>
        </r>
      </text>
    </comment>
    <comment ref="B28" authorId="0" shapeId="0" xr:uid="{208E696E-1C07-454D-9F29-730FEF240F03}">
      <text>
        <r>
          <rPr>
            <b/>
            <sz val="10"/>
            <color rgb="FF000000"/>
            <rFont val="Tahoma"/>
            <family val="2"/>
          </rPr>
          <t>Gavin Hoffman:</t>
        </r>
        <r>
          <rPr>
            <sz val="10"/>
            <color rgb="FF000000"/>
            <rFont val="Tahoma"/>
            <family val="2"/>
          </rPr>
          <t xml:space="preserve">
</t>
        </r>
        <r>
          <rPr>
            <sz val="10"/>
            <color rgb="FF000000"/>
            <rFont val="Tahoma"/>
            <family val="2"/>
          </rPr>
          <t>Verify this years limit(2025)(Example, check official source)</t>
        </r>
      </text>
    </comment>
    <comment ref="B29" authorId="0" shapeId="0" xr:uid="{C01033AC-8EF9-A64A-BA00-FE43D8A620A7}">
      <text>
        <r>
          <rPr>
            <b/>
            <sz val="10"/>
            <color rgb="FF000000"/>
            <rFont val="Tahoma"/>
            <family val="2"/>
          </rPr>
          <t>Gavin Hoffman:</t>
        </r>
        <r>
          <rPr>
            <sz val="10"/>
            <color rgb="FF000000"/>
            <rFont val="Tahoma"/>
            <family val="2"/>
          </rPr>
          <t xml:space="preserve">
</t>
        </r>
        <r>
          <rPr>
            <sz val="10"/>
            <color rgb="FF000000"/>
            <rFont val="Tahoma"/>
            <family val="2"/>
          </rPr>
          <t>Verify Rate</t>
        </r>
      </text>
    </comment>
    <comment ref="B30" authorId="0" shapeId="0" xr:uid="{57D70949-F6FF-D740-BE9A-3EEED0679E5C}">
      <text>
        <r>
          <rPr>
            <b/>
            <sz val="10"/>
            <color rgb="FF000000"/>
            <rFont val="Tahoma"/>
            <family val="2"/>
          </rPr>
          <t>Gavin Hoffman:</t>
        </r>
        <r>
          <rPr>
            <sz val="10"/>
            <color rgb="FF000000"/>
            <rFont val="Tahoma"/>
            <family val="2"/>
          </rPr>
          <t xml:space="preserve">
</t>
        </r>
        <r>
          <rPr>
            <sz val="10"/>
            <color rgb="FF000000"/>
            <rFont val="Tahoma"/>
            <family val="2"/>
          </rPr>
          <t>Verify Effective Rate (After state credit)</t>
        </r>
      </text>
    </comment>
    <comment ref="B31" authorId="0" shapeId="0" xr:uid="{92E5CDFA-5FEE-774D-89BB-E7F2FD09373A}">
      <text>
        <r>
          <rPr>
            <b/>
            <sz val="10"/>
            <color rgb="FF000000"/>
            <rFont val="Tahoma"/>
            <family val="2"/>
          </rPr>
          <t>Gavin Hoffman:</t>
        </r>
        <r>
          <rPr>
            <sz val="10"/>
            <color rgb="FF000000"/>
            <rFont val="Tahoma"/>
            <family val="2"/>
          </rPr>
          <t xml:space="preserve">
</t>
        </r>
        <r>
          <rPr>
            <sz val="10"/>
            <color rgb="FF000000"/>
            <rFont val="Tahoma"/>
            <family val="2"/>
          </rPr>
          <t>Verify Limit</t>
        </r>
      </text>
    </comment>
    <comment ref="B32" authorId="0" shapeId="0" xr:uid="{1453C131-A8CC-3846-A23F-DF9190F8E575}">
      <text>
        <r>
          <rPr>
            <b/>
            <sz val="10"/>
            <color rgb="FF000000"/>
            <rFont val="Tahoma"/>
            <family val="2"/>
          </rPr>
          <t>Gavin Hoffman:</t>
        </r>
        <r>
          <rPr>
            <sz val="10"/>
            <color rgb="FF000000"/>
            <rFont val="Tahoma"/>
            <family val="2"/>
          </rPr>
          <t xml:space="preserve">
</t>
        </r>
        <r>
          <rPr>
            <sz val="10"/>
            <color rgb="FF000000"/>
            <rFont val="Tahoma"/>
            <family val="2"/>
          </rPr>
          <t>Verify YOUR State Rate (Example for MN)</t>
        </r>
      </text>
    </comment>
    <comment ref="B33" authorId="0" shapeId="0" xr:uid="{A263805C-4448-5A4C-9EF4-86C31F358DF6}">
      <text>
        <r>
          <rPr>
            <b/>
            <sz val="10"/>
            <color rgb="FF000000"/>
            <rFont val="Tahoma"/>
            <family val="2"/>
          </rPr>
          <t xml:space="preserve">Gavin Hoffman:
</t>
        </r>
        <r>
          <rPr>
            <sz val="10"/>
            <color rgb="FF000000"/>
            <rFont val="Tahoma"/>
            <family val="2"/>
          </rPr>
          <t>Verify YOUR State Limit (Example for MN, check state DOL)</t>
        </r>
      </text>
    </comment>
    <comment ref="B34" authorId="0" shapeId="0" xr:uid="{21F53A16-B712-7D42-B88E-942218AD2578}">
      <text>
        <r>
          <rPr>
            <b/>
            <sz val="10"/>
            <color rgb="FF000000"/>
            <rFont val="Tahoma"/>
            <family val="2"/>
          </rPr>
          <t>Gavin Hoffman:</t>
        </r>
        <r>
          <rPr>
            <sz val="10"/>
            <color rgb="FF000000"/>
            <rFont val="Tahoma"/>
            <family val="2"/>
          </rPr>
          <t xml:space="preserve">
</t>
        </r>
        <r>
          <rPr>
            <sz val="10"/>
            <color rgb="FF000000"/>
            <rFont val="Tahoma"/>
            <family val="2"/>
          </rPr>
          <t>Verify Rate for Role/State (Or use fixed estimate)</t>
        </r>
      </text>
    </comment>
    <comment ref="B39" authorId="0" shapeId="0" xr:uid="{A8659DE9-6C54-1C44-8FF6-D34054541F3C}">
      <text>
        <r>
          <rPr>
            <b/>
            <sz val="10"/>
            <color rgb="FF000000"/>
            <rFont val="Tahoma"/>
            <family val="2"/>
          </rPr>
          <t>Gavin Hoffman:</t>
        </r>
        <r>
          <rPr>
            <sz val="10"/>
            <color rgb="FF000000"/>
            <rFont val="Tahoma"/>
            <family val="2"/>
          </rPr>
          <t xml:space="preserve">
</t>
        </r>
        <r>
          <rPr>
            <sz val="10"/>
            <color rgb="FF000000"/>
            <rFont val="Tahoma"/>
            <family val="2"/>
          </rPr>
          <t>(Laptop, Monitor, Etc.)</t>
        </r>
      </text>
    </comment>
    <comment ref="B40" authorId="0" shapeId="0" xr:uid="{52FE8C63-114D-174F-B49F-D6001A94E955}">
      <text>
        <r>
          <rPr>
            <b/>
            <sz val="10"/>
            <color rgb="FF000000"/>
            <rFont val="Tahoma"/>
            <family val="2"/>
          </rPr>
          <t>Gavin Hoffman:</t>
        </r>
        <r>
          <rPr>
            <sz val="10"/>
            <color rgb="FF000000"/>
            <rFont val="Tahoma"/>
            <family val="2"/>
          </rPr>
          <t xml:space="preserve">
</t>
        </r>
        <r>
          <rPr>
            <sz val="10"/>
            <color rgb="FF000000"/>
            <rFont val="Tahoma"/>
            <family val="2"/>
          </rPr>
          <t>(Annual cost for standard tools)</t>
        </r>
      </text>
    </comment>
    <comment ref="B41" authorId="0" shapeId="0" xr:uid="{B134D915-F932-094F-955C-19D029C1127A}">
      <text>
        <r>
          <rPr>
            <b/>
            <sz val="10"/>
            <color rgb="FF000000"/>
            <rFont val="Tahoma"/>
            <family val="2"/>
          </rPr>
          <t>Gavin Hoffman:</t>
        </r>
        <r>
          <rPr>
            <sz val="10"/>
            <color rgb="FF000000"/>
            <rFont val="Tahoma"/>
            <family val="2"/>
          </rPr>
          <t xml:space="preserve">
</t>
        </r>
        <r>
          <rPr>
            <sz val="10"/>
            <color rgb="FF000000"/>
            <rFont val="Tahoma"/>
            <family val="2"/>
          </rPr>
          <t>(External or materials)</t>
        </r>
      </text>
    </comment>
    <comment ref="B42" authorId="0" shapeId="0" xr:uid="{6BAC1E51-1511-1D49-8AF7-368664BE16F6}">
      <text>
        <r>
          <rPr>
            <b/>
            <sz val="10"/>
            <color rgb="FF000000"/>
            <rFont val="Tahoma"/>
            <family val="2"/>
          </rPr>
          <t>Gavin Hoffman:</t>
        </r>
        <r>
          <rPr>
            <sz val="10"/>
            <color rgb="FF000000"/>
            <rFont val="Tahoma"/>
            <family val="2"/>
          </rPr>
          <t xml:space="preserve">
</t>
        </r>
        <r>
          <rPr>
            <sz val="10"/>
            <color rgb="FF000000"/>
            <rFont val="Tahoma"/>
            <family val="2"/>
          </rPr>
          <t>Optional: For internal time cost calculation</t>
        </r>
      </text>
    </comment>
  </commentList>
</comments>
</file>

<file path=xl/sharedStrings.xml><?xml version="1.0" encoding="utf-8"?>
<sst xmlns="http://schemas.openxmlformats.org/spreadsheetml/2006/main" count="196" uniqueCount="170">
  <si>
    <t>Instructions</t>
  </si>
  <si>
    <t>How to Use:</t>
  </si>
  <si>
    <t>Important Notes:</t>
  </si>
  <si>
    <t xml:space="preserve">Puprose: </t>
  </si>
  <si>
    <t>Review and update the cost assumptions sheet FIRST. Pay close attention to tax rates, limits, and benefit costs, as these MUST be accurate for your company, location, and the current year (Current Date: Saturday, April 5, 2025).</t>
  </si>
  <si>
    <t>Go to the Hiring Budget Calculator sheet.</t>
  </si>
  <si>
    <t>Enter the Role Title and Number of Hires planned for that specific role</t>
  </si>
  <si>
    <t>Review the calculated 'Cost Per Hire' and 'Total Budget Needed' summaries.</t>
  </si>
  <si>
    <t>Compensation</t>
  </si>
  <si>
    <t>Accuracy:</t>
  </si>
  <si>
    <t>The calculator's output is only as good as the input data. Verify all rates and costs.</t>
  </si>
  <si>
    <t>Annual Updates:</t>
  </si>
  <si>
    <t>Tax rates, limits, and benefit costs change yearly. Update the Cost Assumptions sheet regularily</t>
  </si>
  <si>
    <t>Internal Costs:</t>
  </si>
  <si>
    <t>The template includes optional fields for internal time costs (interviewer time, admin time). Estimating these provides a truer cost but requires internal calculation of hourly rates.</t>
  </si>
  <si>
    <t>RECRUITMENT DEFAULTS</t>
  </si>
  <si>
    <t>(Per Hire Averages)</t>
  </si>
  <si>
    <t>Avg. Job Board Cost</t>
  </si>
  <si>
    <t>Avg. Backround Check Cost</t>
  </si>
  <si>
    <t>Avg. Skills Test Cost</t>
  </si>
  <si>
    <t>Employee Referral Bonus</t>
  </si>
  <si>
    <t>Avg. Interviewer Hourly Rate</t>
  </si>
  <si>
    <t>BENEFITS DEFAULTS</t>
  </si>
  <si>
    <t>Avg. Health Insurance Cost</t>
  </si>
  <si>
    <t>Avg. Dental/Vision Cost</t>
  </si>
  <si>
    <t>Avg. Life/Disability Cost</t>
  </si>
  <si>
    <t>Retirement Match (%)</t>
  </si>
  <si>
    <t>Avg. Other Perks Cost</t>
  </si>
  <si>
    <t xml:space="preserve">TAX RATES &amp; LIMITS </t>
  </si>
  <si>
    <t>Social Security Rate (Employer)</t>
  </si>
  <si>
    <t>Social Security Wage Limit</t>
  </si>
  <si>
    <t>Medicare Rate (Employer)</t>
  </si>
  <si>
    <t>FUTA Rate (Effective)</t>
  </si>
  <si>
    <t>FUTA Wage Limit</t>
  </si>
  <si>
    <t>State (e.g., MN) SUTA Rate</t>
  </si>
  <si>
    <t>State (e.g., MN) SUTA Limit</t>
  </si>
  <si>
    <t>Workers' Comp Rate ($ per $100)</t>
  </si>
  <si>
    <t>ONBOARDING DEFAULTS</t>
  </si>
  <si>
    <t>Standard IT Equipment Cost</t>
  </si>
  <si>
    <t>Standard Software License Cost</t>
  </si>
  <si>
    <t>Standard Training Cost</t>
  </si>
  <si>
    <t>Avg. Onboarding Admin Rate</t>
  </si>
  <si>
    <t>(Annual Employer Contribution Per Employee)</t>
  </si>
  <si>
    <t>(Verify!) CRITICAL: Update for current year &amp; location</t>
  </si>
  <si>
    <t>(One-Time Costs Per Hire)</t>
  </si>
  <si>
    <t>Review and update these values annually or as costs change.</t>
  </si>
  <si>
    <t>Verify all tax/limits for your specific location and the current year.</t>
  </si>
  <si>
    <t>HIRING BUDGET CALCULATOR</t>
  </si>
  <si>
    <t>ROLE DETAILS</t>
  </si>
  <si>
    <t>Role Title:</t>
  </si>
  <si>
    <t>Number of Hires:</t>
  </si>
  <si>
    <t>1. RECRUITMENT COSTS (Per Hire)</t>
  </si>
  <si>
    <t>Job Board Postings</t>
  </si>
  <si>
    <t>Recruitment Agency Fee (%)</t>
  </si>
  <si>
    <t>Recruitment Agency Fee (Fixed $)</t>
  </si>
  <si>
    <t>Advertising Costs</t>
  </si>
  <si>
    <t>ATS Allocation</t>
  </si>
  <si>
    <t>Backround Check</t>
  </si>
  <si>
    <t>Skills Testing</t>
  </si>
  <si>
    <t>Interviewer Time (Hours)</t>
  </si>
  <si>
    <t>Interviewer Time Cost</t>
  </si>
  <si>
    <t>Candidate Travel</t>
  </si>
  <si>
    <t>Total Recruitment Cost</t>
  </si>
  <si>
    <t>2. COMPENSATION (Per Hire - Annual)</t>
  </si>
  <si>
    <t>Base Salary (Annual)</t>
  </si>
  <si>
    <t>Signing Bonus (One-Time)</t>
  </si>
  <si>
    <t>Performance Bonus/Comm Est (%)</t>
  </si>
  <si>
    <t>Performance Bonus/Comm Est ($)</t>
  </si>
  <si>
    <t>Calculated Bonus/Commission</t>
  </si>
  <si>
    <t>Total Annual Compensation</t>
  </si>
  <si>
    <t>3. BENEFITS (Per Hire - Annual)</t>
  </si>
  <si>
    <t>Health Insurance Cost</t>
  </si>
  <si>
    <t>Dental/Vision Cost</t>
  </si>
  <si>
    <t>Life/Disability Cost</t>
  </si>
  <si>
    <t>Retirement Match ($)</t>
  </si>
  <si>
    <t>Other Perks Cost</t>
  </si>
  <si>
    <t>Total Annual Benefit Cost</t>
  </si>
  <si>
    <t>4. EMPLOYER TAXES  (Per Hire - Annual)</t>
  </si>
  <si>
    <t>Social Security Cost</t>
  </si>
  <si>
    <t>Medicare Cost</t>
  </si>
  <si>
    <t>FUTA Cost</t>
  </si>
  <si>
    <t>SUTA Cost</t>
  </si>
  <si>
    <t>Workers' Comp Cost</t>
  </si>
  <si>
    <t>Total Annual Employer Taxes</t>
  </si>
  <si>
    <t>5. ONBOARDING &amp; EQUIPMENT (Per Hire - One-Time)</t>
  </si>
  <si>
    <t>IT Equipment Cost</t>
  </si>
  <si>
    <t>Software Licenses Cost</t>
  </si>
  <si>
    <t>Office Setup/Supplies</t>
  </si>
  <si>
    <t>Training Costs</t>
  </si>
  <si>
    <t>Onboarding Admin Time (Hours)</t>
  </si>
  <si>
    <t>Onboarding Admin Cost</t>
  </si>
  <si>
    <t>Total Onboarding/Equip Cost</t>
  </si>
  <si>
    <t>6. SUMMARY (Per Hire)</t>
  </si>
  <si>
    <t>TOTAL FIRST-YEAR COST PER HIRE</t>
  </si>
  <si>
    <t>Cost as % of Base Salary</t>
  </si>
  <si>
    <t>7. TOTAL BUDGET NEEDED (All Hires)</t>
  </si>
  <si>
    <t>Total Recruitment</t>
  </si>
  <si>
    <t>Total Compensation (Incl Bonus)</t>
  </si>
  <si>
    <t>Total Benefits</t>
  </si>
  <si>
    <t>Total Employer Taxes</t>
  </si>
  <si>
    <t>Total Onboarding/Equipment</t>
  </si>
  <si>
    <t>GRAND TOTAL HIRING BUDGET</t>
  </si>
  <si>
    <t>Software Engineer</t>
  </si>
  <si>
    <t>Enter Value</t>
  </si>
  <si>
    <t>Enter if applicable</t>
  </si>
  <si>
    <t>Manual</t>
  </si>
  <si>
    <t>Optional</t>
  </si>
  <si>
    <t>(Calculated)</t>
  </si>
  <si>
    <t>(Sum of actual values used)</t>
  </si>
  <si>
    <t>Enter % of Base Salary</t>
  </si>
  <si>
    <t>Enter Fixed $ Amount</t>
  </si>
  <si>
    <t>(Uses Rates/Limits from Assumptions)</t>
  </si>
  <si>
    <t>(Calculated - Verify State Rate/Limit)</t>
  </si>
  <si>
    <t>(Calculated - Or enter fixed estimate in E43)</t>
  </si>
  <si>
    <t>Optional: Enter total hours</t>
  </si>
  <si>
    <t>(Calculated based on default rate)</t>
  </si>
  <si>
    <t>(Comp + Benefits + Tax + Recruitment + Onboarding)</t>
  </si>
  <si>
    <t>(Per Hire Totals * Number of Hires)</t>
  </si>
  <si>
    <t>Use "Default" or select "Manual" and enter value.</t>
  </si>
  <si>
    <t>COST ASSUMPTIONS</t>
  </si>
  <si>
    <t>Recruitment Costs (Pre-Hire)</t>
  </si>
  <si>
    <t>Benefits (Employer Costs)</t>
  </si>
  <si>
    <t>Employer Taxes &amp; Compliance (Employer Costs)</t>
  </si>
  <si>
    <t>Onboarding &amp; Equipment (Primarily One-Time Costs)</t>
  </si>
  <si>
    <t>Summary Metrics</t>
  </si>
  <si>
    <t>This calculator helps estimate the total first-year cost of hiring, including often-overlooked expenses beyond salary.</t>
  </si>
  <si>
    <t>Fill in the YELLOW input cells for that role. You can often choose to use the defaults from cost assumptions or enter specific figures by using the dropdown option on the GRAY cells and selecting "Manual".</t>
  </si>
  <si>
    <t>Definitions:</t>
  </si>
  <si>
    <r>
      <t>Cost Assumptions Sheet:</t>
    </r>
    <r>
      <rPr>
        <sz val="12"/>
        <color theme="4"/>
        <rFont val="Aptos Narrow"/>
        <family val="2"/>
        <scheme val="minor"/>
      </rPr>
      <t xml:space="preserve"> </t>
    </r>
    <r>
      <rPr>
        <sz val="12"/>
        <color theme="4" tint="0.59999389629810485"/>
        <rFont val="Aptos Narrow (Body)"/>
      </rPr>
      <t>A separate sheet where you input and maintain your company's standard costs (e.g., average benefit contributions, default equipment packages) and crucial rates (e.g., employer tax rates). Keeping this updated is essential for accuracy.</t>
    </r>
  </si>
  <si>
    <r>
      <rPr>
        <b/>
        <sz val="12"/>
        <color theme="4"/>
        <rFont val="Aptos Narrow (Body)"/>
      </rPr>
      <t>Hiring Budget Calculator:</t>
    </r>
    <r>
      <rPr>
        <sz val="12"/>
        <color theme="0"/>
        <rFont val="Aptos Narrow (Body)"/>
      </rPr>
      <t xml:space="preserve"> </t>
    </r>
    <r>
      <rPr>
        <sz val="12"/>
        <color theme="4" tint="0.59999389629810485"/>
        <rFont val="Aptos Narrow (Body)"/>
      </rPr>
      <t xml:space="preserve">A tool to estimate the </t>
    </r>
    <r>
      <rPr>
        <i/>
        <sz val="12"/>
        <color theme="4" tint="0.59999389629810485"/>
        <rFont val="Aptos Narrow (Body)"/>
      </rPr>
      <t>total</t>
    </r>
    <r>
      <rPr>
        <sz val="12"/>
        <color theme="4" tint="0.59999389629810485"/>
        <rFont val="Aptos Narrow (Body)"/>
      </rPr>
      <t xml:space="preserve"> cost associated with hiring a new employee for their first year, going beyond just salary.</t>
    </r>
  </si>
  <si>
    <r>
      <rPr>
        <b/>
        <sz val="12"/>
        <color theme="4"/>
        <rFont val="Aptos Narrow (Body)"/>
      </rPr>
      <t>Total First-Year Cost Per Hire:</t>
    </r>
    <r>
      <rPr>
        <sz val="12"/>
        <color theme="4"/>
        <rFont val="Aptos Narrow"/>
        <family val="2"/>
        <scheme val="minor"/>
      </rPr>
      <t xml:space="preserve"> </t>
    </r>
    <r>
      <rPr>
        <sz val="12"/>
        <color theme="4" tint="0.59999389629810485"/>
        <rFont val="Aptos Narrow (Body)"/>
      </rPr>
      <t>The comprehensive estimated cost to recruit, hire, compensate (including benefits and taxes), and onboard one employee for their initial 12 months.</t>
    </r>
  </si>
  <si>
    <r>
      <t>Default Input:</t>
    </r>
    <r>
      <rPr>
        <sz val="12"/>
        <color theme="4"/>
        <rFont val="Aptos Narrow"/>
        <family val="2"/>
        <scheme val="minor"/>
      </rPr>
      <t xml:space="preserve"> </t>
    </r>
    <r>
      <rPr>
        <sz val="12"/>
        <color theme="4" tint="0.59999389629810485"/>
        <rFont val="Aptos Narrow"/>
        <family val="2"/>
        <scheme val="minor"/>
      </rPr>
      <t xml:space="preserve">Using a pre-set value from the </t>
    </r>
    <r>
      <rPr>
        <sz val="10"/>
        <color theme="4" tint="0.59999389629810485"/>
        <rFont val="Arial Unicode MS"/>
        <family val="2"/>
      </rPr>
      <t>Cost Assumptions</t>
    </r>
    <r>
      <rPr>
        <sz val="12"/>
        <color theme="4" tint="0.59999389629810485"/>
        <rFont val="Aptos Narrow"/>
        <family val="2"/>
        <scheme val="minor"/>
      </rPr>
      <t xml:space="preserve"> sheet for a specific cost item.</t>
    </r>
  </si>
  <si>
    <r>
      <t>Manual Input:</t>
    </r>
    <r>
      <rPr>
        <sz val="12"/>
        <color theme="4"/>
        <rFont val="Aptos Narrow"/>
        <family val="2"/>
        <scheme val="minor"/>
      </rPr>
      <t xml:space="preserve"> </t>
    </r>
    <r>
      <rPr>
        <sz val="12"/>
        <color theme="4" tint="0.59999389629810485"/>
        <rFont val="Aptos Narrow (Body)"/>
      </rPr>
      <t>Overriding a default value and entering a specific cost for a particular role or situation directly into the main calculator sheet.</t>
    </r>
  </si>
  <si>
    <r>
      <t>Named Ranges:</t>
    </r>
    <r>
      <rPr>
        <sz val="12"/>
        <color theme="4"/>
        <rFont val="Aptos Narrow"/>
        <family val="2"/>
        <scheme val="minor"/>
      </rPr>
      <t xml:space="preserve"> </t>
    </r>
    <r>
      <rPr>
        <sz val="12"/>
        <color theme="4" tint="0.59999389629810485"/>
        <rFont val="Aptos Narrow"/>
        <family val="2"/>
        <scheme val="minor"/>
      </rPr>
      <t xml:space="preserve">Specific names given to cells (especially on the </t>
    </r>
    <r>
      <rPr>
        <sz val="10"/>
        <color theme="4" tint="0.59999389629810485"/>
        <rFont val="Arial Unicode MS"/>
        <family val="2"/>
      </rPr>
      <t>Cost Assumptions</t>
    </r>
    <r>
      <rPr>
        <sz val="12"/>
        <color theme="4" tint="0.59999389629810485"/>
        <rFont val="Aptos Narrow"/>
        <family val="2"/>
        <scheme val="minor"/>
      </rPr>
      <t xml:space="preserve"> sheet) to make formulas on the main calculator sheet easier to read and understand (e.g., </t>
    </r>
    <r>
      <rPr>
        <sz val="10"/>
        <color theme="4" tint="0.59999389629810485"/>
        <rFont val="Arial Unicode MS"/>
        <family val="2"/>
      </rPr>
      <t>BaseSalary</t>
    </r>
    <r>
      <rPr>
        <sz val="12"/>
        <color theme="4" tint="0.59999389629810485"/>
        <rFont val="Aptos Narrow"/>
        <family val="2"/>
        <scheme val="minor"/>
      </rPr>
      <t xml:space="preserve">, </t>
    </r>
    <r>
      <rPr>
        <sz val="10"/>
        <color theme="4" tint="0.59999389629810485"/>
        <rFont val="Arial Unicode MS"/>
        <family val="2"/>
      </rPr>
      <t>SS_Rate</t>
    </r>
    <r>
      <rPr>
        <sz val="12"/>
        <color theme="4" tint="0.59999389629810485"/>
        <rFont val="Aptos Narrow"/>
        <family val="2"/>
        <scheme val="minor"/>
      </rPr>
      <t>).</t>
    </r>
  </si>
  <si>
    <r>
      <t>Job Board Postings:</t>
    </r>
    <r>
      <rPr>
        <sz val="12"/>
        <color theme="4"/>
        <rFont val="Aptos Narrow"/>
        <family val="2"/>
        <scheme val="minor"/>
      </rPr>
      <t xml:space="preserve"> </t>
    </r>
    <r>
      <rPr>
        <sz val="12"/>
        <color theme="4" tint="0.59999389629810485"/>
        <rFont val="Aptos Narrow (Body)"/>
      </rPr>
      <t>Fees paid to list open positions on online job sites (e.g., LinkedIn, Indeed).</t>
    </r>
  </si>
  <si>
    <r>
      <t>Recruitment Agency Fees:</t>
    </r>
    <r>
      <rPr>
        <sz val="12"/>
        <color theme="4"/>
        <rFont val="Aptos Narrow"/>
        <family val="2"/>
        <scheme val="minor"/>
      </rPr>
      <t xml:space="preserve"> </t>
    </r>
    <r>
      <rPr>
        <sz val="12"/>
        <color theme="4" tint="0.59999389629810485"/>
        <rFont val="Aptos Narrow (Body)"/>
      </rPr>
      <t>Costs paid to external recruitment agencies for finding and placing candidates, often calculated as a percentage of the base salary or a fixed fee.</t>
    </r>
  </si>
  <si>
    <r>
      <t>Advertising Costs:</t>
    </r>
    <r>
      <rPr>
        <sz val="12"/>
        <color theme="4"/>
        <rFont val="Aptos Narrow"/>
        <family val="2"/>
        <scheme val="minor"/>
      </rPr>
      <t xml:space="preserve"> </t>
    </r>
    <r>
      <rPr>
        <sz val="12"/>
        <color theme="4" tint="0.59999389629810485"/>
        <rFont val="Aptos Narrow (Body)"/>
      </rPr>
      <t>Expenses for promoting job openings beyond standard job board postings (e.g., targeted social media ads).</t>
    </r>
  </si>
  <si>
    <r>
      <t>ATS Allocation:</t>
    </r>
    <r>
      <rPr>
        <sz val="12"/>
        <color theme="4"/>
        <rFont val="Aptos Narrow"/>
        <family val="2"/>
        <scheme val="minor"/>
      </rPr>
      <t xml:space="preserve"> </t>
    </r>
    <r>
      <rPr>
        <sz val="12"/>
        <color theme="4" tint="0.59999389629810485"/>
        <rFont val="Aptos Narrow (Body)"/>
      </rPr>
      <t>The estimated portion of your Applicant Tracking System (ATS) subscription cost attributed to hiring this single role.</t>
    </r>
  </si>
  <si>
    <r>
      <t>Employee Referral Bonus:</t>
    </r>
    <r>
      <rPr>
        <sz val="12"/>
        <color theme="4"/>
        <rFont val="Aptos Narrow"/>
        <family val="2"/>
        <scheme val="minor"/>
      </rPr>
      <t xml:space="preserve"> </t>
    </r>
    <r>
      <rPr>
        <sz val="12"/>
        <color theme="4" tint="0.59999389629810485"/>
        <rFont val="Aptos Narrow (Body)"/>
      </rPr>
      <t>A bonus paid to current employees if they refer a candidate who is successfully hired.</t>
    </r>
  </si>
  <si>
    <r>
      <t>Background Check / Skills Test:</t>
    </r>
    <r>
      <rPr>
        <sz val="12"/>
        <color theme="4"/>
        <rFont val="Aptos Narrow"/>
        <family val="2"/>
        <scheme val="minor"/>
      </rPr>
      <t xml:space="preserve"> </t>
    </r>
    <r>
      <rPr>
        <sz val="12"/>
        <color theme="4" tint="0.59999389629810485"/>
        <rFont val="Aptos Narrow (Body)"/>
      </rPr>
      <t>Fees paid to third-party services for verifying candidate background information or administering skills assessments.</t>
    </r>
  </si>
  <si>
    <r>
      <t>Interviewer Time Cost (Optional):</t>
    </r>
    <r>
      <rPr>
        <sz val="12"/>
        <color theme="4"/>
        <rFont val="Aptos Narrow"/>
        <family val="2"/>
        <scheme val="minor"/>
      </rPr>
      <t xml:space="preserve"> </t>
    </r>
    <r>
      <rPr>
        <sz val="12"/>
        <color theme="4" tint="0.59999389629810485"/>
        <rFont val="Aptos Narrow (Body)"/>
      </rPr>
      <t xml:space="preserve">An </t>
    </r>
    <r>
      <rPr>
        <i/>
        <sz val="12"/>
        <color theme="4" tint="0.59999389629810485"/>
        <rFont val="Aptos Narrow (Body)"/>
      </rPr>
      <t>internal</t>
    </r>
    <r>
      <rPr>
        <sz val="12"/>
        <color theme="4" tint="0.59999389629810485"/>
        <rFont val="Aptos Narrow (Body)"/>
      </rPr>
      <t xml:space="preserve"> cost estimate based on the time your current employees spend interviewing candidates, calculated using their estimated hourly rates.</t>
    </r>
  </si>
  <si>
    <r>
      <rPr>
        <b/>
        <sz val="12"/>
        <color theme="4"/>
        <rFont val="Aptos Narrow (Body)"/>
      </rPr>
      <t>Base Salary (Annual):</t>
    </r>
    <r>
      <rPr>
        <sz val="12"/>
        <color theme="4" tint="0.59999389629810485"/>
        <rFont val="Aptos Narrow"/>
        <family val="2"/>
        <scheme val="minor"/>
      </rPr>
      <t xml:space="preserve"> The fixed gross salary paid to the employee over a year, before any bonuses, benefits, or taxes.</t>
    </r>
  </si>
  <si>
    <r>
      <rPr>
        <b/>
        <sz val="12"/>
        <color theme="4"/>
        <rFont val="Aptos Narrow (Body)"/>
      </rPr>
      <t>Signing Bonus:</t>
    </r>
    <r>
      <rPr>
        <sz val="12"/>
        <color theme="4" tint="0.59999389629810485"/>
        <rFont val="Aptos Narrow"/>
        <family val="2"/>
        <scheme val="minor"/>
      </rPr>
      <t xml:space="preserve"> A one-time, lump-sum payment offered to a candidate upon accepting the job offer.</t>
    </r>
  </si>
  <si>
    <r>
      <rPr>
        <b/>
        <sz val="12"/>
        <color theme="4"/>
        <rFont val="Aptos Narrow (Body)"/>
      </rPr>
      <t>Performance Bonus / Commission (Estimate):</t>
    </r>
    <r>
      <rPr>
        <sz val="12"/>
        <color theme="4"/>
        <rFont val="Aptos Narrow (Body)"/>
      </rPr>
      <t xml:space="preserve"> </t>
    </r>
    <r>
      <rPr>
        <sz val="12"/>
        <color theme="4" tint="0.59999389629810485"/>
        <rFont val="Aptos Narrow"/>
        <family val="2"/>
        <scheme val="minor"/>
      </rPr>
      <t xml:space="preserve">An </t>
    </r>
    <r>
      <rPr>
        <i/>
        <sz val="12"/>
        <color theme="4" tint="0.59999389629810485"/>
        <rFont val="Aptos Narrow"/>
        <family val="2"/>
        <scheme val="minor"/>
      </rPr>
      <t>estimated</t>
    </r>
    <r>
      <rPr>
        <sz val="12"/>
        <color theme="4" tint="0.59999389629810485"/>
        <rFont val="Aptos Narrow"/>
        <family val="2"/>
        <scheme val="minor"/>
      </rPr>
      <t xml:space="preserve"> amount budgeted for variable pay based on employee or company performance. This is an estimate for budgeting, actual payout may vary.</t>
    </r>
  </si>
  <si>
    <r>
      <rPr>
        <b/>
        <sz val="12"/>
        <color theme="4"/>
        <rFont val="Aptos Narrow (Body)"/>
      </rPr>
      <t>Total Annual Compensation:</t>
    </r>
    <r>
      <rPr>
        <sz val="12"/>
        <color theme="4" tint="0.59999389629810485"/>
        <rFont val="Aptos Narrow"/>
        <family val="2"/>
        <scheme val="minor"/>
      </rPr>
      <t xml:space="preserve"> The sum of Base Salary + Estimated Performance Bonus/Commission. Note: The Signing Bonus is typically added to the </t>
    </r>
    <r>
      <rPr>
        <i/>
        <sz val="12"/>
        <color theme="4" tint="0.59999389629810485"/>
        <rFont val="Aptos Narrow"/>
        <family val="2"/>
        <scheme val="minor"/>
      </rPr>
      <t>Total First-Year Cost</t>
    </r>
    <r>
      <rPr>
        <sz val="12"/>
        <color theme="4" tint="0.59999389629810485"/>
        <rFont val="Aptos Narrow"/>
        <family val="2"/>
        <scheme val="minor"/>
      </rPr>
      <t>, not this recurring annual compensation figure after year one.</t>
    </r>
  </si>
  <si>
    <r>
      <rPr>
        <b/>
        <sz val="12"/>
        <color theme="4"/>
        <rFont val="Aptos Narrow (Body)"/>
      </rPr>
      <t>Benefit Costs (General):</t>
    </r>
    <r>
      <rPr>
        <sz val="12"/>
        <color theme="4" tint="0.59999389629810485"/>
        <rFont val="Aptos Narrow"/>
        <family val="2"/>
        <scheme val="minor"/>
      </rPr>
      <t xml:space="preserve"> Refers to the </t>
    </r>
    <r>
      <rPr>
        <i/>
        <sz val="12"/>
        <color theme="4" tint="0.59999389629810485"/>
        <rFont val="Aptos Narrow"/>
        <family val="2"/>
        <scheme val="minor"/>
      </rPr>
      <t>employer's contribution</t>
    </r>
    <r>
      <rPr>
        <sz val="12"/>
        <color theme="4" tint="0.59999389629810485"/>
        <rFont val="Aptos Narrow"/>
        <family val="2"/>
        <scheme val="minor"/>
      </rPr>
      <t xml:space="preserve"> or cost for providing various benefits, not necessarily the total premium value.</t>
    </r>
  </si>
  <si>
    <r>
      <rPr>
        <b/>
        <sz val="12"/>
        <color theme="4"/>
        <rFont val="Aptos Narrow (Body)"/>
      </rPr>
      <t>Health/Dental/Vision Insurance Cost:</t>
    </r>
    <r>
      <rPr>
        <sz val="12"/>
        <color theme="4" tint="0.59999389629810485"/>
        <rFont val="Aptos Narrow"/>
        <family val="2"/>
        <scheme val="minor"/>
      </rPr>
      <t xml:space="preserve"> The employer's annual share of the premium costs for these insurance plans.</t>
    </r>
  </si>
  <si>
    <r>
      <rPr>
        <b/>
        <sz val="12"/>
        <color theme="4"/>
        <rFont val="Aptos Narrow (Body)"/>
      </rPr>
      <t>Life/Disability Insurance Cost:</t>
    </r>
    <r>
      <rPr>
        <sz val="12"/>
        <color theme="4" tint="0.59999389629810485"/>
        <rFont val="Aptos Narrow"/>
        <family val="2"/>
        <scheme val="minor"/>
      </rPr>
      <t xml:space="preserve"> The employer's annual share of the premium costs for these insurance plans.</t>
    </r>
  </si>
  <si>
    <r>
      <rPr>
        <b/>
        <sz val="12"/>
        <color theme="4"/>
        <rFont val="Aptos Narrow (Body)"/>
      </rPr>
      <t>Retirement Plan Contribution/Match:</t>
    </r>
    <r>
      <rPr>
        <sz val="12"/>
        <color theme="4"/>
        <rFont val="Aptos Narrow (Body)"/>
      </rPr>
      <t xml:space="preserve"> </t>
    </r>
    <r>
      <rPr>
        <sz val="12"/>
        <color theme="4" tint="0.59999389629810485"/>
        <rFont val="Aptos Narrow"/>
        <family val="2"/>
        <scheme val="minor"/>
      </rPr>
      <t>The amount the employer contributes to the employee's retirement account, often as a percentage match of the employee's contribution (e.g., 401k match).</t>
    </r>
  </si>
  <si>
    <r>
      <rPr>
        <b/>
        <sz val="12"/>
        <color theme="4"/>
        <rFont val="Aptos Narrow (Body)"/>
      </rPr>
      <t>Other Perks Cost:</t>
    </r>
    <r>
      <rPr>
        <sz val="12"/>
        <color theme="4" tint="0.59999389629810485"/>
        <rFont val="Aptos Narrow"/>
        <family val="2"/>
        <scheme val="minor"/>
      </rPr>
      <t xml:space="preserve"> The employer's annual cost for providing additional non-standard benefits (e.g., wellness stipends, gym memberships, training allowances).</t>
    </r>
  </si>
  <si>
    <r>
      <rPr>
        <b/>
        <sz val="12"/>
        <color theme="4"/>
        <rFont val="Aptos Narrow (Body)"/>
      </rPr>
      <t>Employer Taxes (General):</t>
    </r>
    <r>
      <rPr>
        <sz val="12"/>
        <color theme="4" tint="0.59999389629810485"/>
        <rFont val="Aptos Narrow"/>
        <family val="2"/>
        <scheme val="minor"/>
      </rPr>
      <t xml:space="preserve"> Taxes levied on the </t>
    </r>
    <r>
      <rPr>
        <i/>
        <sz val="12"/>
        <color theme="4" tint="0.59999389629810485"/>
        <rFont val="Aptos Narrow"/>
        <family val="2"/>
        <scheme val="minor"/>
      </rPr>
      <t>employer</t>
    </r>
    <r>
      <rPr>
        <sz val="12"/>
        <color theme="4" tint="0.59999389629810485"/>
        <rFont val="Aptos Narrow"/>
        <family val="2"/>
        <scheme val="minor"/>
      </rPr>
      <t xml:space="preserve"> based on employee wages. These are separate from the income taxes withheld from the employee's paycheck. </t>
    </r>
    <r>
      <rPr>
        <b/>
        <sz val="12"/>
        <color theme="4"/>
        <rFont val="Aptos Narrow (Body)"/>
      </rPr>
      <t>Disclaimer:</t>
    </r>
    <r>
      <rPr>
        <sz val="12"/>
        <color theme="4" tint="0.59999389629810485"/>
        <rFont val="Aptos Narrow"/>
        <family val="2"/>
        <scheme val="minor"/>
      </rPr>
      <t xml:space="preserve"> Tax rates and wage limits change frequently and vary by location. Always verify current rates/limits with official government sources (IRS, state DOL) or consult a payroll/tax professional. The rates in the </t>
    </r>
    <r>
      <rPr>
        <sz val="10"/>
        <color theme="4" tint="0.59999389629810485"/>
        <rFont val="Arial Unicode MS"/>
        <family val="2"/>
      </rPr>
      <t>Cost Assumptions</t>
    </r>
    <r>
      <rPr>
        <sz val="12"/>
        <color theme="4" tint="0.59999389629810485"/>
        <rFont val="Aptos Narrow"/>
        <family val="2"/>
        <scheme val="minor"/>
      </rPr>
      <t xml:space="preserve"> sheet are examples and MUST be updated.</t>
    </r>
  </si>
  <si>
    <r>
      <rPr>
        <b/>
        <sz val="12"/>
        <color theme="4"/>
        <rFont val="Aptos Narrow (Body)"/>
      </rPr>
      <t>Social Security Tax (Employer Portion):</t>
    </r>
    <r>
      <rPr>
        <sz val="12"/>
        <color theme="4" tint="0.59999389629810485"/>
        <rFont val="Aptos Narrow"/>
        <family val="2"/>
        <scheme val="minor"/>
      </rPr>
      <t xml:space="preserve"> The employer's matching share of the Social Security tax (part of FICA), calculated as a percentage of wages up to an annual limit.</t>
    </r>
  </si>
  <si>
    <r>
      <rPr>
        <b/>
        <sz val="12"/>
        <color theme="4"/>
        <rFont val="Aptos Narrow (Body)"/>
      </rPr>
      <t>Medicare Tax (Employer Portion):</t>
    </r>
    <r>
      <rPr>
        <sz val="12"/>
        <color theme="4" tint="0.59999389629810485"/>
        <rFont val="Aptos Narrow"/>
        <family val="2"/>
        <scheme val="minor"/>
      </rPr>
      <t xml:space="preserve"> The employer's matching share of the Medicare tax (part of FICA), calculated as a percentage of all wages (no upper limit).</t>
    </r>
  </si>
  <si>
    <r>
      <rPr>
        <b/>
        <sz val="12"/>
        <color theme="4"/>
        <rFont val="Aptos Narrow (Body)"/>
      </rPr>
      <t>FUTA (Federal Unemployment Tax):</t>
    </r>
    <r>
      <rPr>
        <sz val="12"/>
        <color theme="4" tint="0.59999389629810485"/>
        <rFont val="Aptos Narrow"/>
        <family val="2"/>
        <scheme val="minor"/>
      </rPr>
      <t xml:space="preserve"> An employer-paid federal tax used to fund state workforce agencies. Calculated as a percentage of wages up to a certain limit. The </t>
    </r>
    <r>
      <rPr>
        <i/>
        <sz val="12"/>
        <color theme="4" tint="0.59999389629810485"/>
        <rFont val="Aptos Narrow"/>
        <family val="2"/>
        <scheme val="minor"/>
      </rPr>
      <t>effective</t>
    </r>
    <r>
      <rPr>
        <sz val="12"/>
        <color theme="4" tint="0.59999389629810485"/>
        <rFont val="Aptos Narrow"/>
        <family val="2"/>
        <scheme val="minor"/>
      </rPr>
      <t xml:space="preserve"> rate is often lower than the official rate due to state tax credits.</t>
    </r>
  </si>
  <si>
    <r>
      <rPr>
        <b/>
        <sz val="12"/>
        <color theme="4"/>
        <rFont val="Aptos Narrow (Body)"/>
      </rPr>
      <t>SUTA (State Unemployment Tax):</t>
    </r>
    <r>
      <rPr>
        <sz val="12"/>
        <color theme="4" tint="0.59999389629810485"/>
        <rFont val="Aptos Narrow"/>
        <family val="2"/>
        <scheme val="minor"/>
      </rPr>
      <t xml:space="preserve"> An employer-paid state tax that funds unemployment benefits. Rates and wage limits vary significantly by state and individual employer's history (experience rating).</t>
    </r>
  </si>
  <si>
    <r>
      <rPr>
        <b/>
        <sz val="12"/>
        <color theme="4"/>
        <rFont val="Aptos Narrow (Body)"/>
      </rPr>
      <t>Workers' Compensation:</t>
    </r>
    <r>
      <rPr>
        <sz val="12"/>
        <color theme="4" tint="0.59999389629810485"/>
        <rFont val="Aptos Narrow"/>
        <family val="2"/>
        <scheme val="minor"/>
      </rPr>
      <t xml:space="preserve"> Employer-paid insurance providing benefits to employees injured on the job. Rates vary widely based on job role risk classification and state regulations.</t>
    </r>
  </si>
  <si>
    <r>
      <rPr>
        <b/>
        <sz val="12"/>
        <color theme="4"/>
        <rFont val="Aptos Narrow (Body)"/>
      </rPr>
      <t>IT Equipment Cost:</t>
    </r>
    <r>
      <rPr>
        <sz val="12"/>
        <color theme="4" tint="0.59999389629810485"/>
        <rFont val="Aptos Narrow"/>
        <family val="2"/>
        <scheme val="minor"/>
      </rPr>
      <t xml:space="preserve"> The cost of necessary hardware provided to the new employee (e.g., laptop, monitors, keyboard, mouse).</t>
    </r>
  </si>
  <si>
    <r>
      <rPr>
        <b/>
        <sz val="12"/>
        <color theme="4"/>
        <rFont val="Aptos Narrow (Body)"/>
      </rPr>
      <t>Software Licenses Cost:</t>
    </r>
    <r>
      <rPr>
        <sz val="12"/>
        <color theme="4" tint="0.59999389629810485"/>
        <rFont val="Aptos Narrow"/>
        <family val="2"/>
        <scheme val="minor"/>
      </rPr>
      <t xml:space="preserve"> The cost associated with software required for the role, often calculated per user (e.g., Microsoft 365, Adobe Creative Suite, specific CRM/ERP licenses).</t>
    </r>
  </si>
  <si>
    <r>
      <rPr>
        <b/>
        <sz val="12"/>
        <color theme="4"/>
        <rFont val="Aptos Narrow (Body)"/>
      </rPr>
      <t>Office Setup/Supplies:</t>
    </r>
    <r>
      <rPr>
        <sz val="12"/>
        <color theme="4" tint="0.59999389629810485"/>
        <rFont val="Aptos Narrow"/>
        <family val="2"/>
        <scheme val="minor"/>
      </rPr>
      <t xml:space="preserve"> Costs related to setting up a physical workspace, if applicable (e.g., desk, chair, initial supplies).</t>
    </r>
  </si>
  <si>
    <r>
      <rPr>
        <b/>
        <sz val="12"/>
        <color theme="4"/>
        <rFont val="Aptos Narrow (Body)"/>
      </rPr>
      <t>Training Costs:</t>
    </r>
    <r>
      <rPr>
        <sz val="12"/>
        <color theme="4" tint="0.59999389629810485"/>
        <rFont val="Aptos Narrow"/>
        <family val="2"/>
        <scheme val="minor"/>
      </rPr>
      <t xml:space="preserve"> Expenses for specific onboarding training programs, materials, or external courses required for the new role.</t>
    </r>
  </si>
  <si>
    <r>
      <rPr>
        <b/>
        <sz val="12"/>
        <color theme="4"/>
        <rFont val="Aptos Narrow (Body)"/>
      </rPr>
      <t>Onboarding Admin Cost (Optional):</t>
    </r>
    <r>
      <rPr>
        <sz val="12"/>
        <color theme="4" tint="0.59999389629810485"/>
        <rFont val="Aptos Narrow"/>
        <family val="2"/>
        <scheme val="minor"/>
      </rPr>
      <t xml:space="preserve"> An </t>
    </r>
    <r>
      <rPr>
        <i/>
        <sz val="12"/>
        <color theme="4" tint="0.59999389629810485"/>
        <rFont val="Aptos Narrow"/>
        <family val="2"/>
        <scheme val="minor"/>
      </rPr>
      <t>internal</t>
    </r>
    <r>
      <rPr>
        <sz val="12"/>
        <color theme="4" tint="0.59999389629810485"/>
        <rFont val="Aptos Narrow"/>
        <family val="2"/>
        <scheme val="minor"/>
      </rPr>
      <t xml:space="preserve"> cost estimate for the time HR, managers, or team members spend on administrative tasks related to onboarding the new hire.</t>
    </r>
  </si>
  <si>
    <r>
      <rPr>
        <b/>
        <sz val="12"/>
        <color theme="4"/>
        <rFont val="Aptos Narrow (Body)"/>
      </rPr>
      <t>Total First-Year Cost Per Hire:</t>
    </r>
    <r>
      <rPr>
        <sz val="12"/>
        <color theme="4" tint="0.59999389629810485"/>
        <rFont val="Aptos Narrow"/>
        <family val="2"/>
        <scheme val="minor"/>
      </rPr>
      <t xml:space="preserve"> The grand total estimated cost for one employee's first year, summing up Recruitment, Total Annual Compensation (including signing bonus for year 1), Benefits, Employer Taxes, and Onboarding/Equipment costs.</t>
    </r>
  </si>
  <si>
    <r>
      <rPr>
        <b/>
        <sz val="12"/>
        <color theme="4"/>
        <rFont val="Aptos Narrow (Body)"/>
      </rPr>
      <t>Cost as % of Base Salary:</t>
    </r>
    <r>
      <rPr>
        <sz val="12"/>
        <color theme="4" tint="0.59999389629810485"/>
        <rFont val="Aptos Narrow"/>
        <family val="2"/>
        <scheme val="minor"/>
      </rPr>
      <t xml:space="preserve"> Shows the Total First-Year Cost Per Hire as a percentage of the Base Salary, highlighting the significant additional costs beyond salary (often 1.25x to 1.4x or more).</t>
    </r>
  </si>
  <si>
    <r>
      <rPr>
        <b/>
        <sz val="12"/>
        <color theme="4"/>
        <rFont val="Aptos Narrow (Body)"/>
      </rPr>
      <t>Grand Total Hiring Budget:</t>
    </r>
    <r>
      <rPr>
        <sz val="12"/>
        <color theme="4" tint="0.59999389629810485"/>
        <rFont val="Aptos Narrow"/>
        <family val="2"/>
        <scheme val="minor"/>
      </rPr>
      <t xml:space="preserve"> The total estimated budget needed to hire the specified </t>
    </r>
    <r>
      <rPr>
        <sz val="10"/>
        <color theme="4" tint="0.59999389629810485"/>
        <rFont val="Arial Unicode MS"/>
        <family val="2"/>
      </rPr>
      <t>Number of Hires</t>
    </r>
    <r>
      <rPr>
        <sz val="12"/>
        <color theme="4" tint="0.59999389629810485"/>
        <rFont val="Aptos Narrow"/>
        <family val="2"/>
        <scheme val="minor"/>
      </rPr>
      <t xml:space="preserve"> for this role, calculated by multiplying the relevant per-hire costs by the number of hires.</t>
    </r>
  </si>
  <si>
    <t xml:space="preserve">Navigate to the Assumptions Sheet Below </t>
  </si>
  <si>
    <t xml:space="preserve">Navigate to the Calculator Sheet Below </t>
  </si>
  <si>
    <t>If you are going to manually input ANY values into cells that have a "Default"/"Manual" dropdown option(GRAY CELL), please make sure to select the "Manual" dropdown option. Select the GRAY cell first, then click the arrow that shows up next to it. This way, you don't accidently change or erase the formula for/behind the "Default" option.</t>
  </si>
  <si>
    <t>PLEASE READ:</t>
  </si>
  <si>
    <t>If you are going to manually input ANY values into cells that have a "Default"/"Manual" dropdown option(GRAY CELL) on the calculator sheet, please make sure to select the "Manual" dropdown option. Select the GRAY cell first, then click the arrow that shows up next to it. This way, you don't accidently change or erase the formula for/behind the "Default" option.</t>
  </si>
  <si>
    <t>Hover over the red flag on the title cells for additional information/instructions.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</si>
</sst>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34" x14ac:knownFonts="1">
    <font>
      <sz val="12"/>
      <color theme="1"/>
      <name val="Aptos Narrow"/>
      <family val="2"/>
      <scheme val="minor"/>
    </font>
    <font>
      <sz val="12"/>
      <color theme="1"/>
      <name val="Aptos Narrow"/>
      <family val="2"/>
      <scheme val="minor"/>
    </font>
    <font>
      <b/>
      <sz val="15"/>
      <color theme="3"/>
      <name val="Aptos Narrow"/>
      <family val="2"/>
      <scheme val="minor"/>
    </font>
    <font>
      <b/>
      <sz val="12"/>
      <color theme="0"/>
      <name val="Aptos Narrow"/>
      <family val="2"/>
      <scheme val="minor"/>
    </font>
    <font>
      <i/>
      <sz val="12"/>
      <color rgb="FF7F7F7F"/>
      <name val="Aptos Narrow"/>
      <family val="2"/>
      <scheme val="minor"/>
    </font>
    <font>
      <sz val="10"/>
      <color rgb="FF000000"/>
      <name val="Tahoma"/>
      <family val="2"/>
    </font>
    <font>
      <b/>
      <sz val="10"/>
      <color rgb="FF000000"/>
      <name val="Tahoma"/>
      <family val="2"/>
    </font>
    <font>
      <b/>
      <sz val="16"/>
      <color theme="1"/>
      <name val="Aptos Narrow"/>
      <scheme val="minor"/>
    </font>
    <font>
      <b/>
      <sz val="12"/>
      <color theme="1"/>
      <name val="Aptos Narrow"/>
      <scheme val="minor"/>
    </font>
    <font>
      <b/>
      <sz val="20"/>
      <color theme="1"/>
      <name val="Aptos Narrow"/>
      <scheme val="minor"/>
    </font>
    <font>
      <i/>
      <sz val="12"/>
      <color theme="1"/>
      <name val="Aptos Narrow"/>
      <scheme val="minor"/>
    </font>
    <font>
      <b/>
      <i/>
      <sz val="12"/>
      <color theme="1"/>
      <name val="Aptos Narrow"/>
      <scheme val="minor"/>
    </font>
    <font>
      <b/>
      <i/>
      <sz val="12"/>
      <color theme="4"/>
      <name val="Aptos Narrow"/>
      <scheme val="minor"/>
    </font>
    <font>
      <b/>
      <sz val="18"/>
      <color theme="3"/>
      <name val="Aptos Narrow"/>
      <family val="2"/>
      <scheme val="minor"/>
    </font>
    <font>
      <b/>
      <sz val="24"/>
      <color theme="3"/>
      <name val="Aptos Narrow"/>
      <family val="2"/>
      <scheme val="minor"/>
    </font>
    <font>
      <i/>
      <sz val="12"/>
      <color theme="4"/>
      <name val="Aptos Narrow"/>
      <scheme val="minor"/>
    </font>
    <font>
      <sz val="12"/>
      <color theme="4"/>
      <name val="Aptos Narrow"/>
      <family val="2"/>
      <scheme val="minor"/>
    </font>
    <font>
      <b/>
      <sz val="28"/>
      <color theme="3"/>
      <name val="Aptos Narrow"/>
      <family val="2"/>
      <scheme val="minor"/>
    </font>
    <font>
      <b/>
      <sz val="12"/>
      <color theme="4"/>
      <name val="Aptos Narrow"/>
      <scheme val="minor"/>
    </font>
    <font>
      <b/>
      <sz val="36"/>
      <color theme="1"/>
      <name val="Aptos Narrow"/>
      <scheme val="minor"/>
    </font>
    <font>
      <b/>
      <sz val="24"/>
      <color theme="1"/>
      <name val="Aptos Narrow"/>
      <scheme val="minor"/>
    </font>
    <font>
      <b/>
      <sz val="12"/>
      <color theme="4"/>
      <name val="Aptos Narrow"/>
      <family val="2"/>
      <scheme val="minor"/>
    </font>
    <font>
      <sz val="12"/>
      <color theme="0"/>
      <name val="Aptos Narrow (Body)"/>
    </font>
    <font>
      <sz val="12"/>
      <color theme="4" tint="0.59999389629810485"/>
      <name val="Aptos Narrow (Body)"/>
    </font>
    <font>
      <b/>
      <sz val="12"/>
      <color theme="4"/>
      <name val="Aptos Narrow (Body)"/>
    </font>
    <font>
      <i/>
      <sz val="12"/>
      <color theme="4" tint="0.59999389629810485"/>
      <name val="Aptos Narrow (Body)"/>
    </font>
    <font>
      <sz val="12"/>
      <color theme="4" tint="0.59999389629810485"/>
      <name val="Aptos Narrow"/>
      <family val="2"/>
      <scheme val="minor"/>
    </font>
    <font>
      <sz val="10"/>
      <color theme="4" tint="0.59999389629810485"/>
      <name val="Arial Unicode MS"/>
      <family val="2"/>
    </font>
    <font>
      <b/>
      <sz val="16"/>
      <color theme="1"/>
      <name val="Aptos Narrow"/>
      <family val="2"/>
      <scheme val="minor"/>
    </font>
    <font>
      <b/>
      <sz val="12"/>
      <color theme="4" tint="0.59999389629810485"/>
      <name val="Aptos Narrow"/>
      <family val="2"/>
      <scheme val="minor"/>
    </font>
    <font>
      <i/>
      <sz val="12"/>
      <color theme="4" tint="0.59999389629810485"/>
      <name val="Aptos Narrow"/>
      <family val="2"/>
      <scheme val="minor"/>
    </font>
    <font>
      <sz val="12"/>
      <color theme="4"/>
      <name val="Aptos Narrow (Body)"/>
    </font>
    <font>
      <sz val="12"/>
      <color rgb="FFFF0000"/>
      <name val="Aptos Narrow (Body)"/>
    </font>
    <font>
      <b/>
      <sz val="12"/>
      <color rgb="FFFF0000"/>
      <name val="Aptos Narrow (Body)"/>
    </font>
  </fonts>
  <fills count="6">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4" tint="0.79998168889431442"/>
        <bgColor indexed="64"/>
      </patternFill>
    </fill>
    <fill>
      <patternFill patternType="solid">
        <fgColor theme="4"/>
        <bgColor indexed="64"/>
      </patternFill>
    </fill>
  </fills>
  <borders count="4">
    <border>
      <left/>
      <right/>
      <top/>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style="thick">
        <color theme="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cellStyleXfs>
  <cellXfs count="61">
    <xf numFmtId="0" fontId="0" fillId="0" borderId="0" xfId="0"/>
    <xf numFmtId="0" fontId="0" fillId="0" borderId="0" xfId="0"/>
    <xf numFmtId="0" fontId="8" fillId="0" borderId="0" xfId="0" applyFont="1" applyAlignment="1">
      <alignment horizontal="center"/>
    </xf>
    <xf numFmtId="0" fontId="9" fillId="0" borderId="0" xfId="0" applyFont="1" applyAlignment="1">
      <alignment horizontal="center"/>
    </xf>
    <xf numFmtId="0" fontId="10" fillId="0" borderId="0" xfId="0" applyFont="1"/>
    <xf numFmtId="0" fontId="2" fillId="0" borderId="1" xfId="3" applyAlignment="1">
      <alignment horizontal="left"/>
    </xf>
    <xf numFmtId="0" fontId="0" fillId="3" borderId="0" xfId="0" applyFill="1"/>
    <xf numFmtId="44" fontId="8" fillId="0" borderId="0" xfId="1" applyFont="1"/>
    <xf numFmtId="9" fontId="8" fillId="0" borderId="0" xfId="2" applyFont="1"/>
    <xf numFmtId="0" fontId="8" fillId="0" borderId="0" xfId="0" applyFont="1"/>
    <xf numFmtId="0" fontId="8" fillId="3" borderId="0" xfId="0" applyFont="1" applyFill="1"/>
    <xf numFmtId="0" fontId="4" fillId="3" borderId="0" xfId="5" applyFill="1"/>
    <xf numFmtId="0" fontId="0" fillId="5" borderId="0" xfId="0" applyFill="1"/>
    <xf numFmtId="0" fontId="11" fillId="0" borderId="0" xfId="0" applyFont="1"/>
    <xf numFmtId="0" fontId="12" fillId="3" borderId="0" xfId="5" applyFont="1" applyFill="1"/>
    <xf numFmtId="0" fontId="13" fillId="0" borderId="1" xfId="3" applyFont="1" applyAlignment="1">
      <alignment horizontal="center"/>
    </xf>
    <xf numFmtId="0" fontId="14" fillId="0" borderId="1" xfId="3" applyFont="1" applyAlignment="1">
      <alignment horizontal="center"/>
    </xf>
    <xf numFmtId="0" fontId="15" fillId="3" borderId="0" xfId="0" applyFont="1" applyFill="1" applyAlignment="1">
      <alignment horizontal="center"/>
    </xf>
    <xf numFmtId="0" fontId="16" fillId="3" borderId="0" xfId="0" applyFont="1" applyFill="1" applyAlignment="1">
      <alignment horizontal="center"/>
    </xf>
    <xf numFmtId="0" fontId="15" fillId="3" borderId="3" xfId="0" applyFont="1" applyFill="1" applyBorder="1" applyAlignment="1">
      <alignment horizontal="center"/>
    </xf>
    <xf numFmtId="0" fontId="17" fillId="0" borderId="1" xfId="3" applyFont="1" applyAlignment="1">
      <alignment horizontal="center"/>
    </xf>
    <xf numFmtId="0" fontId="18" fillId="3" borderId="0" xfId="0" applyFont="1" applyFill="1" applyAlignment="1">
      <alignment horizontal="center"/>
    </xf>
    <xf numFmtId="0" fontId="15" fillId="3" borderId="3" xfId="0" applyFont="1" applyFill="1" applyBorder="1" applyAlignment="1">
      <alignment wrapText="1"/>
    </xf>
    <xf numFmtId="0" fontId="15" fillId="3" borderId="0" xfId="0" applyFont="1" applyFill="1" applyBorder="1" applyAlignment="1">
      <alignment wrapText="1"/>
    </xf>
    <xf numFmtId="0" fontId="0" fillId="3" borderId="0" xfId="0" applyFill="1" applyAlignment="1">
      <alignment wrapText="1"/>
    </xf>
    <xf numFmtId="0" fontId="11" fillId="4" borderId="0" xfId="0" applyFont="1" applyFill="1" applyAlignment="1">
      <alignment vertical="center" wrapText="1"/>
    </xf>
    <xf numFmtId="0" fontId="11" fillId="4" borderId="0" xfId="0" applyFont="1" applyFill="1" applyAlignment="1">
      <alignment horizontal="center" vertical="center"/>
    </xf>
    <xf numFmtId="0" fontId="20" fillId="0" borderId="0" xfId="0" applyFont="1" applyAlignment="1">
      <alignment horizontal="center"/>
    </xf>
    <xf numFmtId="0" fontId="20" fillId="0" borderId="0" xfId="0" applyFont="1" applyAlignment="1">
      <alignment horizontal="center" vertical="center"/>
    </xf>
    <xf numFmtId="0" fontId="11" fillId="4" borderId="0" xfId="0" applyFont="1" applyFill="1" applyAlignment="1">
      <alignment horizontal="center" vertical="center" wrapText="1"/>
    </xf>
    <xf numFmtId="0" fontId="16" fillId="3" borderId="0" xfId="0" applyFont="1" applyFill="1"/>
    <xf numFmtId="0" fontId="21" fillId="3" borderId="0" xfId="0" applyFont="1" applyFill="1" applyAlignment="1">
      <alignment vertical="center" wrapText="1"/>
    </xf>
    <xf numFmtId="0" fontId="21" fillId="3" borderId="0" xfId="0" applyFont="1" applyFill="1" applyAlignment="1">
      <alignment horizontal="left" vertical="center" wrapText="1"/>
    </xf>
    <xf numFmtId="0" fontId="21" fillId="3" borderId="0" xfId="0" applyFont="1" applyFill="1" applyAlignment="1">
      <alignment vertical="center"/>
    </xf>
    <xf numFmtId="0" fontId="24" fillId="3" borderId="0" xfId="0" applyFont="1" applyFill="1" applyAlignment="1">
      <alignment horizontal="left" vertical="center" wrapText="1"/>
    </xf>
    <xf numFmtId="0" fontId="26" fillId="3" borderId="0" xfId="0" applyFont="1" applyFill="1"/>
    <xf numFmtId="0" fontId="28" fillId="4" borderId="0" xfId="0" applyFont="1" applyFill="1" applyAlignment="1">
      <alignment horizontal="center"/>
    </xf>
    <xf numFmtId="0" fontId="29" fillId="3" borderId="0" xfId="0" applyFont="1" applyFill="1" applyAlignment="1">
      <alignment vertical="center"/>
    </xf>
    <xf numFmtId="0" fontId="29" fillId="3" borderId="0" xfId="0" applyFont="1" applyFill="1" applyAlignment="1">
      <alignment vertical="center" wrapText="1"/>
    </xf>
    <xf numFmtId="0" fontId="29" fillId="3" borderId="0" xfId="0" applyFont="1" applyFill="1" applyAlignment="1">
      <alignment horizontal="left" vertical="center" wrapText="1"/>
    </xf>
    <xf numFmtId="0" fontId="19" fillId="5" borderId="0" xfId="0" applyFont="1" applyFill="1" applyAlignment="1">
      <alignment horizontal="center" vertical="center"/>
    </xf>
    <xf numFmtId="0" fontId="19" fillId="5" borderId="0" xfId="0" applyFont="1" applyFill="1" applyAlignment="1">
      <alignment horizontal="center" vertical="center"/>
    </xf>
    <xf numFmtId="0" fontId="7" fillId="5" borderId="0" xfId="0" applyFont="1" applyFill="1" applyAlignment="1">
      <alignment horizontal="center"/>
    </xf>
    <xf numFmtId="0" fontId="7" fillId="5" borderId="0" xfId="0" applyFont="1" applyFill="1" applyAlignment="1">
      <alignment vertical="center"/>
    </xf>
    <xf numFmtId="0" fontId="7" fillId="5" borderId="0" xfId="0" applyFont="1" applyFill="1" applyAlignment="1">
      <alignment horizontal="center" vertical="center"/>
    </xf>
    <xf numFmtId="0" fontId="8" fillId="0" borderId="3" xfId="0" applyFont="1" applyBorder="1" applyAlignment="1">
      <alignment horizontal="center"/>
    </xf>
    <xf numFmtId="44" fontId="8" fillId="4" borderId="0" xfId="1" applyFont="1" applyFill="1" applyProtection="1">
      <protection locked="0"/>
    </xf>
    <xf numFmtId="9" fontId="8" fillId="4" borderId="0" xfId="2" applyFont="1" applyFill="1" applyProtection="1">
      <protection locked="0"/>
    </xf>
    <xf numFmtId="0" fontId="8" fillId="4" borderId="0" xfId="0" applyFont="1" applyFill="1" applyProtection="1">
      <protection locked="0"/>
    </xf>
    <xf numFmtId="0" fontId="8" fillId="4" borderId="3" xfId="0" applyFont="1" applyFill="1" applyBorder="1" applyAlignment="1" applyProtection="1">
      <alignment horizontal="center"/>
      <protection locked="0"/>
    </xf>
    <xf numFmtId="0" fontId="8" fillId="4" borderId="0" xfId="0" applyFont="1" applyFill="1" applyAlignment="1" applyProtection="1">
      <alignment horizontal="center"/>
      <protection locked="0"/>
    </xf>
    <xf numFmtId="0" fontId="3" fillId="2" borderId="2" xfId="4" applyProtection="1">
      <protection locked="0"/>
    </xf>
    <xf numFmtId="0" fontId="32" fillId="3" borderId="0" xfId="0" applyFont="1" applyFill="1" applyAlignment="1">
      <alignment vertical="top" wrapText="1"/>
    </xf>
    <xf numFmtId="0" fontId="33" fillId="3" borderId="0" xfId="0" applyFont="1" applyFill="1"/>
    <xf numFmtId="0" fontId="33" fillId="3" borderId="0" xfId="0" applyFont="1" applyFill="1" applyAlignment="1">
      <alignment vertical="top"/>
    </xf>
    <xf numFmtId="44" fontId="8" fillId="4" borderId="0" xfId="1" applyFont="1" applyFill="1" applyProtection="1"/>
    <xf numFmtId="6" fontId="0" fillId="4" borderId="0" xfId="0" applyNumberFormat="1" applyFill="1" applyProtection="1">
      <protection locked="0"/>
    </xf>
    <xf numFmtId="9" fontId="0" fillId="4" borderId="0" xfId="0" applyNumberFormat="1" applyFill="1" applyProtection="1">
      <protection locked="0"/>
    </xf>
    <xf numFmtId="10" fontId="0" fillId="4" borderId="0" xfId="0" applyNumberFormat="1" applyFill="1" applyProtection="1">
      <protection locked="0"/>
    </xf>
    <xf numFmtId="8" fontId="0" fillId="4" borderId="0" xfId="0" applyNumberFormat="1" applyFill="1" applyProtection="1">
      <protection locked="0"/>
    </xf>
    <xf numFmtId="0" fontId="32" fillId="3" borderId="0" xfId="0" applyFont="1" applyFill="1" applyAlignment="1">
      <alignment horizontal="center" wrapText="1"/>
    </xf>
  </cellXfs>
  <cellStyles count="6">
    <cellStyle name="Check Cell" xfId="4" builtinId="23"/>
    <cellStyle name="Currency" xfId="1" builtinId="4"/>
    <cellStyle name="Explanatory Text" xfId="5" builtinId="53"/>
    <cellStyle name="Heading 1" xfId="3" builtinId="1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ustomXml" Target="../ink/ink2.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customXml" Target="../ink/ink6.xml"/><Relationship Id="rId7" Type="http://schemas.openxmlformats.org/officeDocument/2006/relationships/customXml" Target="../ink/ink8.xml"/><Relationship Id="rId2" Type="http://schemas.openxmlformats.org/officeDocument/2006/relationships/image" Target="../media/image6.png"/><Relationship Id="rId1" Type="http://schemas.openxmlformats.org/officeDocument/2006/relationships/customXml" Target="../ink/ink5.xml"/><Relationship Id="rId6" Type="http://schemas.openxmlformats.org/officeDocument/2006/relationships/image" Target="../media/image8.png"/><Relationship Id="rId11" Type="http://schemas.openxmlformats.org/officeDocument/2006/relationships/image" Target="../media/image5.png"/><Relationship Id="rId5" Type="http://schemas.openxmlformats.org/officeDocument/2006/relationships/customXml" Target="../ink/ink7.xml"/><Relationship Id="rId10" Type="http://schemas.openxmlformats.org/officeDocument/2006/relationships/image" Target="../media/image10.png"/><Relationship Id="rId4" Type="http://schemas.openxmlformats.org/officeDocument/2006/relationships/image" Target="../media/image7.png"/><Relationship Id="rId9" Type="http://schemas.openxmlformats.org/officeDocument/2006/relationships/customXml" Target="../ink/ink9.xml"/></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195100</xdr:colOff>
      <xdr:row>116</xdr:row>
      <xdr:rowOff>117900</xdr:rowOff>
    </xdr:from>
    <xdr:to>
      <xdr:col>2</xdr:col>
      <xdr:colOff>270040</xdr:colOff>
      <xdr:row>124</xdr:row>
      <xdr:rowOff>175660</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7" name="Ink 6">
              <a:extLst>
                <a:ext uri="{FF2B5EF4-FFF2-40B4-BE49-F238E27FC236}">
                  <a16:creationId xmlns:a16="http://schemas.microsoft.com/office/drawing/2014/main" id="{EB44D85E-8ED4-A995-96F0-C4ADC805FC6A}"/>
                </a:ext>
              </a:extLst>
            </xdr14:cNvPr>
            <xdr14:cNvContentPartPr/>
          </xdr14:nvContentPartPr>
          <xdr14:nvPr macro=""/>
          <xdr14:xfrm>
            <a:off x="1020600" y="30864600"/>
            <a:ext cx="1484640" cy="1683360"/>
          </xdr14:xfrm>
        </xdr:contentPart>
      </mc:Choice>
      <mc:Fallback>
        <xdr:pic>
          <xdr:nvPicPr>
            <xdr:cNvPr id="7" name="Ink 6">
              <a:extLst>
                <a:ext uri="{FF2B5EF4-FFF2-40B4-BE49-F238E27FC236}">
                  <a16:creationId xmlns:a16="http://schemas.microsoft.com/office/drawing/2014/main" id="{EB44D85E-8ED4-A995-96F0-C4ADC805FC6A}"/>
                </a:ext>
              </a:extLst>
            </xdr:cNvPr>
            <xdr:cNvPicPr/>
          </xdr:nvPicPr>
          <xdr:blipFill>
            <a:blip xmlns:r="http://schemas.openxmlformats.org/officeDocument/2006/relationships" r:embed="rId2"/>
            <a:stretch>
              <a:fillRect/>
            </a:stretch>
          </xdr:blipFill>
          <xdr:spPr>
            <a:xfrm>
              <a:off x="984960" y="30828960"/>
              <a:ext cx="1556280" cy="1755000"/>
            </a:xfrm>
            <a:prstGeom prst="rect">
              <a:avLst/>
            </a:prstGeom>
          </xdr:spPr>
        </xdr:pic>
      </mc:Fallback>
    </mc:AlternateContent>
    <xdr:clientData/>
  </xdr:twoCellAnchor>
  <xdr:twoCellAnchor editAs="oneCell">
    <xdr:from>
      <xdr:col>2</xdr:col>
      <xdr:colOff>288040</xdr:colOff>
      <xdr:row>117</xdr:row>
      <xdr:rowOff>166340</xdr:rowOff>
    </xdr:from>
    <xdr:to>
      <xdr:col>2</xdr:col>
      <xdr:colOff>816160</xdr:colOff>
      <xdr:row>122</xdr:row>
      <xdr:rowOff>64020</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8" name="Ink 7">
              <a:extLst>
                <a:ext uri="{FF2B5EF4-FFF2-40B4-BE49-F238E27FC236}">
                  <a16:creationId xmlns:a16="http://schemas.microsoft.com/office/drawing/2014/main" id="{CC62AF4E-26B0-5E32-342A-5B76C16D86DE}"/>
                </a:ext>
              </a:extLst>
            </xdr14:cNvPr>
            <xdr14:cNvContentPartPr/>
          </xdr14:nvContentPartPr>
          <xdr14:nvPr macro=""/>
          <xdr14:xfrm>
            <a:off x="2523240" y="31116240"/>
            <a:ext cx="528120" cy="913680"/>
          </xdr14:xfrm>
        </xdr:contentPart>
      </mc:Choice>
      <mc:Fallback>
        <xdr:pic>
          <xdr:nvPicPr>
            <xdr:cNvPr id="8" name="Ink 7">
              <a:extLst>
                <a:ext uri="{FF2B5EF4-FFF2-40B4-BE49-F238E27FC236}">
                  <a16:creationId xmlns:a16="http://schemas.microsoft.com/office/drawing/2014/main" id="{CC62AF4E-26B0-5E32-342A-5B76C16D86DE}"/>
                </a:ext>
              </a:extLst>
            </xdr:cNvPr>
            <xdr:cNvPicPr/>
          </xdr:nvPicPr>
          <xdr:blipFill>
            <a:blip xmlns:r="http://schemas.openxmlformats.org/officeDocument/2006/relationships" r:embed="rId4"/>
            <a:stretch>
              <a:fillRect/>
            </a:stretch>
          </xdr:blipFill>
          <xdr:spPr>
            <a:xfrm>
              <a:off x="2487600" y="31080600"/>
              <a:ext cx="599760" cy="985320"/>
            </a:xfrm>
            <a:prstGeom prst="rect">
              <a:avLst/>
            </a:prstGeom>
          </xdr:spPr>
        </xdr:pic>
      </mc:Fallback>
    </mc:AlternateContent>
    <xdr:clientData/>
  </xdr:twoCellAnchor>
  <xdr:twoCellAnchor editAs="oneCell">
    <xdr:from>
      <xdr:col>3</xdr:col>
      <xdr:colOff>457580</xdr:colOff>
      <xdr:row>117</xdr:row>
      <xdr:rowOff>126740</xdr:rowOff>
    </xdr:from>
    <xdr:to>
      <xdr:col>4</xdr:col>
      <xdr:colOff>361800</xdr:colOff>
      <xdr:row>124</xdr:row>
      <xdr:rowOff>128140</xdr:rowOff>
    </xdr:to>
    <mc:AlternateContent xmlns:mc="http://schemas.openxmlformats.org/markup-compatibility/2006">
      <mc:Choice xmlns:xdr14="http://schemas.microsoft.com/office/excel/2010/spreadsheetDrawing" Requires="xdr14">
        <xdr:contentPart xmlns:r="http://schemas.openxmlformats.org/officeDocument/2006/relationships" r:id="rId5">
          <xdr14:nvContentPartPr>
            <xdr14:cNvPr id="9" name="Ink 8">
              <a:extLst>
                <a:ext uri="{FF2B5EF4-FFF2-40B4-BE49-F238E27FC236}">
                  <a16:creationId xmlns:a16="http://schemas.microsoft.com/office/drawing/2014/main" id="{681AA6E0-DCB5-05A6-72B6-7BC86CC14FEA}"/>
                </a:ext>
              </a:extLst>
            </xdr14:cNvPr>
            <xdr14:cNvContentPartPr/>
          </xdr14:nvContentPartPr>
          <xdr14:nvPr macro=""/>
          <xdr14:xfrm>
            <a:off x="3518280" y="31076640"/>
            <a:ext cx="729720" cy="1423800"/>
          </xdr14:xfrm>
        </xdr:contentPart>
      </mc:Choice>
      <mc:Fallback>
        <xdr:pic>
          <xdr:nvPicPr>
            <xdr:cNvPr id="9" name="Ink 8">
              <a:extLst>
                <a:ext uri="{FF2B5EF4-FFF2-40B4-BE49-F238E27FC236}">
                  <a16:creationId xmlns:a16="http://schemas.microsoft.com/office/drawing/2014/main" id="{681AA6E0-DCB5-05A6-72B6-7BC86CC14FEA}"/>
                </a:ext>
              </a:extLst>
            </xdr:cNvPr>
            <xdr:cNvPicPr/>
          </xdr:nvPicPr>
          <xdr:blipFill>
            <a:blip xmlns:r="http://schemas.openxmlformats.org/officeDocument/2006/relationships" r:embed="rId6"/>
            <a:stretch>
              <a:fillRect/>
            </a:stretch>
          </xdr:blipFill>
          <xdr:spPr>
            <a:xfrm>
              <a:off x="3482640" y="31041000"/>
              <a:ext cx="801360" cy="1495440"/>
            </a:xfrm>
            <a:prstGeom prst="rect">
              <a:avLst/>
            </a:prstGeom>
          </xdr:spPr>
        </xdr:pic>
      </mc:Fallback>
    </mc:AlternateContent>
    <xdr:clientData/>
  </xdr:twoCellAnchor>
  <xdr:twoCellAnchor editAs="oneCell">
    <xdr:from>
      <xdr:col>5</xdr:col>
      <xdr:colOff>155860</xdr:colOff>
      <xdr:row>117</xdr:row>
      <xdr:rowOff>165260</xdr:rowOff>
    </xdr:from>
    <xdr:to>
      <xdr:col>5</xdr:col>
      <xdr:colOff>621700</xdr:colOff>
      <xdr:row>121</xdr:row>
      <xdr:rowOff>185860</xdr:rowOff>
    </xdr:to>
    <mc:AlternateContent xmlns:mc="http://schemas.openxmlformats.org/markup-compatibility/2006">
      <mc:Choice xmlns:xdr14="http://schemas.microsoft.com/office/excel/2010/spreadsheetDrawing" Requires="xdr14">
        <xdr:contentPart xmlns:r="http://schemas.openxmlformats.org/officeDocument/2006/relationships" r:id="rId7">
          <xdr14:nvContentPartPr>
            <xdr14:cNvPr id="10" name="Ink 9">
              <a:extLst>
                <a:ext uri="{FF2B5EF4-FFF2-40B4-BE49-F238E27FC236}">
                  <a16:creationId xmlns:a16="http://schemas.microsoft.com/office/drawing/2014/main" id="{195F6376-5414-81BB-DC35-C6CCBF6C0117}"/>
                </a:ext>
              </a:extLst>
            </xdr14:cNvPr>
            <xdr14:cNvContentPartPr/>
          </xdr14:nvContentPartPr>
          <xdr14:nvPr macro=""/>
          <xdr14:xfrm>
            <a:off x="4867560" y="31115160"/>
            <a:ext cx="465840" cy="833400"/>
          </xdr14:xfrm>
        </xdr:contentPart>
      </mc:Choice>
      <mc:Fallback>
        <xdr:pic>
          <xdr:nvPicPr>
            <xdr:cNvPr id="10" name="Ink 9">
              <a:extLst>
                <a:ext uri="{FF2B5EF4-FFF2-40B4-BE49-F238E27FC236}">
                  <a16:creationId xmlns:a16="http://schemas.microsoft.com/office/drawing/2014/main" id="{195F6376-5414-81BB-DC35-C6CCBF6C0117}"/>
                </a:ext>
              </a:extLst>
            </xdr:cNvPr>
            <xdr:cNvPicPr/>
          </xdr:nvPicPr>
          <xdr:blipFill>
            <a:blip xmlns:r="http://schemas.openxmlformats.org/officeDocument/2006/relationships" r:embed="rId8"/>
            <a:stretch>
              <a:fillRect/>
            </a:stretch>
          </xdr:blipFill>
          <xdr:spPr>
            <a:xfrm>
              <a:off x="4831560" y="31079520"/>
              <a:ext cx="537480" cy="905040"/>
            </a:xfrm>
            <a:prstGeom prst="rect">
              <a:avLst/>
            </a:prstGeom>
          </xdr:spPr>
        </xdr:pic>
      </mc:Fallback>
    </mc:AlternateContent>
    <xdr:clientData/>
  </xdr:twoCellAnchor>
  <xdr:twoCellAnchor editAs="oneCell">
    <xdr:from>
      <xdr:col>10</xdr:col>
      <xdr:colOff>698500</xdr:colOff>
      <xdr:row>101</xdr:row>
      <xdr:rowOff>165100</xdr:rowOff>
    </xdr:from>
    <xdr:to>
      <xdr:col>14</xdr:col>
      <xdr:colOff>444500</xdr:colOff>
      <xdr:row>113</xdr:row>
      <xdr:rowOff>190500</xdr:rowOff>
    </xdr:to>
    <xdr:pic>
      <xdr:nvPicPr>
        <xdr:cNvPr id="12" name="Picture 11">
          <a:extLst>
            <a:ext uri="{FF2B5EF4-FFF2-40B4-BE49-F238E27FC236}">
              <a16:creationId xmlns:a16="http://schemas.microsoft.com/office/drawing/2014/main" id="{CCCC8733-007B-E047-B238-3A513F1EAF4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575800" y="27279600"/>
          <a:ext cx="3048000" cy="3048000"/>
        </a:xfrm>
        <a:prstGeom prst="rect">
          <a:avLst/>
        </a:prstGeom>
        <a:ln w="34925">
          <a:noFill/>
        </a:ln>
        <a:effectLst>
          <a:glow>
            <a:schemeClr val="accent1">
              <a:alpha val="40000"/>
            </a:schemeClr>
          </a:glow>
          <a:outerShdw blurRad="127000" dist="38100" dir="2700000" algn="ctr">
            <a:srgbClr val="000000">
              <a:alpha val="45000"/>
            </a:srgbClr>
          </a:outerShdw>
        </a:effectLst>
        <a:scene3d>
          <a:camera prst="perspectiveFront" fov="2700000">
            <a:rot lat="20376000" lon="1938000" rev="20112001"/>
          </a:camera>
          <a:lightRig rig="soft" dir="t">
            <a:rot lat="0" lon="0" rev="0"/>
          </a:lightRig>
        </a:scene3d>
        <a:sp3d prstMaterial="translucentPowder">
          <a:bevelT w="203200" h="50800" prst="softRound"/>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516360</xdr:colOff>
      <xdr:row>48</xdr:row>
      <xdr:rowOff>200360</xdr:rowOff>
    </xdr:from>
    <xdr:to>
      <xdr:col>3</xdr:col>
      <xdr:colOff>1269840</xdr:colOff>
      <xdr:row>53</xdr:row>
      <xdr:rowOff>150240</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25" name="Ink 24">
              <a:extLst>
                <a:ext uri="{FF2B5EF4-FFF2-40B4-BE49-F238E27FC236}">
                  <a16:creationId xmlns:a16="http://schemas.microsoft.com/office/drawing/2014/main" id="{EB900178-0451-11EB-483B-89F3657EBBAF}"/>
                </a:ext>
              </a:extLst>
            </xdr14:cNvPr>
            <xdr14:cNvContentPartPr/>
          </xdr14:nvContentPartPr>
          <xdr14:nvPr macro=""/>
          <xdr14:xfrm>
            <a:off x="3792960" y="10690560"/>
            <a:ext cx="753480" cy="965880"/>
          </xdr14:xfrm>
        </xdr:contentPart>
      </mc:Choice>
      <mc:Fallback>
        <xdr:pic>
          <xdr:nvPicPr>
            <xdr:cNvPr id="25" name="Ink 24">
              <a:extLst>
                <a:ext uri="{FF2B5EF4-FFF2-40B4-BE49-F238E27FC236}">
                  <a16:creationId xmlns:a16="http://schemas.microsoft.com/office/drawing/2014/main" id="{EB900178-0451-11EB-483B-89F3657EBBAF}"/>
                </a:ext>
              </a:extLst>
            </xdr:cNvPr>
            <xdr:cNvPicPr/>
          </xdr:nvPicPr>
          <xdr:blipFill>
            <a:blip xmlns:r="http://schemas.openxmlformats.org/officeDocument/2006/relationships" r:embed="rId2"/>
            <a:stretch>
              <a:fillRect/>
            </a:stretch>
          </xdr:blipFill>
          <xdr:spPr>
            <a:xfrm>
              <a:off x="3757320" y="10654560"/>
              <a:ext cx="825120" cy="1037520"/>
            </a:xfrm>
            <a:prstGeom prst="rect">
              <a:avLst/>
            </a:prstGeom>
          </xdr:spPr>
        </xdr:pic>
      </mc:Fallback>
    </mc:AlternateContent>
    <xdr:clientData/>
  </xdr:twoCellAnchor>
  <xdr:twoCellAnchor editAs="oneCell">
    <xdr:from>
      <xdr:col>0</xdr:col>
      <xdr:colOff>667800</xdr:colOff>
      <xdr:row>47</xdr:row>
      <xdr:rowOff>51840</xdr:rowOff>
    </xdr:from>
    <xdr:to>
      <xdr:col>2</xdr:col>
      <xdr:colOff>788660</xdr:colOff>
      <xdr:row>53</xdr:row>
      <xdr:rowOff>145560</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26" name="Ink 25">
              <a:extLst>
                <a:ext uri="{FF2B5EF4-FFF2-40B4-BE49-F238E27FC236}">
                  <a16:creationId xmlns:a16="http://schemas.microsoft.com/office/drawing/2014/main" id="{6D1BD103-FBF8-6B10-A447-C6606CE98812}"/>
                </a:ext>
              </a:extLst>
            </xdr14:cNvPr>
            <xdr14:cNvContentPartPr/>
          </xdr14:nvContentPartPr>
          <xdr14:nvPr macro=""/>
          <xdr14:xfrm>
            <a:off x="667800" y="10338840"/>
            <a:ext cx="2190960" cy="1312920"/>
          </xdr14:xfrm>
        </xdr:contentPart>
      </mc:Choice>
      <mc:Fallback>
        <xdr:pic>
          <xdr:nvPicPr>
            <xdr:cNvPr id="26" name="Ink 25">
              <a:extLst>
                <a:ext uri="{FF2B5EF4-FFF2-40B4-BE49-F238E27FC236}">
                  <a16:creationId xmlns:a16="http://schemas.microsoft.com/office/drawing/2014/main" id="{6D1BD103-FBF8-6B10-A447-C6606CE98812}"/>
                </a:ext>
              </a:extLst>
            </xdr:cNvPr>
            <xdr:cNvPicPr/>
          </xdr:nvPicPr>
          <xdr:blipFill>
            <a:blip xmlns:r="http://schemas.openxmlformats.org/officeDocument/2006/relationships" r:embed="rId4"/>
            <a:stretch>
              <a:fillRect/>
            </a:stretch>
          </xdr:blipFill>
          <xdr:spPr>
            <a:xfrm>
              <a:off x="632160" y="10302840"/>
              <a:ext cx="2262600" cy="1384560"/>
            </a:xfrm>
            <a:prstGeom prst="rect">
              <a:avLst/>
            </a:prstGeom>
          </xdr:spPr>
        </xdr:pic>
      </mc:Fallback>
    </mc:AlternateContent>
    <xdr:clientData/>
  </xdr:twoCellAnchor>
  <xdr:twoCellAnchor editAs="oneCell">
    <xdr:from>
      <xdr:col>5</xdr:col>
      <xdr:colOff>1320</xdr:colOff>
      <xdr:row>47</xdr:row>
      <xdr:rowOff>116640</xdr:rowOff>
    </xdr:from>
    <xdr:to>
      <xdr:col>6</xdr:col>
      <xdr:colOff>684940</xdr:colOff>
      <xdr:row>53</xdr:row>
      <xdr:rowOff>161400</xdr:rowOff>
    </xdr:to>
    <mc:AlternateContent xmlns:mc="http://schemas.openxmlformats.org/markup-compatibility/2006">
      <mc:Choice xmlns:xdr14="http://schemas.microsoft.com/office/excel/2010/spreadsheetDrawing" Requires="xdr14">
        <xdr:contentPart xmlns:r="http://schemas.openxmlformats.org/officeDocument/2006/relationships" r:id="rId5">
          <xdr14:nvContentPartPr>
            <xdr14:cNvPr id="27" name="Ink 26">
              <a:extLst>
                <a:ext uri="{FF2B5EF4-FFF2-40B4-BE49-F238E27FC236}">
                  <a16:creationId xmlns:a16="http://schemas.microsoft.com/office/drawing/2014/main" id="{E8F9B943-C1AC-AA43-20EE-76B5D846277B}"/>
                </a:ext>
              </a:extLst>
            </xdr14:cNvPr>
            <xdr14:cNvContentPartPr/>
          </xdr14:nvContentPartPr>
          <xdr14:nvPr macro=""/>
          <xdr14:xfrm>
            <a:off x="5640120" y="10403640"/>
            <a:ext cx="1509120" cy="1263960"/>
          </xdr14:xfrm>
        </xdr:contentPart>
      </mc:Choice>
      <mc:Fallback>
        <xdr:pic>
          <xdr:nvPicPr>
            <xdr:cNvPr id="27" name="Ink 26">
              <a:extLst>
                <a:ext uri="{FF2B5EF4-FFF2-40B4-BE49-F238E27FC236}">
                  <a16:creationId xmlns:a16="http://schemas.microsoft.com/office/drawing/2014/main" id="{E8F9B943-C1AC-AA43-20EE-76B5D846277B}"/>
                </a:ext>
              </a:extLst>
            </xdr:cNvPr>
            <xdr:cNvPicPr/>
          </xdr:nvPicPr>
          <xdr:blipFill>
            <a:blip xmlns:r="http://schemas.openxmlformats.org/officeDocument/2006/relationships" r:embed="rId6"/>
            <a:stretch>
              <a:fillRect/>
            </a:stretch>
          </xdr:blipFill>
          <xdr:spPr>
            <a:xfrm>
              <a:off x="5604120" y="10367640"/>
              <a:ext cx="1580760" cy="1335600"/>
            </a:xfrm>
            <a:prstGeom prst="rect">
              <a:avLst/>
            </a:prstGeom>
          </xdr:spPr>
        </xdr:pic>
      </mc:Fallback>
    </mc:AlternateContent>
    <xdr:clientData/>
  </xdr:twoCellAnchor>
  <xdr:twoCellAnchor editAs="oneCell">
    <xdr:from>
      <xdr:col>4</xdr:col>
      <xdr:colOff>336500</xdr:colOff>
      <xdr:row>48</xdr:row>
      <xdr:rowOff>147080</xdr:rowOff>
    </xdr:from>
    <xdr:to>
      <xdr:col>4</xdr:col>
      <xdr:colOff>751580</xdr:colOff>
      <xdr:row>53</xdr:row>
      <xdr:rowOff>29280</xdr:rowOff>
    </xdr:to>
    <mc:AlternateContent xmlns:mc="http://schemas.openxmlformats.org/markup-compatibility/2006">
      <mc:Choice xmlns:xdr14="http://schemas.microsoft.com/office/excel/2010/spreadsheetDrawing" Requires="xdr14">
        <xdr:contentPart xmlns:r="http://schemas.openxmlformats.org/officeDocument/2006/relationships" r:id="rId7">
          <xdr14:nvContentPartPr>
            <xdr14:cNvPr id="28" name="Ink 27">
              <a:extLst>
                <a:ext uri="{FF2B5EF4-FFF2-40B4-BE49-F238E27FC236}">
                  <a16:creationId xmlns:a16="http://schemas.microsoft.com/office/drawing/2014/main" id="{5B0B1A4A-C23A-7FCA-BA69-36440BEF55F7}"/>
                </a:ext>
              </a:extLst>
            </xdr14:cNvPr>
            <xdr14:cNvContentPartPr/>
          </xdr14:nvContentPartPr>
          <xdr14:nvPr macro=""/>
          <xdr14:xfrm>
            <a:off x="5149800" y="10637280"/>
            <a:ext cx="415080" cy="898200"/>
          </xdr14:xfrm>
        </xdr:contentPart>
      </mc:Choice>
      <mc:Fallback>
        <xdr:pic>
          <xdr:nvPicPr>
            <xdr:cNvPr id="28" name="Ink 27">
              <a:extLst>
                <a:ext uri="{FF2B5EF4-FFF2-40B4-BE49-F238E27FC236}">
                  <a16:creationId xmlns:a16="http://schemas.microsoft.com/office/drawing/2014/main" id="{5B0B1A4A-C23A-7FCA-BA69-36440BEF55F7}"/>
                </a:ext>
              </a:extLst>
            </xdr:cNvPr>
            <xdr:cNvPicPr/>
          </xdr:nvPicPr>
          <xdr:blipFill>
            <a:blip xmlns:r="http://schemas.openxmlformats.org/officeDocument/2006/relationships" r:embed="rId8"/>
            <a:stretch>
              <a:fillRect/>
            </a:stretch>
          </xdr:blipFill>
          <xdr:spPr>
            <a:xfrm>
              <a:off x="5114160" y="10601280"/>
              <a:ext cx="486720" cy="969840"/>
            </a:xfrm>
            <a:prstGeom prst="rect">
              <a:avLst/>
            </a:prstGeom>
          </xdr:spPr>
        </xdr:pic>
      </mc:Fallback>
    </mc:AlternateContent>
    <xdr:clientData/>
  </xdr:twoCellAnchor>
  <xdr:twoCellAnchor editAs="oneCell">
    <xdr:from>
      <xdr:col>2</xdr:col>
      <xdr:colOff>726380</xdr:colOff>
      <xdr:row>48</xdr:row>
      <xdr:rowOff>176600</xdr:rowOff>
    </xdr:from>
    <xdr:to>
      <xdr:col>3</xdr:col>
      <xdr:colOff>96240</xdr:colOff>
      <xdr:row>52</xdr:row>
      <xdr:rowOff>166240</xdr:rowOff>
    </xdr:to>
    <mc:AlternateContent xmlns:mc="http://schemas.openxmlformats.org/markup-compatibility/2006">
      <mc:Choice xmlns:xdr14="http://schemas.microsoft.com/office/excel/2010/spreadsheetDrawing" Requires="xdr14">
        <xdr:contentPart xmlns:r="http://schemas.openxmlformats.org/officeDocument/2006/relationships" r:id="rId9">
          <xdr14:nvContentPartPr>
            <xdr14:cNvPr id="31" name="Ink 30">
              <a:extLst>
                <a:ext uri="{FF2B5EF4-FFF2-40B4-BE49-F238E27FC236}">
                  <a16:creationId xmlns:a16="http://schemas.microsoft.com/office/drawing/2014/main" id="{2CFC45F7-3CA1-15E8-DD28-067B58D109F9}"/>
                </a:ext>
              </a:extLst>
            </xdr14:cNvPr>
            <xdr14:cNvContentPartPr/>
          </xdr14:nvContentPartPr>
          <xdr14:nvPr macro=""/>
          <xdr14:xfrm>
            <a:off x="2796480" y="10666800"/>
            <a:ext cx="576360" cy="802440"/>
          </xdr14:xfrm>
        </xdr:contentPart>
      </mc:Choice>
      <mc:Fallback>
        <xdr:pic>
          <xdr:nvPicPr>
            <xdr:cNvPr id="31" name="Ink 30">
              <a:extLst>
                <a:ext uri="{FF2B5EF4-FFF2-40B4-BE49-F238E27FC236}">
                  <a16:creationId xmlns:a16="http://schemas.microsoft.com/office/drawing/2014/main" id="{2CFC45F7-3CA1-15E8-DD28-067B58D109F9}"/>
                </a:ext>
              </a:extLst>
            </xdr:cNvPr>
            <xdr:cNvPicPr/>
          </xdr:nvPicPr>
          <xdr:blipFill>
            <a:blip xmlns:r="http://schemas.openxmlformats.org/officeDocument/2006/relationships" r:embed="rId10"/>
            <a:stretch>
              <a:fillRect/>
            </a:stretch>
          </xdr:blipFill>
          <xdr:spPr>
            <a:xfrm>
              <a:off x="2760480" y="10631160"/>
              <a:ext cx="648000" cy="874080"/>
            </a:xfrm>
            <a:prstGeom prst="rect">
              <a:avLst/>
            </a:prstGeom>
          </xdr:spPr>
        </xdr:pic>
      </mc:Fallback>
    </mc:AlternateContent>
    <xdr:clientData/>
  </xdr:twoCellAnchor>
  <xdr:twoCellAnchor editAs="oneCell">
    <xdr:from>
      <xdr:col>7</xdr:col>
      <xdr:colOff>736600</xdr:colOff>
      <xdr:row>45</xdr:row>
      <xdr:rowOff>38100</xdr:rowOff>
    </xdr:from>
    <xdr:to>
      <xdr:col>10</xdr:col>
      <xdr:colOff>101600</xdr:colOff>
      <xdr:row>54</xdr:row>
      <xdr:rowOff>50800</xdr:rowOff>
    </xdr:to>
    <xdr:pic>
      <xdr:nvPicPr>
        <xdr:cNvPr id="32" name="Picture 31">
          <a:extLst>
            <a:ext uri="{FF2B5EF4-FFF2-40B4-BE49-F238E27FC236}">
              <a16:creationId xmlns:a16="http://schemas.microsoft.com/office/drawing/2014/main" id="{3EF101F5-223E-BE4D-9B54-4747C2E29971}"/>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026400" y="9918700"/>
          <a:ext cx="1841500" cy="1841500"/>
        </a:xfrm>
        <a:prstGeom prst="rect">
          <a:avLst/>
        </a:prstGeom>
        <a:ln w="34925">
          <a:noFill/>
        </a:ln>
        <a:effectLst>
          <a:glow>
            <a:schemeClr val="accent1">
              <a:alpha val="40000"/>
            </a:schemeClr>
          </a:glow>
          <a:outerShdw blurRad="127000" dist="38100" dir="2700000" algn="ctr">
            <a:srgbClr val="000000">
              <a:alpha val="45000"/>
            </a:srgbClr>
          </a:outerShdw>
        </a:effectLst>
        <a:scene3d>
          <a:camera prst="perspectiveFront" fov="2700000">
            <a:rot lat="20376000" lon="1938000" rev="20112001"/>
          </a:camera>
          <a:lightRig rig="soft" dir="t">
            <a:rot lat="0" lon="0" rev="0"/>
          </a:lightRig>
        </a:scene3d>
        <a:sp3d prstMaterial="translucentPowder">
          <a:bevelT w="203200" h="50800" prst="softRound"/>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317500</xdr:colOff>
      <xdr:row>50</xdr:row>
      <xdr:rowOff>114300</xdr:rowOff>
    </xdr:from>
    <xdr:to>
      <xdr:col>12</xdr:col>
      <xdr:colOff>63500</xdr:colOff>
      <xdr:row>64</xdr:row>
      <xdr:rowOff>152400</xdr:rowOff>
    </xdr:to>
    <xdr:pic>
      <xdr:nvPicPr>
        <xdr:cNvPr id="7" name="Picture 6">
          <a:extLst>
            <a:ext uri="{FF2B5EF4-FFF2-40B4-BE49-F238E27FC236}">
              <a16:creationId xmlns:a16="http://schemas.microsoft.com/office/drawing/2014/main" id="{46DC626B-2E9B-A3ED-9ADE-3EC21CA3FD3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8928100" y="11264900"/>
          <a:ext cx="3048000" cy="3048000"/>
        </a:xfrm>
        <a:prstGeom prst="rect">
          <a:avLst/>
        </a:prstGeom>
        <a:ln w="34925">
          <a:noFill/>
        </a:ln>
        <a:effectLst>
          <a:glow>
            <a:schemeClr val="accent1">
              <a:alpha val="40000"/>
            </a:schemeClr>
          </a:glow>
          <a:outerShdw blurRad="127000" dist="38100" dir="2700000" algn="ctr">
            <a:srgbClr val="000000">
              <a:alpha val="45000"/>
            </a:srgbClr>
          </a:outerShdw>
        </a:effectLst>
        <a:scene3d>
          <a:camera prst="perspectiveFront" fov="2700000">
            <a:rot lat="20376000" lon="1938000" rev="20112001"/>
          </a:camera>
          <a:lightRig rig="soft" dir="t">
            <a:rot lat="0" lon="0" rev="0"/>
          </a:lightRig>
        </a:scene3d>
        <a:sp3d prstMaterial="translucentPowder">
          <a:bevelT w="203200" h="50800" prst="softRound"/>
        </a:sp3d>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4:44.905"/>
    </inkml:context>
    <inkml:brush xml:id="br0">
      <inkml:brushProperty name="width" value="0.2" units="cm"/>
      <inkml:brushProperty name="height" value="0.2" units="cm"/>
      <inkml:brushProperty name="color" value="#FFC114"/>
    </inkml:brush>
  </inkml:definitions>
  <inkml:trace contextRef="#ctx0" brushRef="#br0">4124 72 24575,'-83'-3'0,"0"1"0,8 0 0,-5-1 0,-5 1 0,-1-2 0,-6 1 0,-3-1 0,-2 0-656,9 0 1,-1 1-1,-3-1 1,0 1 0,0-1 381,-5 1 0,0-1 1,0 1-1,-1 0 1,0 0 273,1 0 0,0 1 0,0-1 0,1 2 0,1 0 0,4 1 0,1 0 0,1 1 0,1 1 0,2-1 0,-14 2 0,3-1 0,1 2 0,3 0 0,11 1 0,1 1 0,3 0 0,3 2 0,-7 2 0,4 1 0,6 2 709,-9 6 0,10 3-709,20-1 0,7 5 755,-6 27-755,24 13 0,14 11 0,5 9 2472,1 10-2472,4-45 0,1 1 0,-2 9 0,0 2 0,0 6 0,1 2 0,-1 8 0,1 2 0,0 8 0,1 1 0,0 3 0,2 0 0,1 4 0,3 0 0,4-2 0,5-1 0,4-5 0,6-1 0,4-6 0,4-2 0,2-5 0,2-3 0,0-4 0,-1-3 0,0-2 0,-1-1 0,-2-6 0,0-2 0,-3-5 0,0-1 0,22 38 0,-5-11 0,-5-4 0,-3-2 0,-2-4 0,-5-3 0,-1-4 0,-3-3 0,-3-4 0,-1-7 0,-4-9 0,-3-8 0,-4-3 0,-2-1 0,1 7 0,4 12 0,2 10 0,2 9 0,-2-2 0,-3-9 0,-1-8 0,-4-12 0,-1-2 0,-4-12 0,1 1 0,-3-9 0,2 3 0,0 0 0,0 3 0,1 2 0,3 8 0,4 11 0,4 14 0,3 8 0,1 3 0,-4-5 0,-2-12 0,-5-11 0,1-8 0,-4-3 0,0-8 0,-1 3 0,-1-10 0,0 3 0,0-3 0,0 0 0,-1-2 0,-23-4 0,-11-10 0,-24-13 0,-5-12 0,-2-10 0,7 0 0,12 6 0,12 8 0,11 11 0,3 6 0,1 0 0,0 2 0,-1-1 0,-7-1 0,-19-9 0,-27-11 0,22 11 0,-3-2 0,-7-3 0,-1 0 0,2 1 0,2 0 0,7 2 0,4 2 0,-22-11 0,28 13 0,17 11 0,14 7 0,9 2 0,12 6 0,12 6 0,12 8 0,11 6 0,4-1 0,2 2 0,1-1 0,-1 1 0,7 3 0,10 6 0,12 10 0,-37-21 0,1 2 0,2 2 0,0 0 0,0-1 0,1 1 0,-2-2 0,-1 1 0,-3-1 0,-1-1 0,36 20 0,-11-4 0,-9-3 0,-9-3 0,-10-4 0,-9-4 0,-8-6 0,-3-2 0,-2 0 0,-2 0 0,-4-3 0,-3-4 0,-5-9 0,-2-20 0,-5-25 0,-1-19 0,-1-10 0,1 7 0,3 11 0,0 9 0,0 3 0,0-3 0,5-8 0,4-13 0,6-13 0,5-11 0,-9 37 0,1-2 0,0-3 0,1-2 0,0-2 0,0 1 0,0 1 0,0 3 0,11-41 0,-7 24 0,-7 21 0,-6 14 0,-4 10 0,1-1 0,4-6 0,6-18 0,7-28 0,4-14 0,-10 44 0,1 1 0,8-34 0,-5 28 0,-6 17 0,-5 17 0,-3 9 0,-2 6 0,-6 35 0,-12 14 0,-14 37 0,-12 7 0,20-39 0,1 1 0,1 0 0,1 2 0,1-1 0,2 1 0,2-2 0,2-1 0,-13 40 0,7-11 0,5-12 0,3-9 0,0-1 0,-3 3 0,-4 3 0,-3 5 0,-2-1 0,-1-5 0,2-9 0,4-9 0,6-7 0,3-7 0,2-2 0,1-4 0,2-2 0,3-1 0,0 1 0,2 2 0,0 1 0,0 0 0,0-1 0,0-3 0,0 0 0,0-1 0,0-3 0,0-1 0,-2-1 0,-1 2 0,1 2 0,0 1 0,1 2 0,-3 3 0,3-8 0,-3 4 0,4-7 0,0 4 0,-2-1 0,0 0 0,-1 2 0,1-2 0,2 1 0,0-2 0,0 2 0,0-6 0,0 3 0,0-5 0,0 3 0,-1 0 0,-2 0 0,1 3 0,0-6 0,1 4 0,1-5 0,0 1 0,0 0 0,0-1 0,0 0 0,0-2 0,-5 1 0,0-3 0,-6-1 0,-3-9 0,-9-15 0,-6-10 0,-2-6 0,2 4 0,7 7 0,0 1 0,0 3 0,3 4 0,0 4 0,4 3 0,-1 3 0,2 1 0,-3-1 0,7 3 0,-5-3 0,6 1 0,-2-2 0,0-1 0,0 1 0,1 1 0,1 2 0,0 2 0,0-1 0,-1 2 0,2 0 0,-6 0 0,5 0 0,-5 1 0,4-1 0,-2 1 0,0-1 0,0-1 0,-1 1 0,0-2 0,-1 2 0,0 0 0,-4-4 0,8 6 0,-7-6 0,5 7 0,-5-2 0,-2 0 0,0 0 0,2-3 0,1 1 0,0-1 0,0 2 0,0 0 0,0-2 0,2 1 0,2-2 0,-2-2 0,-1 1 0,-2-3 0,-2 0 0,0-2 0,-1-1 0,-2 0 0,-3-1 0,-2-2 0,-1-2 0,2 1 0,2 0 0,0 0 0,1 1 0,1 3 0,1 3 0,4 1 0,-4 0 0,10 3 0,-4-2 0,5 3 0,-4-2 0,-3-1 0,-2-1 0,0-1 0,-2-1 0,-1 0 0,0 1 0,1 2 0,4 2 0,3 0 0,3 3 0,3 3 0,1-1 0,-2 0 0,4 1 0,-3-1 0,4 1 0,1 0 0,1-3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4:50.973"/>
    </inkml:context>
    <inkml:brush xml:id="br0">
      <inkml:brushProperty name="width" value="0.2" units="cm"/>
      <inkml:brushProperty name="height" value="0.2" units="cm"/>
      <inkml:brushProperty name="color" value="#FFC114"/>
    </inkml:brush>
  </inkml:definitions>
  <inkml:trace contextRef="#ctx0" brushRef="#br0">908 1 24575,'0'69'0,"0"1"0,0 12 0,-1 7 0,-2 4 0,1-38 0,-2-2 0,0 10 0,-1-1 0,-1-9 0,1-4 0,-3 19 0,0-18 0,3-10 0,2-4 0,-2-2 0,3-1 0,-2 0 0,0 3 0,0 4 0,-2 8 0,-1 3 0,-1 4 0,0-4 0,1-7 0,2-8 0,2-6 0,-1 5 0,0 9 0,-1 12 0,-1 9 0,3 0 0,0-7 0,3-10 0,-1-10 0,-1-9 0,-1-5 0,1-3 0,1-2 0,1-1 0,-1 0 0,-1-1 0,-1-2 0,1-1 0,-1 0 0,0 3 0,0 3 0,-1 5 0,1 5 0,-2 2 0,0-1 0,2-2 0,0-3 0,0-1 0,0 1 0,-1-1 0,1-2 0,-2-7 0,0-6 0,-2-6 0,0-3 0,-2-2 0,-7-12 0,-7-19 0,-10-20 0,-11-19 0,-5-6 0,0 0 0,3 1 0,10 7 0,7 9 0,4 7 0,7 9 0,0 7 0,1 3 0,-1 1 0,-5-2 0,-3-7 0,-7-7 0,-5-2 0,-1-1 0,3 7 0,7 8 0,13 17 0,7 7 0,12 17 0,7 11 0,12 17 0,16 19 0,20 27 0,-25-36 0,0 1 0,-2-2 0,0 0 0,19 31 0,-15-20 0,-5 0 0,-3-4 0,-1 1 0,-2 1 0,3-1 0,-1 0 0,-2-4 0,-2-6 0,-2-8 0,-1-5 0,0-3 0,0-1 0,0-1 0,0-1 0,-2-2 0,-3 1 0,0 0 0,-3-1 0,1 1 0,2 2 0,-2 1 0,1 0 0,-2-1 0,-2-2 0,-2-1 0,-2-3 0,0-3 0,-3-5 0,1-3 0,1-14 0,4-10 0,2-18 0,2-16 0,2-7 0,1-4 0,1 5 0,0 12 0,-2 8 0,0 9 0,-1 3 0,-1 0 0,-1 0 0,-1-2 0,2 0 0,1-1 0,0-1 0,2-2 0,0 0 0,3-1 0,1 1 0,-2 1 0,1-3 0,0 0 0,1 0 0,1 0 0,0 4 0,-3 5 0,-2 5 0,-2 5 0,-1-2 0,0-3 0,0-4 0,1-5 0,2-2 0,4-4 0,1-3 0,1-2 0,0 3 0,-1 5 0,-3 6 0,-2 6 0,-3 7 0,-4 5 0,-4 7 0,-18 43 0,-9 9 0,2 2 0,-3 4 0,0-2 0,0 0 0,3-1 0,1-2 0,-14 39 0,11-29 0,2-9 0,-3-5 0,-2-4 0,3-5 0,3-7 0,1-3 0,4-3 0,1 1 0,-1-1 0,2 1 0,-1 0 0,0 0 0,-1 2 0,-3 1 0,-1 1 0,-1-1 0,1-1 0,-1 0 0,1-1 0,-1 0 0,1 1 0,1-2 0,1-2 0,3-1 0,2-4 0,0 1 0,2-2 0,1-2 0,2-1 0,1-2 0,2-2 0,0-1 0,1-2 0,1-1 0,2 1 0,0-2 0,-2 1 0,0 0 0,0-1 0,0 1 0,0-2 0,0 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4:58.056"/>
    </inkml:context>
    <inkml:brush xml:id="br0">
      <inkml:brushProperty name="width" value="0.2" units="cm"/>
      <inkml:brushProperty name="height" value="0.2" units="cm"/>
      <inkml:brushProperty name="color" value="#FFC114"/>
    </inkml:brush>
  </inkml:definitions>
  <inkml:trace contextRef="#ctx0" brushRef="#br0">1152 1 24575,'0'52'0,"0"10"0,0 22 0,0-27 0,0 4 0,0 11 0,0 4 0,-1 12 0,-1 3 0,-2 2 0,0 0 0,0-2 0,-1-3 0,0-8 0,0-3 0,2-14 0,0-4 0,-2 31 0,1-28 0,1-18 0,0-13 0,2-5 0,1-5 0,0-1 0,0-1 0,0 2 0,0 1 0,-2 2 0,-1 6 0,0 3 0,-1 10 0,1 7 0,-2 6 0,0 3 0,2 3 0,-2 0 0,2-2 0,0 2 0,1-1 0,0-1 0,-1-7 0,-2-10 0,0-12 0,2-7 0,1-3 0,2-2 0,0 0 0,0 1 0,0 2 0,0 6 0,0 7 0,0 5 0,-3 7 0,0 2 0,1-1 0,-1-2 0,3-4 0,-2-3 0,0-3 0,-1-3 0,1-2 0,2-1 0,0 3 0,0-1 0,0 1 0,0 1 0,0 1 0,0 2 0,0 1 0,0 3 0,0-2 0,0-3 0,0-6 0,0-5 0,0-3 0,0-3 0,0-2 0,0-2 0,0 1 0,0-7 0,0 4 0,0-2 0,0 2 0,0 0 0,0 3 0,0 0 0,0 2 0,0-2 0,0 0 0,0-6 0,0 1 0,0-5 0,0 2 0,0 0 0,0 0 0,0 4 0,0-4 0,0 4 0,0-5 0,0 1 0,0-1 0,0-1 0,0 0 0,0-1 0,-15-11 0,-7-11 0,-21-22 0,-9-17 0,-8-12 0,25 27 0,0-2 0,0 1 0,0-1 0,4 3 0,1 0 0,-20-26 0,15 18 0,9 11 0,3 7 0,2 1 0,3 1 0,1 1 0,0 2 0,-1 1 0,0 2 0,1-3 0,0-1 0,0-1 0,-2-5 0,-6-5 0,-6-10 0,-8-11 0,-6-5 0,0 4 0,4 10 0,9 12 0,3 10 0,17 13 0,0 4 0,11 7 0,19 20 0,3 6 0,21 23 0,-4 3 0,2 2 0,0-1 0,-2-3 0,-2-2 0,-2-1 0,-4 2 0,-3-1 0,-3-1 0,-3-2 0,-1-3 0,0-4 0,-2-4 0,-3-4 0,-3-1 0,1 0 0,0 2 0,2 0 0,2 1 0,0 2 0,2 0 0,0 0 0,1-3 0,-1-3 0,0-4 0,-2-2 0,-1 0 0,-2 0 0,-1-2 0,3-3 0,-7-4 0,4-1 0,-7-2 0,4 1 0,2 1 0,0 0 0,3 2 0,1 1 0,0 1 0,-2 3 0,-1-2 0,-1 0 0,2 0 0,0-2 0,-1 5 0,-3-8 0,0 4 0,-3-5 0,1 2 0,1 0 0,0 0 0,0 0 0,1 1 0,0 0 0,0-1 0,-1 1 0,-2-4 0,-1 1 0,0-2 0,2 1 0,-4-2 0,3 0 0,-4 0 0,1-1 0,1-2 0,0 0 0,2-2 0,-2 0 0,1-4 0,-1-10 0,2-15 0,1-17 0,6-13 0,2-4 0,4-1 0,2 5 0,0 5 0,0-1 0,-1 2 0,1-1 0,1-1 0,1 5 0,0 6 0,1 2 0,-1 4 0,2 1 0,-1 0 0,-2 4 0,-1 5 0,-2 1 0,-1 2 0,-1 3 0,-1-2 0,-1 2 0,-1 0 0,-2 2 0,1 1 0,-1 0 0,1 0 0,-1 0 0,1 1 0,2-1 0,1-3 0,2 0 0,0-2 0,-2-1 0,0 1 0,-1 0 0,2 2 0,1 0 0,-1 4 0,1-1 0,0 0 0,-1 0 0,-1 2 0,-2 2 0,-1 3 0,-2 0 0,-1 3 0,-1 0 0,0 0 0,-3 2 0,-1 0 0,-2 1 0,-1 3 0,-19 31 0,-7 3 0,-20 36 0,-2-1 0,-1 4 0,1 1 0,3-7 0,3-8 0,8-10 0,5-10 0,4-10 0,4-3 0,2-6 0,-1-2 0,3-3 0,-2 0 0,0-1 0,1 3 0,-1 2 0,1-1 0,0 1 0,1 0 0,0 1 0,-2 1 0,-1 2 0,-2 1 0,0 3 0,0 3 0,-1 1 0,0 1 0,2 1 0,1-1 0,2 1 0,0 1 0,1-3 0,1-3 0,2-1 0,1-3 0,2 1 0,1-1 0,-1-2 0,0-1 0,1 1 0,1-1 0,3-1 0,-2-1 0,2-1 0,0 0 0,1 0 0,2 2 0,0-7 0,-1 1 0,-1-8 0,-2-2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5:03.756"/>
    </inkml:context>
    <inkml:brush xml:id="br0">
      <inkml:brushProperty name="width" value="0.2" units="cm"/>
      <inkml:brushProperty name="height" value="0.2" units="cm"/>
      <inkml:brushProperty name="color" value="#FFC114"/>
    </inkml:brush>
  </inkml:definitions>
  <inkml:trace contextRef="#ctx0" brushRef="#br0">104 1 24575,'5'41'0,"3"3"0,1-4 0,7 2 0,3-2 0,1-1 0,-2-3 0,0-3 0,-3-4 0,-3-5 0,-1-3 0,-3-2 0,0 0 0,-1-1 0,2 2 0,4 5 0,-1 4 0,1 3 0,-2-1 0,0-4 0,-2-5 0,1-3 0,2 3 0,1 5 0,2 9 0,3 8 0,1 5 0,4 6 0,2 4 0,3 6 0,3 4 0,-1 1 0,0-3 0,-2-5 0,-2-7 0,-2-3 0,-2 0 0,-3 1 0,0 5 0,1 0 0,-1 5 0,1 1 0,-1 2 0,-1-1 0,-2-4 0,-2-8 0,-3-8 0,-2-8 0,-4-9 0,0-6 0,-2-5 0,0-3 0,-1-1 0,-1-7 0,1-1 0,-18-22 0,-2 3 0,-23-19 0,2 6 0,-3-4 0,3 2 0,6 5 0,6 4 0,6 5 0,1-2 0,-3-4 0,1-4 0,-1-4 0,2 1 0,2 4 0,0 2 0,2 3 0,0-2 0,1-1 0,1 0 0,-1 0 0,1 3 0,1 3 0,-4 1 0,-2 3 0,-4 2 0,-1 0 0,2 0 0,2 1 0,3-1 0,2 2 0,2 0 0,-5-1 0,8 3 0,-6-3 0,5 5 0,-8-1 0,-2 3 0,0 0 0,-1 2 0,9-2 0,-3 0 0,9-3 0,0-3 0,2 0 0,4 0 0,0 2 0,4 2 0,6 2 0,9 2 0,12 3 0,7 5 0,6 6 0,3 7 0,3 3 0,3 3 0,-1-1 0,-2 1 0,-5 1 0,-6 0 0,-5 2 0,-6-2 0,-4-1 0,-3-2 0,-2 0 0,-3-1 0,-2-2 0,-2-2 0,-1-3 0,-1-1 0,-1 0 0,0 2 0,-1 1 0,0-1 0,2 3 0,1 3 0,2 3 0,3 3 0,4-3 0,1 0 0,0-2 0,0-3 0,0-1 0,0-2 0,3 0 0,0 0 0,-1-1 0,-2-4 0,-3-4 0,-3-4 0,-3-4 0,-2-1 0,0-1 0,-1 0 0,-1-2 0,1-8 0,-2-8 0,1-8 0,1-4 0,-1 3 0,1 3 0,1 3 0,0 2 0,0-2 0,-2-1 0,-1 0 0,-1-1 0,0-2 0,1-2 0,0-3 0,0 0 0,0 0 0,0-1 0,0 1 0,0 0 0,0 1 0,0 1 0,-3 0 0,-1 2 0,-1 2 0,2-1 0,1 1 0,1 0 0,1 0 0,-3-1 0,2-2 0,1-3 0,1-1 0,2 0 0,0-2 0,1-11 0,5-21 0,8-22 0,-9 37 0,1 0 0,16-42 0,-2 24 0,-11 25 0,-7 24 0,-7 15 0,-3 23 0,-3 15 0,-6 19 0,-5 3 0,-6 6 0,-3 0 0,1 7 0,-3 7 0,0-5 0,3-10 0,2-11 0,4-10 0,0-2 0,3 1 0,0 3 0,2-1 0,1-2 0,-3-3 0,1-4 0,-1-5 0,0-1 0,1-3 0,1-1 0,0-1 0,2-2 0,2-1 0,2 1 0,3 0 0,2-1 0,0 1 0,0 0 0,0-1 0,0 1 0,0 0 0,0 0 0,0 0 0,0-1 0,0 1 0,0 0 0,0-1 0,0-2 0,0-2 0,0-4 0,0-3 0,0-2 0,0-1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3:11.604"/>
    </inkml:context>
    <inkml:brush xml:id="br0">
      <inkml:brushProperty name="width" value="0.2" units="cm"/>
      <inkml:brushProperty name="height" value="0.2" units="cm"/>
      <inkml:brushProperty name="color" value="#FFC114"/>
    </inkml:brush>
  </inkml:definitions>
  <inkml:trace contextRef="#ctx0" brushRef="#br0">1036 0 24575,'0'40'0,"0"3"0,0 5 0,0 3 0,0 1 0,0-1 0,-1 1 0,-1-2 0,-2-1 0,-1-4 0,1-7 0,1-4 0,2-2 0,-1-1 0,0 0 0,-1-1 0,1-1 0,1 1 0,-1 0 0,-1-2 0,0-2 0,1-1 0,1-1 0,-1 2 0,0 3 0,-3 2 0,1 3 0,-1 3 0,0 2 0,0 5 0,0 1 0,2-2 0,-2-1 0,2-6 0,0-5 0,-1-5 0,1-4 0,1-1 0,-1 1 0,3 0 0,0 0 0,0-1 0,0 3 0,0 3 0,0-1 0,0 0 0,0 1 0,0 0 0,0 3 0,0 0 0,0 1 0,0-1 0,0 0 0,0-3 0,0-3 0,0-3 0,0-2 0,0 1 0,0 2 0,0-1 0,0 3 0,0-1 0,0 1 0,0 0 0,0-2 0,0 2 0,0-2 0,0 3 0,0 3 0,0 1 0,0 4 0,0-1 0,0 0 0,0-5 0,0-3 0,0-3 0,0 0 0,0 0 0,0 1 0,0 0 0,0-5 0,0-2 0,0-3 0,0-2 0,0 0 0,0-1 0,0-1 0,0-1 0,-1-2 0,-2-1 0,1 2 0,0-2 0,2 2 0,0 1 0,0-1 0,0 0 0,-6-2 0,-4-2 0,-8-9 0,-2-5 0,-2-6 0,6-3 0,0 0 0,1-2 0,0-4 0,-3-5 0,2 2 0,-2-2 0,3 5 0,0 6 0,0 2 0,1 5 0,0 2 0,1-1 0,2 2 0,2-1 0,0 0 0,1 1 0,-4-4 0,5 7 0,-4-6 0,4 7 0,-2-3 0,0-2 0,0-4 0,1-1 0,-1-2 0,-1 0 0,1 2 0,0 1 0,-2 2 0,-3-4 0,4 7 0,-3-3 0,5 7 0,-3-3 0,-1-2 0,0-1 0,-1 1 0,0-2 0,-2 1 0,-1-1 0,-5-4 0,-1-2 0,-2-2 0,0 0 0,-1 2 0,0 3 0,0 0 0,-2 0 0,1 0 0,0 0 0,5 4 0,4 3 0,3 1 0,3 1 0,-1-1 0,0 0 0,2 0 0,1 0 0,4 2 0,4 3 0,11 5 0,10 10 0,10 8 0,3 10 0,-2 4 0,1 1 0,-3-1 0,-2-2 0,1-3 0,-2 0 0,-1-1 0,0 1 0,1 3 0,3 3 0,9 8 0,6 10 0,6 10 0,2 4 0,-6 0 0,-3-4 0,-4-6 0,-3-2 0,-5-7 0,-4-5 0,-5-6 0,-2-9 0,-3-3 0,-1-7 0,-2-3 0,-2-2 0,0-4 0,0 0 0,-1-1 0,3-1 0,0 0 0,0-1 0,2-2 0,0-2 0,3 0 0,-8-1 0,8 0 0,-12 0 0,7 0 0,-7 0 0,3 0 0,1 0 0,-1 0 0,1-3 0,-2-3 0,1-7 0,-3-6 0,-1-1 0,1-4 0,0 2 0,2 0 0,1-2 0,1 2 0,1 0 0,0 0 0,2 0 0,-1-2 0,2-5 0,2-4 0,2-4 0,4-4 0,3-1 0,3 1 0,1-1 0,1 0 0,2 1 0,2-4 0,1-1 0,2-2 0,-1-4 0,0 4 0,-2 0 0,0 5 0,-5 5 0,0 3 0,-4 6 0,-2 3 0,-3 2 0,0 0 0,1-1 0,0 3 0,-1-2 0,-1 2 0,-3 1 0,-1 3 0,-5 5 0,-1 0 0,-4 3 0,2-3 0,-2 2 0,2-4 0,2-2 0,0 1 0,0 0 0,0 2 0,-3 1 0,1 0 0,-3 7 0,-1 0 0,-16 21 0,-2 0 0,-21 26 0,-1 1 0,-3 3 0,1 0 0,8-12 0,5-3 0,3-2 0,1-1 0,-1-1 0,0 0 0,-3-1 0,0 0 0,-3 0 0,-2 0 0,2 0 0,1 0 0,-2 3 0,1 0 0,-3 3 0,3 3 0,0 0 0,3 1 0,2 0 0,4-2 0,1 1 0,2 0 0,1 1 0,-2-1 0,1-4 0,0-5 0,1-1 0,5-2 0,1-1 0,2-2 0,1-4 0,-1-4 0,3-2 0,1-1 0,0-3 0,0 1 0,1-2 0,-1 2 0,1 0 0,-1 1 0,1-1 0,2-2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3:23.903"/>
    </inkml:context>
    <inkml:brush xml:id="br0">
      <inkml:brushProperty name="width" value="0.2" units="cm"/>
      <inkml:brushProperty name="height" value="0.2" units="cm"/>
      <inkml:brushProperty name="color" value="#FFC114"/>
    </inkml:brush>
  </inkml:definitions>
  <inkml:trace contextRef="#ctx0" brushRef="#br0">6086 181 24575,'-91'-3'0,"19"-2"0,-9-3 0,10-1 0,-4-2 0,-3 0-1075,-10-2 0,-2-1 1,0 1 1074,4 0 0,0-1 0,1 1 0,8 2 0,1 1 0,3 2 507,-19 0 0,4 3-507,4 0 0,-1 2 0,2 1 0,-1 1 0,-3 0 0,-1 2 0,21-1 0,-2 0 0,-1 0-27,-6 0 0,-1 0 0,-1 1 27,0 1 0,-1 0 0,1 2 0,4 0 0,-1 1 0,4 1 0,-22 5 0,5 1 0,17 1 0,5 1 813,12-2 0,3 1-813,-33 12 0,7 7 0,-11 10 332,37-16 1,-2 2-333,-8 4 0,0 1 0,-3 2 0,0 1 0,-1-1 0,0 0 0,3-1 0,1 1 0,4-4 0,2 1 0,4-2 0,2 1 0,5-2 0,2 1 0,-32 29 0,8 0 0,11-3 0,6-2 0,2 4 0,-1 7 0,-5 18 0,24-36 0,1 3 0,-2 3 0,0 3 0,2 1 0,1 1 0,2-3 0,2 0 0,3-4 0,2-1 0,-7 37 0,8-14 0,6-4 0,3 1 0,3 8 0,2 11 0,3 9 0,0-45 0,0 0 0,0 2 0,0 1 0,0 1 0,0 1 0,0-1 0,0 0 0,0-4 0,0-3 0,0 38 0,0-21 0,0-17 0,0-11 0,0-9 0,0-5 0,0-1 0,0 0 0,0 4 0,3 8 0,0 5 0,0 3 0,-1-2 0,-2-5 0,0-6 0,0-5 0,0-11 0,0-4 0,0-8 0,0 1 0,0 5 0,0 0 0,0 5 0,0 0 0,0 2 0,0-1 0,-1-5 0,-6-4 0,-8-14 0,-10-15 0,-14-27 0,-5-18 0,2-5 0,8 0 0,9 11 0,2 2 0,1 6 0,1 5 0,0 6 0,-4 1 0,-9-3 0,-13-6 0,-11-10 0,-5-5 0,4 4 0,11 6 0,11 12 0,11 13 0,8 8 0,7 10 0,3 5 0,4 0 0,1 2 0,-2-2 0,0-3 0,-4-5 0,-10-10 0,-9-14 0,-13-9 0,-4-4 0,7 8 0,9 13 0,15 17 0,9 20 0,9 16 0,8 16 0,12 9 0,10 5 0,6 2 0,3 2 0,1-1 0,0 4 0,0 0 0,0 0 0,4 4 0,1 4 0,1 9 0,0 8 0,-5 0 0,-4-4 0,-5-6 0,-5-8 0,-1-9 0,-1-8 0,-1-6 0,1-4 0,1-5 0,0 0 0,-1-4 0,-4-2 0,-3-2 0,-3-4 0,3 0 0,-9-11 0,0-3 0,-9-7 0,1-1 0,1-11 0,-1-5 0,3-9 0,-1-1 0,3 1 0,2-2 0,3-5 0,3-3 0,4-7 0,12-14 0,17-10 0,-17 26 0,3-1 0,6-3 0,2-1 0,-1 2 0,0 0 0,-3 3 0,-1 1 0,27-24 0,-15 15 0,-9 10 0,-4 3 0,-3 2 0,1-3 0,-1-1 0,-2 1 0,0-2 0,0 0 0,2-1 0,4-4 0,2-2 0,-1 2 0,-3 5 0,-6 9 0,-6 7 0,-7 5 0,-4 5 0,-3 1 0,-3 3 0,-2-3 0,-1 0 0,1-2 0,0 0 0,4-3 0,-5 6 0,4-5 0,-9 10 0,1-2 0,-17 19 0,-9 17 0,-18 21 0,-19 23 0,-3 3 0,4-9 0,10-9 0,17-18 0,3-3 0,-2 0 0,-1-2 0,-4-2 0,0-5 0,1-5 0,3-6 0,4-3 0,1-2 0,-2 4 0,-1 2 0,-2 3 0,0 0 0,3 0 0,3 3 0,2 3 0,3 3 0,2 2 0,-1 2 0,-2 1 0,0-1 0,-2-1 0,1-1 0,2-3 0,-1 0 0,6 0 0,0-3 0,2 2 0,1-1 0,-1 0 0,2 1 0,-1-1 0,2-1 0,0-1 0,2-3 0,1-2 0,1 0 0,4-11 0,1 0 0,3-11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3:30.921"/>
    </inkml:context>
    <inkml:brush xml:id="br0">
      <inkml:brushProperty name="width" value="0.2" units="cm"/>
      <inkml:brushProperty name="height" value="0.2" units="cm"/>
      <inkml:brushProperty name="color" value="#FFC114"/>
    </inkml:brush>
  </inkml:definitions>
  <inkml:trace contextRef="#ctx0" brushRef="#br0">0 48 24575,'57'-5'0,"1"0"0,22-1 0,6 0 0,-17 1 0,2 1 0,2 0 0,6 0 0,3 1 0,-1 0-470,-3 2 0,-1 0 0,-1 1 470,-5 0 0,-2 0 0,-1 0 0,29 0 0,-4 0 229,-14 0 1,-3 0-230,-10-1 0,-4 2 116,-8-1 1,-2 2-117,37 7 0,-6 6 0,-2 5 718,8 7-718,-37-12 0,2-1 0,5 4 0,1 1 0,4 2 0,1 1 0,-2 2 0,-2 0 0,-4 0 0,-2 1 0,-8-2 0,-1 0 0,27 17 0,-13-3 0,-9-3 0,-2-1 0,-1-3 0,-2-2 0,-4 0 0,-4 1 0,-1 2 0,2 4 0,4 6 0,2 12 0,2 10 0,-3 9 0,-5 4 0,-6-2 0,-7-2 0,-7 1 0,-4 0 0,-6-3 0,-3-2 0,-3-9 0,-3-4 0,0-4 0,0-3 0,0 4 0,0 4 0,-4 7 0,-8 3 0,-6 1 0,-6-4 0,-3-4 0,3-6 0,0-5 0,1-4 0,1-4 0,2-4 0,0-3 0,0-5 0,1-2 0,1 1 0,0 1 0,-6 9 0,-8 11 0,-8 9 0,-3 4 0,3-7 0,8-10 0,8-9 0,5-7 0,2 2 0,-5 4 0,-2 2 0,1 0 0,0-3 0,3-5 0,1-1 0,0-2 0,2-1 0,1 0 0,1-2 0,0-2 0,1-1 0,0-1 0,-2 1 0,-1 0 0,0-1 0,3 1 0,2-2 0,2-3 0,0-1 0,-1-1 0,-1 2 0,0 0 0,-1-1 0,3-1 0,0-1 0,0-2 0,1 0 0,0-2 0,2 0 0,0-2 0,1-3 0,1 0 0,-1-2 0,0 0 0,1 1 0,-4 2 0,4 1 0,-4 3 0,3-1 0,-2 3 0,0 0 0,2 0 0,0-2 0,0-3 0,3-4 0,1-19 0,1-6 0,1-23 0,0-6 0,-2-5 0,-4-1 0,-4 2 0,-3 2 0,-2-2 0,-2-4 0,0-4 0,-2 1 0,2 5 0,3 8 0,1 9 0,2 6 0,0-5 0,-3-8 0,-5-14 0,-2-8 0,-1 7 0,5 12 0,7 16 0,4 12 0,3 7 0,2 5 0,1 4 0,0 4 0,0-1 0,0 0 0,0-2 0,0-3 0,0-5 0,0-7 0,-3-5 0,-2-3 0,0 2 0,1 14 0,2 6 0,2 42 0,0 14 0,2 30 0,1-7 0,2 0 0,3-11 0,-1 0 0,1 6 0,0 14 0,1 19 0,-3-41 0,0 3 0,-1 6 0,1 0 0,-1-2 0,-1 0 0,1-4 0,-1-2 0,2 36 0,0-27 0,-1-21 0,-2-14 0,1-8 0,0-5 0,1-3 0,1-9 0,0-1 0,-1-6 0,1 0 0,1 0 0,1 0 0,2 0 0,3 0 0,-1 0 0,2 0 0,2 0 0,1-4 0,1-5 0,1-6 0,0-3 0,2-2 0,3 3 0,4 3 0,2 0 0,4 3 0,3-2 0,6 0 0,5 1 0,3 0 0,4 3 0,-1-2 0,4 0 0,0-1 0,3-1 0,0 1 0,-2 1 0,-1-1 0,-2-2 0,2-2 0,5-4 0,2-3 0,-1 0 0,-7 4 0,-11 2 0,-10 3 0,-5 2 0,-1 1 0,1 2 0,2 0 0,-1 1 0,-4-2 0,-1 0 0,0 2 0,-3 2 0,3-1 0,-3-1 0,-2 2 0,-1-1 0,-2 1 0,-1 1 0,-1 0 0,-1 1 0,-2 1 0,-2-2 0,-3-1 0,-2-1 0,-1 1 0,-1 1 0,-22 5 0,0 6 0,-21 6 0,3 5 0,-1 1 0,-5 3 0,2-1 0,0 1 0,0 1 0,4-2 0,-1 0 0,0 1 0,-3-1 0,-1 1 0,-2-1 0,-3 3 0,-2 3 0,-4 3 0,-1 1 0,4-2 0,2-4 0,6-3 0,2-1 0,-4 1 0,0-3 0,-3-2 0,3-4 0,4-4 0,4-2 0,1-1 0,2 0 0,1 0 0,3 0 0,3 0 0,2-3 0,4 0 0,1 0 0,1 1 0,-4-1 0,7 0 0,-5-2 0,8 0 0,-4 0 0,-2 2 0,-2 1 0,-3-1 0,0 2 0,-1-1 0,-2 1 0,1 0 0,1 1 0,1-1 0,2-1 0,0-1 0,0-1 0,0 1 0,1 0 0,4 1 0,3-2 0,3 0 0,3 1 0,0 0 0,0 4 0,3-2 0,-2 2 0,1-2 0,-1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3:36.987"/>
    </inkml:context>
    <inkml:brush xml:id="br0">
      <inkml:brushProperty name="width" value="0.2" units="cm"/>
      <inkml:brushProperty name="height" value="0.2" units="cm"/>
      <inkml:brushProperty name="color" value="#FFC114"/>
    </inkml:brush>
  </inkml:definitions>
  <inkml:trace contextRef="#ctx0" brushRef="#br0">540 0 24575,'0'97'0,"0"-40"0,0 4 0,0 14 0,0 4 0,0 6 0,0 1 0,0-1 0,0-1 0,0-5 0,0-1 0,0-3 0,0-2 0,0 1 0,0 0 0,0-1 0,0 0 0,0 2 0,0 0 0,0-3 0,0-1 0,0-3 0,0-1 0,0-5 0,0-1 0,0-9 0,0-3 0,0 30 0,0-24 0,0-19 0,0-11 0,0-8 0,0-5 0,0-3 0,0-3 0,-2-3 0,-16-16 0,-6-16 0,-19-23 0,-2-12 0,-2-6 0,1 5 0,5 4 0,8 8 0,5 6 0,8 4 0,4 5 0,5-1 0,4 0 0,-3-2 0,-3 5 0,-5 4 0,-2 7 0,4 8 0,3 4 0,6 8 0,6 4 0,23 24 0,2 7 0,17 19 0,-8-1 0,-2 3 0,-4 1 0,-2-1 0,1-2 0,-2-5 0,0-2 0,1-1 0,-1 4 0,6 0 0,3 3 0,3 2 0,3-2 0,3-1 0,2-5 0,-1-4 0,-4-6 0,-7-4 0,-5-6 0,-2-4 0,-12-8 0,3-2 0,-11-14 0,0-16 0,1-19 0,4-17 0,6-6 0,4 4 0,-1 8 0,-1 6 0,0 4 0,1 0 0,-1 0 0,0 1 0,-2 3 0,-2 5 0,0 5 0,-3 4 0,0 2 0,0-2 0,0 0 0,-1 0 0,0 1 0,0 4 0,-1 0 0,1 5 0,-1-2 0,2 0 0,-1 0 0,-4 8 0,-5 6 0,-11 20 0,-25 36 0,8-14 0,-4 3 0,-6 9 0,-4 2 0,-2 2 0,-2-1 0,6-8 0,0-2 0,4-7 0,0-2 0,-23 22 0,11-9 0,7-7 0,6-1 0,3-2 0,1-3 0,2-7 0,4-2 0,2-3 0,3-2 0,0-1 0,2-4 0,2-3 0,3-4 0,2-3 0,1-3 0,2-1 0,0-5 0,3-15 0,2-21 0,2-17 0,0-13 0,0 0 0,0 8 0,0 4 0,0 4 0,0 0 0,-3-6 0,-5-2 0,-4 2 0,-3 0 0,-2 7 0,0-1 0,-2-4 0,-4-6 0,-4-11 0,-3-4 0,0 3 0,4 9 0,5 14 0,5 14 0,1 9 0,7 15 0,0 10 0,5 4 0,2 4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07T23:13:41.454"/>
    </inkml:context>
    <inkml:brush xml:id="br0">
      <inkml:brushProperty name="width" value="0.2" units="cm"/>
      <inkml:brushProperty name="height" value="0.2" units="cm"/>
      <inkml:brushProperty name="color" value="#FFC114"/>
    </inkml:brush>
  </inkml:definitions>
  <inkml:trace contextRef="#ctx0" brushRef="#br0">984 1 24575,'-2'57'0,"-5"14"0,-3-14 0,-3 5 0,-1 10 0,-2 3 0,-3 6 0,-1 1 0,0 2 0,-1-2 0,5-11 0,0-3 0,1-9 0,0-3 0,-6 32 0,6-32 0,5-21 0,2-12 0,4-7 0,-1 0 0,0 1 0,0 0 0,-2 8 0,-1 10 0,-3 10 0,0 6 0,0-4 0,1-10 0,2-10 0,2-5 0,1-1 0,0 1 0,1 1 0,-1 1 0,0 4 0,0 11 0,-2 9 0,1 4 0,-1-3 0,1-11 0,-1-8 0,2-16 0,-4-5 0,3-9 0,-3-2 0,-1-12 0,-1-15 0,-2-24 0,-3-21 0,-4-21 0,6 39 0,0-3 0,-3-4 0,0 0 0,-4-3 0,0 1 0,-2 3 0,0 2 0,0 5 0,-2 2 0,1 4 0,-1 2 0,0 1 0,1 1 0,0 1 0,0 0 0,-20-37 0,7 14 0,11 22 0,12 19 0,7 14 0,5 11 0,4 18 0,4 15 0,8 14 0,12 14 0,15 15 0,-12-25 0,3 2 0,3 8 0,2 1 0,3 9 0,0 2 0,1 2 0,-2 1 0,-2-2 0,-2-1 0,-3-2 0,-1-2 0,-6-9 0,-3-4 0,13 34 0,-12-24 0,-5-18 0,-6-14 0,-6-10 0,-2-6 0,-2-6 0,3-4 0,-1 1 0,0-1 0,1 3 0,-1-5 0,4 5 0,0 0 0,3 5 0,2 3 0,-1 3 0,-4-10 0,-2-1 0,-2-10 0,2-5 0,4-14 0,5-12 0,3-14 0,4-3 0,-1 0 0,6-4 0,3 2 0,5-1 0,3 3 0,0 4 0,1 2 0,0 6 0,4 1 0,7 1 0,10-2 0,7 0 0,-1 1 0,-9 7 0,-12 5 0,-6 5 0,-8 5 0,-1 0 0,-18 7 0,-6 0 0,-37 18 0,-7 5 0,-22 17 0,2 7 0,0 7 0,1 2 0,-3 8 0,-4 0 0,-2 1 0,2-4 0,9-9 0,13-8 0,10-3 0,8-4 0,3-4 0,1 0 0,1 0 0,-1 1 0,0 1 0,1-1 0,-1-4 0,3-3 0,1-4 0,0-1 0,-2-3 0,-4-2 0,-2 0 0,-1-3 0,2-2 0,1-1 0,5-1 0,3 2 0,5-2 0,4 2 0,0-1 0,2-2 0,1 2 0,0-1 0</inkml:trace>
  <inkml:trace contextRef="#ctx0" brushRef="#br0" timeOffset="1899">524 1829 24575,'0'22'0,"0"-3"0,0-3 0,0 0 0,0-3 0,0-1 0,0-1 0,0 1 0,0-2 0,0-1 0,0-3 0,0 0 0,0 0 0,0 0 0,2 0 0,0-1 0,1 3 0,-1-2 0,-2 11 0,0-11 0,0 8 0,0-8 0,0 1 0,0-2 0,0 2 0,0-1 0,0 4 0,0 4 0,0-5 0,0 1 0,0-6 0,0 2 0,0 2 0,0 3 0,1 1 0,1-3 0,2-3 0,-1-5 0,0-1 0</inkml:trace>
</inkm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8A8D-9F23-924D-8BC9-57BF1D268365}">
  <dimension ref="A1:P129"/>
  <sheetViews>
    <sheetView tabSelected="1" zoomScaleNormal="100" workbookViewId="0">
      <selection activeCell="D135" sqref="D135"/>
    </sheetView>
  </sheetViews>
  <sheetFormatPr baseColWidth="10" defaultRowHeight="16" x14ac:dyDescent="0.2"/>
  <cols>
    <col min="2" max="2" width="18.5" customWidth="1"/>
    <col min="3" max="3" width="10.83203125" customWidth="1"/>
    <col min="9" max="9" width="11.33203125" customWidth="1"/>
  </cols>
  <sheetData>
    <row r="1" spans="1:16" x14ac:dyDescent="0.2">
      <c r="A1" s="6"/>
      <c r="B1" s="6"/>
      <c r="C1" s="6"/>
      <c r="D1" s="6"/>
      <c r="E1" s="6"/>
      <c r="F1" s="6"/>
      <c r="G1" s="6"/>
      <c r="H1" s="6"/>
      <c r="I1" s="6"/>
      <c r="J1" s="6"/>
      <c r="K1" s="6"/>
      <c r="L1" s="6"/>
      <c r="M1" s="6"/>
      <c r="N1" s="6"/>
      <c r="O1" s="6"/>
      <c r="P1" s="6"/>
    </row>
    <row r="2" spans="1:16" ht="38" thickBot="1" x14ac:dyDescent="0.5">
      <c r="A2" s="6"/>
      <c r="B2" s="20" t="s">
        <v>0</v>
      </c>
      <c r="C2" s="20"/>
      <c r="D2" s="20"/>
      <c r="E2" s="20"/>
      <c r="F2" s="20"/>
      <c r="G2" s="20"/>
      <c r="H2" s="20"/>
      <c r="I2" s="20"/>
      <c r="J2" s="20"/>
      <c r="K2" s="6"/>
      <c r="L2" s="6"/>
      <c r="M2" s="6"/>
      <c r="N2" s="6"/>
      <c r="O2" s="6"/>
      <c r="P2" s="6"/>
    </row>
    <row r="3" spans="1:16" ht="17" thickTop="1" x14ac:dyDescent="0.2">
      <c r="A3" s="6"/>
      <c r="B3" s="21" t="s">
        <v>3</v>
      </c>
      <c r="C3" s="22" t="s">
        <v>125</v>
      </c>
      <c r="D3" s="22"/>
      <c r="E3" s="22"/>
      <c r="F3" s="22"/>
      <c r="G3" s="22"/>
      <c r="H3" s="22"/>
      <c r="I3" s="22"/>
      <c r="J3" s="22"/>
      <c r="K3" s="6"/>
      <c r="L3" s="6"/>
      <c r="M3" s="6"/>
      <c r="N3" s="6"/>
      <c r="O3" s="6"/>
      <c r="P3" s="6"/>
    </row>
    <row r="4" spans="1:16" x14ac:dyDescent="0.2">
      <c r="A4" s="6"/>
      <c r="B4" s="6"/>
      <c r="C4" s="23"/>
      <c r="D4" s="23"/>
      <c r="E4" s="23"/>
      <c r="F4" s="23"/>
      <c r="G4" s="23"/>
      <c r="H4" s="23"/>
      <c r="I4" s="23"/>
      <c r="J4" s="23"/>
      <c r="K4" s="6"/>
      <c r="L4" s="6"/>
      <c r="M4" s="6"/>
      <c r="N4" s="6"/>
      <c r="O4" s="6"/>
      <c r="P4" s="6"/>
    </row>
    <row r="5" spans="1:16" x14ac:dyDescent="0.2">
      <c r="A5" s="6"/>
      <c r="B5" s="6"/>
      <c r="C5" s="6"/>
      <c r="D5" s="6"/>
      <c r="E5" s="6"/>
      <c r="F5" s="6"/>
      <c r="G5" s="6"/>
      <c r="H5" s="6"/>
      <c r="I5" s="6"/>
      <c r="J5" s="6"/>
      <c r="K5" s="6"/>
      <c r="L5" s="6"/>
      <c r="M5" s="6"/>
      <c r="N5" s="6"/>
      <c r="O5" s="6"/>
      <c r="P5" s="6"/>
    </row>
    <row r="6" spans="1:16" ht="32" x14ac:dyDescent="0.4">
      <c r="A6" s="6"/>
      <c r="B6" s="27" t="s">
        <v>1</v>
      </c>
      <c r="C6" s="27"/>
      <c r="D6" s="27"/>
      <c r="E6" s="27"/>
      <c r="F6" s="27"/>
      <c r="G6" s="27"/>
      <c r="H6" s="12"/>
      <c r="I6" s="12"/>
      <c r="J6" s="12"/>
      <c r="K6" s="6"/>
      <c r="L6" s="6"/>
      <c r="M6" s="6"/>
      <c r="N6" s="6"/>
      <c r="O6" s="6"/>
      <c r="P6" s="6"/>
    </row>
    <row r="7" spans="1:16" ht="26" customHeight="1" x14ac:dyDescent="0.2">
      <c r="A7" s="6"/>
      <c r="B7" s="6"/>
      <c r="C7" s="6"/>
      <c r="D7" s="24"/>
      <c r="E7" s="24"/>
      <c r="F7" s="24"/>
      <c r="G7" s="24"/>
      <c r="H7" s="24"/>
      <c r="I7" s="24"/>
      <c r="J7" s="24"/>
      <c r="K7" s="6"/>
      <c r="L7" s="6"/>
      <c r="M7" s="6"/>
      <c r="N7" s="6"/>
      <c r="O7" s="6"/>
      <c r="P7" s="6"/>
    </row>
    <row r="8" spans="1:16" ht="16" customHeight="1" x14ac:dyDescent="0.2">
      <c r="A8" s="6"/>
      <c r="B8" s="40">
        <v>1</v>
      </c>
      <c r="C8" s="25" t="s">
        <v>4</v>
      </c>
      <c r="D8" s="25"/>
      <c r="E8" s="25"/>
      <c r="F8" s="25"/>
      <c r="G8" s="25"/>
      <c r="H8" s="25"/>
      <c r="I8" s="25"/>
      <c r="J8" s="25"/>
      <c r="K8" s="6"/>
      <c r="L8" s="6"/>
      <c r="M8" s="6"/>
      <c r="N8" s="6"/>
      <c r="O8" s="6"/>
      <c r="P8" s="6"/>
    </row>
    <row r="9" spans="1:16" ht="32" customHeight="1" x14ac:dyDescent="0.2">
      <c r="A9" s="6"/>
      <c r="B9" s="40"/>
      <c r="C9" s="25"/>
      <c r="D9" s="25"/>
      <c r="E9" s="25"/>
      <c r="F9" s="25"/>
      <c r="G9" s="25"/>
      <c r="H9" s="25"/>
      <c r="I9" s="25"/>
      <c r="J9" s="25"/>
      <c r="K9" s="6"/>
      <c r="L9" s="6"/>
      <c r="M9" s="6"/>
      <c r="N9" s="6"/>
      <c r="O9" s="6"/>
      <c r="P9" s="6"/>
    </row>
    <row r="10" spans="1:16" x14ac:dyDescent="0.2">
      <c r="A10" s="6"/>
      <c r="B10" s="6"/>
      <c r="C10" s="6"/>
      <c r="D10" s="6"/>
      <c r="E10" s="6"/>
      <c r="F10" s="6"/>
      <c r="G10" s="6"/>
      <c r="H10" s="6"/>
      <c r="I10" s="6"/>
      <c r="J10" s="6"/>
      <c r="K10" s="6"/>
      <c r="L10" s="6"/>
      <c r="M10" s="6"/>
      <c r="N10" s="6"/>
      <c r="O10" s="6"/>
      <c r="P10" s="6"/>
    </row>
    <row r="11" spans="1:16" ht="39" customHeight="1" x14ac:dyDescent="0.2">
      <c r="A11" s="6"/>
      <c r="B11" s="41">
        <v>2</v>
      </c>
      <c r="C11" s="26" t="s">
        <v>5</v>
      </c>
      <c r="D11" s="26"/>
      <c r="E11" s="26"/>
      <c r="F11" s="26"/>
      <c r="G11" s="6"/>
      <c r="H11" s="6"/>
      <c r="I11" s="6"/>
      <c r="J11" s="6"/>
      <c r="K11" s="6"/>
      <c r="L11" s="6"/>
      <c r="M11" s="6"/>
      <c r="N11" s="6"/>
      <c r="O11" s="6"/>
      <c r="P11" s="6"/>
    </row>
    <row r="12" spans="1:16" ht="14" customHeight="1" x14ac:dyDescent="0.2">
      <c r="A12" s="6"/>
      <c r="B12" s="6"/>
      <c r="C12" s="6"/>
      <c r="D12" s="6"/>
      <c r="E12" s="6"/>
      <c r="F12" s="6"/>
      <c r="G12" s="6"/>
      <c r="H12" s="6"/>
      <c r="I12" s="6"/>
      <c r="J12" s="6"/>
      <c r="K12" s="6"/>
      <c r="L12" s="6"/>
      <c r="M12" s="6"/>
      <c r="N12" s="6"/>
      <c r="O12" s="6"/>
      <c r="P12" s="6"/>
    </row>
    <row r="13" spans="1:16" ht="35" customHeight="1" x14ac:dyDescent="0.2">
      <c r="A13" s="6"/>
      <c r="B13" s="41">
        <v>3</v>
      </c>
      <c r="C13" s="26" t="s">
        <v>6</v>
      </c>
      <c r="D13" s="26"/>
      <c r="E13" s="26"/>
      <c r="F13" s="26"/>
      <c r="G13" s="26"/>
      <c r="H13" s="2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40">
        <v>4</v>
      </c>
      <c r="C15" s="25" t="s">
        <v>126</v>
      </c>
      <c r="D15" s="25"/>
      <c r="E15" s="25"/>
      <c r="F15" s="25"/>
      <c r="G15" s="25"/>
      <c r="H15" s="25"/>
      <c r="I15" s="25"/>
      <c r="J15" s="25"/>
      <c r="K15" s="6"/>
      <c r="L15" s="6"/>
      <c r="M15" s="6"/>
      <c r="N15" s="6"/>
      <c r="O15" s="6"/>
      <c r="P15" s="6"/>
    </row>
    <row r="16" spans="1:16" ht="19" customHeight="1" x14ac:dyDescent="0.2">
      <c r="A16" s="6"/>
      <c r="B16" s="40"/>
      <c r="C16" s="25"/>
      <c r="D16" s="25"/>
      <c r="E16" s="25"/>
      <c r="F16" s="25"/>
      <c r="G16" s="25"/>
      <c r="H16" s="25"/>
      <c r="I16" s="25"/>
      <c r="J16" s="25"/>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ht="40" customHeight="1" x14ac:dyDescent="0.2">
      <c r="A18" s="6"/>
      <c r="B18" s="41">
        <v>5</v>
      </c>
      <c r="C18" s="26" t="s">
        <v>7</v>
      </c>
      <c r="D18" s="26"/>
      <c r="E18" s="26"/>
      <c r="F18" s="26"/>
      <c r="G18" s="26"/>
      <c r="H18" s="26"/>
      <c r="I18" s="6"/>
      <c r="J18" s="6"/>
      <c r="K18" s="6"/>
      <c r="L18" s="6"/>
      <c r="M18" s="6"/>
      <c r="N18" s="6"/>
      <c r="O18" s="6"/>
      <c r="P18" s="6"/>
    </row>
    <row r="19" spans="1:16" ht="18" customHeight="1" x14ac:dyDescent="0.2">
      <c r="A19" s="6"/>
      <c r="B19" s="6"/>
      <c r="C19" s="6"/>
      <c r="D19" s="6"/>
      <c r="E19" s="6"/>
      <c r="F19" s="6"/>
      <c r="G19" s="6"/>
      <c r="H19" s="6"/>
      <c r="I19" s="6"/>
      <c r="J19" s="6"/>
      <c r="K19" s="6"/>
      <c r="L19" s="6"/>
      <c r="M19" s="6"/>
      <c r="N19" s="6"/>
      <c r="O19" s="6"/>
      <c r="P19" s="6"/>
    </row>
    <row r="20" spans="1:16" ht="22" customHeight="1" x14ac:dyDescent="0.2">
      <c r="A20" s="6"/>
      <c r="B20" s="28" t="s">
        <v>2</v>
      </c>
      <c r="C20" s="28"/>
      <c r="D20" s="28"/>
      <c r="E20" s="28"/>
      <c r="F20" s="28"/>
      <c r="G20" s="28"/>
      <c r="H20" s="12"/>
      <c r="I20" s="12"/>
      <c r="J20" s="12"/>
      <c r="K20" s="6"/>
      <c r="L20" s="6"/>
      <c r="M20" s="6"/>
      <c r="N20" s="6"/>
      <c r="O20" s="6"/>
      <c r="P20" s="6"/>
    </row>
    <row r="21" spans="1:16" ht="20" customHeight="1" x14ac:dyDescent="0.2">
      <c r="A21" s="6"/>
      <c r="B21" s="6"/>
      <c r="C21" s="6"/>
      <c r="D21" s="6"/>
      <c r="E21" s="6"/>
      <c r="F21" s="6"/>
      <c r="G21" s="6"/>
      <c r="H21" s="6"/>
      <c r="I21" s="6"/>
      <c r="J21" s="6"/>
      <c r="K21" s="6"/>
      <c r="L21" s="6"/>
      <c r="M21" s="6"/>
      <c r="N21" s="6"/>
      <c r="O21" s="6"/>
      <c r="P21" s="6"/>
    </row>
    <row r="22" spans="1:16" ht="22" x14ac:dyDescent="0.3">
      <c r="A22" s="6"/>
      <c r="B22" s="42" t="s">
        <v>9</v>
      </c>
      <c r="C22" s="26" t="s">
        <v>10</v>
      </c>
      <c r="D22" s="26"/>
      <c r="E22" s="26"/>
      <c r="F22" s="26"/>
      <c r="G22" s="26"/>
      <c r="H22" s="26"/>
      <c r="I22" s="2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ht="22" customHeight="1" x14ac:dyDescent="0.2">
      <c r="A24" s="6"/>
      <c r="B24" s="43" t="s">
        <v>11</v>
      </c>
      <c r="C24" s="29" t="s">
        <v>12</v>
      </c>
      <c r="D24" s="29"/>
      <c r="E24" s="29"/>
      <c r="F24" s="29"/>
      <c r="G24" s="29"/>
      <c r="H24" s="29"/>
      <c r="I24" s="29"/>
      <c r="J24" s="29"/>
      <c r="K24" s="6"/>
      <c r="L24" s="6"/>
      <c r="M24" s="6"/>
      <c r="N24" s="6"/>
      <c r="O24" s="6"/>
      <c r="P24" s="6"/>
    </row>
    <row r="25" spans="1:16" x14ac:dyDescent="0.2">
      <c r="A25" s="6"/>
      <c r="B25" s="6"/>
      <c r="C25" s="6"/>
      <c r="D25" s="6"/>
      <c r="E25" s="6"/>
      <c r="F25" s="6"/>
      <c r="G25" s="6"/>
      <c r="H25" s="6"/>
      <c r="I25" s="6"/>
      <c r="J25" s="6"/>
      <c r="K25" s="6"/>
      <c r="L25" s="6"/>
      <c r="M25" s="6"/>
      <c r="N25" s="6"/>
      <c r="O25" s="6"/>
      <c r="P25" s="6"/>
    </row>
    <row r="26" spans="1:16" ht="19" customHeight="1" x14ac:dyDescent="0.2">
      <c r="A26" s="6"/>
      <c r="B26" s="44" t="s">
        <v>13</v>
      </c>
      <c r="C26" s="29" t="s">
        <v>14</v>
      </c>
      <c r="D26" s="29"/>
      <c r="E26" s="29"/>
      <c r="F26" s="29"/>
      <c r="G26" s="29"/>
      <c r="H26" s="29"/>
      <c r="I26" s="29"/>
      <c r="J26" s="29"/>
      <c r="K26" s="6"/>
      <c r="L26" s="6"/>
      <c r="M26" s="6"/>
      <c r="N26" s="6"/>
      <c r="O26" s="6"/>
      <c r="P26" s="6"/>
    </row>
    <row r="27" spans="1:16" x14ac:dyDescent="0.2">
      <c r="A27" s="6"/>
      <c r="B27" s="6"/>
      <c r="C27" s="29"/>
      <c r="D27" s="29"/>
      <c r="E27" s="29"/>
      <c r="F27" s="29"/>
      <c r="G27" s="29"/>
      <c r="H27" s="29"/>
      <c r="I27" s="29"/>
      <c r="J27" s="29"/>
      <c r="K27" s="6"/>
      <c r="L27" s="6"/>
      <c r="M27" s="6"/>
      <c r="N27" s="6"/>
      <c r="O27" s="6"/>
      <c r="P27" s="6"/>
    </row>
    <row r="28" spans="1:16" x14ac:dyDescent="0.2">
      <c r="A28" s="6"/>
      <c r="B28" s="6"/>
      <c r="C28" s="6"/>
      <c r="D28" s="6"/>
      <c r="E28" s="6"/>
      <c r="F28" s="6"/>
      <c r="G28" s="6"/>
      <c r="H28" s="6"/>
      <c r="I28" s="6"/>
      <c r="J28" s="6"/>
      <c r="K28" s="6"/>
      <c r="L28" s="6"/>
      <c r="M28" s="6"/>
      <c r="N28" s="6"/>
      <c r="O28" s="6"/>
      <c r="P28" s="6"/>
    </row>
    <row r="29" spans="1:16" ht="17" customHeight="1" x14ac:dyDescent="0.2">
      <c r="A29" s="6"/>
      <c r="B29" s="28" t="s">
        <v>127</v>
      </c>
      <c r="C29" s="28"/>
      <c r="D29" s="28"/>
      <c r="E29" s="28"/>
      <c r="F29" s="28"/>
      <c r="G29" s="28"/>
      <c r="H29" s="12"/>
      <c r="I29" s="12"/>
      <c r="J29" s="12"/>
      <c r="K29" s="6"/>
      <c r="L29" s="6"/>
      <c r="M29" s="6"/>
      <c r="N29" s="6"/>
      <c r="O29" s="6"/>
      <c r="P29" s="6"/>
    </row>
    <row r="30" spans="1:16" x14ac:dyDescent="0.2">
      <c r="A30" s="6"/>
      <c r="B30" s="28"/>
      <c r="C30" s="28"/>
      <c r="D30" s="28"/>
      <c r="E30" s="28"/>
      <c r="F30" s="28"/>
      <c r="G30" s="28"/>
      <c r="H30" s="12"/>
      <c r="I30" s="12"/>
      <c r="J30" s="12"/>
      <c r="K30" s="6"/>
      <c r="L30" s="6"/>
      <c r="M30" s="6"/>
      <c r="N30" s="6"/>
      <c r="O30" s="6"/>
      <c r="P30" s="6"/>
    </row>
    <row r="31" spans="1:16" x14ac:dyDescent="0.2">
      <c r="A31" s="6"/>
      <c r="B31" s="6"/>
      <c r="C31" s="6"/>
      <c r="D31" s="6"/>
      <c r="E31" s="6"/>
      <c r="F31" s="6"/>
      <c r="G31" s="6"/>
      <c r="H31" s="6"/>
      <c r="I31" s="6"/>
      <c r="J31" s="6"/>
      <c r="K31" s="6"/>
      <c r="L31" s="6"/>
      <c r="M31" s="6"/>
      <c r="N31" s="6"/>
      <c r="O31" s="6"/>
      <c r="P31" s="6"/>
    </row>
    <row r="32" spans="1:16" x14ac:dyDescent="0.2">
      <c r="A32" s="6"/>
      <c r="B32" s="34" t="s">
        <v>129</v>
      </c>
      <c r="C32" s="32"/>
      <c r="D32" s="32"/>
      <c r="E32" s="32"/>
      <c r="F32" s="32"/>
      <c r="G32" s="32"/>
      <c r="H32" s="32"/>
      <c r="I32" s="32"/>
      <c r="J32" s="32"/>
      <c r="K32" s="6"/>
      <c r="L32" s="6"/>
      <c r="M32" s="6"/>
      <c r="N32" s="6"/>
      <c r="O32" s="6"/>
      <c r="P32" s="6"/>
    </row>
    <row r="33" spans="1:16" ht="27" customHeight="1" x14ac:dyDescent="0.2">
      <c r="A33" s="6"/>
      <c r="B33" s="32"/>
      <c r="C33" s="32"/>
      <c r="D33" s="32"/>
      <c r="E33" s="32"/>
      <c r="F33" s="32"/>
      <c r="G33" s="32"/>
      <c r="H33" s="32"/>
      <c r="I33" s="32"/>
      <c r="J33" s="32"/>
      <c r="K33" s="6"/>
      <c r="L33" s="6"/>
      <c r="M33" s="6"/>
      <c r="N33" s="6"/>
      <c r="O33" s="6"/>
      <c r="P33" s="6"/>
    </row>
    <row r="34" spans="1:16" ht="17" customHeight="1" x14ac:dyDescent="0.2">
      <c r="A34" s="6"/>
      <c r="B34" s="32" t="s">
        <v>130</v>
      </c>
      <c r="C34" s="32"/>
      <c r="D34" s="32"/>
      <c r="E34" s="32"/>
      <c r="F34" s="32"/>
      <c r="G34" s="32"/>
      <c r="H34" s="32"/>
      <c r="I34" s="32"/>
      <c r="J34" s="32"/>
      <c r="K34" s="6"/>
      <c r="L34" s="6"/>
      <c r="M34" s="6"/>
      <c r="N34" s="6"/>
      <c r="O34" s="6"/>
      <c r="P34" s="6"/>
    </row>
    <row r="35" spans="1:16" ht="23" customHeight="1" x14ac:dyDescent="0.2">
      <c r="A35" s="6"/>
      <c r="B35" s="32"/>
      <c r="C35" s="32"/>
      <c r="D35" s="32"/>
      <c r="E35" s="32"/>
      <c r="F35" s="32"/>
      <c r="G35" s="32"/>
      <c r="H35" s="32"/>
      <c r="I35" s="32"/>
      <c r="J35" s="32"/>
      <c r="K35" s="6"/>
      <c r="L35" s="6"/>
      <c r="M35" s="6"/>
      <c r="N35" s="6"/>
      <c r="O35" s="6"/>
      <c r="P35" s="6"/>
    </row>
    <row r="36" spans="1:16" x14ac:dyDescent="0.2">
      <c r="A36" s="6"/>
      <c r="B36" s="32" t="s">
        <v>128</v>
      </c>
      <c r="C36" s="32"/>
      <c r="D36" s="32"/>
      <c r="E36" s="32"/>
      <c r="F36" s="32"/>
      <c r="G36" s="32"/>
      <c r="H36" s="32"/>
      <c r="I36" s="32"/>
      <c r="J36" s="32"/>
      <c r="K36" s="6"/>
      <c r="L36" s="6"/>
      <c r="M36" s="6"/>
      <c r="N36" s="6"/>
      <c r="O36" s="6"/>
      <c r="P36" s="6"/>
    </row>
    <row r="37" spans="1:16" x14ac:dyDescent="0.2">
      <c r="A37" s="6"/>
      <c r="B37" s="32"/>
      <c r="C37" s="32"/>
      <c r="D37" s="32"/>
      <c r="E37" s="32"/>
      <c r="F37" s="32"/>
      <c r="G37" s="32"/>
      <c r="H37" s="32"/>
      <c r="I37" s="32"/>
      <c r="J37" s="32"/>
      <c r="K37" s="6"/>
      <c r="L37" s="6"/>
      <c r="M37" s="6"/>
      <c r="N37" s="6"/>
      <c r="O37" s="6"/>
      <c r="P37" s="6"/>
    </row>
    <row r="38" spans="1:16" ht="27" customHeight="1" x14ac:dyDescent="0.2">
      <c r="A38" s="6"/>
      <c r="B38" s="32"/>
      <c r="C38" s="32"/>
      <c r="D38" s="32"/>
      <c r="E38" s="32"/>
      <c r="F38" s="32"/>
      <c r="G38" s="32"/>
      <c r="H38" s="32"/>
      <c r="I38" s="32"/>
      <c r="J38" s="32"/>
      <c r="K38" s="6"/>
      <c r="L38" s="6"/>
      <c r="M38" s="6"/>
      <c r="N38" s="6"/>
      <c r="O38" s="6"/>
      <c r="P38" s="6"/>
    </row>
    <row r="39" spans="1:16" ht="26" customHeight="1" x14ac:dyDescent="0.2">
      <c r="A39" s="6"/>
      <c r="B39" s="33" t="s">
        <v>131</v>
      </c>
      <c r="C39" s="30"/>
      <c r="D39" s="30"/>
      <c r="E39" s="30"/>
      <c r="F39" s="30"/>
      <c r="G39" s="30"/>
      <c r="H39" s="30"/>
      <c r="I39" s="30"/>
      <c r="J39" s="30"/>
      <c r="K39" s="6"/>
      <c r="L39" s="6"/>
      <c r="M39" s="6"/>
      <c r="N39" s="6"/>
      <c r="O39" s="6"/>
      <c r="P39" s="6"/>
    </row>
    <row r="40" spans="1:16" ht="22" customHeight="1" x14ac:dyDescent="0.2">
      <c r="A40" s="6"/>
      <c r="B40" s="31" t="s">
        <v>132</v>
      </c>
      <c r="C40" s="31"/>
      <c r="D40" s="31"/>
      <c r="E40" s="31"/>
      <c r="F40" s="31"/>
      <c r="G40" s="31"/>
      <c r="H40" s="31"/>
      <c r="I40" s="31"/>
      <c r="J40" s="31"/>
      <c r="K40" s="6"/>
      <c r="L40" s="6"/>
      <c r="M40" s="6"/>
      <c r="N40" s="6"/>
      <c r="O40" s="6"/>
      <c r="P40" s="6"/>
    </row>
    <row r="41" spans="1:16" x14ac:dyDescent="0.2">
      <c r="A41" s="6"/>
      <c r="B41" s="31"/>
      <c r="C41" s="31"/>
      <c r="D41" s="31"/>
      <c r="E41" s="31"/>
      <c r="F41" s="31"/>
      <c r="G41" s="31"/>
      <c r="H41" s="31"/>
      <c r="I41" s="31"/>
      <c r="J41" s="31"/>
      <c r="K41" s="6"/>
      <c r="L41" s="6"/>
      <c r="M41" s="6"/>
      <c r="N41" s="6"/>
      <c r="O41" s="6"/>
      <c r="P41" s="6"/>
    </row>
    <row r="42" spans="1:16" ht="27" customHeight="1" x14ac:dyDescent="0.2">
      <c r="A42" s="6"/>
      <c r="B42" s="31" t="s">
        <v>133</v>
      </c>
      <c r="C42" s="31"/>
      <c r="D42" s="31"/>
      <c r="E42" s="31"/>
      <c r="F42" s="31"/>
      <c r="G42" s="31"/>
      <c r="H42" s="31"/>
      <c r="I42" s="31"/>
      <c r="J42" s="31"/>
      <c r="K42" s="6"/>
      <c r="L42" s="6"/>
      <c r="M42" s="6"/>
      <c r="N42" s="6"/>
      <c r="O42" s="6"/>
      <c r="P42" s="6"/>
    </row>
    <row r="43" spans="1:16" x14ac:dyDescent="0.2">
      <c r="A43" s="6"/>
      <c r="B43" s="31"/>
      <c r="C43" s="31"/>
      <c r="D43" s="31"/>
      <c r="E43" s="31"/>
      <c r="F43" s="31"/>
      <c r="G43" s="31"/>
      <c r="H43" s="31"/>
      <c r="I43" s="31"/>
      <c r="J43" s="31"/>
      <c r="K43" s="6"/>
      <c r="L43" s="6"/>
      <c r="M43" s="6"/>
      <c r="N43" s="6"/>
      <c r="O43" s="6"/>
      <c r="P43" s="6"/>
    </row>
    <row r="44" spans="1:16" x14ac:dyDescent="0.2">
      <c r="A44" s="6"/>
      <c r="B44" s="6"/>
      <c r="C44" s="6"/>
      <c r="D44" s="6"/>
      <c r="E44" s="6"/>
      <c r="F44" s="6"/>
      <c r="G44" s="6"/>
      <c r="H44" s="6"/>
      <c r="I44" s="6"/>
      <c r="J44" s="6"/>
      <c r="K44" s="6"/>
      <c r="L44" s="6"/>
      <c r="M44" s="6"/>
      <c r="N44" s="6"/>
      <c r="O44" s="6"/>
      <c r="P44" s="6"/>
    </row>
    <row r="45" spans="1:16" ht="22" x14ac:dyDescent="0.3">
      <c r="A45" s="6"/>
      <c r="B45" s="36" t="s">
        <v>120</v>
      </c>
      <c r="C45" s="36"/>
      <c r="D45" s="36"/>
      <c r="E45" s="36"/>
      <c r="F45" s="36"/>
      <c r="G45" s="36"/>
      <c r="H45" s="12"/>
      <c r="I45" s="12"/>
      <c r="J45" s="12"/>
      <c r="K45" s="6"/>
      <c r="L45" s="6"/>
      <c r="M45" s="6"/>
      <c r="N45" s="6"/>
      <c r="O45" s="6"/>
      <c r="P45" s="6"/>
    </row>
    <row r="46" spans="1:16" x14ac:dyDescent="0.2">
      <c r="A46" s="6"/>
      <c r="B46" s="6"/>
      <c r="C46" s="6"/>
      <c r="D46" s="6"/>
      <c r="E46" s="6"/>
      <c r="F46" s="6"/>
      <c r="G46" s="6"/>
      <c r="H46" s="6"/>
      <c r="I46" s="6"/>
      <c r="J46" s="6"/>
      <c r="K46" s="6"/>
      <c r="L46" s="6"/>
      <c r="M46" s="6"/>
      <c r="N46" s="6"/>
      <c r="O46" s="6"/>
      <c r="P46" s="6"/>
    </row>
    <row r="47" spans="1:16" ht="23" customHeight="1" x14ac:dyDescent="0.2">
      <c r="A47" s="6"/>
      <c r="B47" s="33" t="s">
        <v>134</v>
      </c>
      <c r="C47" s="30"/>
      <c r="D47" s="30"/>
      <c r="E47" s="30"/>
      <c r="F47" s="30"/>
      <c r="G47" s="30"/>
      <c r="H47" s="30"/>
      <c r="I47" s="30"/>
      <c r="J47" s="30"/>
      <c r="K47" s="6"/>
      <c r="L47" s="6"/>
      <c r="M47" s="6"/>
      <c r="N47" s="6"/>
      <c r="O47" s="6"/>
      <c r="P47" s="6"/>
    </row>
    <row r="48" spans="1:16" ht="22" customHeight="1" x14ac:dyDescent="0.2">
      <c r="A48" s="6"/>
      <c r="B48" s="31" t="s">
        <v>135</v>
      </c>
      <c r="C48" s="31"/>
      <c r="D48" s="31"/>
      <c r="E48" s="31"/>
      <c r="F48" s="31"/>
      <c r="G48" s="31"/>
      <c r="H48" s="31"/>
      <c r="I48" s="31"/>
      <c r="J48" s="31"/>
      <c r="K48" s="6"/>
      <c r="L48" s="6"/>
      <c r="M48" s="6"/>
      <c r="N48" s="6"/>
      <c r="O48" s="6"/>
      <c r="P48" s="6"/>
    </row>
    <row r="49" spans="1:16" ht="21" customHeight="1" x14ac:dyDescent="0.2">
      <c r="A49" s="6"/>
      <c r="B49" s="31"/>
      <c r="C49" s="31"/>
      <c r="D49" s="31"/>
      <c r="E49" s="31"/>
      <c r="F49" s="31"/>
      <c r="G49" s="31"/>
      <c r="H49" s="31"/>
      <c r="I49" s="31"/>
      <c r="J49" s="31"/>
      <c r="K49" s="6"/>
      <c r="L49" s="6"/>
      <c r="M49" s="6"/>
      <c r="N49" s="6"/>
      <c r="O49" s="6"/>
      <c r="P49" s="6"/>
    </row>
    <row r="50" spans="1:16" ht="21" customHeight="1" x14ac:dyDescent="0.2">
      <c r="A50" s="6"/>
      <c r="B50" s="33" t="s">
        <v>136</v>
      </c>
      <c r="C50" s="30"/>
      <c r="D50" s="30"/>
      <c r="E50" s="30"/>
      <c r="F50" s="30"/>
      <c r="G50" s="30"/>
      <c r="H50" s="30"/>
      <c r="I50" s="30"/>
      <c r="J50" s="30"/>
      <c r="K50" s="6"/>
      <c r="L50" s="6"/>
      <c r="M50" s="6"/>
      <c r="N50" s="6"/>
      <c r="O50" s="6"/>
      <c r="P50" s="6"/>
    </row>
    <row r="51" spans="1:16" ht="23" customHeight="1" x14ac:dyDescent="0.2">
      <c r="A51" s="6"/>
      <c r="B51" s="33" t="s">
        <v>137</v>
      </c>
      <c r="C51" s="30"/>
      <c r="D51" s="30"/>
      <c r="E51" s="30"/>
      <c r="F51" s="30"/>
      <c r="G51" s="30"/>
      <c r="H51" s="30"/>
      <c r="I51" s="30"/>
      <c r="J51" s="30"/>
      <c r="K51" s="6"/>
      <c r="L51" s="6"/>
      <c r="M51" s="6"/>
      <c r="N51" s="6"/>
      <c r="O51" s="6"/>
      <c r="P51" s="6"/>
    </row>
    <row r="52" spans="1:16" ht="25" customHeight="1" x14ac:dyDescent="0.2">
      <c r="A52" s="6"/>
      <c r="B52" s="33" t="s">
        <v>138</v>
      </c>
      <c r="C52" s="30"/>
      <c r="D52" s="30"/>
      <c r="E52" s="30"/>
      <c r="F52" s="30"/>
      <c r="G52" s="30"/>
      <c r="H52" s="30"/>
      <c r="I52" s="30"/>
      <c r="J52" s="30"/>
      <c r="K52" s="6"/>
      <c r="L52" s="6"/>
      <c r="M52" s="6"/>
      <c r="N52" s="6"/>
      <c r="O52" s="6"/>
      <c r="P52" s="6"/>
    </row>
    <row r="53" spans="1:16" ht="24" customHeight="1" x14ac:dyDescent="0.2">
      <c r="A53" s="6"/>
      <c r="B53" s="31" t="s">
        <v>139</v>
      </c>
      <c r="C53" s="31"/>
      <c r="D53" s="31"/>
      <c r="E53" s="31"/>
      <c r="F53" s="31"/>
      <c r="G53" s="31"/>
      <c r="H53" s="31"/>
      <c r="I53" s="31"/>
      <c r="J53" s="31"/>
      <c r="K53" s="6"/>
      <c r="L53" s="6"/>
      <c r="M53" s="6"/>
      <c r="N53" s="6"/>
      <c r="O53" s="6"/>
      <c r="P53" s="6"/>
    </row>
    <row r="54" spans="1:16" ht="25" customHeight="1" x14ac:dyDescent="0.2">
      <c r="A54" s="6"/>
      <c r="B54" s="31"/>
      <c r="C54" s="31"/>
      <c r="D54" s="31"/>
      <c r="E54" s="31"/>
      <c r="F54" s="31"/>
      <c r="G54" s="31"/>
      <c r="H54" s="31"/>
      <c r="I54" s="31"/>
      <c r="J54" s="31"/>
      <c r="K54" s="6"/>
      <c r="L54" s="6"/>
      <c r="M54" s="6"/>
      <c r="N54" s="6"/>
      <c r="O54" s="6"/>
      <c r="P54" s="6"/>
    </row>
    <row r="55" spans="1:16" ht="24" customHeight="1" x14ac:dyDescent="0.2">
      <c r="A55" s="6"/>
      <c r="B55" s="31" t="s">
        <v>140</v>
      </c>
      <c r="C55" s="31"/>
      <c r="D55" s="31"/>
      <c r="E55" s="31"/>
      <c r="F55" s="31"/>
      <c r="G55" s="31"/>
      <c r="H55" s="31"/>
      <c r="I55" s="31"/>
      <c r="J55" s="31"/>
      <c r="K55" s="6"/>
      <c r="L55" s="6"/>
      <c r="M55" s="6"/>
      <c r="N55" s="6"/>
      <c r="O55" s="6"/>
      <c r="P55" s="6"/>
    </row>
    <row r="56" spans="1:16" x14ac:dyDescent="0.2">
      <c r="A56" s="6"/>
      <c r="B56" s="31"/>
      <c r="C56" s="31"/>
      <c r="D56" s="31"/>
      <c r="E56" s="31"/>
      <c r="F56" s="31"/>
      <c r="G56" s="31"/>
      <c r="H56" s="31"/>
      <c r="I56" s="31"/>
      <c r="J56" s="31"/>
      <c r="K56" s="6"/>
      <c r="L56" s="6"/>
      <c r="M56" s="6"/>
      <c r="N56" s="6"/>
      <c r="O56" s="6"/>
      <c r="P56" s="6"/>
    </row>
    <row r="57" spans="1:16" x14ac:dyDescent="0.2">
      <c r="A57" s="6"/>
      <c r="B57" s="6"/>
      <c r="C57" s="6"/>
      <c r="D57" s="6"/>
      <c r="E57" s="6"/>
      <c r="F57" s="6"/>
      <c r="G57" s="6"/>
      <c r="H57" s="6"/>
      <c r="I57" s="6"/>
      <c r="J57" s="6"/>
      <c r="K57" s="6"/>
      <c r="L57" s="6"/>
      <c r="M57" s="6"/>
      <c r="N57" s="6"/>
      <c r="O57" s="6"/>
      <c r="P57" s="6"/>
    </row>
    <row r="58" spans="1:16" ht="22" x14ac:dyDescent="0.3">
      <c r="A58" s="6"/>
      <c r="B58" s="36" t="s">
        <v>8</v>
      </c>
      <c r="C58" s="36"/>
      <c r="D58" s="36"/>
      <c r="E58" s="36"/>
      <c r="F58" s="36"/>
      <c r="G58" s="36"/>
      <c r="H58" s="12"/>
      <c r="I58" s="12"/>
      <c r="J58" s="12"/>
      <c r="K58" s="6"/>
      <c r="L58" s="6"/>
      <c r="M58" s="6"/>
      <c r="N58" s="6"/>
      <c r="O58" s="6"/>
      <c r="P58" s="6"/>
    </row>
    <row r="59" spans="1:16" x14ac:dyDescent="0.2">
      <c r="A59" s="6"/>
      <c r="B59" s="6"/>
      <c r="C59" s="6"/>
      <c r="D59" s="6"/>
      <c r="E59" s="6"/>
      <c r="F59" s="6"/>
      <c r="G59" s="6"/>
      <c r="H59" s="6"/>
      <c r="I59" s="6"/>
      <c r="J59" s="6"/>
      <c r="K59" s="6"/>
      <c r="L59" s="6"/>
      <c r="M59" s="6"/>
      <c r="N59" s="6"/>
      <c r="O59" s="6"/>
      <c r="P59" s="6"/>
    </row>
    <row r="60" spans="1:16" ht="25" customHeight="1" x14ac:dyDescent="0.2">
      <c r="A60" s="6"/>
      <c r="B60" s="37" t="s">
        <v>141</v>
      </c>
      <c r="C60" s="35"/>
      <c r="D60" s="35"/>
      <c r="E60" s="35"/>
      <c r="F60" s="35"/>
      <c r="G60" s="35"/>
      <c r="H60" s="35"/>
      <c r="I60" s="35"/>
      <c r="J60" s="35"/>
      <c r="K60" s="6"/>
      <c r="L60" s="6"/>
      <c r="M60" s="6"/>
      <c r="N60" s="6"/>
      <c r="O60" s="6"/>
      <c r="P60" s="6"/>
    </row>
    <row r="61" spans="1:16" ht="28" customHeight="1" x14ac:dyDescent="0.2">
      <c r="A61" s="6"/>
      <c r="B61" s="37" t="s">
        <v>142</v>
      </c>
      <c r="C61" s="35"/>
      <c r="D61" s="35"/>
      <c r="E61" s="35"/>
      <c r="F61" s="35"/>
      <c r="G61" s="35"/>
      <c r="H61" s="35"/>
      <c r="I61" s="35"/>
      <c r="J61" s="35"/>
      <c r="K61" s="6"/>
      <c r="L61" s="6"/>
      <c r="M61" s="6"/>
      <c r="N61" s="6"/>
      <c r="O61" s="6"/>
      <c r="P61" s="6"/>
    </row>
    <row r="62" spans="1:16" ht="25" customHeight="1" x14ac:dyDescent="0.2">
      <c r="A62" s="6"/>
      <c r="B62" s="38" t="s">
        <v>143</v>
      </c>
      <c r="C62" s="38"/>
      <c r="D62" s="38"/>
      <c r="E62" s="38"/>
      <c r="F62" s="38"/>
      <c r="G62" s="38"/>
      <c r="H62" s="38"/>
      <c r="I62" s="38"/>
      <c r="J62" s="38"/>
      <c r="K62" s="6"/>
      <c r="L62" s="6"/>
      <c r="M62" s="6"/>
      <c r="N62" s="6"/>
      <c r="O62" s="6"/>
      <c r="P62" s="6"/>
    </row>
    <row r="63" spans="1:16" ht="24" customHeight="1" x14ac:dyDescent="0.2">
      <c r="A63" s="6"/>
      <c r="B63" s="38"/>
      <c r="C63" s="38"/>
      <c r="D63" s="38"/>
      <c r="E63" s="38"/>
      <c r="F63" s="38"/>
      <c r="G63" s="38"/>
      <c r="H63" s="38"/>
      <c r="I63" s="38"/>
      <c r="J63" s="38"/>
      <c r="K63" s="6"/>
      <c r="L63" s="6"/>
      <c r="M63" s="6"/>
      <c r="N63" s="6"/>
      <c r="O63" s="6"/>
      <c r="P63" s="6"/>
    </row>
    <row r="64" spans="1:16" ht="26" customHeight="1" x14ac:dyDescent="0.2">
      <c r="A64" s="6"/>
      <c r="B64" s="38" t="s">
        <v>144</v>
      </c>
      <c r="C64" s="38"/>
      <c r="D64" s="38"/>
      <c r="E64" s="38"/>
      <c r="F64" s="38"/>
      <c r="G64" s="38"/>
      <c r="H64" s="38"/>
      <c r="I64" s="38"/>
      <c r="J64" s="38"/>
      <c r="K64" s="6"/>
      <c r="L64" s="6"/>
      <c r="M64" s="6"/>
      <c r="N64" s="6"/>
      <c r="O64" s="6"/>
      <c r="P64" s="6"/>
    </row>
    <row r="65" spans="1:16" x14ac:dyDescent="0.2">
      <c r="A65" s="6"/>
      <c r="B65" s="38"/>
      <c r="C65" s="38"/>
      <c r="D65" s="38"/>
      <c r="E65" s="38"/>
      <c r="F65" s="38"/>
      <c r="G65" s="38"/>
      <c r="H65" s="38"/>
      <c r="I65" s="38"/>
      <c r="J65" s="38"/>
      <c r="K65" s="6"/>
      <c r="L65" s="6"/>
      <c r="M65" s="6"/>
      <c r="N65" s="6"/>
      <c r="O65" s="6"/>
      <c r="P65" s="6"/>
    </row>
    <row r="66" spans="1:16" x14ac:dyDescent="0.2">
      <c r="A66" s="6"/>
      <c r="B66" s="6"/>
      <c r="C66" s="6"/>
      <c r="D66" s="6"/>
      <c r="E66" s="6"/>
      <c r="F66" s="6"/>
      <c r="G66" s="6"/>
      <c r="H66" s="6"/>
      <c r="I66" s="6"/>
      <c r="J66" s="6"/>
      <c r="K66" s="6"/>
      <c r="L66" s="6"/>
      <c r="M66" s="6"/>
      <c r="N66" s="6"/>
      <c r="O66" s="6"/>
      <c r="P66" s="6"/>
    </row>
    <row r="67" spans="1:16" ht="22" x14ac:dyDescent="0.3">
      <c r="A67" s="6"/>
      <c r="B67" s="36" t="s">
        <v>121</v>
      </c>
      <c r="C67" s="36"/>
      <c r="D67" s="36"/>
      <c r="E67" s="36"/>
      <c r="F67" s="36"/>
      <c r="G67" s="36"/>
      <c r="H67" s="12"/>
      <c r="I67" s="12"/>
      <c r="J67" s="12"/>
      <c r="K67" s="6"/>
      <c r="L67" s="6"/>
      <c r="M67" s="6"/>
      <c r="N67" s="6"/>
      <c r="O67" s="6"/>
      <c r="P67" s="6"/>
    </row>
    <row r="68" spans="1:16" x14ac:dyDescent="0.2">
      <c r="A68" s="6"/>
      <c r="B68" s="6"/>
      <c r="C68" s="6"/>
      <c r="D68" s="6"/>
      <c r="E68" s="6"/>
      <c r="F68" s="6"/>
      <c r="G68" s="6"/>
      <c r="H68" s="6"/>
      <c r="I68" s="6"/>
      <c r="J68" s="6"/>
      <c r="K68" s="6"/>
      <c r="L68" s="6"/>
      <c r="M68" s="6"/>
      <c r="N68" s="6"/>
      <c r="O68" s="6"/>
      <c r="P68" s="6"/>
    </row>
    <row r="69" spans="1:16" ht="22" customHeight="1" x14ac:dyDescent="0.2">
      <c r="A69" s="6"/>
      <c r="B69" s="38" t="s">
        <v>145</v>
      </c>
      <c r="C69" s="38"/>
      <c r="D69" s="38"/>
      <c r="E69" s="38"/>
      <c r="F69" s="38"/>
      <c r="G69" s="38"/>
      <c r="H69" s="38"/>
      <c r="I69" s="38"/>
      <c r="J69" s="38"/>
      <c r="K69" s="6"/>
      <c r="L69" s="6"/>
      <c r="M69" s="6"/>
      <c r="N69" s="6"/>
      <c r="O69" s="6"/>
      <c r="P69" s="6"/>
    </row>
    <row r="70" spans="1:16" x14ac:dyDescent="0.2">
      <c r="A70" s="6"/>
      <c r="B70" s="38"/>
      <c r="C70" s="38"/>
      <c r="D70" s="38"/>
      <c r="E70" s="38"/>
      <c r="F70" s="38"/>
      <c r="G70" s="38"/>
      <c r="H70" s="38"/>
      <c r="I70" s="38"/>
      <c r="J70" s="38"/>
      <c r="K70" s="6"/>
      <c r="L70" s="6"/>
      <c r="M70" s="6"/>
      <c r="N70" s="6"/>
      <c r="O70" s="6"/>
      <c r="P70" s="6"/>
    </row>
    <row r="71" spans="1:16" ht="24" customHeight="1" x14ac:dyDescent="0.2">
      <c r="A71" s="6"/>
      <c r="B71" s="37" t="s">
        <v>146</v>
      </c>
      <c r="C71" s="35"/>
      <c r="D71" s="35"/>
      <c r="E71" s="35"/>
      <c r="F71" s="35"/>
      <c r="G71" s="35"/>
      <c r="H71" s="35"/>
      <c r="I71" s="35"/>
      <c r="J71" s="35"/>
      <c r="K71" s="6"/>
      <c r="L71" s="6"/>
      <c r="M71" s="6"/>
      <c r="N71" s="6"/>
      <c r="O71" s="6"/>
      <c r="P71" s="6"/>
    </row>
    <row r="72" spans="1:16" ht="26" customHeight="1" x14ac:dyDescent="0.2">
      <c r="A72" s="6"/>
      <c r="B72" s="37" t="s">
        <v>147</v>
      </c>
      <c r="C72" s="35"/>
      <c r="D72" s="35"/>
      <c r="E72" s="35"/>
      <c r="F72" s="35"/>
      <c r="G72" s="35"/>
      <c r="H72" s="35"/>
      <c r="I72" s="35"/>
      <c r="J72" s="35"/>
      <c r="K72" s="6"/>
      <c r="L72" s="6"/>
      <c r="M72" s="6"/>
      <c r="N72" s="6"/>
      <c r="O72" s="6"/>
      <c r="P72" s="6"/>
    </row>
    <row r="73" spans="1:16" ht="25" customHeight="1" x14ac:dyDescent="0.2">
      <c r="A73" s="6"/>
      <c r="B73" s="38" t="s">
        <v>148</v>
      </c>
      <c r="C73" s="38"/>
      <c r="D73" s="38"/>
      <c r="E73" s="38"/>
      <c r="F73" s="38"/>
      <c r="G73" s="38"/>
      <c r="H73" s="38"/>
      <c r="I73" s="38"/>
      <c r="J73" s="38"/>
      <c r="K73" s="6"/>
      <c r="L73" s="6"/>
      <c r="M73" s="6"/>
      <c r="N73" s="6"/>
      <c r="O73" s="6"/>
      <c r="P73" s="6"/>
    </row>
    <row r="74" spans="1:16" x14ac:dyDescent="0.2">
      <c r="A74" s="6"/>
      <c r="B74" s="38"/>
      <c r="C74" s="38"/>
      <c r="D74" s="38"/>
      <c r="E74" s="38"/>
      <c r="F74" s="38"/>
      <c r="G74" s="38"/>
      <c r="H74" s="38"/>
      <c r="I74" s="38"/>
      <c r="J74" s="38"/>
      <c r="K74" s="6"/>
      <c r="L74" s="6"/>
      <c r="M74" s="6"/>
      <c r="N74" s="6"/>
      <c r="O74" s="6"/>
      <c r="P74" s="6"/>
    </row>
    <row r="75" spans="1:16" ht="26" customHeight="1" x14ac:dyDescent="0.2">
      <c r="A75" s="6"/>
      <c r="B75" s="38" t="s">
        <v>149</v>
      </c>
      <c r="C75" s="38"/>
      <c r="D75" s="38"/>
      <c r="E75" s="38"/>
      <c r="F75" s="38"/>
      <c r="G75" s="38"/>
      <c r="H75" s="38"/>
      <c r="I75" s="38"/>
      <c r="J75" s="38"/>
      <c r="K75" s="6"/>
      <c r="L75" s="6"/>
      <c r="M75" s="6"/>
      <c r="N75" s="6"/>
      <c r="O75" s="6"/>
      <c r="P75" s="6"/>
    </row>
    <row r="76" spans="1:16" x14ac:dyDescent="0.2">
      <c r="A76" s="6"/>
      <c r="B76" s="38"/>
      <c r="C76" s="38"/>
      <c r="D76" s="38"/>
      <c r="E76" s="38"/>
      <c r="F76" s="38"/>
      <c r="G76" s="38"/>
      <c r="H76" s="38"/>
      <c r="I76" s="38"/>
      <c r="J76" s="38"/>
      <c r="K76" s="6"/>
      <c r="L76" s="6"/>
      <c r="M76" s="6"/>
      <c r="N76" s="6"/>
      <c r="O76" s="6"/>
      <c r="P76" s="6"/>
    </row>
    <row r="77" spans="1:16" x14ac:dyDescent="0.2">
      <c r="A77" s="6"/>
      <c r="B77" s="6"/>
      <c r="C77" s="6"/>
      <c r="D77" s="6"/>
      <c r="E77" s="6"/>
      <c r="F77" s="6"/>
      <c r="G77" s="6"/>
      <c r="H77" s="6"/>
      <c r="I77" s="6"/>
      <c r="J77" s="6"/>
      <c r="K77" s="6"/>
      <c r="L77" s="6"/>
      <c r="M77" s="6"/>
      <c r="N77" s="6"/>
      <c r="O77" s="6"/>
      <c r="P77" s="6"/>
    </row>
    <row r="78" spans="1:16" ht="22" x14ac:dyDescent="0.3">
      <c r="A78" s="6"/>
      <c r="B78" s="36" t="s">
        <v>122</v>
      </c>
      <c r="C78" s="36"/>
      <c r="D78" s="36"/>
      <c r="E78" s="36"/>
      <c r="F78" s="36"/>
      <c r="G78" s="36"/>
      <c r="H78" s="12"/>
      <c r="I78" s="12"/>
      <c r="J78" s="12"/>
      <c r="K78" s="6"/>
      <c r="L78" s="6"/>
      <c r="M78" s="6"/>
      <c r="N78" s="6"/>
      <c r="O78" s="6"/>
      <c r="P78" s="6"/>
    </row>
    <row r="79" spans="1:16" x14ac:dyDescent="0.2">
      <c r="A79" s="6"/>
      <c r="B79" s="6"/>
      <c r="C79" s="6"/>
      <c r="D79" s="6"/>
      <c r="E79" s="6"/>
      <c r="F79" s="6"/>
      <c r="G79" s="6"/>
      <c r="H79" s="6"/>
      <c r="I79" s="6"/>
      <c r="J79" s="6"/>
      <c r="K79" s="6"/>
      <c r="L79" s="6"/>
      <c r="M79" s="6"/>
      <c r="N79" s="6"/>
      <c r="O79" s="6"/>
      <c r="P79" s="6"/>
    </row>
    <row r="80" spans="1:16" ht="17" customHeight="1" x14ac:dyDescent="0.2">
      <c r="A80" s="6"/>
      <c r="B80" s="38" t="s">
        <v>150</v>
      </c>
      <c r="C80" s="38"/>
      <c r="D80" s="38"/>
      <c r="E80" s="38"/>
      <c r="F80" s="38"/>
      <c r="G80" s="38"/>
      <c r="H80" s="38"/>
      <c r="I80" s="38"/>
      <c r="J80" s="38"/>
      <c r="K80" s="6"/>
      <c r="L80" s="6"/>
      <c r="M80" s="6"/>
      <c r="N80" s="6"/>
      <c r="O80" s="6"/>
      <c r="P80" s="6"/>
    </row>
    <row r="81" spans="1:16" x14ac:dyDescent="0.2">
      <c r="A81" s="6"/>
      <c r="B81" s="38"/>
      <c r="C81" s="38"/>
      <c r="D81" s="38"/>
      <c r="E81" s="38"/>
      <c r="F81" s="38"/>
      <c r="G81" s="38"/>
      <c r="H81" s="38"/>
      <c r="I81" s="38"/>
      <c r="J81" s="38"/>
      <c r="K81" s="6"/>
      <c r="L81" s="6"/>
      <c r="M81" s="6"/>
      <c r="N81" s="6"/>
      <c r="O81" s="6"/>
      <c r="P81" s="6"/>
    </row>
    <row r="82" spans="1:16" x14ac:dyDescent="0.2">
      <c r="A82" s="6"/>
      <c r="B82" s="38"/>
      <c r="C82" s="38"/>
      <c r="D82" s="38"/>
      <c r="E82" s="38"/>
      <c r="F82" s="38"/>
      <c r="G82" s="38"/>
      <c r="H82" s="38"/>
      <c r="I82" s="38"/>
      <c r="J82" s="38"/>
      <c r="K82" s="6"/>
      <c r="L82" s="6"/>
      <c r="M82" s="6"/>
      <c r="N82" s="6"/>
      <c r="O82" s="6"/>
      <c r="P82" s="6"/>
    </row>
    <row r="83" spans="1:16" ht="30" customHeight="1" x14ac:dyDescent="0.2">
      <c r="A83" s="6"/>
      <c r="B83" s="38"/>
      <c r="C83" s="38"/>
      <c r="D83" s="38"/>
      <c r="E83" s="38"/>
      <c r="F83" s="38"/>
      <c r="G83" s="38"/>
      <c r="H83" s="38"/>
      <c r="I83" s="38"/>
      <c r="J83" s="38"/>
      <c r="K83" s="6"/>
      <c r="L83" s="6"/>
      <c r="M83" s="6"/>
      <c r="N83" s="6"/>
      <c r="O83" s="6"/>
      <c r="P83" s="6"/>
    </row>
    <row r="84" spans="1:16" ht="29" customHeight="1" x14ac:dyDescent="0.2">
      <c r="A84" s="6"/>
      <c r="B84" s="38" t="s">
        <v>151</v>
      </c>
      <c r="C84" s="38"/>
      <c r="D84" s="38"/>
      <c r="E84" s="38"/>
      <c r="F84" s="38"/>
      <c r="G84" s="38"/>
      <c r="H84" s="38"/>
      <c r="I84" s="38"/>
      <c r="J84" s="38"/>
      <c r="K84" s="6"/>
      <c r="L84" s="6"/>
      <c r="M84" s="6"/>
      <c r="N84" s="6"/>
      <c r="O84" s="6"/>
      <c r="P84" s="6"/>
    </row>
    <row r="85" spans="1:16" x14ac:dyDescent="0.2">
      <c r="A85" s="6"/>
      <c r="B85" s="38"/>
      <c r="C85" s="38"/>
      <c r="D85" s="38"/>
      <c r="E85" s="38"/>
      <c r="F85" s="38"/>
      <c r="G85" s="38"/>
      <c r="H85" s="38"/>
      <c r="I85" s="38"/>
      <c r="J85" s="38"/>
      <c r="K85" s="6"/>
      <c r="L85" s="6"/>
      <c r="M85" s="6"/>
      <c r="N85" s="6"/>
      <c r="O85" s="6"/>
      <c r="P85" s="6"/>
    </row>
    <row r="86" spans="1:16" x14ac:dyDescent="0.2">
      <c r="A86" s="6"/>
      <c r="B86" s="38" t="s">
        <v>152</v>
      </c>
      <c r="C86" s="38"/>
      <c r="D86" s="38"/>
      <c r="E86" s="38"/>
      <c r="F86" s="38"/>
      <c r="G86" s="38"/>
      <c r="H86" s="38"/>
      <c r="I86" s="38"/>
      <c r="J86" s="38"/>
      <c r="K86" s="6"/>
      <c r="L86" s="6"/>
      <c r="M86" s="6"/>
      <c r="N86" s="6"/>
      <c r="O86" s="6"/>
      <c r="P86" s="6"/>
    </row>
    <row r="87" spans="1:16" ht="32" customHeight="1" x14ac:dyDescent="0.2">
      <c r="A87" s="6"/>
      <c r="B87" s="38"/>
      <c r="C87" s="38"/>
      <c r="D87" s="38"/>
      <c r="E87" s="38"/>
      <c r="F87" s="38"/>
      <c r="G87" s="38"/>
      <c r="H87" s="38"/>
      <c r="I87" s="38"/>
      <c r="J87" s="38"/>
      <c r="K87" s="6"/>
      <c r="L87" s="6"/>
      <c r="M87" s="6"/>
      <c r="N87" s="6"/>
      <c r="O87" s="6"/>
      <c r="P87" s="6"/>
    </row>
    <row r="88" spans="1:16" x14ac:dyDescent="0.2">
      <c r="A88" s="6"/>
      <c r="B88" s="38" t="s">
        <v>153</v>
      </c>
      <c r="C88" s="38"/>
      <c r="D88" s="38"/>
      <c r="E88" s="38"/>
      <c r="F88" s="38"/>
      <c r="G88" s="38"/>
      <c r="H88" s="38"/>
      <c r="I88" s="38"/>
      <c r="J88" s="38"/>
      <c r="K88" s="6"/>
      <c r="L88" s="6"/>
      <c r="M88" s="6"/>
      <c r="N88" s="6"/>
      <c r="O88" s="6"/>
      <c r="P88" s="6"/>
    </row>
    <row r="89" spans="1:16" ht="33" customHeight="1" x14ac:dyDescent="0.2">
      <c r="A89" s="6"/>
      <c r="B89" s="38"/>
      <c r="C89" s="38"/>
      <c r="D89" s="38"/>
      <c r="E89" s="38"/>
      <c r="F89" s="38"/>
      <c r="G89" s="38"/>
      <c r="H89" s="38"/>
      <c r="I89" s="38"/>
      <c r="J89" s="38"/>
      <c r="K89" s="6"/>
      <c r="L89" s="6"/>
      <c r="M89" s="6"/>
      <c r="N89" s="6"/>
      <c r="O89" s="6"/>
      <c r="P89" s="6"/>
    </row>
    <row r="90" spans="1:16" x14ac:dyDescent="0.2">
      <c r="A90" s="6"/>
      <c r="B90" s="38" t="s">
        <v>154</v>
      </c>
      <c r="C90" s="38"/>
      <c r="D90" s="38"/>
      <c r="E90" s="38"/>
      <c r="F90" s="38"/>
      <c r="G90" s="38"/>
      <c r="H90" s="38"/>
      <c r="I90" s="38"/>
      <c r="J90" s="38"/>
      <c r="K90" s="6"/>
      <c r="L90" s="6"/>
      <c r="M90" s="6"/>
      <c r="N90" s="6"/>
      <c r="O90" s="6"/>
      <c r="P90" s="6"/>
    </row>
    <row r="91" spans="1:16" ht="28" customHeight="1" x14ac:dyDescent="0.2">
      <c r="A91" s="6"/>
      <c r="B91" s="38"/>
      <c r="C91" s="38"/>
      <c r="D91" s="38"/>
      <c r="E91" s="38"/>
      <c r="F91" s="38"/>
      <c r="G91" s="38"/>
      <c r="H91" s="38"/>
      <c r="I91" s="38"/>
      <c r="J91" s="38"/>
      <c r="K91" s="6"/>
      <c r="L91" s="6"/>
      <c r="M91" s="6"/>
      <c r="N91" s="6"/>
      <c r="O91" s="6"/>
      <c r="P91" s="6"/>
    </row>
    <row r="92" spans="1:16" x14ac:dyDescent="0.2">
      <c r="A92" s="6"/>
      <c r="B92" s="38" t="s">
        <v>155</v>
      </c>
      <c r="C92" s="38"/>
      <c r="D92" s="38"/>
      <c r="E92" s="38"/>
      <c r="F92" s="38"/>
      <c r="G92" s="38"/>
      <c r="H92" s="38"/>
      <c r="I92" s="38"/>
      <c r="J92" s="38"/>
      <c r="K92" s="6"/>
      <c r="L92" s="6"/>
      <c r="M92" s="6"/>
      <c r="N92" s="6"/>
      <c r="O92" s="6"/>
      <c r="P92" s="6"/>
    </row>
    <row r="93" spans="1:16" ht="29" customHeight="1" x14ac:dyDescent="0.2">
      <c r="A93" s="6"/>
      <c r="B93" s="38"/>
      <c r="C93" s="38"/>
      <c r="D93" s="38"/>
      <c r="E93" s="38"/>
      <c r="F93" s="38"/>
      <c r="G93" s="38"/>
      <c r="H93" s="38"/>
      <c r="I93" s="38"/>
      <c r="J93" s="38"/>
      <c r="K93" s="6"/>
      <c r="L93" s="6"/>
      <c r="M93" s="6"/>
      <c r="N93" s="6"/>
      <c r="O93" s="6"/>
      <c r="P93" s="6"/>
    </row>
    <row r="94" spans="1:16" x14ac:dyDescent="0.2">
      <c r="A94" s="6"/>
      <c r="B94" s="6"/>
      <c r="C94" s="6"/>
      <c r="D94" s="6"/>
      <c r="E94" s="6"/>
      <c r="F94" s="6"/>
      <c r="G94" s="6"/>
      <c r="H94" s="6"/>
      <c r="I94" s="6"/>
      <c r="J94" s="6"/>
      <c r="K94" s="6"/>
      <c r="L94" s="6"/>
      <c r="M94" s="6"/>
      <c r="N94" s="6"/>
      <c r="O94" s="6"/>
      <c r="P94" s="6"/>
    </row>
    <row r="95" spans="1:16" ht="22" x14ac:dyDescent="0.3">
      <c r="A95" s="6"/>
      <c r="B95" s="36" t="s">
        <v>123</v>
      </c>
      <c r="C95" s="36"/>
      <c r="D95" s="36"/>
      <c r="E95" s="36"/>
      <c r="F95" s="36"/>
      <c r="G95" s="36"/>
      <c r="H95" s="12"/>
      <c r="I95" s="12"/>
      <c r="J95" s="12"/>
      <c r="K95" s="6"/>
      <c r="L95" s="6"/>
      <c r="M95" s="6"/>
      <c r="N95" s="6"/>
      <c r="O95" s="6"/>
      <c r="P95" s="6"/>
    </row>
    <row r="96" spans="1:16" x14ac:dyDescent="0.2">
      <c r="A96" s="6"/>
      <c r="B96" s="6"/>
      <c r="C96" s="6"/>
      <c r="D96" s="6"/>
      <c r="E96" s="6"/>
      <c r="F96" s="6"/>
      <c r="G96" s="6"/>
      <c r="H96" s="6"/>
      <c r="I96" s="6"/>
      <c r="J96" s="6"/>
      <c r="K96" s="6"/>
      <c r="L96" s="6"/>
      <c r="M96" s="6"/>
      <c r="N96" s="6"/>
      <c r="O96" s="6"/>
      <c r="P96" s="6"/>
    </row>
    <row r="97" spans="1:16" ht="24" customHeight="1" x14ac:dyDescent="0.2">
      <c r="A97" s="6"/>
      <c r="B97" s="37" t="s">
        <v>156</v>
      </c>
      <c r="C97" s="35"/>
      <c r="D97" s="35"/>
      <c r="E97" s="35"/>
      <c r="F97" s="35"/>
      <c r="G97" s="35"/>
      <c r="H97" s="35"/>
      <c r="I97" s="35"/>
      <c r="J97" s="35"/>
      <c r="K97" s="6"/>
      <c r="L97" s="6"/>
      <c r="M97" s="6"/>
      <c r="N97" s="6"/>
      <c r="O97" s="6"/>
      <c r="P97" s="6"/>
    </row>
    <row r="98" spans="1:16" x14ac:dyDescent="0.2">
      <c r="A98" s="6"/>
      <c r="B98" s="38" t="s">
        <v>157</v>
      </c>
      <c r="C98" s="38"/>
      <c r="D98" s="38"/>
      <c r="E98" s="38"/>
      <c r="F98" s="38"/>
      <c r="G98" s="38"/>
      <c r="H98" s="38"/>
      <c r="I98" s="38"/>
      <c r="J98" s="38"/>
      <c r="K98" s="6"/>
      <c r="L98" s="6"/>
      <c r="M98" s="6"/>
      <c r="N98" s="6"/>
      <c r="O98" s="6"/>
      <c r="P98" s="6"/>
    </row>
    <row r="99" spans="1:16" ht="23" customHeight="1" x14ac:dyDescent="0.2">
      <c r="A99" s="6"/>
      <c r="B99" s="38"/>
      <c r="C99" s="38"/>
      <c r="D99" s="38"/>
      <c r="E99" s="38"/>
      <c r="F99" s="38"/>
      <c r="G99" s="38"/>
      <c r="H99" s="38"/>
      <c r="I99" s="38"/>
      <c r="J99" s="38"/>
      <c r="K99" s="6"/>
      <c r="L99" s="6"/>
      <c r="M99" s="6"/>
      <c r="N99" s="6"/>
      <c r="O99" s="6"/>
      <c r="P99" s="6"/>
    </row>
    <row r="100" spans="1:16" ht="23" customHeight="1" x14ac:dyDescent="0.2">
      <c r="A100" s="6"/>
      <c r="B100" s="37" t="s">
        <v>158</v>
      </c>
      <c r="C100" s="35"/>
      <c r="D100" s="35"/>
      <c r="E100" s="35"/>
      <c r="F100" s="35"/>
      <c r="G100" s="35"/>
      <c r="H100" s="35"/>
      <c r="I100" s="35"/>
      <c r="J100" s="35"/>
      <c r="K100" s="6"/>
      <c r="L100" s="6"/>
      <c r="M100" s="6"/>
      <c r="N100" s="6"/>
      <c r="O100" s="6"/>
      <c r="P100" s="6"/>
    </row>
    <row r="101" spans="1:16" ht="25" customHeight="1" x14ac:dyDescent="0.2">
      <c r="A101" s="6"/>
      <c r="B101" s="37" t="s">
        <v>159</v>
      </c>
      <c r="C101" s="35"/>
      <c r="D101" s="35"/>
      <c r="E101" s="35"/>
      <c r="F101" s="35"/>
      <c r="G101" s="35"/>
      <c r="H101" s="35"/>
      <c r="I101" s="35"/>
      <c r="J101" s="35"/>
      <c r="K101" s="6"/>
      <c r="L101" s="6"/>
      <c r="M101" s="6"/>
      <c r="N101" s="6"/>
      <c r="O101" s="6"/>
      <c r="P101" s="6"/>
    </row>
    <row r="102" spans="1:16" x14ac:dyDescent="0.2">
      <c r="A102" s="6"/>
      <c r="B102" s="38" t="s">
        <v>160</v>
      </c>
      <c r="C102" s="38"/>
      <c r="D102" s="38"/>
      <c r="E102" s="38"/>
      <c r="F102" s="38"/>
      <c r="G102" s="38"/>
      <c r="H102" s="38"/>
      <c r="I102" s="38"/>
      <c r="J102" s="38"/>
      <c r="K102" s="6"/>
      <c r="L102" s="6"/>
      <c r="M102" s="6"/>
      <c r="N102" s="6"/>
      <c r="O102" s="6"/>
      <c r="P102" s="6"/>
    </row>
    <row r="103" spans="1:16" ht="24" customHeight="1" x14ac:dyDescent="0.2">
      <c r="A103" s="6"/>
      <c r="B103" s="38"/>
      <c r="C103" s="38"/>
      <c r="D103" s="38"/>
      <c r="E103" s="38"/>
      <c r="F103" s="38"/>
      <c r="G103" s="38"/>
      <c r="H103" s="38"/>
      <c r="I103" s="38"/>
      <c r="J103" s="38"/>
      <c r="K103" s="6"/>
      <c r="L103" s="6"/>
      <c r="M103" s="6"/>
      <c r="N103" s="6"/>
      <c r="O103" s="6"/>
      <c r="P103" s="6"/>
    </row>
    <row r="104" spans="1:16" x14ac:dyDescent="0.2">
      <c r="A104" s="6"/>
      <c r="B104" s="6"/>
      <c r="C104" s="6"/>
      <c r="D104" s="6"/>
      <c r="E104" s="6"/>
      <c r="F104" s="6"/>
      <c r="G104" s="6"/>
      <c r="H104" s="6"/>
      <c r="I104" s="6"/>
      <c r="J104" s="6"/>
      <c r="K104" s="6"/>
      <c r="L104" s="6"/>
      <c r="M104" s="6"/>
      <c r="N104" s="6"/>
      <c r="O104" s="6"/>
      <c r="P104" s="6"/>
    </row>
    <row r="105" spans="1:16" ht="22" x14ac:dyDescent="0.3">
      <c r="A105" s="6"/>
      <c r="B105" s="36" t="s">
        <v>124</v>
      </c>
      <c r="C105" s="36"/>
      <c r="D105" s="36"/>
      <c r="E105" s="36"/>
      <c r="F105" s="36"/>
      <c r="G105" s="36"/>
      <c r="H105" s="12"/>
      <c r="I105" s="12"/>
      <c r="J105" s="12"/>
      <c r="K105" s="6"/>
      <c r="L105" s="6"/>
      <c r="M105" s="6"/>
      <c r="N105" s="6"/>
      <c r="O105" s="6"/>
      <c r="P105" s="6"/>
    </row>
    <row r="106" spans="1:16" x14ac:dyDescent="0.2">
      <c r="A106" s="6"/>
      <c r="B106" s="6"/>
      <c r="C106" s="6"/>
      <c r="D106" s="6"/>
      <c r="E106" s="6"/>
      <c r="F106" s="6"/>
      <c r="G106" s="6"/>
      <c r="H106" s="6"/>
      <c r="I106" s="6"/>
      <c r="J106" s="6"/>
      <c r="K106" s="6"/>
      <c r="L106" s="6"/>
      <c r="M106" s="6"/>
      <c r="N106" s="6"/>
      <c r="O106" s="6"/>
      <c r="P106" s="6"/>
    </row>
    <row r="107" spans="1:16" x14ac:dyDescent="0.2">
      <c r="A107" s="6"/>
      <c r="B107" s="38" t="s">
        <v>161</v>
      </c>
      <c r="C107" s="38"/>
      <c r="D107" s="38"/>
      <c r="E107" s="38"/>
      <c r="F107" s="38"/>
      <c r="G107" s="38"/>
      <c r="H107" s="38"/>
      <c r="I107" s="38"/>
      <c r="J107" s="38"/>
      <c r="K107" s="6"/>
      <c r="L107" s="6"/>
      <c r="M107" s="6"/>
      <c r="N107" s="6"/>
      <c r="O107" s="6"/>
      <c r="P107" s="6"/>
    </row>
    <row r="108" spans="1:16" ht="26" customHeight="1" x14ac:dyDescent="0.2">
      <c r="A108" s="6"/>
      <c r="B108" s="38"/>
      <c r="C108" s="38"/>
      <c r="D108" s="38"/>
      <c r="E108" s="38"/>
      <c r="F108" s="38"/>
      <c r="G108" s="38"/>
      <c r="H108" s="38"/>
      <c r="I108" s="38"/>
      <c r="J108" s="38"/>
      <c r="K108" s="6"/>
      <c r="L108" s="6"/>
      <c r="M108" s="6"/>
      <c r="N108" s="6"/>
      <c r="O108" s="6"/>
      <c r="P108" s="6"/>
    </row>
    <row r="109" spans="1:16" x14ac:dyDescent="0.2">
      <c r="A109" s="6"/>
      <c r="B109" s="39" t="s">
        <v>162</v>
      </c>
      <c r="C109" s="39"/>
      <c r="D109" s="39"/>
      <c r="E109" s="39"/>
      <c r="F109" s="39"/>
      <c r="G109" s="39"/>
      <c r="H109" s="39"/>
      <c r="I109" s="39"/>
      <c r="J109" s="39"/>
      <c r="K109" s="6"/>
      <c r="L109" s="6"/>
      <c r="M109" s="6"/>
      <c r="N109" s="6"/>
      <c r="O109" s="6"/>
      <c r="P109" s="6"/>
    </row>
    <row r="110" spans="1:16" ht="25" customHeight="1" x14ac:dyDescent="0.2">
      <c r="A110" s="6"/>
      <c r="B110" s="39"/>
      <c r="C110" s="39"/>
      <c r="D110" s="39"/>
      <c r="E110" s="39"/>
      <c r="F110" s="39"/>
      <c r="G110" s="39"/>
      <c r="H110" s="39"/>
      <c r="I110" s="39"/>
      <c r="J110" s="39"/>
      <c r="K110" s="6"/>
      <c r="L110" s="6"/>
      <c r="M110" s="6"/>
      <c r="N110" s="6"/>
      <c r="O110" s="6"/>
      <c r="P110" s="6"/>
    </row>
    <row r="111" spans="1:16" ht="17" customHeight="1" x14ac:dyDescent="0.2">
      <c r="A111" s="6"/>
      <c r="B111" s="38" t="s">
        <v>163</v>
      </c>
      <c r="C111" s="38"/>
      <c r="D111" s="38"/>
      <c r="E111" s="38"/>
      <c r="F111" s="38"/>
      <c r="G111" s="38"/>
      <c r="H111" s="38"/>
      <c r="I111" s="38"/>
      <c r="J111" s="38"/>
      <c r="K111" s="6"/>
      <c r="L111" s="6"/>
      <c r="M111" s="6"/>
      <c r="N111" s="6"/>
      <c r="O111" s="6"/>
      <c r="P111" s="6"/>
    </row>
    <row r="112" spans="1:16" ht="28" customHeight="1" x14ac:dyDescent="0.2">
      <c r="A112" s="6"/>
      <c r="B112" s="38"/>
      <c r="C112" s="38"/>
      <c r="D112" s="38"/>
      <c r="E112" s="38"/>
      <c r="F112" s="38"/>
      <c r="G112" s="38"/>
      <c r="H112" s="38"/>
      <c r="I112" s="38"/>
      <c r="J112" s="38"/>
      <c r="K112" s="6"/>
      <c r="L112" s="6"/>
      <c r="M112" s="6"/>
      <c r="N112" s="6"/>
      <c r="O112" s="6"/>
      <c r="P112" s="6"/>
    </row>
    <row r="113" spans="1:16" x14ac:dyDescent="0.2">
      <c r="A113" s="6"/>
      <c r="B113" s="6"/>
      <c r="C113" s="6"/>
      <c r="D113" s="6"/>
      <c r="E113" s="6"/>
      <c r="F113" s="6"/>
      <c r="G113" s="6"/>
      <c r="H113" s="6"/>
      <c r="I113" s="6"/>
      <c r="J113" s="6"/>
      <c r="K113" s="6"/>
      <c r="L113" s="6"/>
      <c r="M113" s="6"/>
      <c r="N113" s="6"/>
      <c r="O113" s="6"/>
      <c r="P113" s="6"/>
    </row>
    <row r="114" spans="1:16" ht="20" customHeight="1" x14ac:dyDescent="0.2">
      <c r="A114" s="6"/>
      <c r="B114" s="6"/>
      <c r="C114" s="6"/>
      <c r="D114" s="6"/>
      <c r="E114" s="6"/>
      <c r="F114" s="6"/>
      <c r="G114" s="54" t="s">
        <v>167</v>
      </c>
      <c r="H114" s="6"/>
      <c r="I114" s="6"/>
      <c r="J114" s="6"/>
      <c r="K114" s="6"/>
      <c r="L114" s="6"/>
      <c r="M114" s="6"/>
      <c r="N114" s="6"/>
      <c r="O114" s="6"/>
      <c r="P114" s="6"/>
    </row>
    <row r="115" spans="1:16" x14ac:dyDescent="0.2">
      <c r="A115" s="6"/>
      <c r="B115" s="6"/>
      <c r="C115" s="6"/>
      <c r="D115" s="6"/>
      <c r="E115" s="6"/>
      <c r="F115" s="6"/>
      <c r="G115" s="52" t="s">
        <v>168</v>
      </c>
      <c r="H115" s="52"/>
      <c r="I115" s="52"/>
      <c r="J115" s="52"/>
      <c r="K115" s="52"/>
      <c r="L115" s="6"/>
      <c r="M115" s="6"/>
      <c r="N115" s="6"/>
      <c r="O115" s="6"/>
      <c r="P115" s="6"/>
    </row>
    <row r="116" spans="1:16" x14ac:dyDescent="0.2">
      <c r="A116" s="6"/>
      <c r="B116" s="6"/>
      <c r="C116" s="6"/>
      <c r="D116" s="6"/>
      <c r="E116" s="6"/>
      <c r="F116" s="6"/>
      <c r="G116" s="52"/>
      <c r="H116" s="52"/>
      <c r="I116" s="52"/>
      <c r="J116" s="52"/>
      <c r="K116" s="52"/>
      <c r="L116" s="6"/>
      <c r="M116" s="6"/>
      <c r="N116" s="6"/>
      <c r="O116" s="6"/>
      <c r="P116" s="6"/>
    </row>
    <row r="117" spans="1:16" x14ac:dyDescent="0.2">
      <c r="A117" s="6"/>
      <c r="B117" s="6"/>
      <c r="C117" s="18" t="s">
        <v>164</v>
      </c>
      <c r="D117" s="18"/>
      <c r="E117" s="18"/>
      <c r="F117" s="18"/>
      <c r="G117" s="52"/>
      <c r="H117" s="52"/>
      <c r="I117" s="52"/>
      <c r="J117" s="52"/>
      <c r="K117" s="52"/>
      <c r="L117" s="6"/>
      <c r="M117" s="6"/>
      <c r="N117" s="6"/>
      <c r="O117" s="6"/>
      <c r="P117" s="6"/>
    </row>
    <row r="118" spans="1:16" x14ac:dyDescent="0.2">
      <c r="A118" s="6"/>
      <c r="B118" s="6"/>
      <c r="C118" s="6"/>
      <c r="D118" s="6"/>
      <c r="E118" s="6"/>
      <c r="F118" s="6"/>
      <c r="G118" s="52"/>
      <c r="H118" s="52"/>
      <c r="I118" s="52"/>
      <c r="J118" s="52"/>
      <c r="K118" s="52"/>
      <c r="L118" s="6"/>
      <c r="M118" s="6"/>
      <c r="N118" s="6"/>
      <c r="O118" s="6"/>
      <c r="P118" s="6"/>
    </row>
    <row r="119" spans="1:16" x14ac:dyDescent="0.2">
      <c r="A119" s="6"/>
      <c r="B119" s="6"/>
      <c r="C119" s="6"/>
      <c r="D119" s="6"/>
      <c r="E119" s="6"/>
      <c r="F119" s="6"/>
      <c r="G119" s="52"/>
      <c r="H119" s="52"/>
      <c r="I119" s="52"/>
      <c r="J119" s="52"/>
      <c r="K119" s="52"/>
      <c r="L119" s="6"/>
      <c r="M119" s="6"/>
      <c r="N119" s="6"/>
      <c r="O119" s="6"/>
      <c r="P119" s="6"/>
    </row>
    <row r="120" spans="1:16" x14ac:dyDescent="0.2">
      <c r="A120" s="6"/>
      <c r="B120" s="6"/>
      <c r="C120" s="6"/>
      <c r="D120" s="6"/>
      <c r="E120" s="6"/>
      <c r="F120" s="6"/>
      <c r="G120" s="52"/>
      <c r="H120" s="52"/>
      <c r="I120" s="52"/>
      <c r="J120" s="52"/>
      <c r="K120" s="52"/>
      <c r="L120" s="6"/>
      <c r="M120" s="6"/>
      <c r="N120" s="6"/>
      <c r="O120" s="6"/>
      <c r="P120" s="6"/>
    </row>
    <row r="121" spans="1:16" x14ac:dyDescent="0.2">
      <c r="A121" s="6"/>
      <c r="B121" s="6"/>
      <c r="C121" s="6"/>
      <c r="D121" s="6"/>
      <c r="E121" s="6"/>
      <c r="F121" s="6"/>
      <c r="G121" s="6"/>
      <c r="H121" s="6"/>
      <c r="I121" s="6"/>
      <c r="J121" s="6"/>
      <c r="K121" s="6"/>
      <c r="L121" s="6"/>
      <c r="M121" s="6"/>
      <c r="N121" s="6"/>
      <c r="O121" s="6"/>
      <c r="P121" s="6"/>
    </row>
    <row r="122" spans="1:16" x14ac:dyDescent="0.2">
      <c r="A122" s="6"/>
      <c r="B122" s="6"/>
      <c r="C122" s="6"/>
      <c r="D122" s="6"/>
      <c r="E122" s="6"/>
      <c r="F122" s="6"/>
      <c r="G122" s="6"/>
      <c r="H122" s="6"/>
      <c r="I122" s="6"/>
      <c r="J122" s="6"/>
      <c r="K122" s="6"/>
      <c r="L122" s="6"/>
      <c r="M122" s="6"/>
      <c r="N122" s="6"/>
      <c r="O122" s="6"/>
      <c r="P122" s="6"/>
    </row>
    <row r="123" spans="1:16" x14ac:dyDescent="0.2">
      <c r="A123" s="6"/>
      <c r="B123" s="6"/>
      <c r="C123" s="6"/>
      <c r="D123" s="6"/>
      <c r="E123" s="6"/>
      <c r="F123" s="6"/>
      <c r="G123" s="6"/>
      <c r="H123" s="6"/>
      <c r="I123" s="6"/>
      <c r="J123" s="6"/>
      <c r="K123" s="6"/>
      <c r="L123" s="6"/>
      <c r="M123" s="6"/>
      <c r="N123" s="6"/>
      <c r="O123" s="6"/>
      <c r="P123" s="6"/>
    </row>
    <row r="124" spans="1:16" x14ac:dyDescent="0.2">
      <c r="A124" s="6"/>
      <c r="B124" s="6"/>
      <c r="C124" s="6"/>
      <c r="D124" s="6"/>
      <c r="E124" s="6"/>
      <c r="F124" s="6"/>
      <c r="G124" s="6"/>
      <c r="H124" s="6"/>
      <c r="I124" s="6"/>
      <c r="J124" s="6"/>
      <c r="K124" s="6"/>
      <c r="L124" s="6"/>
      <c r="M124" s="6"/>
      <c r="N124" s="6"/>
      <c r="O124" s="6"/>
      <c r="P124" s="6"/>
    </row>
    <row r="125" spans="1:16" x14ac:dyDescent="0.2">
      <c r="A125" s="6"/>
      <c r="B125" s="6"/>
      <c r="C125" s="6"/>
      <c r="D125" s="6"/>
      <c r="E125" s="6"/>
      <c r="F125" s="6"/>
      <c r="G125" s="6"/>
      <c r="H125" s="6"/>
      <c r="I125" s="6"/>
      <c r="J125" s="6"/>
      <c r="K125" s="6"/>
      <c r="L125" s="6"/>
      <c r="M125" s="6"/>
      <c r="N125" s="6"/>
      <c r="O125" s="6"/>
      <c r="P125" s="6"/>
    </row>
    <row r="126" spans="1:16" x14ac:dyDescent="0.2">
      <c r="A126" s="6"/>
      <c r="B126" s="6"/>
      <c r="C126" s="6"/>
      <c r="D126" s="6"/>
      <c r="E126" s="6"/>
      <c r="F126" s="6"/>
      <c r="G126" s="6"/>
      <c r="H126" s="6"/>
      <c r="I126" s="6"/>
      <c r="J126" s="6"/>
      <c r="K126" s="6"/>
      <c r="L126" s="6"/>
      <c r="M126" s="6"/>
      <c r="N126" s="6"/>
      <c r="O126" s="6"/>
      <c r="P126" s="6"/>
    </row>
    <row r="127" spans="1:16" x14ac:dyDescent="0.2">
      <c r="A127" s="6"/>
      <c r="B127" s="6"/>
      <c r="C127" s="6"/>
      <c r="D127" s="6"/>
      <c r="E127" s="6"/>
      <c r="F127" s="6"/>
      <c r="G127" s="6"/>
      <c r="H127" s="6"/>
      <c r="I127" s="6"/>
      <c r="J127" s="6"/>
      <c r="K127" s="6"/>
      <c r="L127" s="6"/>
      <c r="M127" s="6"/>
      <c r="N127" s="6"/>
      <c r="O127" s="6"/>
      <c r="P127" s="6"/>
    </row>
    <row r="128" spans="1:16" x14ac:dyDescent="0.2">
      <c r="A128" s="6"/>
      <c r="B128" s="6"/>
      <c r="C128" s="6"/>
      <c r="D128" s="6"/>
      <c r="E128" s="6"/>
      <c r="F128" s="6"/>
      <c r="G128" s="6"/>
      <c r="H128" s="6"/>
      <c r="I128" s="6"/>
      <c r="J128" s="6"/>
      <c r="K128" s="6"/>
      <c r="L128" s="6"/>
      <c r="M128" s="6"/>
      <c r="N128" s="6"/>
      <c r="O128" s="6"/>
      <c r="P128" s="6"/>
    </row>
    <row r="129" spans="1:16" x14ac:dyDescent="0.2">
      <c r="A129" s="6"/>
      <c r="B129" s="6"/>
      <c r="C129" s="6"/>
      <c r="D129" s="6"/>
      <c r="E129" s="6"/>
      <c r="F129" s="6"/>
      <c r="G129" s="6"/>
      <c r="H129" s="6"/>
      <c r="I129" s="6"/>
      <c r="J129" s="6"/>
      <c r="K129" s="6"/>
      <c r="L129" s="6"/>
      <c r="M129" s="6"/>
      <c r="N129" s="6"/>
      <c r="O129" s="6"/>
      <c r="P129" s="6"/>
    </row>
  </sheetData>
  <sheetProtection algorithmName="SHA-512" hashValue="7IaHkiZRZwZYNl1mzVr/yVd1HonUbQa6G9rdybntvchSy9WDlvGkh6YOipKeocTOXfYn/AatYoItDrlFcPoq9w==" saltValue="+zokztohRaixlXGu7QNWsQ==" spinCount="100000" sheet="1" objects="1" scenarios="1" selectLockedCells="1"/>
  <mergeCells count="47">
    <mergeCell ref="B105:G105"/>
    <mergeCell ref="C117:F117"/>
    <mergeCell ref="G115:K120"/>
    <mergeCell ref="B102:J103"/>
    <mergeCell ref="B107:J108"/>
    <mergeCell ref="B109:J110"/>
    <mergeCell ref="B111:J112"/>
    <mergeCell ref="B45:G45"/>
    <mergeCell ref="B58:G58"/>
    <mergeCell ref="B67:G67"/>
    <mergeCell ref="B78:G78"/>
    <mergeCell ref="B95:G95"/>
    <mergeCell ref="B84:J85"/>
    <mergeCell ref="B86:J87"/>
    <mergeCell ref="B88:J89"/>
    <mergeCell ref="B90:J91"/>
    <mergeCell ref="B92:J93"/>
    <mergeCell ref="B98:J99"/>
    <mergeCell ref="B69:J70"/>
    <mergeCell ref="B73:J74"/>
    <mergeCell ref="B75:J76"/>
    <mergeCell ref="B80:J83"/>
    <mergeCell ref="B42:J43"/>
    <mergeCell ref="B48:J49"/>
    <mergeCell ref="B53:J54"/>
    <mergeCell ref="B55:J56"/>
    <mergeCell ref="B62:J63"/>
    <mergeCell ref="B64:J65"/>
    <mergeCell ref="B34:J35"/>
    <mergeCell ref="B32:J33"/>
    <mergeCell ref="B36:J38"/>
    <mergeCell ref="B40:J41"/>
    <mergeCell ref="B15:B16"/>
    <mergeCell ref="B8:B9"/>
    <mergeCell ref="C11:F11"/>
    <mergeCell ref="C13:H13"/>
    <mergeCell ref="C18:H18"/>
    <mergeCell ref="B20:G20"/>
    <mergeCell ref="C26:J27"/>
    <mergeCell ref="B29:G30"/>
    <mergeCell ref="C8:J9"/>
    <mergeCell ref="C24:J24"/>
    <mergeCell ref="B2:J2"/>
    <mergeCell ref="C3:J4"/>
    <mergeCell ref="B6:G6"/>
    <mergeCell ref="C22:I22"/>
    <mergeCell ref="C15:J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F519-47F8-D343-8F12-4F86B4F02885}">
  <dimension ref="A1:K58"/>
  <sheetViews>
    <sheetView zoomScale="91" workbookViewId="0">
      <selection activeCell="D9" sqref="D9"/>
    </sheetView>
  </sheetViews>
  <sheetFormatPr baseColWidth="10" defaultRowHeight="16" x14ac:dyDescent="0.2"/>
  <cols>
    <col min="2" max="2" width="16.33203125" customWidth="1"/>
    <col min="3" max="3" width="15.83203125" customWidth="1"/>
    <col min="4" max="4" width="20.1640625" customWidth="1"/>
  </cols>
  <sheetData>
    <row r="1" spans="1:11" x14ac:dyDescent="0.2">
      <c r="A1" s="6"/>
      <c r="B1" s="6"/>
      <c r="C1" s="6"/>
      <c r="D1" s="6"/>
      <c r="E1" s="6"/>
      <c r="F1" s="6"/>
      <c r="G1" s="6"/>
      <c r="H1" s="6"/>
      <c r="I1" s="6"/>
      <c r="J1" s="6"/>
      <c r="K1" s="6"/>
    </row>
    <row r="2" spans="1:11" ht="33" thickBot="1" x14ac:dyDescent="0.45">
      <c r="A2" s="6"/>
      <c r="B2" s="16" t="s">
        <v>119</v>
      </c>
      <c r="C2" s="16"/>
      <c r="D2" s="16"/>
      <c r="E2" s="6"/>
      <c r="F2" s="6"/>
      <c r="G2" s="6"/>
      <c r="H2" s="6"/>
      <c r="I2" s="6"/>
      <c r="J2" s="6"/>
      <c r="K2" s="6"/>
    </row>
    <row r="3" spans="1:11" ht="17" thickTop="1" x14ac:dyDescent="0.2">
      <c r="A3" s="6"/>
      <c r="B3" s="19" t="s">
        <v>45</v>
      </c>
      <c r="C3" s="19"/>
      <c r="D3" s="19"/>
      <c r="E3" s="6"/>
      <c r="F3" s="6"/>
      <c r="G3" s="6"/>
      <c r="H3" s="6"/>
      <c r="I3" s="6"/>
      <c r="J3" s="6"/>
      <c r="K3" s="6"/>
    </row>
    <row r="4" spans="1:11" x14ac:dyDescent="0.2">
      <c r="A4" s="6"/>
      <c r="B4" s="17" t="s">
        <v>46</v>
      </c>
      <c r="C4" s="17"/>
      <c r="D4" s="17"/>
      <c r="E4" s="6"/>
      <c r="F4" s="6"/>
      <c r="G4" s="6"/>
      <c r="H4" s="6"/>
      <c r="I4" s="6"/>
      <c r="J4" s="6"/>
      <c r="K4" s="6"/>
    </row>
    <row r="5" spans="1:11" x14ac:dyDescent="0.2">
      <c r="A5" s="6"/>
      <c r="B5" s="6"/>
      <c r="C5" s="6"/>
      <c r="D5" s="6"/>
      <c r="E5" s="6"/>
      <c r="F5" s="6"/>
      <c r="G5" s="6"/>
      <c r="H5" s="6"/>
      <c r="I5" s="6"/>
      <c r="J5" s="6"/>
      <c r="K5" s="6"/>
    </row>
    <row r="6" spans="1:11" ht="25" thickBot="1" x14ac:dyDescent="0.35">
      <c r="A6" s="6"/>
      <c r="B6" s="15" t="s">
        <v>15</v>
      </c>
      <c r="C6" s="15"/>
      <c r="D6" s="15"/>
      <c r="E6" s="6"/>
      <c r="F6" s="6"/>
      <c r="G6" s="6"/>
      <c r="H6" s="6"/>
      <c r="I6" s="6"/>
      <c r="J6" s="6"/>
      <c r="K6" s="6"/>
    </row>
    <row r="7" spans="1:11" ht="17" thickTop="1" x14ac:dyDescent="0.2">
      <c r="A7" s="6"/>
      <c r="B7" s="17" t="s">
        <v>16</v>
      </c>
      <c r="C7" s="17"/>
      <c r="D7" s="17"/>
      <c r="E7" s="6"/>
      <c r="F7" s="60" t="s">
        <v>169</v>
      </c>
      <c r="G7" s="60"/>
      <c r="H7" s="60"/>
      <c r="I7" s="60"/>
      <c r="J7" s="6"/>
      <c r="K7" s="6"/>
    </row>
    <row r="8" spans="1:11" x14ac:dyDescent="0.2">
      <c r="A8" s="6"/>
      <c r="B8" s="6"/>
      <c r="C8" s="6"/>
      <c r="D8" s="6"/>
      <c r="E8" s="6"/>
      <c r="F8" s="60"/>
      <c r="G8" s="60"/>
      <c r="H8" s="60"/>
      <c r="I8" s="60"/>
      <c r="J8" s="6"/>
      <c r="K8" s="6"/>
    </row>
    <row r="9" spans="1:11" x14ac:dyDescent="0.2">
      <c r="A9" s="6"/>
      <c r="B9" s="1" t="s">
        <v>17</v>
      </c>
      <c r="C9" s="1"/>
      <c r="D9" s="56">
        <v>200</v>
      </c>
      <c r="E9" s="6"/>
      <c r="F9" s="60"/>
      <c r="G9" s="60"/>
      <c r="H9" s="60"/>
      <c r="I9" s="60"/>
      <c r="J9" s="6"/>
      <c r="K9" s="6"/>
    </row>
    <row r="10" spans="1:11" x14ac:dyDescent="0.2">
      <c r="A10" s="6"/>
      <c r="B10" s="1" t="s">
        <v>18</v>
      </c>
      <c r="C10" s="1"/>
      <c r="D10" s="56">
        <v>50</v>
      </c>
      <c r="E10" s="6"/>
      <c r="F10" s="6"/>
      <c r="G10" s="6"/>
      <c r="H10" s="6"/>
      <c r="I10" s="6"/>
      <c r="J10" s="6"/>
      <c r="K10" s="6"/>
    </row>
    <row r="11" spans="1:11" x14ac:dyDescent="0.2">
      <c r="A11" s="6"/>
      <c r="B11" s="1" t="s">
        <v>19</v>
      </c>
      <c r="C11" s="1"/>
      <c r="D11" s="56">
        <v>30</v>
      </c>
      <c r="E11" s="6"/>
      <c r="F11" s="6"/>
      <c r="G11" s="6"/>
      <c r="H11" s="6"/>
      <c r="I11" s="6"/>
      <c r="J11" s="6"/>
      <c r="K11" s="6"/>
    </row>
    <row r="12" spans="1:11" x14ac:dyDescent="0.2">
      <c r="A12" s="6"/>
      <c r="B12" s="1" t="s">
        <v>20</v>
      </c>
      <c r="C12" s="1"/>
      <c r="D12" s="56">
        <v>1000</v>
      </c>
      <c r="E12" s="6"/>
      <c r="F12" s="6"/>
      <c r="G12" s="6"/>
      <c r="H12" s="6"/>
      <c r="I12" s="6"/>
      <c r="J12" s="6"/>
      <c r="K12" s="6"/>
    </row>
    <row r="13" spans="1:11" x14ac:dyDescent="0.2">
      <c r="A13" s="6"/>
      <c r="B13" s="1" t="s">
        <v>21</v>
      </c>
      <c r="C13" s="1"/>
      <c r="D13" s="56">
        <v>50</v>
      </c>
      <c r="E13" s="6"/>
      <c r="F13" s="6"/>
      <c r="G13" s="6"/>
      <c r="H13" s="6"/>
      <c r="I13" s="6"/>
      <c r="J13" s="6"/>
      <c r="K13" s="6"/>
    </row>
    <row r="14" spans="1:11" x14ac:dyDescent="0.2">
      <c r="A14" s="6"/>
      <c r="B14" s="6"/>
      <c r="C14" s="6"/>
      <c r="D14" s="6"/>
      <c r="E14" s="6"/>
      <c r="F14" s="6"/>
      <c r="G14" s="6"/>
      <c r="H14" s="6"/>
      <c r="I14" s="6"/>
      <c r="J14" s="6"/>
      <c r="K14" s="6"/>
    </row>
    <row r="15" spans="1:11" ht="25" thickBot="1" x14ac:dyDescent="0.35">
      <c r="A15" s="6"/>
      <c r="B15" s="15" t="s">
        <v>22</v>
      </c>
      <c r="C15" s="15"/>
      <c r="D15" s="15"/>
      <c r="E15" s="6"/>
      <c r="F15" s="6"/>
      <c r="G15" s="6"/>
      <c r="H15" s="6"/>
      <c r="I15" s="6"/>
      <c r="J15" s="6"/>
      <c r="K15" s="6"/>
    </row>
    <row r="16" spans="1:11" ht="17" thickTop="1" x14ac:dyDescent="0.2">
      <c r="A16" s="6"/>
      <c r="B16" s="18" t="s">
        <v>42</v>
      </c>
      <c r="C16" s="18"/>
      <c r="D16" s="18"/>
      <c r="E16" s="6"/>
      <c r="F16" s="6"/>
      <c r="G16" s="6"/>
      <c r="H16" s="6"/>
      <c r="I16" s="6"/>
      <c r="J16" s="6"/>
      <c r="K16" s="6"/>
    </row>
    <row r="17" spans="1:11" x14ac:dyDescent="0.2">
      <c r="A17" s="6"/>
      <c r="B17" s="6"/>
      <c r="C17" s="6"/>
      <c r="D17" s="6"/>
      <c r="E17" s="6"/>
      <c r="F17" s="6"/>
      <c r="G17" s="6"/>
      <c r="H17" s="6"/>
      <c r="I17" s="6"/>
      <c r="J17" s="6"/>
      <c r="K17" s="6"/>
    </row>
    <row r="18" spans="1:11" x14ac:dyDescent="0.2">
      <c r="A18" s="6"/>
      <c r="B18" s="1" t="s">
        <v>23</v>
      </c>
      <c r="C18" s="1"/>
      <c r="D18" s="56">
        <v>6000</v>
      </c>
      <c r="E18" s="6"/>
      <c r="F18" s="6"/>
      <c r="G18" s="6"/>
      <c r="H18" s="6"/>
      <c r="I18" s="6"/>
      <c r="J18" s="6"/>
      <c r="K18" s="6"/>
    </row>
    <row r="19" spans="1:11" x14ac:dyDescent="0.2">
      <c r="A19" s="6"/>
      <c r="B19" s="1" t="s">
        <v>24</v>
      </c>
      <c r="C19" s="1"/>
      <c r="D19" s="56">
        <v>500</v>
      </c>
      <c r="E19" s="6"/>
      <c r="F19" s="6"/>
      <c r="G19" s="6"/>
      <c r="H19" s="6"/>
      <c r="I19" s="6"/>
      <c r="J19" s="6"/>
      <c r="K19" s="6"/>
    </row>
    <row r="20" spans="1:11" x14ac:dyDescent="0.2">
      <c r="A20" s="6"/>
      <c r="B20" s="1" t="s">
        <v>25</v>
      </c>
      <c r="C20" s="1"/>
      <c r="D20" s="56">
        <v>200</v>
      </c>
      <c r="E20" s="6"/>
      <c r="F20" s="6"/>
      <c r="G20" s="6"/>
      <c r="H20" s="6"/>
      <c r="I20" s="6"/>
      <c r="J20" s="6"/>
      <c r="K20" s="6"/>
    </row>
    <row r="21" spans="1:11" x14ac:dyDescent="0.2">
      <c r="A21" s="6"/>
      <c r="B21" s="1" t="s">
        <v>26</v>
      </c>
      <c r="C21" s="1"/>
      <c r="D21" s="57">
        <v>0.03</v>
      </c>
      <c r="E21" s="6"/>
      <c r="F21" s="6"/>
      <c r="G21" s="6"/>
      <c r="H21" s="6"/>
      <c r="I21" s="6"/>
      <c r="J21" s="6"/>
      <c r="K21" s="6"/>
    </row>
    <row r="22" spans="1:11" x14ac:dyDescent="0.2">
      <c r="A22" s="6"/>
      <c r="B22" s="1" t="s">
        <v>27</v>
      </c>
      <c r="C22" s="1"/>
      <c r="D22" s="56">
        <v>300</v>
      </c>
      <c r="E22" s="6"/>
      <c r="F22" s="6"/>
      <c r="G22" s="6"/>
      <c r="H22" s="6"/>
      <c r="I22" s="6"/>
      <c r="J22" s="6"/>
      <c r="K22" s="6"/>
    </row>
    <row r="23" spans="1:11" x14ac:dyDescent="0.2">
      <c r="A23" s="6"/>
      <c r="B23" s="6"/>
      <c r="C23" s="6"/>
      <c r="D23" s="6"/>
      <c r="E23" s="6"/>
      <c r="F23" s="6"/>
      <c r="G23" s="6"/>
      <c r="H23" s="6"/>
      <c r="I23" s="6"/>
      <c r="J23" s="6"/>
      <c r="K23" s="6"/>
    </row>
    <row r="24" spans="1:11" ht="25" thickBot="1" x14ac:dyDescent="0.35">
      <c r="A24" s="6"/>
      <c r="B24" s="15" t="s">
        <v>28</v>
      </c>
      <c r="C24" s="15"/>
      <c r="D24" s="15"/>
      <c r="E24" s="6"/>
      <c r="F24" s="6"/>
      <c r="G24" s="6"/>
      <c r="H24" s="6"/>
      <c r="I24" s="6"/>
      <c r="J24" s="6"/>
      <c r="K24" s="6"/>
    </row>
    <row r="25" spans="1:11" ht="17" thickTop="1" x14ac:dyDescent="0.2">
      <c r="A25" s="6"/>
      <c r="B25" s="17" t="s">
        <v>43</v>
      </c>
      <c r="C25" s="17"/>
      <c r="D25" s="17"/>
      <c r="E25" s="6"/>
      <c r="F25" s="6"/>
      <c r="G25" s="6"/>
      <c r="H25" s="6"/>
      <c r="I25" s="6"/>
      <c r="J25" s="6"/>
      <c r="K25" s="6"/>
    </row>
    <row r="26" spans="1:11" x14ac:dyDescent="0.2">
      <c r="A26" s="6"/>
      <c r="B26" s="6"/>
      <c r="C26" s="6"/>
      <c r="D26" s="6"/>
      <c r="E26" s="6"/>
      <c r="F26" s="6"/>
      <c r="G26" s="6"/>
      <c r="H26" s="6"/>
      <c r="I26" s="6"/>
      <c r="J26" s="6"/>
      <c r="K26" s="6"/>
    </row>
    <row r="27" spans="1:11" x14ac:dyDescent="0.2">
      <c r="A27" s="6"/>
      <c r="B27" s="1" t="s">
        <v>29</v>
      </c>
      <c r="C27" s="1"/>
      <c r="D27" s="58">
        <v>6.2E-2</v>
      </c>
      <c r="E27" s="6"/>
      <c r="F27" s="6"/>
      <c r="G27" s="6"/>
      <c r="H27" s="6"/>
      <c r="I27" s="6"/>
      <c r="J27" s="6"/>
      <c r="K27" s="6"/>
    </row>
    <row r="28" spans="1:11" x14ac:dyDescent="0.2">
      <c r="A28" s="6"/>
      <c r="B28" s="1" t="s">
        <v>30</v>
      </c>
      <c r="C28" s="1"/>
      <c r="D28" s="56">
        <v>177000</v>
      </c>
      <c r="E28" s="6"/>
      <c r="F28" s="6"/>
      <c r="G28" s="6"/>
      <c r="H28" s="6"/>
      <c r="I28" s="6"/>
      <c r="J28" s="6"/>
      <c r="K28" s="6"/>
    </row>
    <row r="29" spans="1:11" x14ac:dyDescent="0.2">
      <c r="A29" s="6"/>
      <c r="B29" s="1" t="s">
        <v>31</v>
      </c>
      <c r="C29" s="1"/>
      <c r="D29" s="58">
        <v>1.4500000000000001E-2</v>
      </c>
      <c r="E29" s="6"/>
      <c r="F29" s="6"/>
      <c r="G29" s="6"/>
      <c r="H29" s="6"/>
      <c r="I29" s="6"/>
      <c r="J29" s="6"/>
      <c r="K29" s="6"/>
    </row>
    <row r="30" spans="1:11" x14ac:dyDescent="0.2">
      <c r="A30" s="6"/>
      <c r="B30" s="1" t="s">
        <v>32</v>
      </c>
      <c r="C30" s="1"/>
      <c r="D30" s="58">
        <v>6.0000000000000001E-3</v>
      </c>
      <c r="E30" s="6"/>
      <c r="F30" s="6"/>
      <c r="G30" s="6"/>
      <c r="H30" s="6"/>
      <c r="I30" s="6"/>
      <c r="J30" s="6"/>
      <c r="K30" s="6"/>
    </row>
    <row r="31" spans="1:11" x14ac:dyDescent="0.2">
      <c r="A31" s="6"/>
      <c r="B31" s="1" t="s">
        <v>33</v>
      </c>
      <c r="C31" s="1"/>
      <c r="D31" s="56">
        <v>7000</v>
      </c>
      <c r="E31" s="6"/>
      <c r="F31" s="6"/>
      <c r="G31" s="6"/>
      <c r="H31" s="6"/>
      <c r="I31" s="6"/>
      <c r="J31" s="6"/>
      <c r="K31" s="6"/>
    </row>
    <row r="32" spans="1:11" x14ac:dyDescent="0.2">
      <c r="A32" s="6"/>
      <c r="B32" s="1" t="s">
        <v>34</v>
      </c>
      <c r="C32" s="1"/>
      <c r="D32" s="58">
        <v>0.01</v>
      </c>
      <c r="E32" s="6"/>
      <c r="F32" s="6"/>
      <c r="G32" s="6"/>
      <c r="H32" s="6"/>
      <c r="I32" s="6"/>
      <c r="J32" s="6"/>
      <c r="K32" s="6"/>
    </row>
    <row r="33" spans="1:11" x14ac:dyDescent="0.2">
      <c r="A33" s="6"/>
      <c r="B33" s="1" t="s">
        <v>35</v>
      </c>
      <c r="C33" s="1"/>
      <c r="D33" s="56">
        <v>42000</v>
      </c>
      <c r="E33" s="6"/>
      <c r="F33" s="6"/>
      <c r="G33" s="6"/>
      <c r="H33" s="6"/>
      <c r="I33" s="6"/>
      <c r="J33" s="6"/>
      <c r="K33" s="6"/>
    </row>
    <row r="34" spans="1:11" x14ac:dyDescent="0.2">
      <c r="A34" s="6"/>
      <c r="B34" s="1" t="s">
        <v>36</v>
      </c>
      <c r="C34" s="1"/>
      <c r="D34" s="59">
        <v>1.5</v>
      </c>
      <c r="E34" s="6"/>
      <c r="F34" s="6"/>
      <c r="G34" s="6"/>
      <c r="H34" s="6"/>
      <c r="I34" s="6"/>
      <c r="J34" s="6"/>
      <c r="K34" s="6"/>
    </row>
    <row r="35" spans="1:11" x14ac:dyDescent="0.2">
      <c r="A35" s="6"/>
      <c r="B35" s="6"/>
      <c r="C35" s="6"/>
      <c r="D35" s="6"/>
      <c r="E35" s="6"/>
      <c r="F35" s="6"/>
      <c r="G35" s="6"/>
      <c r="H35" s="6"/>
      <c r="I35" s="6"/>
      <c r="J35" s="6"/>
      <c r="K35" s="6"/>
    </row>
    <row r="36" spans="1:11" ht="25" thickBot="1" x14ac:dyDescent="0.35">
      <c r="A36" s="6"/>
      <c r="B36" s="15" t="s">
        <v>37</v>
      </c>
      <c r="C36" s="15"/>
      <c r="D36" s="15"/>
      <c r="E36" s="6"/>
      <c r="F36" s="6"/>
      <c r="G36" s="6"/>
      <c r="H36" s="6"/>
      <c r="I36" s="6"/>
      <c r="J36" s="6"/>
      <c r="K36" s="6"/>
    </row>
    <row r="37" spans="1:11" ht="17" thickTop="1" x14ac:dyDescent="0.2">
      <c r="A37" s="6"/>
      <c r="B37" s="17" t="s">
        <v>44</v>
      </c>
      <c r="C37" s="17"/>
      <c r="D37" s="17"/>
      <c r="E37" s="6"/>
      <c r="F37" s="6"/>
      <c r="G37" s="6"/>
      <c r="H37" s="6"/>
      <c r="I37" s="6"/>
      <c r="J37" s="6"/>
      <c r="K37" s="6"/>
    </row>
    <row r="38" spans="1:11" x14ac:dyDescent="0.2">
      <c r="A38" s="6"/>
      <c r="B38" s="6"/>
      <c r="C38" s="6"/>
      <c r="D38" s="6"/>
      <c r="E38" s="6"/>
      <c r="F38" s="6"/>
      <c r="G38" s="6"/>
      <c r="H38" s="6"/>
      <c r="I38" s="6"/>
      <c r="J38" s="6"/>
      <c r="K38" s="6"/>
    </row>
    <row r="39" spans="1:11" x14ac:dyDescent="0.2">
      <c r="A39" s="6"/>
      <c r="B39" s="1" t="s">
        <v>38</v>
      </c>
      <c r="C39" s="1"/>
      <c r="D39" s="56">
        <v>1500</v>
      </c>
      <c r="E39" s="6"/>
      <c r="F39" s="6"/>
      <c r="G39" s="6"/>
      <c r="H39" s="6"/>
      <c r="I39" s="6"/>
      <c r="J39" s="6"/>
      <c r="K39" s="6"/>
    </row>
    <row r="40" spans="1:11" x14ac:dyDescent="0.2">
      <c r="A40" s="6"/>
      <c r="B40" s="1" t="s">
        <v>39</v>
      </c>
      <c r="C40" s="1"/>
      <c r="D40" s="56">
        <v>300</v>
      </c>
      <c r="E40" s="6"/>
      <c r="F40" s="6"/>
      <c r="G40" s="6"/>
      <c r="H40" s="6"/>
      <c r="I40" s="6"/>
      <c r="J40" s="6"/>
      <c r="K40" s="6"/>
    </row>
    <row r="41" spans="1:11" x14ac:dyDescent="0.2">
      <c r="A41" s="6"/>
      <c r="B41" s="1" t="s">
        <v>40</v>
      </c>
      <c r="C41" s="1"/>
      <c r="D41" s="56">
        <v>250</v>
      </c>
      <c r="E41" s="6"/>
      <c r="F41" s="6"/>
      <c r="G41" s="6"/>
      <c r="H41" s="6"/>
      <c r="I41" s="6"/>
      <c r="J41" s="6"/>
      <c r="K41" s="6"/>
    </row>
    <row r="42" spans="1:11" x14ac:dyDescent="0.2">
      <c r="A42" s="6"/>
      <c r="B42" s="1" t="s">
        <v>41</v>
      </c>
      <c r="C42" s="1"/>
      <c r="D42" s="56">
        <v>40</v>
      </c>
      <c r="E42" s="6"/>
      <c r="F42" s="6"/>
      <c r="G42" s="6"/>
      <c r="H42" s="6"/>
      <c r="I42" s="6"/>
      <c r="J42" s="6"/>
      <c r="K42" s="6"/>
    </row>
    <row r="43" spans="1:11" x14ac:dyDescent="0.2">
      <c r="A43" s="6"/>
      <c r="B43" s="6"/>
      <c r="C43" s="6"/>
      <c r="D43" s="6"/>
      <c r="E43" s="6"/>
      <c r="F43" s="6"/>
      <c r="G43" s="6"/>
      <c r="H43" s="6"/>
      <c r="I43" s="6"/>
      <c r="J43" s="6"/>
      <c r="K43" s="6"/>
    </row>
    <row r="44" spans="1:11" x14ac:dyDescent="0.2">
      <c r="A44" s="6"/>
      <c r="B44" s="6"/>
      <c r="C44" s="6"/>
      <c r="D44" s="6"/>
      <c r="E44" s="6"/>
      <c r="F44" s="6"/>
      <c r="G44" s="6"/>
      <c r="H44" s="6"/>
      <c r="I44" s="6"/>
      <c r="J44" s="6"/>
      <c r="K44" s="6"/>
    </row>
    <row r="45" spans="1:11" x14ac:dyDescent="0.2">
      <c r="A45" s="6"/>
      <c r="B45" s="6"/>
      <c r="C45" s="6"/>
      <c r="D45" s="6"/>
      <c r="E45" s="6"/>
      <c r="F45" s="6"/>
      <c r="G45" s="6"/>
      <c r="H45" s="6"/>
      <c r="I45" s="6"/>
      <c r="J45" s="6"/>
      <c r="K45" s="6"/>
    </row>
    <row r="46" spans="1:11" x14ac:dyDescent="0.2">
      <c r="A46" s="6"/>
      <c r="B46" s="6"/>
      <c r="C46" s="6"/>
      <c r="D46" s="6"/>
      <c r="E46" s="6"/>
      <c r="F46" s="6"/>
      <c r="G46" s="6"/>
      <c r="H46" s="6"/>
      <c r="I46" s="6"/>
      <c r="J46" s="6"/>
      <c r="K46" s="6"/>
    </row>
    <row r="47" spans="1:11" x14ac:dyDescent="0.2">
      <c r="A47" s="6"/>
      <c r="B47" s="6"/>
      <c r="C47" s="6"/>
      <c r="D47" s="6"/>
      <c r="E47" s="6"/>
      <c r="F47" s="6"/>
      <c r="G47" s="6"/>
      <c r="H47" s="6"/>
      <c r="I47" s="6"/>
      <c r="J47" s="6"/>
      <c r="K47" s="6"/>
    </row>
    <row r="48" spans="1:11" x14ac:dyDescent="0.2">
      <c r="A48" s="6"/>
      <c r="B48" s="6"/>
      <c r="C48" s="18" t="s">
        <v>165</v>
      </c>
      <c r="D48" s="18"/>
      <c r="E48" s="18"/>
      <c r="F48" s="18"/>
      <c r="G48" s="6"/>
      <c r="H48" s="6"/>
      <c r="I48" s="6"/>
      <c r="J48" s="6"/>
      <c r="K48" s="6"/>
    </row>
    <row r="49" spans="1:11" x14ac:dyDescent="0.2">
      <c r="A49" s="6"/>
      <c r="B49" s="6"/>
      <c r="C49" s="6"/>
      <c r="D49" s="6"/>
      <c r="E49" s="6"/>
      <c r="F49" s="6"/>
      <c r="G49" s="6"/>
      <c r="H49" s="6"/>
      <c r="I49" s="6"/>
      <c r="J49" s="6"/>
      <c r="K49" s="6"/>
    </row>
    <row r="50" spans="1:11" x14ac:dyDescent="0.2">
      <c r="A50" s="6"/>
      <c r="B50" s="6"/>
      <c r="C50" s="6"/>
      <c r="D50" s="6"/>
      <c r="E50" s="6"/>
      <c r="F50" s="6"/>
      <c r="G50" s="6"/>
      <c r="H50" s="6"/>
      <c r="I50" s="6"/>
      <c r="J50" s="6"/>
      <c r="K50" s="6"/>
    </row>
    <row r="51" spans="1:11" x14ac:dyDescent="0.2">
      <c r="A51" s="6"/>
      <c r="B51" s="6"/>
      <c r="C51" s="6"/>
      <c r="D51" s="6"/>
      <c r="E51" s="6"/>
      <c r="F51" s="6"/>
      <c r="G51" s="6"/>
      <c r="H51" s="6"/>
      <c r="I51" s="6"/>
      <c r="J51" s="6"/>
      <c r="K51" s="6"/>
    </row>
    <row r="52" spans="1:11" x14ac:dyDescent="0.2">
      <c r="A52" s="6"/>
      <c r="B52" s="6"/>
      <c r="C52" s="6"/>
      <c r="D52" s="6"/>
      <c r="E52" s="6"/>
      <c r="F52" s="6"/>
      <c r="G52" s="6"/>
      <c r="H52" s="6"/>
      <c r="I52" s="6"/>
      <c r="J52" s="6"/>
      <c r="K52" s="6"/>
    </row>
    <row r="53" spans="1:11" x14ac:dyDescent="0.2">
      <c r="A53" s="6"/>
      <c r="B53" s="6"/>
      <c r="C53" s="6"/>
      <c r="D53" s="6"/>
      <c r="E53" s="6"/>
      <c r="F53" s="6"/>
      <c r="G53" s="6"/>
      <c r="H53" s="6"/>
      <c r="I53" s="6"/>
      <c r="J53" s="6"/>
      <c r="K53" s="6"/>
    </row>
    <row r="54" spans="1:11" x14ac:dyDescent="0.2">
      <c r="A54" s="6"/>
      <c r="B54" s="6"/>
      <c r="C54" s="6"/>
      <c r="D54" s="6"/>
      <c r="E54" s="6"/>
      <c r="F54" s="6"/>
      <c r="G54" s="6"/>
      <c r="H54" s="6"/>
      <c r="I54" s="6"/>
      <c r="J54" s="6"/>
      <c r="K54" s="6"/>
    </row>
    <row r="55" spans="1:11" x14ac:dyDescent="0.2">
      <c r="A55" s="6"/>
      <c r="B55" s="6"/>
      <c r="C55" s="6"/>
      <c r="D55" s="6"/>
      <c r="E55" s="6"/>
      <c r="F55" s="6"/>
      <c r="G55" s="6"/>
      <c r="H55" s="6"/>
      <c r="I55" s="6"/>
      <c r="J55" s="6"/>
      <c r="K55" s="6"/>
    </row>
    <row r="56" spans="1:11" x14ac:dyDescent="0.2">
      <c r="A56" s="6"/>
      <c r="B56" s="6"/>
      <c r="C56" s="6"/>
      <c r="D56" s="6"/>
      <c r="E56" s="6"/>
      <c r="F56" s="6"/>
      <c r="G56" s="6"/>
      <c r="H56" s="6"/>
      <c r="I56" s="6"/>
      <c r="J56" s="6"/>
      <c r="K56" s="6"/>
    </row>
    <row r="57" spans="1:11" x14ac:dyDescent="0.2">
      <c r="A57" s="6"/>
      <c r="B57" s="6"/>
      <c r="C57" s="6"/>
      <c r="D57" s="6"/>
      <c r="E57" s="6"/>
      <c r="F57" s="6"/>
      <c r="G57" s="6"/>
      <c r="H57" s="6"/>
      <c r="I57" s="6"/>
      <c r="J57" s="6"/>
      <c r="K57" s="6"/>
    </row>
    <row r="58" spans="1:11" x14ac:dyDescent="0.2">
      <c r="A58" s="6"/>
      <c r="B58" s="6"/>
      <c r="C58" s="6"/>
      <c r="D58" s="6"/>
      <c r="E58" s="6"/>
      <c r="F58" s="6"/>
      <c r="G58" s="6"/>
      <c r="H58" s="6"/>
      <c r="I58" s="6"/>
      <c r="J58" s="6"/>
      <c r="K58" s="6"/>
    </row>
  </sheetData>
  <sheetProtection algorithmName="SHA-512" hashValue="NcarNyuPyeoCAIqS0Xgy9AiBWPSoeIhLa9C9chv+rk0Q/7ToxaW3DXHut9WAL4CSQ+X504DBwpFp+1eSUVWtkw==" saltValue="9hu2yQzg5SERVtebYCQYXg==" spinCount="100000" sheet="1" objects="1" scenarios="1" selectLockedCells="1"/>
  <mergeCells count="35">
    <mergeCell ref="C48:F48"/>
    <mergeCell ref="F7:I9"/>
    <mergeCell ref="B2:D2"/>
    <mergeCell ref="B25:D25"/>
    <mergeCell ref="B37:D37"/>
    <mergeCell ref="B16:D16"/>
    <mergeCell ref="B7:D7"/>
    <mergeCell ref="B3:D3"/>
    <mergeCell ref="B4:D4"/>
    <mergeCell ref="B18:C18"/>
    <mergeCell ref="B19:C19"/>
    <mergeCell ref="B20:C20"/>
    <mergeCell ref="B21:C21"/>
    <mergeCell ref="B22:C22"/>
    <mergeCell ref="B9:C9"/>
    <mergeCell ref="B10:C10"/>
    <mergeCell ref="B11:C11"/>
    <mergeCell ref="B12:C12"/>
    <mergeCell ref="B13:C13"/>
    <mergeCell ref="B33:C33"/>
    <mergeCell ref="B34:C34"/>
    <mergeCell ref="B39:C39"/>
    <mergeCell ref="B40:C40"/>
    <mergeCell ref="B41:C41"/>
    <mergeCell ref="B42:C42"/>
    <mergeCell ref="B6:D6"/>
    <mergeCell ref="B15:D15"/>
    <mergeCell ref="B24:D24"/>
    <mergeCell ref="B36:D36"/>
    <mergeCell ref="B27:C27"/>
    <mergeCell ref="B28:C28"/>
    <mergeCell ref="B29:C29"/>
    <mergeCell ref="B30:C30"/>
    <mergeCell ref="B31:C31"/>
    <mergeCell ref="B32:C32"/>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FAF-2621-814C-B445-6443D696D8BF}">
  <dimension ref="A1:N71"/>
  <sheetViews>
    <sheetView topLeftCell="A2" zoomScaleNormal="100" workbookViewId="0">
      <selection activeCell="F50" sqref="F50"/>
    </sheetView>
  </sheetViews>
  <sheetFormatPr baseColWidth="10" defaultRowHeight="16" x14ac:dyDescent="0.2"/>
  <cols>
    <col min="3" max="3" width="17.83203125" customWidth="1"/>
    <col min="5" max="5" width="17" customWidth="1"/>
    <col min="6" max="6" width="7.33203125" customWidth="1"/>
    <col min="7" max="7" width="27.5" customWidth="1"/>
  </cols>
  <sheetData>
    <row r="1" spans="1:14" x14ac:dyDescent="0.2">
      <c r="A1" s="6"/>
      <c r="B1" s="6"/>
      <c r="C1" s="6"/>
      <c r="D1" s="6"/>
      <c r="E1" s="6"/>
      <c r="F1" s="6"/>
      <c r="G1" s="6"/>
      <c r="H1" s="6"/>
      <c r="I1" s="6"/>
      <c r="J1" s="6"/>
      <c r="K1" s="6"/>
      <c r="L1" s="6"/>
      <c r="M1" s="6"/>
      <c r="N1" s="6"/>
    </row>
    <row r="2" spans="1:14" ht="27" customHeight="1" x14ac:dyDescent="0.35">
      <c r="A2" s="6"/>
      <c r="B2" s="3" t="s">
        <v>47</v>
      </c>
      <c r="C2" s="3"/>
      <c r="D2" s="3"/>
      <c r="E2" s="3"/>
      <c r="F2" s="3"/>
      <c r="G2" s="3"/>
      <c r="H2" s="6"/>
      <c r="I2" s="53" t="s">
        <v>167</v>
      </c>
      <c r="J2" s="6"/>
      <c r="K2" s="6"/>
      <c r="L2" s="6"/>
      <c r="M2" s="6"/>
      <c r="N2" s="6"/>
    </row>
    <row r="3" spans="1:14" x14ac:dyDescent="0.2">
      <c r="A3" s="6"/>
      <c r="B3" s="6"/>
      <c r="C3" s="6"/>
      <c r="D3" s="6"/>
      <c r="E3" s="6"/>
      <c r="F3" s="6"/>
      <c r="G3" s="6"/>
      <c r="H3" s="6"/>
      <c r="I3" s="52" t="s">
        <v>166</v>
      </c>
      <c r="J3" s="52"/>
      <c r="K3" s="52"/>
      <c r="L3" s="52"/>
      <c r="M3" s="52"/>
      <c r="N3" s="6"/>
    </row>
    <row r="4" spans="1:14" ht="25" thickBot="1" x14ac:dyDescent="0.35">
      <c r="A4" s="6"/>
      <c r="B4" s="15" t="s">
        <v>48</v>
      </c>
      <c r="C4" s="15"/>
      <c r="D4" s="15"/>
      <c r="E4" s="15"/>
      <c r="F4" s="15"/>
      <c r="G4" s="15"/>
      <c r="H4" s="6"/>
      <c r="I4" s="52"/>
      <c r="J4" s="52"/>
      <c r="K4" s="52"/>
      <c r="L4" s="52"/>
      <c r="M4" s="52"/>
      <c r="N4" s="6"/>
    </row>
    <row r="5" spans="1:14" ht="17" thickTop="1" x14ac:dyDescent="0.2">
      <c r="A5" s="6"/>
      <c r="B5" s="45" t="s">
        <v>49</v>
      </c>
      <c r="C5" s="45"/>
      <c r="D5" s="45"/>
      <c r="E5" s="49" t="s">
        <v>102</v>
      </c>
      <c r="F5" s="49"/>
      <c r="G5" s="49"/>
      <c r="H5" s="6"/>
      <c r="I5" s="52"/>
      <c r="J5" s="52"/>
      <c r="K5" s="52"/>
      <c r="L5" s="52"/>
      <c r="M5" s="52"/>
      <c r="N5" s="6"/>
    </row>
    <row r="6" spans="1:14" x14ac:dyDescent="0.2">
      <c r="A6" s="6"/>
      <c r="B6" s="2" t="s">
        <v>50</v>
      </c>
      <c r="C6" s="2"/>
      <c r="D6" s="2"/>
      <c r="E6" s="50">
        <v>4</v>
      </c>
      <c r="F6" s="50"/>
      <c r="G6" s="50"/>
      <c r="H6" s="6"/>
      <c r="I6" s="52"/>
      <c r="J6" s="52"/>
      <c r="K6" s="52"/>
      <c r="L6" s="52"/>
      <c r="M6" s="52"/>
      <c r="N6" s="6"/>
    </row>
    <row r="7" spans="1:14" x14ac:dyDescent="0.2">
      <c r="A7" s="6"/>
      <c r="B7" s="6"/>
      <c r="C7" s="6"/>
      <c r="D7" s="6"/>
      <c r="E7" s="6"/>
      <c r="F7" s="6"/>
      <c r="G7" s="6"/>
      <c r="H7" s="6"/>
      <c r="I7" s="52"/>
      <c r="J7" s="52"/>
      <c r="K7" s="52"/>
      <c r="L7" s="52"/>
      <c r="M7" s="52"/>
      <c r="N7" s="6"/>
    </row>
    <row r="8" spans="1:14" ht="21" thickBot="1" x14ac:dyDescent="0.3">
      <c r="A8" s="6"/>
      <c r="B8" s="5" t="s">
        <v>51</v>
      </c>
      <c r="C8" s="5"/>
      <c r="D8" s="5"/>
      <c r="E8" s="5"/>
      <c r="F8" s="14" t="s">
        <v>118</v>
      </c>
      <c r="G8" s="6"/>
      <c r="H8" s="6"/>
      <c r="I8" s="52"/>
      <c r="J8" s="52"/>
      <c r="K8" s="52"/>
      <c r="L8" s="52"/>
      <c r="M8" s="52"/>
      <c r="N8" s="6"/>
    </row>
    <row r="9" spans="1:14" ht="18" thickTop="1" thickBot="1" x14ac:dyDescent="0.25">
      <c r="A9" s="6"/>
      <c r="B9" s="4" t="s">
        <v>52</v>
      </c>
      <c r="C9" s="4"/>
      <c r="D9" s="12"/>
      <c r="E9" s="46" t="str">
        <f>IF(F9="Manual", " ", JobBoardDefault)</f>
        <v xml:space="preserve"> </v>
      </c>
      <c r="F9" s="51" t="s">
        <v>105</v>
      </c>
      <c r="G9" s="6"/>
      <c r="H9" s="6"/>
      <c r="I9" s="6"/>
      <c r="J9" s="6"/>
      <c r="K9" s="6"/>
      <c r="L9" s="6"/>
      <c r="M9" s="6"/>
      <c r="N9" s="6"/>
    </row>
    <row r="10" spans="1:14" ht="17" thickTop="1" x14ac:dyDescent="0.2">
      <c r="A10" s="6"/>
      <c r="B10" s="4" t="s">
        <v>53</v>
      </c>
      <c r="C10" s="4"/>
      <c r="D10" s="12"/>
      <c r="E10" s="47">
        <v>0</v>
      </c>
      <c r="F10" s="11" t="s">
        <v>104</v>
      </c>
      <c r="G10" s="6"/>
      <c r="H10" s="6"/>
      <c r="I10" s="6"/>
      <c r="J10" s="6"/>
      <c r="K10" s="6"/>
      <c r="L10" s="6"/>
      <c r="M10" s="6"/>
      <c r="N10" s="6"/>
    </row>
    <row r="11" spans="1:14" x14ac:dyDescent="0.2">
      <c r="A11" s="6"/>
      <c r="B11" s="4" t="s">
        <v>54</v>
      </c>
      <c r="C11" s="4"/>
      <c r="D11" s="12"/>
      <c r="E11" s="46">
        <v>0</v>
      </c>
      <c r="F11" s="11" t="s">
        <v>104</v>
      </c>
      <c r="G11" s="6"/>
      <c r="H11" s="6"/>
      <c r="I11" s="6"/>
      <c r="J11" s="6"/>
      <c r="K11" s="6"/>
      <c r="L11" s="6"/>
      <c r="M11" s="6"/>
      <c r="N11" s="6"/>
    </row>
    <row r="12" spans="1:14" x14ac:dyDescent="0.2">
      <c r="A12" s="6"/>
      <c r="B12" s="4" t="s">
        <v>55</v>
      </c>
      <c r="C12" s="4"/>
      <c r="D12" s="12"/>
      <c r="E12" s="46">
        <v>0</v>
      </c>
      <c r="F12" s="11" t="s">
        <v>103</v>
      </c>
      <c r="G12" s="6"/>
      <c r="H12" s="6"/>
      <c r="I12" s="6"/>
      <c r="J12" s="6"/>
      <c r="K12" s="6"/>
      <c r="L12" s="6"/>
      <c r="M12" s="6"/>
      <c r="N12" s="6"/>
    </row>
    <row r="13" spans="1:14" ht="17" thickBot="1" x14ac:dyDescent="0.25">
      <c r="A13" s="6"/>
      <c r="B13" s="4" t="s">
        <v>56</v>
      </c>
      <c r="C13" s="4"/>
      <c r="D13" s="12"/>
      <c r="E13" s="46">
        <v>0</v>
      </c>
      <c r="F13" s="11" t="s">
        <v>103</v>
      </c>
      <c r="G13" s="6"/>
      <c r="H13" s="6"/>
      <c r="I13" s="6"/>
      <c r="J13" s="6"/>
      <c r="K13" s="6"/>
      <c r="L13" s="6"/>
      <c r="M13" s="6"/>
      <c r="N13" s="6"/>
    </row>
    <row r="14" spans="1:14" ht="18" thickTop="1" thickBot="1" x14ac:dyDescent="0.25">
      <c r="A14" s="6"/>
      <c r="B14" s="4" t="s">
        <v>20</v>
      </c>
      <c r="C14" s="4"/>
      <c r="D14" s="12"/>
      <c r="E14" s="46" t="str">
        <f>IF(F14="Manual", " ", ReferralBonusDefault)</f>
        <v xml:space="preserve"> </v>
      </c>
      <c r="F14" s="51" t="s">
        <v>105</v>
      </c>
      <c r="G14" s="6"/>
      <c r="H14" s="6"/>
      <c r="I14" s="6"/>
      <c r="J14" s="6"/>
      <c r="K14" s="6"/>
      <c r="L14" s="6"/>
      <c r="M14" s="6"/>
      <c r="N14" s="6"/>
    </row>
    <row r="15" spans="1:14" ht="18" thickTop="1" thickBot="1" x14ac:dyDescent="0.25">
      <c r="A15" s="6"/>
      <c r="B15" s="4" t="s">
        <v>57</v>
      </c>
      <c r="C15" s="4"/>
      <c r="D15" s="12"/>
      <c r="E15" s="46" t="str">
        <f>IF(F15="Manual", " ", BackroundCheckDefault)</f>
        <v xml:space="preserve"> </v>
      </c>
      <c r="F15" s="51" t="s">
        <v>105</v>
      </c>
      <c r="G15" s="6"/>
      <c r="H15" s="6"/>
      <c r="I15" s="6"/>
      <c r="J15" s="6"/>
      <c r="K15" s="6"/>
      <c r="L15" s="6"/>
      <c r="M15" s="6"/>
      <c r="N15" s="6"/>
    </row>
    <row r="16" spans="1:14" ht="18" thickTop="1" thickBot="1" x14ac:dyDescent="0.25">
      <c r="A16" s="6"/>
      <c r="B16" s="4" t="s">
        <v>58</v>
      </c>
      <c r="C16" s="4"/>
      <c r="D16" s="12"/>
      <c r="E16" s="46" t="str">
        <f>IF(F16="Manual", " ", SkillsTestDefault)</f>
        <v xml:space="preserve"> </v>
      </c>
      <c r="F16" s="51" t="s">
        <v>105</v>
      </c>
      <c r="G16" s="6"/>
      <c r="H16" s="6"/>
      <c r="I16" s="6"/>
      <c r="J16" s="6"/>
      <c r="K16" s="6"/>
      <c r="L16" s="6"/>
      <c r="M16" s="6"/>
      <c r="N16" s="6"/>
    </row>
    <row r="17" spans="1:14" ht="17" thickTop="1" x14ac:dyDescent="0.2">
      <c r="A17" s="6"/>
      <c r="B17" s="4" t="s">
        <v>59</v>
      </c>
      <c r="C17" s="4"/>
      <c r="D17" s="12"/>
      <c r="E17" s="48">
        <v>1</v>
      </c>
      <c r="F17" s="11" t="s">
        <v>106</v>
      </c>
      <c r="G17" s="6"/>
      <c r="H17" s="6"/>
      <c r="I17" s="6"/>
      <c r="J17" s="6"/>
      <c r="K17" s="6"/>
      <c r="L17" s="6"/>
      <c r="M17" s="6"/>
      <c r="N17" s="6"/>
    </row>
    <row r="18" spans="1:14" x14ac:dyDescent="0.2">
      <c r="A18" s="6"/>
      <c r="B18" s="4" t="s">
        <v>60</v>
      </c>
      <c r="C18" s="4"/>
      <c r="D18" s="12"/>
      <c r="E18" s="55" t="e">
        <f>E16 * InterviewerRate</f>
        <v>#VALUE!</v>
      </c>
      <c r="F18" s="11" t="s">
        <v>107</v>
      </c>
      <c r="G18" s="6"/>
      <c r="H18" s="6"/>
      <c r="I18" s="6"/>
      <c r="J18" s="6"/>
      <c r="K18" s="6"/>
      <c r="L18" s="6"/>
      <c r="M18" s="6"/>
      <c r="N18" s="6"/>
    </row>
    <row r="19" spans="1:14" x14ac:dyDescent="0.2">
      <c r="A19" s="6"/>
      <c r="B19" s="4" t="s">
        <v>61</v>
      </c>
      <c r="C19" s="4"/>
      <c r="D19" s="12"/>
      <c r="E19" s="46">
        <v>0</v>
      </c>
      <c r="F19" s="11" t="s">
        <v>104</v>
      </c>
      <c r="G19" s="6"/>
      <c r="H19" s="6"/>
      <c r="I19" s="6"/>
      <c r="J19" s="6"/>
      <c r="K19" s="6"/>
      <c r="L19" s="6"/>
      <c r="M19" s="6"/>
      <c r="N19" s="6"/>
    </row>
    <row r="20" spans="1:14" x14ac:dyDescent="0.2">
      <c r="A20" s="6"/>
      <c r="B20" s="13" t="s">
        <v>62</v>
      </c>
      <c r="C20" s="13"/>
      <c r="D20" s="12"/>
      <c r="E20" s="7" t="e">
        <f>SUM(VALUE(E9), (E6*E10), E11, E12, VALUE(E13), VALUE(E14), VALUE(E15), E17, E18)</f>
        <v>#VALUE!</v>
      </c>
      <c r="F20" s="11" t="s">
        <v>108</v>
      </c>
      <c r="G20" s="6"/>
      <c r="H20" s="6"/>
      <c r="I20" s="6"/>
      <c r="J20" s="6"/>
      <c r="K20" s="6"/>
      <c r="L20" s="6"/>
      <c r="M20" s="6"/>
      <c r="N20" s="6"/>
    </row>
    <row r="21" spans="1:14" x14ac:dyDescent="0.2">
      <c r="A21" s="6"/>
      <c r="B21" s="6"/>
      <c r="C21" s="6"/>
      <c r="D21" s="6"/>
      <c r="E21" s="6"/>
      <c r="F21" s="6"/>
      <c r="G21" s="6"/>
      <c r="H21" s="6"/>
      <c r="I21" s="6"/>
      <c r="J21" s="6"/>
      <c r="K21" s="6"/>
      <c r="L21" s="6"/>
      <c r="M21" s="6"/>
      <c r="N21" s="6"/>
    </row>
    <row r="22" spans="1:14" ht="21" thickBot="1" x14ac:dyDescent="0.3">
      <c r="A22" s="6"/>
      <c r="B22" s="5" t="s">
        <v>63</v>
      </c>
      <c r="C22" s="5"/>
      <c r="D22" s="5"/>
      <c r="E22" s="5"/>
      <c r="F22" s="6"/>
      <c r="G22" s="6"/>
      <c r="H22" s="6"/>
      <c r="I22" s="6"/>
      <c r="J22" s="6"/>
      <c r="K22" s="6"/>
      <c r="L22" s="6"/>
      <c r="M22" s="6"/>
      <c r="N22" s="6"/>
    </row>
    <row r="23" spans="1:14" ht="17" thickTop="1" x14ac:dyDescent="0.2">
      <c r="A23" s="6"/>
      <c r="B23" s="4" t="s">
        <v>64</v>
      </c>
      <c r="C23" s="4"/>
      <c r="D23" s="12"/>
      <c r="E23" s="46">
        <v>90000</v>
      </c>
      <c r="F23" s="6"/>
      <c r="G23" s="6"/>
      <c r="H23" s="6"/>
      <c r="I23" s="6"/>
      <c r="J23" s="6"/>
      <c r="K23" s="6"/>
      <c r="L23" s="6"/>
      <c r="M23" s="6"/>
      <c r="N23" s="6"/>
    </row>
    <row r="24" spans="1:14" x14ac:dyDescent="0.2">
      <c r="A24" s="6"/>
      <c r="B24" s="4" t="s">
        <v>65</v>
      </c>
      <c r="C24" s="4"/>
      <c r="D24" s="12"/>
      <c r="E24" s="46">
        <v>5000</v>
      </c>
      <c r="F24" s="6"/>
      <c r="G24" s="6"/>
      <c r="H24" s="6"/>
      <c r="I24" s="6"/>
      <c r="J24" s="6"/>
      <c r="K24" s="6"/>
      <c r="L24" s="6"/>
      <c r="M24" s="6"/>
      <c r="N24" s="6"/>
    </row>
    <row r="25" spans="1:14" x14ac:dyDescent="0.2">
      <c r="A25" s="6"/>
      <c r="B25" s="4" t="s">
        <v>66</v>
      </c>
      <c r="C25" s="4"/>
      <c r="D25" s="12"/>
      <c r="E25" s="47">
        <v>0</v>
      </c>
      <c r="F25" s="11" t="s">
        <v>109</v>
      </c>
      <c r="G25" s="6"/>
      <c r="H25" s="6"/>
      <c r="I25" s="6"/>
      <c r="J25" s="6"/>
      <c r="K25" s="6"/>
      <c r="L25" s="6"/>
      <c r="M25" s="6"/>
      <c r="N25" s="6"/>
    </row>
    <row r="26" spans="1:14" x14ac:dyDescent="0.2">
      <c r="A26" s="6"/>
      <c r="B26" s="4" t="s">
        <v>67</v>
      </c>
      <c r="C26" s="4"/>
      <c r="D26" s="12"/>
      <c r="E26" s="46">
        <v>0</v>
      </c>
      <c r="F26" s="11" t="s">
        <v>110</v>
      </c>
      <c r="G26" s="6"/>
      <c r="H26" s="6"/>
      <c r="I26" s="6"/>
      <c r="J26" s="6"/>
      <c r="K26" s="6"/>
      <c r="L26" s="6"/>
      <c r="M26" s="6"/>
      <c r="N26" s="6"/>
    </row>
    <row r="27" spans="1:14" x14ac:dyDescent="0.2">
      <c r="A27" s="6"/>
      <c r="B27" s="4" t="s">
        <v>68</v>
      </c>
      <c r="C27" s="4"/>
      <c r="D27" s="12"/>
      <c r="E27" s="46">
        <f>(BaseSalary*E25) + E26</f>
        <v>0</v>
      </c>
      <c r="F27" s="6"/>
      <c r="G27" s="6"/>
      <c r="H27" s="6"/>
      <c r="I27" s="6"/>
      <c r="J27" s="6"/>
      <c r="K27" s="6"/>
      <c r="L27" s="6"/>
      <c r="M27" s="6"/>
      <c r="N27" s="6"/>
    </row>
    <row r="28" spans="1:14" x14ac:dyDescent="0.2">
      <c r="A28" s="6"/>
      <c r="B28" s="13" t="s">
        <v>69</v>
      </c>
      <c r="C28" s="13"/>
      <c r="D28" s="12"/>
      <c r="E28" s="7">
        <f>BaseSalary + SigningBonus + CalcBonus</f>
        <v>95000</v>
      </c>
      <c r="F28" s="11" t="s">
        <v>107</v>
      </c>
      <c r="G28" s="6"/>
      <c r="H28" s="6"/>
      <c r="I28" s="6"/>
      <c r="J28" s="6"/>
      <c r="K28" s="6"/>
      <c r="L28" s="6"/>
      <c r="M28" s="6"/>
      <c r="N28" s="6"/>
    </row>
    <row r="29" spans="1:14" x14ac:dyDescent="0.2">
      <c r="A29" s="6"/>
      <c r="B29" s="6"/>
      <c r="C29" s="6"/>
      <c r="D29" s="6"/>
      <c r="E29" s="6"/>
      <c r="F29" s="6"/>
      <c r="G29" s="6"/>
      <c r="H29" s="6"/>
      <c r="I29" s="6"/>
      <c r="J29" s="6"/>
      <c r="K29" s="6"/>
      <c r="L29" s="6"/>
      <c r="M29" s="6"/>
      <c r="N29" s="6"/>
    </row>
    <row r="30" spans="1:14" ht="21" thickBot="1" x14ac:dyDescent="0.3">
      <c r="A30" s="6"/>
      <c r="B30" s="5" t="s">
        <v>70</v>
      </c>
      <c r="C30" s="5"/>
      <c r="D30" s="5"/>
      <c r="E30" s="5"/>
      <c r="F30" s="14" t="s">
        <v>118</v>
      </c>
      <c r="G30" s="6"/>
      <c r="H30" s="6"/>
      <c r="I30" s="6"/>
      <c r="J30" s="6"/>
      <c r="K30" s="6"/>
      <c r="L30" s="6"/>
      <c r="M30" s="6"/>
      <c r="N30" s="6"/>
    </row>
    <row r="31" spans="1:14" ht="18" thickTop="1" thickBot="1" x14ac:dyDescent="0.25">
      <c r="A31" s="6"/>
      <c r="B31" s="4" t="s">
        <v>71</v>
      </c>
      <c r="C31" s="4"/>
      <c r="D31" s="12"/>
      <c r="E31" s="46" t="str">
        <f>IF(F31="Manual", " ", HealthCostDefault)</f>
        <v xml:space="preserve"> </v>
      </c>
      <c r="F31" s="51" t="s">
        <v>105</v>
      </c>
      <c r="G31" s="6"/>
      <c r="H31" s="6"/>
      <c r="I31" s="6"/>
      <c r="J31" s="6"/>
      <c r="K31" s="6"/>
      <c r="L31" s="6"/>
      <c r="M31" s="6"/>
      <c r="N31" s="6"/>
    </row>
    <row r="32" spans="1:14" ht="18" thickTop="1" thickBot="1" x14ac:dyDescent="0.25">
      <c r="A32" s="6"/>
      <c r="B32" s="4" t="s">
        <v>72</v>
      </c>
      <c r="C32" s="4"/>
      <c r="D32" s="12"/>
      <c r="E32" s="46" t="str">
        <f>IF(F32="Manual", " ", DentalVisionDefault)</f>
        <v xml:space="preserve"> </v>
      </c>
      <c r="F32" s="51" t="s">
        <v>105</v>
      </c>
      <c r="G32" s="6"/>
      <c r="H32" s="6"/>
      <c r="I32" s="6"/>
      <c r="J32" s="6"/>
      <c r="K32" s="6"/>
      <c r="L32" s="6"/>
      <c r="M32" s="6"/>
      <c r="N32" s="6"/>
    </row>
    <row r="33" spans="1:14" ht="18" thickTop="1" thickBot="1" x14ac:dyDescent="0.25">
      <c r="A33" s="6"/>
      <c r="B33" s="4" t="s">
        <v>73</v>
      </c>
      <c r="C33" s="4"/>
      <c r="D33" s="12"/>
      <c r="E33" s="46" t="str">
        <f>IF(F33="Manual", " ", LifeDisDefault)</f>
        <v xml:space="preserve"> </v>
      </c>
      <c r="F33" s="51" t="s">
        <v>105</v>
      </c>
      <c r="G33" s="6"/>
      <c r="H33" s="6"/>
      <c r="I33" s="6"/>
      <c r="J33" s="6"/>
      <c r="K33" s="6"/>
      <c r="L33" s="6"/>
      <c r="M33" s="6"/>
      <c r="N33" s="6"/>
    </row>
    <row r="34" spans="1:14" ht="18" thickTop="1" thickBot="1" x14ac:dyDescent="0.25">
      <c r="A34" s="6"/>
      <c r="B34" s="4" t="s">
        <v>74</v>
      </c>
      <c r="C34" s="4"/>
      <c r="D34" s="12"/>
      <c r="E34" s="55">
        <f>BaseSalary * RetirementMatchRate</f>
        <v>2700</v>
      </c>
      <c r="F34" s="11" t="s">
        <v>115</v>
      </c>
      <c r="G34" s="6"/>
      <c r="H34" s="6"/>
      <c r="I34" s="6"/>
      <c r="J34" s="6"/>
      <c r="K34" s="6"/>
      <c r="L34" s="6"/>
      <c r="M34" s="6"/>
      <c r="N34" s="6"/>
    </row>
    <row r="35" spans="1:14" ht="18" thickTop="1" thickBot="1" x14ac:dyDescent="0.25">
      <c r="A35" s="6"/>
      <c r="B35" s="4" t="s">
        <v>75</v>
      </c>
      <c r="C35" s="4"/>
      <c r="D35" s="12"/>
      <c r="E35" s="46" t="str">
        <f>IF(F35="Manual", " ", OtherPerksDefault)</f>
        <v xml:space="preserve"> </v>
      </c>
      <c r="F35" s="51" t="s">
        <v>105</v>
      </c>
      <c r="G35" s="6"/>
      <c r="H35" s="6"/>
      <c r="I35" s="6"/>
      <c r="J35" s="6"/>
      <c r="K35" s="6"/>
      <c r="L35" s="6"/>
      <c r="M35" s="6"/>
      <c r="N35" s="6"/>
    </row>
    <row r="36" spans="1:14" ht="17" thickTop="1" x14ac:dyDescent="0.2">
      <c r="A36" s="6"/>
      <c r="B36" s="13" t="s">
        <v>76</v>
      </c>
      <c r="C36" s="13"/>
      <c r="D36" s="12"/>
      <c r="E36" s="7" t="e">
        <f>SUM(VALUE(E31), VALUE(E32), VALUE(E33), E34, VALUE(E35))</f>
        <v>#VALUE!</v>
      </c>
      <c r="F36" s="11" t="s">
        <v>108</v>
      </c>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ht="21" thickBot="1" x14ac:dyDescent="0.3">
      <c r="A38" s="6"/>
      <c r="B38" s="5" t="s">
        <v>77</v>
      </c>
      <c r="C38" s="5"/>
      <c r="D38" s="5"/>
      <c r="E38" s="5"/>
      <c r="F38" s="14" t="s">
        <v>111</v>
      </c>
      <c r="G38" s="6"/>
      <c r="H38" s="6"/>
      <c r="I38" s="6"/>
      <c r="J38" s="6"/>
      <c r="K38" s="6"/>
      <c r="L38" s="6"/>
      <c r="M38" s="6"/>
      <c r="N38" s="6"/>
    </row>
    <row r="39" spans="1:14" ht="17" thickTop="1" x14ac:dyDescent="0.2">
      <c r="A39" s="6"/>
      <c r="B39" s="4" t="s">
        <v>78</v>
      </c>
      <c r="C39" s="4"/>
      <c r="D39" s="12"/>
      <c r="E39" s="55">
        <f>MIN(BaseSalary+CalcBonus, SS_Limit) * SS_Rate</f>
        <v>5580</v>
      </c>
      <c r="F39" s="11" t="s">
        <v>107</v>
      </c>
      <c r="G39" s="6"/>
      <c r="H39" s="6"/>
      <c r="I39" s="6"/>
      <c r="J39" s="6"/>
      <c r="K39" s="6"/>
      <c r="L39" s="6"/>
      <c r="M39" s="6"/>
      <c r="N39" s="6"/>
    </row>
    <row r="40" spans="1:14" x14ac:dyDescent="0.2">
      <c r="A40" s="6"/>
      <c r="B40" s="4" t="s">
        <v>79</v>
      </c>
      <c r="C40" s="4"/>
      <c r="D40" s="12"/>
      <c r="E40" s="55">
        <f>(BaseSalary+CalcBonus) * Medicare_Rate</f>
        <v>1305</v>
      </c>
      <c r="F40" s="11" t="s">
        <v>107</v>
      </c>
      <c r="G40" s="6"/>
      <c r="H40" s="6"/>
      <c r="I40" s="6"/>
      <c r="J40" s="6"/>
      <c r="K40" s="6"/>
      <c r="L40" s="6"/>
      <c r="M40" s="6"/>
      <c r="N40" s="6"/>
    </row>
    <row r="41" spans="1:14" x14ac:dyDescent="0.2">
      <c r="A41" s="6"/>
      <c r="B41" s="4" t="s">
        <v>80</v>
      </c>
      <c r="C41" s="4"/>
      <c r="D41" s="12"/>
      <c r="E41" s="55">
        <f>MIN(BaseSalary+CalcBonus, FUTA_Limit) * FUTA_Rate</f>
        <v>42</v>
      </c>
      <c r="F41" s="11" t="s">
        <v>107</v>
      </c>
      <c r="G41" s="6"/>
      <c r="H41" s="6"/>
      <c r="I41" s="6"/>
      <c r="J41" s="6"/>
      <c r="K41" s="6"/>
      <c r="L41" s="6"/>
      <c r="M41" s="6"/>
      <c r="N41" s="6"/>
    </row>
    <row r="42" spans="1:14" x14ac:dyDescent="0.2">
      <c r="A42" s="6"/>
      <c r="B42" s="4" t="s">
        <v>81</v>
      </c>
      <c r="C42" s="4"/>
      <c r="D42" s="12"/>
      <c r="E42" s="55">
        <f>MIN(BaseSalary+CalcBonus, SUTA_Limit) * SUTA_Rate</f>
        <v>420</v>
      </c>
      <c r="F42" s="11" t="s">
        <v>112</v>
      </c>
      <c r="G42" s="6"/>
      <c r="H42" s="6"/>
      <c r="I42" s="6"/>
      <c r="J42" s="6"/>
      <c r="K42" s="6"/>
      <c r="L42" s="6"/>
      <c r="M42" s="6"/>
      <c r="N42" s="6"/>
    </row>
    <row r="43" spans="1:14" x14ac:dyDescent="0.2">
      <c r="A43" s="6"/>
      <c r="B43" s="4" t="s">
        <v>82</v>
      </c>
      <c r="C43" s="4"/>
      <c r="D43" s="12"/>
      <c r="E43" s="55">
        <f>(BaseSalary / 100) * WC_Rate</f>
        <v>1350</v>
      </c>
      <c r="F43" s="11" t="s">
        <v>113</v>
      </c>
      <c r="G43" s="6"/>
      <c r="H43" s="6"/>
      <c r="I43" s="6"/>
      <c r="J43" s="6"/>
      <c r="K43" s="6"/>
      <c r="L43" s="6"/>
      <c r="M43" s="6"/>
      <c r="N43" s="6"/>
    </row>
    <row r="44" spans="1:14" x14ac:dyDescent="0.2">
      <c r="A44" s="6"/>
      <c r="B44" s="13" t="s">
        <v>83</v>
      </c>
      <c r="C44" s="13"/>
      <c r="D44" s="12"/>
      <c r="E44" s="7">
        <f>SUM(E39:E43)</f>
        <v>8697</v>
      </c>
      <c r="F44" s="11" t="s">
        <v>107</v>
      </c>
      <c r="G44" s="6"/>
      <c r="H44" s="6"/>
      <c r="I44" s="6"/>
      <c r="J44" s="6"/>
      <c r="K44" s="6"/>
      <c r="L44" s="6"/>
      <c r="M44" s="6"/>
      <c r="N44" s="6"/>
    </row>
    <row r="45" spans="1:14" x14ac:dyDescent="0.2">
      <c r="A45" s="6"/>
      <c r="B45" s="6"/>
      <c r="C45" s="6"/>
      <c r="D45" s="6"/>
      <c r="E45" s="6"/>
      <c r="F45" s="6"/>
      <c r="G45" s="6"/>
      <c r="H45" s="6"/>
      <c r="I45" s="6"/>
      <c r="J45" s="6"/>
      <c r="K45" s="6"/>
      <c r="L45" s="6"/>
      <c r="M45" s="6"/>
      <c r="N45" s="6"/>
    </row>
    <row r="46" spans="1:14" ht="21" thickBot="1" x14ac:dyDescent="0.3">
      <c r="A46" s="6"/>
      <c r="B46" s="5" t="s">
        <v>84</v>
      </c>
      <c r="C46" s="5"/>
      <c r="D46" s="5"/>
      <c r="E46" s="5"/>
      <c r="F46" s="14" t="s">
        <v>118</v>
      </c>
      <c r="G46" s="6"/>
      <c r="H46" s="6"/>
      <c r="I46" s="6"/>
      <c r="J46" s="6"/>
      <c r="K46" s="6"/>
      <c r="L46" s="6"/>
      <c r="M46" s="6"/>
      <c r="N46" s="6"/>
    </row>
    <row r="47" spans="1:14" ht="18" thickTop="1" thickBot="1" x14ac:dyDescent="0.25">
      <c r="A47" s="6"/>
      <c r="B47" s="4" t="s">
        <v>85</v>
      </c>
      <c r="C47" s="4"/>
      <c r="D47" s="12"/>
      <c r="E47" s="46" t="str">
        <f>IF(F47="Manual", " ", EquipCostDefault)</f>
        <v xml:space="preserve"> </v>
      </c>
      <c r="F47" s="51" t="s">
        <v>105</v>
      </c>
      <c r="G47" s="6"/>
      <c r="H47" s="6"/>
      <c r="I47" s="6"/>
      <c r="J47" s="6"/>
      <c r="K47" s="6"/>
      <c r="L47" s="6"/>
      <c r="M47" s="6"/>
      <c r="N47" s="6"/>
    </row>
    <row r="48" spans="1:14" ht="18" thickTop="1" thickBot="1" x14ac:dyDescent="0.25">
      <c r="A48" s="6"/>
      <c r="B48" s="4" t="s">
        <v>86</v>
      </c>
      <c r="C48" s="4"/>
      <c r="D48" s="12"/>
      <c r="E48" s="46" t="str">
        <f>IF(F48="Manual", " ", SoftwareCostDefault)</f>
        <v xml:space="preserve"> </v>
      </c>
      <c r="F48" s="51" t="s">
        <v>105</v>
      </c>
      <c r="G48" s="6"/>
      <c r="H48" s="6"/>
      <c r="I48" s="6"/>
      <c r="J48" s="6"/>
      <c r="K48" s="6"/>
      <c r="L48" s="6"/>
      <c r="M48" s="6"/>
      <c r="N48" s="6"/>
    </row>
    <row r="49" spans="1:14" ht="18" thickTop="1" thickBot="1" x14ac:dyDescent="0.25">
      <c r="A49" s="6"/>
      <c r="B49" s="4" t="s">
        <v>87</v>
      </c>
      <c r="C49" s="4"/>
      <c r="D49" s="12"/>
      <c r="E49" s="46">
        <v>0</v>
      </c>
      <c r="F49" s="11" t="s">
        <v>104</v>
      </c>
      <c r="G49" s="6"/>
      <c r="H49" s="6"/>
      <c r="I49" s="6"/>
      <c r="J49" s="6"/>
      <c r="K49" s="6"/>
      <c r="L49" s="6"/>
      <c r="M49" s="6"/>
      <c r="N49" s="6"/>
    </row>
    <row r="50" spans="1:14" ht="18" thickTop="1" thickBot="1" x14ac:dyDescent="0.25">
      <c r="A50" s="6"/>
      <c r="B50" s="4" t="s">
        <v>88</v>
      </c>
      <c r="C50" s="4"/>
      <c r="D50" s="12"/>
      <c r="E50" s="46" t="str">
        <f>IF(F50="Manual", " ", TrainingDefault)</f>
        <v xml:space="preserve"> </v>
      </c>
      <c r="F50" s="51" t="s">
        <v>105</v>
      </c>
      <c r="G50" s="6"/>
      <c r="H50" s="6"/>
      <c r="I50" s="6"/>
      <c r="J50" s="6"/>
      <c r="K50" s="6"/>
      <c r="L50" s="6"/>
      <c r="M50" s="6"/>
      <c r="N50" s="6"/>
    </row>
    <row r="51" spans="1:14" ht="17" thickTop="1" x14ac:dyDescent="0.2">
      <c r="A51" s="6"/>
      <c r="B51" s="4" t="s">
        <v>89</v>
      </c>
      <c r="C51" s="4"/>
      <c r="D51" s="12"/>
      <c r="E51" s="48">
        <v>0</v>
      </c>
      <c r="F51" s="11" t="s">
        <v>114</v>
      </c>
      <c r="G51" s="6"/>
      <c r="H51" s="6"/>
      <c r="I51" s="6"/>
      <c r="J51" s="6"/>
      <c r="K51" s="6"/>
      <c r="L51" s="6"/>
      <c r="M51" s="6"/>
      <c r="N51" s="6"/>
    </row>
    <row r="52" spans="1:14" x14ac:dyDescent="0.2">
      <c r="A52" s="6"/>
      <c r="B52" s="4" t="s">
        <v>90</v>
      </c>
      <c r="C52" s="4"/>
      <c r="D52" s="12"/>
      <c r="E52" s="55">
        <f>E51 * OnboardingRate</f>
        <v>0</v>
      </c>
      <c r="F52" s="11" t="s">
        <v>107</v>
      </c>
      <c r="G52" s="6"/>
      <c r="H52" s="6"/>
      <c r="I52" s="6"/>
      <c r="J52" s="6"/>
      <c r="K52" s="6"/>
      <c r="L52" s="6"/>
      <c r="M52" s="6"/>
      <c r="N52" s="6"/>
    </row>
    <row r="53" spans="1:14" x14ac:dyDescent="0.2">
      <c r="A53" s="6"/>
      <c r="B53" s="13" t="s">
        <v>91</v>
      </c>
      <c r="C53" s="13"/>
      <c r="D53" s="12"/>
      <c r="E53" s="7" t="e">
        <f>SUM(VALUE(E47), VALUE(E48), E49, VALUE(E50), E52)</f>
        <v>#VALUE!</v>
      </c>
      <c r="F53" s="11" t="s">
        <v>108</v>
      </c>
      <c r="G53" s="6"/>
      <c r="H53" s="6"/>
      <c r="I53" s="6"/>
      <c r="J53" s="6"/>
      <c r="K53" s="6"/>
      <c r="L53" s="6"/>
      <c r="M53" s="6"/>
      <c r="N53" s="6"/>
    </row>
    <row r="54" spans="1:14" x14ac:dyDescent="0.2">
      <c r="A54" s="6"/>
      <c r="B54" s="6"/>
      <c r="C54" s="6"/>
      <c r="D54" s="6"/>
      <c r="E54" s="6"/>
      <c r="F54" s="6"/>
      <c r="G54" s="6"/>
      <c r="H54" s="6"/>
      <c r="I54" s="6"/>
      <c r="J54" s="6"/>
      <c r="K54" s="6"/>
      <c r="L54" s="6"/>
      <c r="M54" s="6"/>
      <c r="N54" s="6"/>
    </row>
    <row r="55" spans="1:14" ht="21" thickBot="1" x14ac:dyDescent="0.3">
      <c r="A55" s="6"/>
      <c r="B55" s="5" t="s">
        <v>92</v>
      </c>
      <c r="C55" s="5"/>
      <c r="D55" s="5"/>
      <c r="E55" s="5"/>
      <c r="F55" s="6"/>
      <c r="G55" s="6"/>
      <c r="H55" s="6"/>
      <c r="I55" s="6"/>
      <c r="J55" s="6"/>
      <c r="K55" s="6"/>
      <c r="L55" s="6"/>
      <c r="M55" s="6"/>
      <c r="N55" s="6"/>
    </row>
    <row r="56" spans="1:14" ht="17" thickTop="1" x14ac:dyDescent="0.2">
      <c r="A56" s="6"/>
      <c r="B56" s="9" t="s">
        <v>93</v>
      </c>
      <c r="C56" s="9"/>
      <c r="D56" s="12"/>
      <c r="E56" s="7" t="e">
        <f>E20 + E28 + E36 + E44 + E53</f>
        <v>#VALUE!</v>
      </c>
      <c r="F56" s="11" t="s">
        <v>116</v>
      </c>
      <c r="G56" s="6"/>
      <c r="H56" s="6"/>
      <c r="I56" s="6"/>
      <c r="J56" s="6"/>
      <c r="K56" s="6"/>
      <c r="L56" s="6"/>
      <c r="M56" s="6"/>
      <c r="N56" s="6"/>
    </row>
    <row r="57" spans="1:14" x14ac:dyDescent="0.2">
      <c r="A57" s="6"/>
      <c r="B57" s="4" t="s">
        <v>94</v>
      </c>
      <c r="C57" s="4"/>
      <c r="D57" s="12"/>
      <c r="E57" s="8">
        <f>IFERROR(E56 / BaseSalary, 0)</f>
        <v>0</v>
      </c>
      <c r="F57" s="6"/>
      <c r="G57" s="6"/>
      <c r="H57" s="6"/>
      <c r="I57" s="6"/>
      <c r="J57" s="6"/>
      <c r="K57" s="6"/>
      <c r="L57" s="6"/>
      <c r="M57" s="6"/>
      <c r="N57" s="6"/>
    </row>
    <row r="58" spans="1:14" x14ac:dyDescent="0.2">
      <c r="A58" s="6"/>
      <c r="B58" s="6"/>
      <c r="C58" s="6"/>
      <c r="D58" s="6"/>
      <c r="E58" s="6"/>
      <c r="F58" s="6"/>
      <c r="G58" s="6"/>
      <c r="H58" s="6"/>
      <c r="I58" s="6"/>
      <c r="J58" s="6"/>
      <c r="K58" s="6"/>
      <c r="L58" s="6"/>
      <c r="M58" s="6"/>
      <c r="N58" s="6"/>
    </row>
    <row r="59" spans="1:14" ht="21" thickBot="1" x14ac:dyDescent="0.3">
      <c r="A59" s="6"/>
      <c r="B59" s="5" t="s">
        <v>95</v>
      </c>
      <c r="C59" s="5"/>
      <c r="D59" s="5"/>
      <c r="E59" s="5"/>
      <c r="F59" s="11" t="s">
        <v>117</v>
      </c>
      <c r="G59" s="6"/>
      <c r="H59" s="6"/>
      <c r="I59" s="6"/>
      <c r="J59" s="6"/>
      <c r="K59" s="6"/>
      <c r="L59" s="6"/>
      <c r="M59" s="6"/>
      <c r="N59" s="6"/>
    </row>
    <row r="60" spans="1:14" ht="17" thickTop="1" x14ac:dyDescent="0.2">
      <c r="A60" s="6"/>
      <c r="B60" s="4" t="s">
        <v>96</v>
      </c>
      <c r="C60" s="4"/>
      <c r="D60" s="12"/>
      <c r="E60" s="7" t="e">
        <f>E20 * NumHires</f>
        <v>#VALUE!</v>
      </c>
      <c r="F60" s="6"/>
      <c r="G60" s="6"/>
      <c r="H60" s="6"/>
      <c r="I60" s="6"/>
      <c r="J60" s="6"/>
      <c r="K60" s="6"/>
      <c r="L60" s="6"/>
      <c r="M60" s="6"/>
      <c r="N60" s="6"/>
    </row>
    <row r="61" spans="1:14" x14ac:dyDescent="0.2">
      <c r="A61" s="6"/>
      <c r="B61" s="4" t="s">
        <v>97</v>
      </c>
      <c r="C61" s="4"/>
      <c r="D61" s="12"/>
      <c r="E61" s="7">
        <f>E28 * NumHires</f>
        <v>380000</v>
      </c>
      <c r="F61" s="6"/>
      <c r="G61" s="6"/>
      <c r="H61" s="6"/>
      <c r="I61" s="6"/>
      <c r="J61" s="6"/>
      <c r="K61" s="6"/>
      <c r="L61" s="6"/>
      <c r="M61" s="6"/>
      <c r="N61" s="6"/>
    </row>
    <row r="62" spans="1:14" x14ac:dyDescent="0.2">
      <c r="A62" s="6"/>
      <c r="B62" s="4" t="s">
        <v>98</v>
      </c>
      <c r="C62" s="4"/>
      <c r="D62" s="12"/>
      <c r="E62" s="7" t="e">
        <f>E36 * NumHires</f>
        <v>#VALUE!</v>
      </c>
      <c r="F62" s="6"/>
      <c r="G62" s="6"/>
      <c r="H62" s="6"/>
      <c r="I62" s="6"/>
      <c r="J62" s="6"/>
      <c r="K62" s="6"/>
      <c r="L62" s="6"/>
      <c r="M62" s="6"/>
      <c r="N62" s="6"/>
    </row>
    <row r="63" spans="1:14" x14ac:dyDescent="0.2">
      <c r="A63" s="6"/>
      <c r="B63" s="4" t="s">
        <v>99</v>
      </c>
      <c r="C63" s="4"/>
      <c r="D63" s="12"/>
      <c r="E63" s="7">
        <f>E44 * NumHires</f>
        <v>34788</v>
      </c>
      <c r="F63" s="6"/>
      <c r="G63" s="6"/>
      <c r="H63" s="6"/>
      <c r="I63" s="6"/>
      <c r="J63" s="6"/>
      <c r="K63" s="6"/>
      <c r="L63" s="6"/>
      <c r="M63" s="6"/>
      <c r="N63" s="6"/>
    </row>
    <row r="64" spans="1:14" x14ac:dyDescent="0.2">
      <c r="A64" s="6"/>
      <c r="B64" s="4" t="s">
        <v>100</v>
      </c>
      <c r="C64" s="4"/>
      <c r="D64" s="12"/>
      <c r="E64" s="7" t="e">
        <f>E53 * NumHires</f>
        <v>#VALUE!</v>
      </c>
      <c r="F64" s="6"/>
      <c r="G64" s="6"/>
      <c r="H64" s="6"/>
      <c r="I64" s="6"/>
      <c r="J64" s="6"/>
      <c r="K64" s="6"/>
      <c r="L64" s="6"/>
      <c r="M64" s="6"/>
      <c r="N64" s="6"/>
    </row>
    <row r="65" spans="1:14" x14ac:dyDescent="0.2">
      <c r="A65" s="6"/>
      <c r="B65" s="6"/>
      <c r="C65" s="6"/>
      <c r="D65" s="6"/>
      <c r="E65" s="10"/>
      <c r="F65" s="6"/>
      <c r="G65" s="6"/>
      <c r="H65" s="6"/>
      <c r="I65" s="6"/>
      <c r="J65" s="6"/>
      <c r="K65" s="6"/>
      <c r="L65" s="6"/>
      <c r="M65" s="6"/>
      <c r="N65" s="6"/>
    </row>
    <row r="66" spans="1:14" x14ac:dyDescent="0.2">
      <c r="A66" s="6"/>
      <c r="B66" s="9" t="s">
        <v>101</v>
      </c>
      <c r="C66" s="9"/>
      <c r="D66" s="12"/>
      <c r="E66" s="7" t="e">
        <f>SUM(E60:E64)</f>
        <v>#VALUE!</v>
      </c>
      <c r="F66" s="6"/>
      <c r="G66" s="6"/>
      <c r="H66" s="6"/>
      <c r="I66" s="6"/>
      <c r="J66" s="6"/>
      <c r="K66" s="6"/>
      <c r="L66" s="6"/>
      <c r="M66" s="6"/>
      <c r="N66" s="6"/>
    </row>
    <row r="67" spans="1:14" x14ac:dyDescent="0.2">
      <c r="A67" s="6"/>
      <c r="B67" s="6"/>
      <c r="C67" s="6"/>
      <c r="D67" s="6"/>
      <c r="E67" s="6"/>
      <c r="F67" s="6"/>
      <c r="G67" s="6"/>
      <c r="H67" s="6"/>
      <c r="I67" s="6"/>
      <c r="J67" s="6"/>
      <c r="K67" s="6"/>
      <c r="L67" s="6"/>
      <c r="M67" s="6"/>
      <c r="N67" s="6"/>
    </row>
    <row r="68" spans="1:14" x14ac:dyDescent="0.2">
      <c r="A68" s="6"/>
      <c r="B68" s="6"/>
      <c r="C68" s="6"/>
      <c r="D68" s="6"/>
      <c r="E68" s="6"/>
      <c r="F68" s="6"/>
      <c r="G68" s="6"/>
      <c r="H68" s="6"/>
      <c r="I68" s="6"/>
      <c r="J68" s="6"/>
      <c r="K68" s="6"/>
      <c r="L68" s="6"/>
      <c r="M68" s="6"/>
      <c r="N68" s="6"/>
    </row>
    <row r="69" spans="1:14" x14ac:dyDescent="0.2">
      <c r="A69" s="6"/>
      <c r="B69" s="6"/>
      <c r="C69" s="6"/>
      <c r="D69" s="6"/>
      <c r="E69" s="6"/>
      <c r="F69" s="6"/>
      <c r="G69" s="6"/>
      <c r="H69" s="6"/>
      <c r="I69" s="6"/>
      <c r="J69" s="6"/>
      <c r="K69" s="6"/>
      <c r="L69" s="6"/>
      <c r="M69" s="6"/>
      <c r="N69" s="6"/>
    </row>
    <row r="70" spans="1:14" x14ac:dyDescent="0.2">
      <c r="A70" s="6"/>
      <c r="B70" s="6"/>
      <c r="C70" s="6"/>
      <c r="D70" s="6"/>
      <c r="E70" s="6"/>
      <c r="F70" s="6"/>
      <c r="G70" s="6"/>
      <c r="H70" s="6"/>
      <c r="I70" s="6"/>
      <c r="J70" s="6"/>
      <c r="K70" s="6"/>
      <c r="L70" s="6"/>
      <c r="M70" s="6"/>
      <c r="N70" s="6"/>
    </row>
    <row r="71" spans="1:14" x14ac:dyDescent="0.2">
      <c r="A71" s="6"/>
      <c r="B71" s="6"/>
      <c r="C71" s="6"/>
      <c r="D71" s="6"/>
      <c r="E71" s="6"/>
      <c r="F71" s="6"/>
      <c r="G71" s="6"/>
      <c r="H71" s="6"/>
      <c r="I71" s="6"/>
      <c r="J71" s="6"/>
      <c r="K71" s="6"/>
      <c r="L71" s="6"/>
      <c r="M71" s="6"/>
      <c r="N71" s="6"/>
    </row>
  </sheetData>
  <sheetProtection algorithmName="SHA-512" hashValue="Fw6ieUxNKEYtvxqJSlzzAoG5Nr8IV3N8UdypClbH2garMf7YQ5bOOc0IiDQLkKY6J6gaSDKFw4BGSe78dcdTSg==" saltValue="HrZ0F/TrzZ1TwZKH59O90A==" spinCount="100000" sheet="1" objects="1" scenarios="1" selectLockedCells="1" sort="0"/>
  <mergeCells count="14">
    <mergeCell ref="I3:M8"/>
    <mergeCell ref="E5:G5"/>
    <mergeCell ref="E6:G6"/>
    <mergeCell ref="B5:D5"/>
    <mergeCell ref="B6:D6"/>
    <mergeCell ref="B8:E8"/>
    <mergeCell ref="B2:G2"/>
    <mergeCell ref="B4:G4"/>
    <mergeCell ref="B59:E59"/>
    <mergeCell ref="B55:E55"/>
    <mergeCell ref="B46:E46"/>
    <mergeCell ref="B38:E38"/>
    <mergeCell ref="B30:E30"/>
    <mergeCell ref="B22:E22"/>
  </mergeCells>
  <dataValidations count="1">
    <dataValidation type="list" allowBlank="1" showInputMessage="1" showErrorMessage="1" sqref="F9 F14:F16 F35 F31:F33 F47:F48 F50" xr:uid="{19F72D95-E982-8546-AEC4-EA59265C3DBA}">
      <formula1>"Default, Manual"</formula1>
    </dataValidation>
  </dataValidation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26</vt:i4>
      </vt:variant>
    </vt:vector>
  </HeadingPairs>
  <TitlesOfParts>
    <vt:vector size="29" baseType="lpstr">
      <vt:lpstr>Instructions</vt:lpstr>
      <vt:lpstr>Assumptions</vt:lpstr>
      <vt:lpstr>Calculator</vt:lpstr>
      <vt:lpstr>BackroundCheckDefault</vt:lpstr>
      <vt:lpstr>BaseSalary</vt:lpstr>
      <vt:lpstr>CalcBonus</vt:lpstr>
      <vt:lpstr>DentalVisionDefault</vt:lpstr>
      <vt:lpstr>EquipCostDefault</vt:lpstr>
      <vt:lpstr>FUTA_Limit</vt:lpstr>
      <vt:lpstr>FUTA_Rate</vt:lpstr>
      <vt:lpstr>HealthCostDefault</vt:lpstr>
      <vt:lpstr>InterviewerRate</vt:lpstr>
      <vt:lpstr>JobBoardDefault</vt:lpstr>
      <vt:lpstr>LifeDisDefault</vt:lpstr>
      <vt:lpstr>Medicare_Rate</vt:lpstr>
      <vt:lpstr>NumHires</vt:lpstr>
      <vt:lpstr>OnboardingRate</vt:lpstr>
      <vt:lpstr>OtherPerksDefault</vt:lpstr>
      <vt:lpstr>ReferralBonusDefault</vt:lpstr>
      <vt:lpstr>RetirementMatchRate</vt:lpstr>
      <vt:lpstr>SigningBonus</vt:lpstr>
      <vt:lpstr>SkillsTestDefault</vt:lpstr>
      <vt:lpstr>SoftwareCostDefault</vt:lpstr>
      <vt:lpstr>SS_Limit</vt:lpstr>
      <vt:lpstr>SS_Rate</vt:lpstr>
      <vt:lpstr>SUTA_Limit</vt:lpstr>
      <vt:lpstr>SUTA_Rate</vt:lpstr>
      <vt:lpstr>TrainingDefault</vt:lpstr>
      <vt:lpstr>WC_Rate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Hoffman</dc:creator>
  <cp:lastModifiedBy>Gavin Hoffman</cp:lastModifiedBy>
  <dcterms:created xsi:type="dcterms:W3CDTF">2025-04-05T21:37:05Z</dcterms:created>
  <dcterms:modified xsi:type="dcterms:W3CDTF">2025-04-08T00:15:44Z</dcterms:modified>
</cp:coreProperties>
</file>