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908"/>
  <workbookPr/>
  <mc:AlternateContent xmlns:mc="http://schemas.openxmlformats.org/markup-compatibility/2006">
    <mc:Choice Requires="x15">
      <x15ac:absPath xmlns:x15ac="http://schemas.microsoft.com/office/spreadsheetml/2010/11/ac" url="/Users/chrisbartlett/Documents/"/>
    </mc:Choice>
  </mc:AlternateContent>
  <bookViews>
    <workbookView xWindow="0" yWindow="460" windowWidth="38400" windowHeight="19860" tabRatio="500"/>
  </bookViews>
  <sheets>
    <sheet name="Simple debt Ratio" sheetId="2" r:id="rId1"/>
    <sheet name="Detailed Debt Ratio" sheetId="1" r:id="rId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4" i="1" l="1"/>
  <c r="B20" i="1"/>
  <c r="B43" i="1"/>
  <c r="B46" i="1"/>
  <c r="B47" i="1"/>
  <c r="B8" i="1"/>
  <c r="C7" i="1"/>
  <c r="I11" i="2"/>
  <c r="F15" i="2"/>
  <c r="H12" i="2"/>
  <c r="I6" i="2"/>
  <c r="I12" i="2"/>
  <c r="I12" i="1"/>
  <c r="H12" i="1"/>
  <c r="I11" i="1"/>
  <c r="I10" i="1"/>
  <c r="I9" i="1"/>
  <c r="I8" i="1"/>
  <c r="I7" i="1"/>
  <c r="I6" i="1"/>
  <c r="C7" i="2"/>
  <c r="I34" i="2"/>
  <c r="I10" i="2"/>
  <c r="I7" i="2"/>
  <c r="I9" i="2"/>
  <c r="I8" i="2"/>
  <c r="I30" i="2"/>
  <c r="C14" i="2"/>
  <c r="B8" i="2"/>
  <c r="B14" i="2"/>
  <c r="B20" i="2"/>
  <c r="B39" i="2"/>
  <c r="B36" i="2"/>
  <c r="B40" i="2"/>
  <c r="M21" i="1"/>
  <c r="M23" i="1"/>
  <c r="P21" i="1"/>
  <c r="P23" i="1"/>
  <c r="S21" i="1"/>
  <c r="S23" i="1"/>
  <c r="M31" i="1"/>
  <c r="M33" i="1"/>
  <c r="P31" i="1"/>
  <c r="P33" i="1"/>
  <c r="S31" i="1"/>
  <c r="S33" i="1"/>
  <c r="I33" i="2"/>
  <c r="I32" i="2"/>
  <c r="A3" i="2"/>
  <c r="M13" i="1"/>
  <c r="S11" i="1"/>
  <c r="S13" i="1"/>
  <c r="P11" i="1"/>
  <c r="P13" i="1"/>
  <c r="M11" i="1"/>
</calcChain>
</file>

<file path=xl/sharedStrings.xml><?xml version="1.0" encoding="utf-8"?>
<sst xmlns="http://schemas.openxmlformats.org/spreadsheetml/2006/main" count="213" uniqueCount="74">
  <si>
    <t>Purchase Price</t>
  </si>
  <si>
    <t>Down Payment</t>
  </si>
  <si>
    <t>Loan Amount</t>
  </si>
  <si>
    <t>Interest Rate</t>
  </si>
  <si>
    <t>Mortgage Payment</t>
  </si>
  <si>
    <t>Amorization Period</t>
  </si>
  <si>
    <t>30 Years</t>
  </si>
  <si>
    <t>20 Years</t>
  </si>
  <si>
    <t>15 Years</t>
  </si>
  <si>
    <t>10 Years</t>
  </si>
  <si>
    <t>Interest Only</t>
  </si>
  <si>
    <t>Monthly RE Taxes</t>
  </si>
  <si>
    <t>Monthly Insurance</t>
  </si>
  <si>
    <t>Monthly HOA Dues</t>
  </si>
  <si>
    <t>Monthly PMI</t>
  </si>
  <si>
    <t>Other Fee</t>
  </si>
  <si>
    <t>Total Housing Payment</t>
  </si>
  <si>
    <t>2nd Home Housing Payment</t>
  </si>
  <si>
    <t>Other Home Housing Payment</t>
  </si>
  <si>
    <t>Credit Card Payment</t>
  </si>
  <si>
    <t>Instalment Loan / Lease</t>
  </si>
  <si>
    <t>Income</t>
  </si>
  <si>
    <t>Front End Ratio</t>
  </si>
  <si>
    <t>Back End Ratio</t>
  </si>
  <si>
    <t>Annual</t>
  </si>
  <si>
    <t>Monthly</t>
  </si>
  <si>
    <t>Total Monthly Debt</t>
  </si>
  <si>
    <t>=</t>
  </si>
  <si>
    <t>Back End Ratio is your Total Debt to Income Ratio</t>
  </si>
  <si>
    <t>/</t>
  </si>
  <si>
    <t>Calculator</t>
  </si>
  <si>
    <t>Divide</t>
  </si>
  <si>
    <t>Multiply</t>
  </si>
  <si>
    <t>Subtract</t>
  </si>
  <si>
    <t>-</t>
  </si>
  <si>
    <t>Add</t>
  </si>
  <si>
    <t>X</t>
  </si>
  <si>
    <t>Child Support Payment</t>
  </si>
  <si>
    <t>Front End Ratio is the subject property housing debt to income ratio</t>
  </si>
  <si>
    <t>Rental Properties</t>
  </si>
  <si>
    <t>Property 1</t>
  </si>
  <si>
    <t>Monthly Mortgage Payment</t>
  </si>
  <si>
    <t>Monthly Taxes</t>
  </si>
  <si>
    <t>Other Monthly Payment</t>
  </si>
  <si>
    <t>Monthly Rent Collected</t>
  </si>
  <si>
    <t>75% of Rent</t>
  </si>
  <si>
    <t>Net Rental Income</t>
  </si>
  <si>
    <t>Property 2</t>
  </si>
  <si>
    <t>Property 3</t>
  </si>
  <si>
    <t>Property 5</t>
  </si>
  <si>
    <t>Property 6</t>
  </si>
  <si>
    <t>Property 7</t>
  </si>
  <si>
    <t>Property 8</t>
  </si>
  <si>
    <t>Property 9</t>
  </si>
  <si>
    <t>Most banks will use 100% of the expenses and 75% of the rent to calculate the debt ratio.</t>
  </si>
  <si>
    <t>Some banks will use the actual #'s from the tax return without using the 25% vacancy factor.</t>
  </si>
  <si>
    <t>The table above is used for banks that will take the net income (or loss) from rental properties and add (or subtract) the net rental income to ordinary income.</t>
  </si>
  <si>
    <t>Most banks will not do it this way, they will add all of the real estate liabilities with the other liabilities and add 75% of the rental income the rest of the income.</t>
  </si>
  <si>
    <t>Using the table above for rental properties will have a favorable impact to the debt ratio. Remember, it's not your choice, it's the banks choice.</t>
  </si>
  <si>
    <t>Either use the table above or add liabilities and rental income separately. Don’t do both! That will be double counting.</t>
  </si>
  <si>
    <t>Salary</t>
  </si>
  <si>
    <t>Bonus</t>
  </si>
  <si>
    <t>Commissions</t>
  </si>
  <si>
    <t>Alimony Received</t>
  </si>
  <si>
    <t>Alimony Paid</t>
  </si>
  <si>
    <t>Car Loan / Lease</t>
  </si>
  <si>
    <t>TheMortgageGeek.com</t>
  </si>
  <si>
    <t>Debt to Income Ratio Calculator</t>
  </si>
  <si>
    <t>Other Monthly Debt Payments</t>
  </si>
  <si>
    <t>Subject Property Expenses</t>
  </si>
  <si>
    <t>Rental Income</t>
  </si>
  <si>
    <t>The Other Monthly Debt Payments are labled, but the lable does not matter.</t>
  </si>
  <si>
    <t>You can put any monthly debt payment in any slot.</t>
  </si>
  <si>
    <t>NOTE: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</si>
</sst>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&quot;$&quot;#,##0"/>
    <numFmt numFmtId="166" formatCode="0.000%"/>
  </numFmts>
  <fonts count="2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22"/>
      <color rgb="FFFFFFFF"/>
      <name val="Calibri"/>
      <family val="2"/>
      <scheme val="minor"/>
    </font>
    <font>
      <sz val="18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4546A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D6DCE4"/>
        <bgColor rgb="FF000000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Fill="1" applyAlignment="1">
      <alignment horizontal="center"/>
    </xf>
    <xf numFmtId="165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165" fontId="0" fillId="0" borderId="0" xfId="0" applyNumberFormat="1" applyFill="1" applyAlignment="1">
      <alignment horizontal="left"/>
    </xf>
    <xf numFmtId="165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165" fontId="0" fillId="2" borderId="0" xfId="0" applyNumberFormat="1" applyFill="1" applyAlignment="1">
      <alignment horizontal="left"/>
    </xf>
    <xf numFmtId="0" fontId="0" fillId="2" borderId="5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165" fontId="0" fillId="0" borderId="0" xfId="0" applyNumberFormat="1" applyFill="1" applyAlignment="1" applyProtection="1">
      <alignment horizontal="left"/>
      <protection locked="0"/>
    </xf>
    <xf numFmtId="0" fontId="3" fillId="0" borderId="0" xfId="0" applyFont="1" applyFill="1" applyAlignment="1" applyProtection="1">
      <protection locked="0"/>
    </xf>
    <xf numFmtId="0" fontId="3" fillId="0" borderId="0" xfId="0" applyFont="1" applyFill="1" applyAlignment="1" applyProtection="1">
      <alignment horizontal="left"/>
      <protection locked="0"/>
    </xf>
    <xf numFmtId="165" fontId="0" fillId="0" borderId="0" xfId="0" applyNumberFormat="1" applyFill="1" applyAlignment="1" applyProtection="1">
      <alignment horizontal="center"/>
      <protection locked="0"/>
    </xf>
    <xf numFmtId="165" fontId="1" fillId="6" borderId="0" xfId="0" applyNumberFormat="1" applyFont="1" applyFill="1" applyAlignment="1" applyProtection="1">
      <alignment horizontal="center"/>
      <protection locked="0"/>
    </xf>
    <xf numFmtId="165" fontId="0" fillId="0" borderId="0" xfId="0" applyNumberFormat="1" applyFill="1" applyAlignment="1" applyProtection="1">
      <alignment horizontal="left"/>
      <protection locked="0"/>
    </xf>
    <xf numFmtId="165" fontId="0" fillId="0" borderId="0" xfId="0" applyNumberFormat="1" applyFill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65" fontId="0" fillId="3" borderId="0" xfId="0" applyNumberFormat="1" applyFill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165" fontId="0" fillId="3" borderId="0" xfId="0" applyNumberFormat="1" applyFill="1" applyBorder="1" applyAlignment="1" applyProtection="1">
      <alignment horizontal="center"/>
      <protection locked="0"/>
    </xf>
    <xf numFmtId="164" fontId="0" fillId="3" borderId="0" xfId="0" applyNumberFormat="1" applyFill="1" applyBorder="1" applyAlignment="1" applyProtection="1">
      <alignment horizontal="center"/>
      <protection locked="0"/>
    </xf>
    <xf numFmtId="165" fontId="2" fillId="0" borderId="0" xfId="0" applyNumberFormat="1" applyFont="1" applyFill="1" applyAlignment="1" applyProtection="1">
      <alignment horizontal="left"/>
      <protection locked="0"/>
    </xf>
    <xf numFmtId="0" fontId="0" fillId="0" borderId="0" xfId="0" applyNumberFormat="1" applyFill="1" applyAlignment="1" applyProtection="1">
      <alignment horizontal="center"/>
      <protection locked="0"/>
    </xf>
    <xf numFmtId="165" fontId="1" fillId="5" borderId="0" xfId="0" applyNumberFormat="1" applyFont="1" applyFill="1" applyAlignment="1" applyProtection="1">
      <alignment horizontal="center"/>
    </xf>
    <xf numFmtId="10" fontId="2" fillId="5" borderId="0" xfId="0" applyNumberFormat="1" applyFont="1" applyFill="1" applyAlignment="1" applyProtection="1">
      <alignment horizontal="center"/>
    </xf>
    <xf numFmtId="165" fontId="0" fillId="0" borderId="0" xfId="0" applyNumberFormat="1" applyFill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  <protection locked="0"/>
    </xf>
    <xf numFmtId="165" fontId="0" fillId="0" borderId="0" xfId="0" applyNumberFormat="1" applyFill="1" applyBorder="1" applyAlignment="1" applyProtection="1">
      <alignment horizontal="center"/>
      <protection locked="0"/>
    </xf>
    <xf numFmtId="9" fontId="0" fillId="0" borderId="0" xfId="0" applyNumberFormat="1" applyFill="1" applyBorder="1" applyAlignment="1" applyProtection="1">
      <alignment horizontal="center"/>
      <protection locked="0"/>
    </xf>
    <xf numFmtId="165" fontId="1" fillId="6" borderId="0" xfId="0" applyNumberFormat="1" applyFont="1" applyFill="1" applyBorder="1" applyAlignment="1" applyProtection="1">
      <alignment horizontal="center"/>
      <protection locked="0"/>
    </xf>
    <xf numFmtId="166" fontId="0" fillId="0" borderId="0" xfId="0" applyNumberFormat="1" applyFill="1" applyBorder="1" applyAlignment="1" applyProtection="1">
      <alignment horizontal="center"/>
      <protection locked="0"/>
    </xf>
    <xf numFmtId="165" fontId="1" fillId="6" borderId="0" xfId="0" applyNumberFormat="1" applyFont="1" applyFill="1" applyBorder="1" applyAlignment="1" applyProtection="1">
      <alignment horizontal="center"/>
    </xf>
    <xf numFmtId="165" fontId="1" fillId="5" borderId="0" xfId="0" applyNumberFormat="1" applyFont="1" applyFill="1" applyBorder="1" applyAlignment="1" applyProtection="1">
      <alignment horizontal="center"/>
    </xf>
    <xf numFmtId="165" fontId="0" fillId="6" borderId="0" xfId="0" applyNumberFormat="1" applyFill="1" applyAlignment="1" applyProtection="1">
      <alignment horizontal="center"/>
      <protection locked="0"/>
    </xf>
    <xf numFmtId="165" fontId="1" fillId="0" borderId="0" xfId="0" applyNumberFormat="1" applyFont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left"/>
      <protection locked="0"/>
    </xf>
    <xf numFmtId="0" fontId="11" fillId="0" borderId="0" xfId="0" applyFont="1" applyFill="1" applyBorder="1" applyAlignment="1" applyProtection="1">
      <alignment horizontal="left"/>
      <protection locked="0"/>
    </xf>
    <xf numFmtId="165" fontId="11" fillId="0" borderId="0" xfId="0" applyNumberFormat="1" applyFont="1" applyFill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165" fontId="6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165" fontId="14" fillId="0" borderId="0" xfId="0" applyNumberFormat="1" applyFont="1" applyAlignment="1" applyProtection="1">
      <alignment horizontal="center"/>
      <protection locked="0"/>
    </xf>
    <xf numFmtId="165" fontId="6" fillId="0" borderId="0" xfId="0" applyNumberFormat="1" applyFont="1" applyAlignment="1" applyProtection="1">
      <alignment horizontal="left"/>
      <protection locked="0"/>
    </xf>
    <xf numFmtId="165" fontId="15" fillId="8" borderId="0" xfId="0" applyNumberFormat="1" applyFont="1" applyFill="1" applyAlignment="1" applyProtection="1">
      <alignment horizontal="center"/>
      <protection locked="0"/>
    </xf>
    <xf numFmtId="9" fontId="6" fillId="0" borderId="0" xfId="0" applyNumberFormat="1" applyFont="1" applyAlignment="1" applyProtection="1">
      <alignment horizontal="center"/>
      <protection locked="0"/>
    </xf>
    <xf numFmtId="166" fontId="6" fillId="0" borderId="0" xfId="0" applyNumberFormat="1" applyFont="1" applyAlignment="1" applyProtection="1">
      <alignment horizontal="center"/>
      <protection locked="0"/>
    </xf>
    <xf numFmtId="165" fontId="15" fillId="9" borderId="0" xfId="0" applyNumberFormat="1" applyFont="1" applyFill="1" applyAlignment="1">
      <alignment horizontal="center"/>
    </xf>
    <xf numFmtId="0" fontId="14" fillId="0" borderId="0" xfId="0" applyFont="1" applyAlignment="1" applyProtection="1">
      <alignment horizontal="left"/>
      <protection locked="0"/>
    </xf>
    <xf numFmtId="165" fontId="15" fillId="8" borderId="0" xfId="0" applyNumberFormat="1" applyFont="1" applyFill="1" applyAlignment="1">
      <alignment horizontal="center"/>
    </xf>
    <xf numFmtId="165" fontId="15" fillId="0" borderId="0" xfId="0" applyNumberFormat="1" applyFont="1" applyAlignment="1">
      <alignment horizontal="center"/>
    </xf>
    <xf numFmtId="0" fontId="6" fillId="10" borderId="0" xfId="0" applyFont="1" applyFill="1" applyAlignment="1" applyProtection="1">
      <alignment horizontal="center"/>
      <protection locked="0"/>
    </xf>
    <xf numFmtId="0" fontId="6" fillId="10" borderId="1" xfId="0" applyFont="1" applyFill="1" applyBorder="1" applyAlignment="1" applyProtection="1">
      <alignment horizontal="center"/>
      <protection locked="0"/>
    </xf>
    <xf numFmtId="165" fontId="6" fillId="10" borderId="0" xfId="0" applyNumberFormat="1" applyFont="1" applyFill="1" applyAlignment="1" applyProtection="1">
      <alignment horizontal="center"/>
      <protection locked="0"/>
    </xf>
    <xf numFmtId="0" fontId="6" fillId="10" borderId="2" xfId="0" applyFont="1" applyFill="1" applyBorder="1" applyAlignment="1" applyProtection="1">
      <alignment horizontal="center"/>
      <protection locked="0"/>
    </xf>
    <xf numFmtId="0" fontId="6" fillId="10" borderId="4" xfId="0" applyFont="1" applyFill="1" applyBorder="1" applyAlignment="1" applyProtection="1">
      <alignment horizontal="center"/>
      <protection locked="0"/>
    </xf>
    <xf numFmtId="0" fontId="6" fillId="10" borderId="3" xfId="0" applyFont="1" applyFill="1" applyBorder="1" applyAlignment="1" applyProtection="1">
      <alignment horizontal="center"/>
      <protection locked="0"/>
    </xf>
    <xf numFmtId="164" fontId="6" fillId="10" borderId="0" xfId="0" applyNumberFormat="1" applyFont="1" applyFill="1" applyAlignment="1" applyProtection="1">
      <alignment horizontal="center"/>
      <protection locked="0"/>
    </xf>
    <xf numFmtId="165" fontId="16" fillId="0" borderId="0" xfId="0" applyNumberFormat="1" applyFont="1" applyAlignment="1" applyProtection="1">
      <alignment horizontal="left"/>
      <protection locked="0"/>
    </xf>
    <xf numFmtId="10" fontId="16" fillId="9" borderId="0" xfId="0" applyNumberFormat="1" applyFont="1" applyFill="1" applyAlignment="1">
      <alignment horizontal="center"/>
    </xf>
    <xf numFmtId="165" fontId="17" fillId="9" borderId="0" xfId="0" applyNumberFormat="1" applyFont="1" applyFill="1" applyAlignment="1" applyProtection="1">
      <alignment horizontal="center"/>
      <protection locked="0"/>
    </xf>
    <xf numFmtId="0" fontId="19" fillId="0" borderId="0" xfId="0" applyFont="1" applyFill="1" applyAlignment="1">
      <alignment horizontal="left"/>
    </xf>
    <xf numFmtId="165" fontId="19" fillId="0" borderId="0" xfId="0" applyNumberFormat="1" applyFont="1" applyFill="1" applyAlignment="1">
      <alignment horizontal="left"/>
    </xf>
    <xf numFmtId="0" fontId="0" fillId="2" borderId="0" xfId="0" applyFill="1" applyAlignment="1" applyProtection="1">
      <alignment horizontal="left"/>
      <protection locked="0"/>
    </xf>
    <xf numFmtId="165" fontId="0" fillId="2" borderId="0" xfId="0" applyNumberFormat="1" applyFill="1" applyAlignment="1" applyProtection="1">
      <alignment horizontal="left"/>
      <protection locked="0"/>
    </xf>
    <xf numFmtId="0" fontId="18" fillId="2" borderId="0" xfId="0" applyFont="1" applyFill="1" applyAlignment="1" applyProtection="1">
      <alignment horizontal="left"/>
      <protection locked="0"/>
    </xf>
    <xf numFmtId="0" fontId="20" fillId="2" borderId="0" xfId="0" applyFont="1" applyFill="1" applyAlignment="1" applyProtection="1">
      <alignment horizontal="left"/>
      <protection locked="0"/>
    </xf>
    <xf numFmtId="0" fontId="8" fillId="4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center"/>
      <protection locked="0"/>
    </xf>
    <xf numFmtId="165" fontId="2" fillId="3" borderId="0" xfId="0" applyNumberFormat="1" applyFont="1" applyFill="1" applyAlignment="1" applyProtection="1">
      <alignment horizontal="left"/>
      <protection locked="0"/>
    </xf>
    <xf numFmtId="165" fontId="0" fillId="0" borderId="0" xfId="0" applyNumberFormat="1" applyFill="1" applyAlignment="1" applyProtection="1">
      <alignment horizontal="left"/>
      <protection locked="0"/>
    </xf>
    <xf numFmtId="0" fontId="12" fillId="7" borderId="0" xfId="0" applyFont="1" applyFill="1" applyAlignment="1" applyProtection="1">
      <alignment horizontal="center"/>
      <protection locked="0"/>
    </xf>
    <xf numFmtId="165" fontId="16" fillId="10" borderId="0" xfId="0" applyNumberFormat="1" applyFont="1" applyFill="1" applyAlignment="1" applyProtection="1">
      <alignment horizontal="left"/>
      <protection locked="0"/>
    </xf>
    <xf numFmtId="165" fontId="6" fillId="0" borderId="0" xfId="0" applyNumberFormat="1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center"/>
      <protection locked="0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6"/>
  <sheetViews>
    <sheetView tabSelected="1" workbookViewId="0">
      <selection activeCell="B5" sqref="B5"/>
    </sheetView>
  </sheetViews>
  <sheetFormatPr baseColWidth="10" defaultRowHeight="16" x14ac:dyDescent="0.2"/>
  <cols>
    <col min="1" max="1" width="26.6640625" style="13" bestFit="1" customWidth="1"/>
    <col min="2" max="2" width="11.1640625" style="18" bestFit="1" customWidth="1"/>
    <col min="3" max="3" width="11.33203125" style="18" bestFit="1" customWidth="1"/>
    <col min="4" max="4" width="9.6640625" style="18" customWidth="1"/>
    <col min="5" max="5" width="10.1640625" style="18" customWidth="1"/>
    <col min="6" max="6" width="11.1640625" style="18" bestFit="1" customWidth="1"/>
    <col min="7" max="7" width="10.83203125" style="18"/>
    <col min="8" max="8" width="11.1640625" style="13" bestFit="1" customWidth="1"/>
    <col min="9" max="9" width="11" style="13" bestFit="1" customWidth="1"/>
    <col min="10" max="11" width="10.83203125" style="13"/>
    <col min="12" max="12" width="12.1640625" style="14" customWidth="1"/>
    <col min="13" max="13" width="10.83203125" style="15"/>
    <col min="14" max="14" width="10.83203125" style="14"/>
    <col min="15" max="15" width="10.5" style="14" customWidth="1"/>
    <col min="16" max="17" width="10.83203125" style="14"/>
    <col min="18" max="18" width="11.6640625" style="14" customWidth="1"/>
    <col min="19" max="19" width="11" style="14" customWidth="1"/>
    <col min="20" max="16384" width="10.83203125" style="13"/>
  </cols>
  <sheetData>
    <row r="1" spans="1:19" ht="29" x14ac:dyDescent="0.35">
      <c r="A1" s="77" t="s">
        <v>66</v>
      </c>
      <c r="B1" s="77"/>
      <c r="C1" s="77"/>
      <c r="D1" s="77"/>
      <c r="E1" s="77"/>
      <c r="F1" s="77"/>
      <c r="G1" s="77"/>
      <c r="H1" s="77"/>
      <c r="I1" s="77"/>
      <c r="J1" s="77"/>
    </row>
    <row r="2" spans="1:19" ht="24" x14ac:dyDescent="0.3">
      <c r="A2" s="79" t="s">
        <v>67</v>
      </c>
      <c r="B2" s="79"/>
      <c r="C2" s="79"/>
      <c r="D2" s="79"/>
      <c r="E2" s="79"/>
      <c r="F2" s="79"/>
      <c r="G2" s="79"/>
      <c r="H2" s="79"/>
      <c r="I2" s="79"/>
      <c r="J2" s="79"/>
    </row>
    <row r="3" spans="1:19" ht="33" customHeight="1" x14ac:dyDescent="0.3">
      <c r="A3" s="78" t="str">
        <f>IF(B11="interest only","Important Note: Banks will generally use the 20 Year Amortization to qualify an Interest Only Loan","")</f>
        <v/>
      </c>
      <c r="B3" s="78"/>
      <c r="C3" s="78"/>
      <c r="D3" s="78"/>
      <c r="E3" s="78"/>
      <c r="F3" s="78"/>
      <c r="G3" s="78"/>
      <c r="H3" s="78"/>
      <c r="I3" s="78"/>
      <c r="J3" s="78"/>
      <c r="K3" s="16"/>
    </row>
    <row r="4" spans="1:19" ht="15" customHeight="1" x14ac:dyDescent="0.3">
      <c r="B4" s="17"/>
    </row>
    <row r="5" spans="1:19" x14ac:dyDescent="0.2">
      <c r="H5" s="18" t="s">
        <v>24</v>
      </c>
      <c r="I5" s="18" t="s">
        <v>25</v>
      </c>
    </row>
    <row r="6" spans="1:19" ht="19" x14ac:dyDescent="0.25">
      <c r="A6" s="36" t="s">
        <v>0</v>
      </c>
      <c r="B6" s="37">
        <v>0</v>
      </c>
      <c r="E6" s="47" t="s">
        <v>21</v>
      </c>
      <c r="F6" s="15" t="s">
        <v>60</v>
      </c>
      <c r="H6" s="21">
        <v>0</v>
      </c>
      <c r="I6" s="19">
        <f>H6/12</f>
        <v>0</v>
      </c>
    </row>
    <row r="7" spans="1:19" ht="19" x14ac:dyDescent="0.25">
      <c r="A7" s="36" t="s">
        <v>1</v>
      </c>
      <c r="B7" s="38">
        <v>0</v>
      </c>
      <c r="C7" s="19">
        <f>B6*B7</f>
        <v>0</v>
      </c>
      <c r="F7" s="15" t="s">
        <v>61</v>
      </c>
      <c r="G7" s="15"/>
      <c r="H7" s="21">
        <v>0</v>
      </c>
      <c r="I7" s="43">
        <f t="shared" ref="I7:I11" si="0">H7/12</f>
        <v>0</v>
      </c>
      <c r="L7" s="76" t="s">
        <v>73</v>
      </c>
      <c r="M7" s="74"/>
      <c r="N7" s="73"/>
      <c r="O7" s="73"/>
      <c r="P7" s="74"/>
      <c r="Q7" s="73"/>
      <c r="R7" s="73"/>
      <c r="S7" s="15"/>
    </row>
    <row r="8" spans="1:19" x14ac:dyDescent="0.2">
      <c r="A8" s="36" t="s">
        <v>2</v>
      </c>
      <c r="B8" s="39">
        <f>B6-C7</f>
        <v>0</v>
      </c>
      <c r="E8" s="15"/>
      <c r="F8" s="81" t="s">
        <v>62</v>
      </c>
      <c r="G8" s="81"/>
      <c r="H8" s="21">
        <v>0</v>
      </c>
      <c r="I8" s="43">
        <f t="shared" si="0"/>
        <v>0</v>
      </c>
      <c r="L8" s="73"/>
      <c r="M8" s="74"/>
      <c r="N8" s="73"/>
      <c r="O8" s="73"/>
      <c r="P8" s="74"/>
      <c r="Q8" s="73"/>
      <c r="R8" s="73"/>
      <c r="S8" s="15"/>
    </row>
    <row r="9" spans="1:19" ht="19" x14ac:dyDescent="0.25">
      <c r="A9" s="36"/>
      <c r="B9" s="37"/>
      <c r="E9" s="15"/>
      <c r="F9" s="81" t="s">
        <v>63</v>
      </c>
      <c r="G9" s="81"/>
      <c r="H9" s="21">
        <v>0</v>
      </c>
      <c r="I9" s="43">
        <f t="shared" si="0"/>
        <v>0</v>
      </c>
      <c r="L9" s="75" t="s">
        <v>71</v>
      </c>
      <c r="M9" s="74"/>
      <c r="N9" s="73"/>
      <c r="O9" s="73"/>
      <c r="P9" s="74"/>
      <c r="Q9" s="73"/>
      <c r="R9" s="73"/>
      <c r="S9" s="15"/>
    </row>
    <row r="10" spans="1:19" ht="19" x14ac:dyDescent="0.25">
      <c r="A10" s="36" t="s">
        <v>3</v>
      </c>
      <c r="B10" s="40">
        <v>0</v>
      </c>
      <c r="F10" s="81" t="s">
        <v>64</v>
      </c>
      <c r="G10" s="81"/>
      <c r="H10" s="21">
        <v>0</v>
      </c>
      <c r="I10" s="43">
        <f t="shared" si="0"/>
        <v>0</v>
      </c>
      <c r="L10" s="75" t="s">
        <v>72</v>
      </c>
      <c r="M10" s="74"/>
      <c r="N10" s="73"/>
      <c r="O10" s="73"/>
      <c r="P10" s="74"/>
      <c r="Q10" s="73"/>
      <c r="R10" s="73"/>
      <c r="S10" s="15"/>
    </row>
    <row r="11" spans="1:19" x14ac:dyDescent="0.2">
      <c r="A11" s="36" t="s">
        <v>5</v>
      </c>
      <c r="B11" s="37" t="s">
        <v>6</v>
      </c>
      <c r="E11" s="15"/>
      <c r="F11" s="35" t="s">
        <v>70</v>
      </c>
      <c r="H11" s="21">
        <v>0</v>
      </c>
      <c r="I11" s="43">
        <f t="shared" si="0"/>
        <v>0</v>
      </c>
      <c r="L11" s="73"/>
      <c r="M11" s="74"/>
      <c r="N11" s="73"/>
      <c r="O11" s="73"/>
      <c r="P11" s="74"/>
      <c r="Q11" s="73"/>
      <c r="R11" s="73"/>
      <c r="S11" s="15"/>
    </row>
    <row r="12" spans="1:19" x14ac:dyDescent="0.2">
      <c r="A12" s="36"/>
      <c r="B12" s="37"/>
      <c r="H12" s="33">
        <f>SUM(H6:H11)</f>
        <v>0</v>
      </c>
      <c r="I12" s="33">
        <f>SUM(I6:I11)</f>
        <v>0</v>
      </c>
      <c r="P12" s="15"/>
      <c r="S12" s="15"/>
    </row>
    <row r="13" spans="1:19" ht="19" x14ac:dyDescent="0.25">
      <c r="A13" s="46" t="s">
        <v>69</v>
      </c>
      <c r="B13" s="37"/>
      <c r="P13" s="15"/>
      <c r="S13" s="15"/>
    </row>
    <row r="14" spans="1:19" x14ac:dyDescent="0.2">
      <c r="A14" s="36" t="s">
        <v>4</v>
      </c>
      <c r="B14" s="41">
        <f>-PMT(B10/12,VLOOKUP(B11,B102:C106,2),B8)</f>
        <v>0</v>
      </c>
      <c r="C14" s="20" t="str">
        <f>IF(B11="interest only","We are using the 20 Year Amortized payment to calculate the debt ratio","")</f>
        <v/>
      </c>
      <c r="D14" s="20"/>
      <c r="E14" s="20"/>
      <c r="F14" s="20"/>
      <c r="G14" s="20"/>
      <c r="H14" s="20"/>
      <c r="P14" s="15"/>
      <c r="S14" s="15"/>
    </row>
    <row r="15" spans="1:19" x14ac:dyDescent="0.2">
      <c r="A15" s="36" t="s">
        <v>11</v>
      </c>
      <c r="B15" s="37">
        <v>0</v>
      </c>
      <c r="F15" s="35" t="str">
        <f>IF(I11&gt;0,"Important Reminder: Most Banks will use 75% of the actual rent collected to give a vacancy buffer.","")</f>
        <v/>
      </c>
      <c r="P15" s="15"/>
      <c r="S15" s="15"/>
    </row>
    <row r="16" spans="1:19" x14ac:dyDescent="0.2">
      <c r="A16" s="36" t="s">
        <v>12</v>
      </c>
      <c r="B16" s="37">
        <v>0</v>
      </c>
    </row>
    <row r="17" spans="1:19" x14ac:dyDescent="0.2">
      <c r="A17" s="36" t="s">
        <v>13</v>
      </c>
      <c r="B17" s="37">
        <v>0</v>
      </c>
    </row>
    <row r="18" spans="1:19" x14ac:dyDescent="0.2">
      <c r="A18" s="36" t="s">
        <v>14</v>
      </c>
      <c r="B18" s="37">
        <v>0</v>
      </c>
    </row>
    <row r="19" spans="1:19" x14ac:dyDescent="0.2">
      <c r="A19" s="36" t="s">
        <v>15</v>
      </c>
      <c r="B19" s="37"/>
      <c r="P19" s="15"/>
      <c r="S19" s="15"/>
    </row>
    <row r="20" spans="1:19" x14ac:dyDescent="0.2">
      <c r="A20" s="36" t="s">
        <v>16</v>
      </c>
      <c r="B20" s="42">
        <f>SUM(B14:B19)</f>
        <v>0</v>
      </c>
      <c r="P20" s="15"/>
      <c r="S20" s="15"/>
    </row>
    <row r="21" spans="1:19" x14ac:dyDescent="0.2">
      <c r="A21" s="36"/>
      <c r="B21" s="44"/>
      <c r="C21" s="21"/>
      <c r="D21" s="21"/>
      <c r="E21" s="21"/>
      <c r="F21" s="21"/>
      <c r="G21" s="21"/>
      <c r="M21" s="20"/>
      <c r="P21" s="20"/>
      <c r="S21" s="20"/>
    </row>
    <row r="22" spans="1:19" ht="19" x14ac:dyDescent="0.25">
      <c r="A22" s="45" t="s">
        <v>68</v>
      </c>
      <c r="P22" s="15"/>
      <c r="S22" s="15"/>
    </row>
    <row r="23" spans="1:19" ht="17" thickBot="1" x14ac:dyDescent="0.25">
      <c r="A23" s="14" t="s">
        <v>17</v>
      </c>
      <c r="B23" s="18">
        <v>0</v>
      </c>
      <c r="D23" s="80" t="s">
        <v>30</v>
      </c>
      <c r="E23" s="80"/>
      <c r="F23" s="80"/>
      <c r="G23" s="80"/>
      <c r="H23" s="22"/>
      <c r="I23" s="22" t="s">
        <v>35</v>
      </c>
      <c r="J23" s="22"/>
      <c r="P23" s="15"/>
      <c r="S23" s="15"/>
    </row>
    <row r="24" spans="1:19" x14ac:dyDescent="0.2">
      <c r="A24" s="14" t="s">
        <v>18</v>
      </c>
      <c r="B24" s="18">
        <v>0</v>
      </c>
      <c r="D24" s="80"/>
      <c r="E24" s="80"/>
      <c r="F24" s="80"/>
      <c r="G24" s="80"/>
      <c r="H24" s="22"/>
      <c r="I24" s="23">
        <v>0</v>
      </c>
      <c r="J24" s="22"/>
      <c r="P24" s="15"/>
      <c r="S24" s="15"/>
    </row>
    <row r="25" spans="1:19" x14ac:dyDescent="0.2">
      <c r="D25" s="24"/>
      <c r="E25" s="24"/>
      <c r="F25" s="24"/>
      <c r="G25" s="24"/>
      <c r="H25" s="22"/>
      <c r="I25" s="25">
        <v>0</v>
      </c>
      <c r="J25" s="22"/>
    </row>
    <row r="26" spans="1:19" x14ac:dyDescent="0.2">
      <c r="A26" s="14" t="s">
        <v>19</v>
      </c>
      <c r="B26" s="18">
        <v>0</v>
      </c>
      <c r="D26" s="24"/>
      <c r="E26" s="24"/>
      <c r="F26" s="24"/>
      <c r="G26" s="24"/>
      <c r="H26" s="22"/>
      <c r="I26" s="25">
        <v>11</v>
      </c>
      <c r="J26" s="22"/>
    </row>
    <row r="27" spans="1:19" x14ac:dyDescent="0.2">
      <c r="A27" s="14" t="s">
        <v>19</v>
      </c>
      <c r="B27" s="18">
        <v>0</v>
      </c>
      <c r="D27" s="24"/>
      <c r="E27" s="24"/>
      <c r="F27" s="24"/>
      <c r="G27" s="24"/>
      <c r="H27" s="22"/>
      <c r="I27" s="25">
        <v>21</v>
      </c>
      <c r="J27" s="22"/>
    </row>
    <row r="28" spans="1:19" x14ac:dyDescent="0.2">
      <c r="A28" s="14" t="s">
        <v>19</v>
      </c>
      <c r="B28" s="18">
        <v>0</v>
      </c>
      <c r="D28" s="24"/>
      <c r="E28" s="24"/>
      <c r="F28" s="24"/>
      <c r="G28" s="24"/>
      <c r="H28" s="22"/>
      <c r="I28" s="25">
        <v>43</v>
      </c>
      <c r="J28" s="22"/>
    </row>
    <row r="29" spans="1:19" x14ac:dyDescent="0.2">
      <c r="A29" s="14" t="s">
        <v>19</v>
      </c>
      <c r="B29" s="18">
        <v>0</v>
      </c>
      <c r="D29" s="24"/>
      <c r="E29" s="24"/>
      <c r="F29" s="24"/>
      <c r="G29" s="24"/>
      <c r="H29" s="22"/>
      <c r="I29" s="26">
        <v>45</v>
      </c>
      <c r="J29" s="22"/>
    </row>
    <row r="30" spans="1:19" ht="17" thickBot="1" x14ac:dyDescent="0.25">
      <c r="A30" s="14"/>
      <c r="D30" s="24"/>
      <c r="E30" s="24"/>
      <c r="F30" s="24"/>
      <c r="G30" s="24"/>
      <c r="H30" s="22"/>
      <c r="I30" s="27">
        <f>SUM(I24:I29)</f>
        <v>120</v>
      </c>
      <c r="J30" s="22"/>
    </row>
    <row r="31" spans="1:19" x14ac:dyDescent="0.2">
      <c r="A31" s="14" t="s">
        <v>37</v>
      </c>
      <c r="B31" s="18">
        <v>0</v>
      </c>
      <c r="D31" s="24"/>
      <c r="E31" s="24"/>
      <c r="F31" s="24"/>
      <c r="G31" s="24"/>
      <c r="H31" s="22"/>
      <c r="I31" s="28"/>
      <c r="J31" s="22"/>
    </row>
    <row r="32" spans="1:19" x14ac:dyDescent="0.2">
      <c r="A32" s="14" t="s">
        <v>65</v>
      </c>
      <c r="B32" s="18">
        <v>0</v>
      </c>
      <c r="D32" s="24" t="s">
        <v>31</v>
      </c>
      <c r="E32" s="29">
        <v>9500</v>
      </c>
      <c r="F32" s="29" t="s">
        <v>29</v>
      </c>
      <c r="G32" s="28">
        <v>12</v>
      </c>
      <c r="H32" s="28" t="s">
        <v>27</v>
      </c>
      <c r="I32" s="30">
        <f>E32/G32</f>
        <v>791.66666666666663</v>
      </c>
      <c r="J32" s="22"/>
    </row>
    <row r="33" spans="1:10" x14ac:dyDescent="0.2">
      <c r="A33" s="14" t="s">
        <v>20</v>
      </c>
      <c r="B33" s="18">
        <v>0</v>
      </c>
      <c r="D33" s="24" t="s">
        <v>32</v>
      </c>
      <c r="E33" s="29">
        <v>1850</v>
      </c>
      <c r="F33" s="29" t="s">
        <v>36</v>
      </c>
      <c r="G33" s="28">
        <v>0.75</v>
      </c>
      <c r="H33" s="28" t="s">
        <v>27</v>
      </c>
      <c r="I33" s="30">
        <f>E33*G33</f>
        <v>1387.5</v>
      </c>
      <c r="J33" s="22"/>
    </row>
    <row r="34" spans="1:10" x14ac:dyDescent="0.2">
      <c r="A34" s="14" t="s">
        <v>20</v>
      </c>
      <c r="B34" s="18">
        <v>0</v>
      </c>
      <c r="C34" s="13"/>
      <c r="D34" s="24" t="s">
        <v>33</v>
      </c>
      <c r="E34" s="29">
        <v>50</v>
      </c>
      <c r="F34" s="29" t="s">
        <v>34</v>
      </c>
      <c r="G34" s="28">
        <v>23</v>
      </c>
      <c r="H34" s="28" t="s">
        <v>27</v>
      </c>
      <c r="I34" s="29">
        <f>E34-G34</f>
        <v>27</v>
      </c>
      <c r="J34" s="22"/>
    </row>
    <row r="35" spans="1:10" x14ac:dyDescent="0.2">
      <c r="A35" s="14"/>
      <c r="E35" s="13"/>
    </row>
    <row r="36" spans="1:10" x14ac:dyDescent="0.2">
      <c r="A36" s="14" t="s">
        <v>26</v>
      </c>
      <c r="B36" s="33">
        <f>SUM(B20:B34)</f>
        <v>0</v>
      </c>
    </row>
    <row r="39" spans="1:10" ht="21" x14ac:dyDescent="0.25">
      <c r="A39" s="31" t="s">
        <v>22</v>
      </c>
      <c r="B39" s="34" t="e">
        <f>B20/I12</f>
        <v>#DIV/0!</v>
      </c>
      <c r="D39" s="15" t="s">
        <v>38</v>
      </c>
    </row>
    <row r="40" spans="1:10" ht="21" x14ac:dyDescent="0.25">
      <c r="A40" s="31" t="s">
        <v>23</v>
      </c>
      <c r="B40" s="34" t="e">
        <f>B36/I12</f>
        <v>#DIV/0!</v>
      </c>
      <c r="D40" s="15" t="s">
        <v>28</v>
      </c>
    </row>
    <row r="96" spans="2:3" x14ac:dyDescent="0.2">
      <c r="B96" s="32" t="s">
        <v>6</v>
      </c>
      <c r="C96" s="32">
        <v>360</v>
      </c>
    </row>
    <row r="97" spans="2:3" x14ac:dyDescent="0.2">
      <c r="B97" s="32" t="s">
        <v>7</v>
      </c>
      <c r="C97" s="32">
        <v>240</v>
      </c>
    </row>
    <row r="98" spans="2:3" x14ac:dyDescent="0.2">
      <c r="B98" s="32" t="s">
        <v>8</v>
      </c>
      <c r="C98" s="32">
        <v>180</v>
      </c>
    </row>
    <row r="99" spans="2:3" x14ac:dyDescent="0.2">
      <c r="B99" s="32" t="s">
        <v>9</v>
      </c>
      <c r="C99" s="32">
        <v>120</v>
      </c>
    </row>
    <row r="100" spans="2:3" x14ac:dyDescent="0.2">
      <c r="B100" s="32" t="s">
        <v>10</v>
      </c>
      <c r="C100" s="32">
        <v>240</v>
      </c>
    </row>
    <row r="101" spans="2:3" x14ac:dyDescent="0.2">
      <c r="B101" s="32"/>
      <c r="C101" s="32"/>
    </row>
    <row r="102" spans="2:3" x14ac:dyDescent="0.2">
      <c r="B102" s="32" t="s">
        <v>9</v>
      </c>
      <c r="C102" s="32">
        <v>120</v>
      </c>
    </row>
    <row r="103" spans="2:3" x14ac:dyDescent="0.2">
      <c r="B103" s="32" t="s">
        <v>8</v>
      </c>
      <c r="C103" s="32">
        <v>180</v>
      </c>
    </row>
    <row r="104" spans="2:3" x14ac:dyDescent="0.2">
      <c r="B104" s="32" t="s">
        <v>7</v>
      </c>
      <c r="C104" s="32">
        <v>240</v>
      </c>
    </row>
    <row r="105" spans="2:3" x14ac:dyDescent="0.2">
      <c r="B105" s="32" t="s">
        <v>6</v>
      </c>
      <c r="C105" s="32">
        <v>360</v>
      </c>
    </row>
    <row r="106" spans="2:3" x14ac:dyDescent="0.2">
      <c r="B106" s="32" t="s">
        <v>10</v>
      </c>
      <c r="C106" s="32">
        <v>240</v>
      </c>
    </row>
  </sheetData>
  <mergeCells count="7">
    <mergeCell ref="A1:J1"/>
    <mergeCell ref="A3:J3"/>
    <mergeCell ref="A2:J2"/>
    <mergeCell ref="D23:G24"/>
    <mergeCell ref="F8:G8"/>
    <mergeCell ref="F9:G9"/>
    <mergeCell ref="F10:G10"/>
  </mergeCells>
  <phoneticPr fontId="10" type="noConversion"/>
  <dataValidations count="3">
    <dataValidation type="list" allowBlank="1" showInputMessage="1" showErrorMessage="1" sqref="B11">
      <formula1>B96:B100</formula1>
    </dataValidation>
    <dataValidation type="whole" allowBlank="1" showInputMessage="1" showErrorMessage="1" errorTitle="Alimony Paid is a negative #" promptTitle="Alimony Paid" prompt="This must be 0 or a negative #" sqref="H10">
      <formula1>-1000000</formula1>
      <formula2>0</formula2>
    </dataValidation>
    <dataValidation type="whole" allowBlank="1" showInputMessage="1" showErrorMessage="1" errorTitle="This # should be 0 or negative" promptTitle="Alimony Paid" prompt="This must be 0 or a negative #" sqref="I10">
      <formula1>-100000</formula1>
      <formula2>0</formula2>
    </dataValidation>
  </dataValidation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6"/>
  <sheetViews>
    <sheetView workbookViewId="0">
      <selection activeCell="I11" sqref="I11"/>
    </sheetView>
  </sheetViews>
  <sheetFormatPr baseColWidth="10" defaultRowHeight="16" x14ac:dyDescent="0.2"/>
  <cols>
    <col min="1" max="1" width="25.83203125" style="1" bestFit="1" customWidth="1"/>
    <col min="2" max="2" width="11.1640625" style="2" bestFit="1" customWidth="1"/>
    <col min="3" max="3" width="11.33203125" style="2" bestFit="1" customWidth="1"/>
    <col min="4" max="4" width="9.6640625" style="2" customWidth="1"/>
    <col min="5" max="5" width="10.1640625" style="2" customWidth="1"/>
    <col min="6" max="6" width="11.1640625" style="2" bestFit="1" customWidth="1"/>
    <col min="7" max="7" width="10.83203125" style="2"/>
    <col min="8" max="11" width="10.83203125" style="1"/>
    <col min="12" max="12" width="24" style="3" bestFit="1" customWidth="1"/>
    <col min="13" max="13" width="10.83203125" style="4"/>
    <col min="14" max="14" width="4.83203125" style="3" customWidth="1"/>
    <col min="15" max="15" width="24" style="3" bestFit="1" customWidth="1"/>
    <col min="16" max="16" width="10.83203125" style="3"/>
    <col min="17" max="17" width="3.5" style="3" customWidth="1"/>
    <col min="18" max="18" width="24" style="3" bestFit="1" customWidth="1"/>
    <col min="19" max="19" width="11" style="3" customWidth="1"/>
    <col min="20" max="16384" width="10.83203125" style="1"/>
  </cols>
  <sheetData>
    <row r="1" spans="1:19" ht="33" customHeight="1" x14ac:dyDescent="0.35">
      <c r="A1" s="82" t="s">
        <v>66</v>
      </c>
      <c r="B1" s="82"/>
      <c r="C1" s="82"/>
      <c r="D1" s="82"/>
      <c r="E1" s="82"/>
      <c r="F1" s="82"/>
      <c r="G1" s="82"/>
      <c r="H1" s="82"/>
      <c r="I1" s="82"/>
      <c r="J1" s="82"/>
    </row>
    <row r="2" spans="1:19" ht="24" x14ac:dyDescent="0.3">
      <c r="A2" s="86" t="s">
        <v>67</v>
      </c>
      <c r="B2" s="86"/>
      <c r="C2" s="86"/>
      <c r="D2" s="86"/>
      <c r="E2" s="86"/>
      <c r="F2" s="86"/>
      <c r="G2" s="86"/>
      <c r="H2" s="86"/>
      <c r="I2" s="86"/>
      <c r="J2" s="86"/>
    </row>
    <row r="3" spans="1:19" ht="21" x14ac:dyDescent="0.25">
      <c r="A3" s="85"/>
      <c r="B3" s="85"/>
      <c r="C3" s="85"/>
      <c r="D3" s="85"/>
      <c r="E3" s="85"/>
      <c r="F3" s="85"/>
      <c r="G3" s="85"/>
      <c r="H3" s="85"/>
      <c r="I3" s="85"/>
      <c r="J3" s="85"/>
      <c r="L3" s="7" t="s">
        <v>39</v>
      </c>
      <c r="M3" s="8"/>
      <c r="N3" s="7"/>
      <c r="O3" s="7"/>
      <c r="P3" s="7"/>
      <c r="Q3" s="7"/>
      <c r="R3" s="7"/>
      <c r="S3" s="7"/>
    </row>
    <row r="4" spans="1:19" ht="24" x14ac:dyDescent="0.3">
      <c r="A4" s="48"/>
      <c r="B4" s="49"/>
      <c r="C4" s="50"/>
      <c r="D4" s="50"/>
      <c r="E4" s="50"/>
      <c r="F4" s="50"/>
      <c r="G4" s="50"/>
      <c r="H4" s="48"/>
      <c r="I4" s="48"/>
      <c r="J4" s="48"/>
      <c r="L4" s="7"/>
      <c r="M4" s="8"/>
      <c r="N4" s="7"/>
      <c r="O4" s="7"/>
      <c r="P4" s="7"/>
      <c r="Q4" s="7"/>
      <c r="R4" s="7"/>
      <c r="S4" s="7"/>
    </row>
    <row r="5" spans="1:19" x14ac:dyDescent="0.2">
      <c r="A5" s="48"/>
      <c r="B5" s="50"/>
      <c r="C5" s="50"/>
      <c r="D5" s="50"/>
      <c r="E5" s="50"/>
      <c r="F5" s="50"/>
      <c r="G5" s="50"/>
      <c r="H5" s="50" t="s">
        <v>24</v>
      </c>
      <c r="I5" s="50" t="s">
        <v>25</v>
      </c>
      <c r="J5" s="48"/>
      <c r="L5" s="9" t="s">
        <v>40</v>
      </c>
      <c r="M5" s="8"/>
      <c r="N5" s="7"/>
      <c r="O5" s="9" t="s">
        <v>47</v>
      </c>
      <c r="P5" s="8"/>
      <c r="Q5" s="7"/>
      <c r="R5" s="9" t="s">
        <v>48</v>
      </c>
      <c r="S5" s="8"/>
    </row>
    <row r="6" spans="1:19" ht="19" x14ac:dyDescent="0.25">
      <c r="A6" s="51" t="s">
        <v>0</v>
      </c>
      <c r="B6" s="50">
        <v>500000</v>
      </c>
      <c r="C6" s="50"/>
      <c r="D6" s="50"/>
      <c r="E6" s="52" t="s">
        <v>21</v>
      </c>
      <c r="F6" s="53" t="s">
        <v>60</v>
      </c>
      <c r="G6" s="50"/>
      <c r="H6" s="50">
        <v>100000</v>
      </c>
      <c r="I6" s="54">
        <f>H6/12</f>
        <v>8333.3333333333339</v>
      </c>
      <c r="J6" s="48"/>
      <c r="L6" s="7" t="s">
        <v>41</v>
      </c>
      <c r="M6" s="5">
        <v>0</v>
      </c>
      <c r="N6" s="7"/>
      <c r="O6" s="7" t="s">
        <v>41</v>
      </c>
      <c r="P6" s="5">
        <v>0</v>
      </c>
      <c r="Q6" s="7"/>
      <c r="R6" s="7" t="s">
        <v>41</v>
      </c>
      <c r="S6" s="5">
        <v>0</v>
      </c>
    </row>
    <row r="7" spans="1:19" x14ac:dyDescent="0.2">
      <c r="A7" s="51" t="s">
        <v>1</v>
      </c>
      <c r="B7" s="55">
        <v>0.2</v>
      </c>
      <c r="C7" s="54">
        <f>B6*B7</f>
        <v>100000</v>
      </c>
      <c r="D7" s="50"/>
      <c r="E7" s="50"/>
      <c r="F7" s="53" t="s">
        <v>61</v>
      </c>
      <c r="G7" s="53"/>
      <c r="H7" s="50">
        <v>0</v>
      </c>
      <c r="I7" s="54">
        <f t="shared" ref="I7:I10" si="0">H7/12</f>
        <v>0</v>
      </c>
      <c r="J7" s="48"/>
      <c r="L7" s="7" t="s">
        <v>42</v>
      </c>
      <c r="M7" s="5">
        <v>0</v>
      </c>
      <c r="N7" s="7"/>
      <c r="O7" s="7" t="s">
        <v>42</v>
      </c>
      <c r="P7" s="5">
        <v>0</v>
      </c>
      <c r="Q7" s="7"/>
      <c r="R7" s="7" t="s">
        <v>42</v>
      </c>
      <c r="S7" s="5">
        <v>0</v>
      </c>
    </row>
    <row r="8" spans="1:19" x14ac:dyDescent="0.2">
      <c r="A8" s="51" t="s">
        <v>2</v>
      </c>
      <c r="B8" s="54">
        <f>B6-C7</f>
        <v>400000</v>
      </c>
      <c r="C8" s="50"/>
      <c r="D8" s="50"/>
      <c r="E8" s="53"/>
      <c r="F8" s="84" t="s">
        <v>62</v>
      </c>
      <c r="G8" s="84"/>
      <c r="H8" s="50">
        <v>0</v>
      </c>
      <c r="I8" s="54">
        <f t="shared" si="0"/>
        <v>0</v>
      </c>
      <c r="J8" s="48"/>
      <c r="L8" s="7" t="s">
        <v>12</v>
      </c>
      <c r="M8" s="5">
        <v>0</v>
      </c>
      <c r="N8" s="7"/>
      <c r="O8" s="7" t="s">
        <v>12</v>
      </c>
      <c r="P8" s="5">
        <v>0</v>
      </c>
      <c r="Q8" s="7"/>
      <c r="R8" s="7" t="s">
        <v>12</v>
      </c>
      <c r="S8" s="5">
        <v>0</v>
      </c>
    </row>
    <row r="9" spans="1:19" x14ac:dyDescent="0.2">
      <c r="A9" s="51"/>
      <c r="B9" s="50"/>
      <c r="C9" s="50"/>
      <c r="D9" s="50"/>
      <c r="E9" s="53"/>
      <c r="F9" s="84" t="s">
        <v>63</v>
      </c>
      <c r="G9" s="84"/>
      <c r="H9" s="50">
        <v>0</v>
      </c>
      <c r="I9" s="54">
        <f t="shared" si="0"/>
        <v>0</v>
      </c>
      <c r="J9" s="48"/>
      <c r="L9" s="7" t="s">
        <v>43</v>
      </c>
      <c r="M9" s="5">
        <v>0</v>
      </c>
      <c r="N9" s="7"/>
      <c r="O9" s="7" t="s">
        <v>43</v>
      </c>
      <c r="P9" s="5">
        <v>0</v>
      </c>
      <c r="Q9" s="7"/>
      <c r="R9" s="7" t="s">
        <v>43</v>
      </c>
      <c r="S9" s="5">
        <v>0</v>
      </c>
    </row>
    <row r="10" spans="1:19" x14ac:dyDescent="0.2">
      <c r="A10" s="51" t="s">
        <v>3</v>
      </c>
      <c r="B10" s="56">
        <v>0.05</v>
      </c>
      <c r="C10" s="50"/>
      <c r="D10" s="50"/>
      <c r="E10" s="50"/>
      <c r="F10" s="84" t="s">
        <v>64</v>
      </c>
      <c r="G10" s="84"/>
      <c r="H10" s="50">
        <v>0</v>
      </c>
      <c r="I10" s="54">
        <f t="shared" si="0"/>
        <v>0</v>
      </c>
      <c r="J10" s="48"/>
      <c r="L10" s="7" t="s">
        <v>44</v>
      </c>
      <c r="M10" s="5">
        <v>0</v>
      </c>
      <c r="N10" s="7"/>
      <c r="O10" s="7" t="s">
        <v>44</v>
      </c>
      <c r="P10" s="5">
        <v>0</v>
      </c>
      <c r="Q10" s="7"/>
      <c r="R10" s="7" t="s">
        <v>44</v>
      </c>
      <c r="S10" s="5">
        <v>0</v>
      </c>
    </row>
    <row r="11" spans="1:19" x14ac:dyDescent="0.2">
      <c r="A11" s="51" t="s">
        <v>5</v>
      </c>
      <c r="B11" s="50" t="s">
        <v>6</v>
      </c>
      <c r="C11" s="50"/>
      <c r="D11" s="50"/>
      <c r="E11" s="53"/>
      <c r="F11" s="53" t="s">
        <v>46</v>
      </c>
      <c r="G11" s="50"/>
      <c r="I11" s="70">
        <f>M13+P13+S13+M23+P23+S23+M33+P33+S33</f>
        <v>0</v>
      </c>
      <c r="J11" s="48"/>
      <c r="L11" s="7" t="s">
        <v>45</v>
      </c>
      <c r="M11" s="5">
        <f>M10*0.75</f>
        <v>0</v>
      </c>
      <c r="N11" s="7"/>
      <c r="O11" s="7" t="s">
        <v>45</v>
      </c>
      <c r="P11" s="5">
        <f>P10*0.75</f>
        <v>0</v>
      </c>
      <c r="Q11" s="7"/>
      <c r="R11" s="7" t="s">
        <v>45</v>
      </c>
      <c r="S11" s="5">
        <f>S10*0.75</f>
        <v>0</v>
      </c>
    </row>
    <row r="12" spans="1:19" x14ac:dyDescent="0.2">
      <c r="A12" s="51"/>
      <c r="B12" s="50"/>
      <c r="C12" s="50"/>
      <c r="D12" s="50"/>
      <c r="E12" s="50"/>
      <c r="F12" s="50"/>
      <c r="G12" s="50"/>
      <c r="H12" s="57">
        <f>SUM(H6:H11)</f>
        <v>100000</v>
      </c>
      <c r="I12" s="57">
        <f>SUM(I6:I11)</f>
        <v>8333.3333333333339</v>
      </c>
      <c r="J12" s="48"/>
      <c r="L12" s="7"/>
      <c r="M12" s="5"/>
      <c r="N12" s="7"/>
      <c r="O12" s="7"/>
      <c r="P12" s="5"/>
      <c r="Q12" s="7"/>
      <c r="R12" s="7"/>
      <c r="S12" s="5"/>
    </row>
    <row r="13" spans="1:19" ht="19" x14ac:dyDescent="0.25">
      <c r="A13" s="58" t="s">
        <v>69</v>
      </c>
      <c r="B13" s="50"/>
      <c r="C13" s="50"/>
      <c r="D13" s="50"/>
      <c r="E13" s="50"/>
      <c r="F13" s="50"/>
      <c r="G13" s="50"/>
      <c r="H13" s="48"/>
      <c r="I13" s="48"/>
      <c r="J13" s="48"/>
      <c r="L13" s="7" t="s">
        <v>46</v>
      </c>
      <c r="M13" s="5">
        <f>M11-SUM(M6:M9)</f>
        <v>0</v>
      </c>
      <c r="N13" s="7"/>
      <c r="O13" s="7" t="s">
        <v>46</v>
      </c>
      <c r="P13" s="5">
        <f>P11-SUM(P6:P9)</f>
        <v>0</v>
      </c>
      <c r="Q13" s="7"/>
      <c r="R13" s="7" t="s">
        <v>46</v>
      </c>
      <c r="S13" s="5">
        <f>S11-SUM(S6:S9)</f>
        <v>0</v>
      </c>
    </row>
    <row r="14" spans="1:19" x14ac:dyDescent="0.2">
      <c r="A14" s="51" t="s">
        <v>4</v>
      </c>
      <c r="B14" s="59">
        <f>-PMT(B10/12,VLOOKUP(B11,B102:C106,2),B8)</f>
        <v>2147.2864920485563</v>
      </c>
      <c r="C14" s="53"/>
      <c r="D14" s="53"/>
      <c r="E14" s="53"/>
      <c r="F14" s="53"/>
      <c r="G14" s="53"/>
      <c r="H14" s="53"/>
      <c r="I14" s="48"/>
      <c r="J14" s="48"/>
      <c r="L14" s="7"/>
      <c r="M14" s="5"/>
      <c r="N14" s="7"/>
      <c r="O14" s="7"/>
      <c r="P14" s="6"/>
      <c r="Q14" s="7"/>
      <c r="R14" s="7"/>
      <c r="S14" s="6"/>
    </row>
    <row r="15" spans="1:19" x14ac:dyDescent="0.2">
      <c r="A15" s="51" t="s">
        <v>11</v>
      </c>
      <c r="B15" s="50">
        <v>0</v>
      </c>
      <c r="C15" s="50"/>
      <c r="D15" s="50"/>
      <c r="E15" s="50"/>
      <c r="F15" s="50"/>
      <c r="G15" s="50"/>
      <c r="H15" s="48"/>
      <c r="I15" s="48"/>
      <c r="J15" s="48"/>
      <c r="L15" s="9" t="s">
        <v>50</v>
      </c>
      <c r="M15" s="5"/>
      <c r="N15" s="7"/>
      <c r="O15" s="9" t="s">
        <v>49</v>
      </c>
      <c r="P15" s="5"/>
      <c r="Q15" s="7"/>
      <c r="R15" s="9" t="s">
        <v>50</v>
      </c>
      <c r="S15" s="5"/>
    </row>
    <row r="16" spans="1:19" x14ac:dyDescent="0.2">
      <c r="A16" s="51" t="s">
        <v>12</v>
      </c>
      <c r="B16" s="50">
        <v>0</v>
      </c>
      <c r="C16" s="50"/>
      <c r="D16" s="50"/>
      <c r="E16" s="50"/>
      <c r="F16" s="50"/>
      <c r="G16" s="50"/>
      <c r="H16" s="48"/>
      <c r="I16" s="48"/>
      <c r="J16" s="48"/>
      <c r="L16" s="7" t="s">
        <v>41</v>
      </c>
      <c r="M16" s="5">
        <v>0</v>
      </c>
      <c r="N16" s="7"/>
      <c r="O16" s="7" t="s">
        <v>41</v>
      </c>
      <c r="P16" s="5">
        <v>0</v>
      </c>
      <c r="Q16" s="7"/>
      <c r="R16" s="7" t="s">
        <v>41</v>
      </c>
      <c r="S16" s="5">
        <v>0</v>
      </c>
    </row>
    <row r="17" spans="1:19" x14ac:dyDescent="0.2">
      <c r="A17" s="51" t="s">
        <v>13</v>
      </c>
      <c r="B17" s="50">
        <v>0</v>
      </c>
      <c r="C17" s="50"/>
      <c r="D17" s="50"/>
      <c r="E17" s="50"/>
      <c r="F17" s="50"/>
      <c r="G17" s="50"/>
      <c r="H17" s="48"/>
      <c r="I17" s="48"/>
      <c r="J17" s="48"/>
      <c r="L17" s="7" t="s">
        <v>42</v>
      </c>
      <c r="M17" s="5">
        <v>0</v>
      </c>
      <c r="N17" s="7"/>
      <c r="O17" s="7" t="s">
        <v>42</v>
      </c>
      <c r="P17" s="5">
        <v>0</v>
      </c>
      <c r="Q17" s="7"/>
      <c r="R17" s="7" t="s">
        <v>42</v>
      </c>
      <c r="S17" s="5">
        <v>0</v>
      </c>
    </row>
    <row r="18" spans="1:19" x14ac:dyDescent="0.2">
      <c r="A18" s="51" t="s">
        <v>14</v>
      </c>
      <c r="B18" s="50">
        <v>0</v>
      </c>
      <c r="C18" s="50"/>
      <c r="D18" s="50"/>
      <c r="E18" s="50"/>
      <c r="F18" s="50"/>
      <c r="G18" s="50"/>
      <c r="H18" s="48"/>
      <c r="I18" s="48"/>
      <c r="J18" s="48"/>
      <c r="L18" s="7" t="s">
        <v>12</v>
      </c>
      <c r="M18" s="5">
        <v>0</v>
      </c>
      <c r="N18" s="7"/>
      <c r="O18" s="7" t="s">
        <v>12</v>
      </c>
      <c r="P18" s="5">
        <v>0</v>
      </c>
      <c r="Q18" s="7"/>
      <c r="R18" s="7" t="s">
        <v>12</v>
      </c>
      <c r="S18" s="5">
        <v>0</v>
      </c>
    </row>
    <row r="19" spans="1:19" x14ac:dyDescent="0.2">
      <c r="A19" s="51" t="s">
        <v>15</v>
      </c>
      <c r="B19" s="50"/>
      <c r="C19" s="50"/>
      <c r="D19" s="50"/>
      <c r="E19" s="50"/>
      <c r="F19" s="50"/>
      <c r="G19" s="50"/>
      <c r="H19" s="48"/>
      <c r="I19" s="48"/>
      <c r="J19" s="48"/>
      <c r="L19" s="7" t="s">
        <v>43</v>
      </c>
      <c r="M19" s="5">
        <v>0</v>
      </c>
      <c r="N19" s="7"/>
      <c r="O19" s="7" t="s">
        <v>43</v>
      </c>
      <c r="P19" s="5">
        <v>0</v>
      </c>
      <c r="Q19" s="7"/>
      <c r="R19" s="7" t="s">
        <v>43</v>
      </c>
      <c r="S19" s="5">
        <v>0</v>
      </c>
    </row>
    <row r="20" spans="1:19" ht="17" customHeight="1" x14ac:dyDescent="0.2">
      <c r="A20" s="51" t="s">
        <v>16</v>
      </c>
      <c r="B20" s="57">
        <f>SUM(B14:B19)</f>
        <v>2147.2864920485563</v>
      </c>
      <c r="C20" s="50"/>
      <c r="D20" s="50"/>
      <c r="E20" s="50"/>
      <c r="F20" s="50"/>
      <c r="G20" s="50"/>
      <c r="H20" s="48"/>
      <c r="I20" s="48"/>
      <c r="J20" s="48"/>
      <c r="L20" s="7" t="s">
        <v>44</v>
      </c>
      <c r="M20" s="5">
        <v>0</v>
      </c>
      <c r="N20" s="7"/>
      <c r="O20" s="7" t="s">
        <v>44</v>
      </c>
      <c r="P20" s="5">
        <v>0</v>
      </c>
      <c r="Q20" s="7"/>
      <c r="R20" s="7" t="s">
        <v>44</v>
      </c>
      <c r="S20" s="5">
        <v>0</v>
      </c>
    </row>
    <row r="21" spans="1:19" ht="16" customHeight="1" x14ac:dyDescent="0.2">
      <c r="A21" s="51"/>
      <c r="B21" s="60"/>
      <c r="C21" s="50"/>
      <c r="D21" s="50"/>
      <c r="E21" s="50"/>
      <c r="F21" s="50"/>
      <c r="G21" s="50"/>
      <c r="H21" s="48"/>
      <c r="I21" s="48"/>
      <c r="J21" s="48"/>
      <c r="L21" s="7" t="s">
        <v>45</v>
      </c>
      <c r="M21" s="5">
        <f>M20*0.75</f>
        <v>0</v>
      </c>
      <c r="N21" s="7"/>
      <c r="O21" s="7" t="s">
        <v>45</v>
      </c>
      <c r="P21" s="5">
        <f>P20*0.75</f>
        <v>0</v>
      </c>
      <c r="Q21" s="7"/>
      <c r="R21" s="7" t="s">
        <v>45</v>
      </c>
      <c r="S21" s="5">
        <f>S20*0.75</f>
        <v>0</v>
      </c>
    </row>
    <row r="22" spans="1:19" ht="19" x14ac:dyDescent="0.25">
      <c r="A22" s="58" t="s">
        <v>68</v>
      </c>
      <c r="B22" s="50"/>
      <c r="C22" s="50"/>
      <c r="D22" s="50"/>
      <c r="E22" s="50"/>
      <c r="F22" s="50"/>
      <c r="G22" s="50"/>
      <c r="H22" s="48"/>
      <c r="I22" s="48"/>
      <c r="J22" s="48"/>
      <c r="L22" s="7"/>
      <c r="M22" s="5"/>
      <c r="N22" s="7"/>
      <c r="O22" s="7"/>
      <c r="P22" s="5"/>
      <c r="Q22" s="7"/>
      <c r="R22" s="7"/>
      <c r="S22" s="5"/>
    </row>
    <row r="23" spans="1:19" ht="17" thickBot="1" x14ac:dyDescent="0.25">
      <c r="A23" s="51" t="s">
        <v>17</v>
      </c>
      <c r="B23" s="50">
        <v>0</v>
      </c>
      <c r="C23" s="50"/>
      <c r="D23" s="83" t="s">
        <v>30</v>
      </c>
      <c r="E23" s="83"/>
      <c r="F23" s="83"/>
      <c r="G23" s="83"/>
      <c r="H23" s="61"/>
      <c r="I23" s="61" t="s">
        <v>35</v>
      </c>
      <c r="J23" s="61"/>
      <c r="L23" s="7" t="s">
        <v>46</v>
      </c>
      <c r="M23" s="5">
        <f>M21-SUM(M16:M19)</f>
        <v>0</v>
      </c>
      <c r="N23" s="7"/>
      <c r="O23" s="7" t="s">
        <v>46</v>
      </c>
      <c r="P23" s="5">
        <f>P21-SUM(P16:P19)</f>
        <v>0</v>
      </c>
      <c r="Q23" s="7"/>
      <c r="R23" s="7" t="s">
        <v>46</v>
      </c>
      <c r="S23" s="5">
        <f>S21-SUM(S16:S19)</f>
        <v>0</v>
      </c>
    </row>
    <row r="24" spans="1:19" x14ac:dyDescent="0.2">
      <c r="A24" s="51" t="s">
        <v>18</v>
      </c>
      <c r="B24" s="50">
        <v>0</v>
      </c>
      <c r="C24" s="50"/>
      <c r="D24" s="83"/>
      <c r="E24" s="83"/>
      <c r="F24" s="83"/>
      <c r="G24" s="83"/>
      <c r="H24" s="61"/>
      <c r="I24" s="62">
        <v>0</v>
      </c>
      <c r="J24" s="61"/>
      <c r="L24" s="7"/>
      <c r="M24" s="5"/>
      <c r="N24" s="7"/>
      <c r="O24" s="7"/>
      <c r="P24" s="6"/>
      <c r="Q24" s="7"/>
      <c r="R24" s="7"/>
      <c r="S24" s="6"/>
    </row>
    <row r="25" spans="1:19" x14ac:dyDescent="0.2">
      <c r="A25" s="51" t="s">
        <v>18</v>
      </c>
      <c r="B25" s="50">
        <v>0</v>
      </c>
      <c r="C25" s="50"/>
      <c r="D25" s="63"/>
      <c r="E25" s="63"/>
      <c r="F25" s="63"/>
      <c r="G25" s="63"/>
      <c r="H25" s="61"/>
      <c r="I25" s="64">
        <v>0</v>
      </c>
      <c r="J25" s="61"/>
      <c r="L25" s="9" t="s">
        <v>51</v>
      </c>
      <c r="M25" s="5"/>
      <c r="N25" s="7"/>
      <c r="O25" s="9" t="s">
        <v>52</v>
      </c>
      <c r="P25" s="5"/>
      <c r="Q25" s="7"/>
      <c r="R25" s="9" t="s">
        <v>53</v>
      </c>
      <c r="S25" s="5"/>
    </row>
    <row r="26" spans="1:19" x14ac:dyDescent="0.2">
      <c r="A26" s="51" t="s">
        <v>18</v>
      </c>
      <c r="B26" s="50">
        <v>0</v>
      </c>
      <c r="C26" s="50"/>
      <c r="D26" s="63"/>
      <c r="E26" s="63"/>
      <c r="F26" s="63"/>
      <c r="G26" s="63"/>
      <c r="H26" s="61"/>
      <c r="I26" s="64">
        <v>11</v>
      </c>
      <c r="J26" s="61"/>
      <c r="L26" s="7" t="s">
        <v>41</v>
      </c>
      <c r="M26" s="5">
        <v>0</v>
      </c>
      <c r="N26" s="7"/>
      <c r="O26" s="7" t="s">
        <v>41</v>
      </c>
      <c r="P26" s="5">
        <v>0</v>
      </c>
      <c r="Q26" s="7"/>
      <c r="R26" s="7" t="s">
        <v>41</v>
      </c>
      <c r="S26" s="5">
        <v>0</v>
      </c>
    </row>
    <row r="27" spans="1:19" x14ac:dyDescent="0.2">
      <c r="A27" s="51" t="s">
        <v>18</v>
      </c>
      <c r="B27" s="50">
        <v>0</v>
      </c>
      <c r="C27" s="50"/>
      <c r="D27" s="63"/>
      <c r="E27" s="63"/>
      <c r="F27" s="63"/>
      <c r="G27" s="63"/>
      <c r="H27" s="61"/>
      <c r="I27" s="64">
        <v>21</v>
      </c>
      <c r="J27" s="61"/>
      <c r="L27" s="7" t="s">
        <v>42</v>
      </c>
      <c r="M27" s="5">
        <v>0</v>
      </c>
      <c r="N27" s="7"/>
      <c r="O27" s="7" t="s">
        <v>42</v>
      </c>
      <c r="P27" s="5">
        <v>0</v>
      </c>
      <c r="Q27" s="7"/>
      <c r="R27" s="7" t="s">
        <v>42</v>
      </c>
      <c r="S27" s="5">
        <v>0</v>
      </c>
    </row>
    <row r="28" spans="1:19" x14ac:dyDescent="0.2">
      <c r="A28" s="51" t="s">
        <v>18</v>
      </c>
      <c r="B28" s="50">
        <v>0</v>
      </c>
      <c r="C28" s="50"/>
      <c r="D28" s="63"/>
      <c r="E28" s="63"/>
      <c r="F28" s="63"/>
      <c r="G28" s="63"/>
      <c r="H28" s="61"/>
      <c r="I28" s="64">
        <v>43</v>
      </c>
      <c r="J28" s="61"/>
      <c r="L28" s="7" t="s">
        <v>12</v>
      </c>
      <c r="M28" s="5">
        <v>0</v>
      </c>
      <c r="N28" s="7"/>
      <c r="O28" s="7" t="s">
        <v>12</v>
      </c>
      <c r="P28" s="5">
        <v>0</v>
      </c>
      <c r="Q28" s="7"/>
      <c r="R28" s="7" t="s">
        <v>12</v>
      </c>
      <c r="S28" s="5">
        <v>0</v>
      </c>
    </row>
    <row r="29" spans="1:19" x14ac:dyDescent="0.2">
      <c r="A29" s="51" t="s">
        <v>18</v>
      </c>
      <c r="B29" s="50">
        <v>0</v>
      </c>
      <c r="C29" s="50"/>
      <c r="D29" s="63"/>
      <c r="E29" s="63"/>
      <c r="F29" s="63"/>
      <c r="G29" s="63"/>
      <c r="H29" s="61"/>
      <c r="I29" s="65">
        <v>45</v>
      </c>
      <c r="J29" s="61"/>
      <c r="L29" s="7" t="s">
        <v>43</v>
      </c>
      <c r="M29" s="5">
        <v>0</v>
      </c>
      <c r="N29" s="7"/>
      <c r="O29" s="7" t="s">
        <v>43</v>
      </c>
      <c r="P29" s="5">
        <v>0</v>
      </c>
      <c r="Q29" s="7"/>
      <c r="R29" s="7" t="s">
        <v>43</v>
      </c>
      <c r="S29" s="5">
        <v>0</v>
      </c>
    </row>
    <row r="30" spans="1:19" ht="17" thickBot="1" x14ac:dyDescent="0.25">
      <c r="A30" s="51" t="s">
        <v>18</v>
      </c>
      <c r="B30" s="50">
        <v>0</v>
      </c>
      <c r="C30" s="50"/>
      <c r="D30" s="63"/>
      <c r="E30" s="63"/>
      <c r="F30" s="63"/>
      <c r="G30" s="63"/>
      <c r="H30" s="61"/>
      <c r="I30" s="66">
        <v>120</v>
      </c>
      <c r="J30" s="61"/>
      <c r="L30" s="7" t="s">
        <v>44</v>
      </c>
      <c r="M30" s="5">
        <v>0</v>
      </c>
      <c r="N30" s="7"/>
      <c r="O30" s="7" t="s">
        <v>44</v>
      </c>
      <c r="P30" s="5">
        <v>0</v>
      </c>
      <c r="Q30" s="7"/>
      <c r="R30" s="7" t="s">
        <v>44</v>
      </c>
      <c r="S30" s="5">
        <v>0</v>
      </c>
    </row>
    <row r="31" spans="1:19" x14ac:dyDescent="0.2">
      <c r="A31" s="51" t="s">
        <v>18</v>
      </c>
      <c r="B31" s="50">
        <v>0</v>
      </c>
      <c r="C31" s="50"/>
      <c r="D31" s="63"/>
      <c r="E31" s="63"/>
      <c r="F31" s="63"/>
      <c r="G31" s="63"/>
      <c r="H31" s="61"/>
      <c r="I31" s="61"/>
      <c r="J31" s="61"/>
      <c r="L31" s="7" t="s">
        <v>45</v>
      </c>
      <c r="M31" s="5">
        <f>M30*0.75</f>
        <v>0</v>
      </c>
      <c r="N31" s="7"/>
      <c r="O31" s="7" t="s">
        <v>45</v>
      </c>
      <c r="P31" s="5">
        <f>P30*0.75</f>
        <v>0</v>
      </c>
      <c r="Q31" s="7"/>
      <c r="R31" s="7" t="s">
        <v>45</v>
      </c>
      <c r="S31" s="5">
        <f>S30*0.75</f>
        <v>0</v>
      </c>
    </row>
    <row r="32" spans="1:19" x14ac:dyDescent="0.2">
      <c r="C32" s="50"/>
      <c r="D32" s="63" t="s">
        <v>31</v>
      </c>
      <c r="E32" s="63">
        <v>9500</v>
      </c>
      <c r="F32" s="63" t="s">
        <v>29</v>
      </c>
      <c r="G32" s="61">
        <v>12</v>
      </c>
      <c r="H32" s="61" t="s">
        <v>27</v>
      </c>
      <c r="I32" s="67">
        <v>791.67</v>
      </c>
      <c r="J32" s="61"/>
      <c r="L32" s="7"/>
      <c r="M32" s="5"/>
      <c r="N32" s="7"/>
      <c r="O32" s="7"/>
      <c r="P32" s="5"/>
      <c r="Q32" s="7"/>
      <c r="R32" s="7"/>
      <c r="S32" s="5"/>
    </row>
    <row r="33" spans="1:19" x14ac:dyDescent="0.2">
      <c r="A33" s="51" t="s">
        <v>19</v>
      </c>
      <c r="B33" s="50">
        <v>125</v>
      </c>
      <c r="C33" s="50"/>
      <c r="D33" s="63" t="s">
        <v>32</v>
      </c>
      <c r="E33" s="63">
        <v>1850</v>
      </c>
      <c r="F33" s="63" t="s">
        <v>36</v>
      </c>
      <c r="G33" s="61">
        <v>0.75</v>
      </c>
      <c r="H33" s="61" t="s">
        <v>27</v>
      </c>
      <c r="I33" s="67">
        <v>1387.5</v>
      </c>
      <c r="J33" s="61"/>
      <c r="L33" s="7" t="s">
        <v>46</v>
      </c>
      <c r="M33" s="5">
        <f>M31-SUM(M26:M29)</f>
        <v>0</v>
      </c>
      <c r="N33" s="7"/>
      <c r="O33" s="7" t="s">
        <v>46</v>
      </c>
      <c r="P33" s="5">
        <f>P31-SUM(P26:P29)</f>
        <v>0</v>
      </c>
      <c r="Q33" s="7"/>
      <c r="R33" s="7" t="s">
        <v>46</v>
      </c>
      <c r="S33" s="5">
        <f>S31-SUM(S26:S29)</f>
        <v>0</v>
      </c>
    </row>
    <row r="34" spans="1:19" x14ac:dyDescent="0.2">
      <c r="A34" s="51" t="s">
        <v>19</v>
      </c>
      <c r="B34" s="50">
        <v>77</v>
      </c>
      <c r="C34" s="48"/>
      <c r="D34" s="63" t="s">
        <v>33</v>
      </c>
      <c r="E34" s="63">
        <v>50</v>
      </c>
      <c r="F34" s="63" t="s">
        <v>34</v>
      </c>
      <c r="G34" s="61">
        <v>23</v>
      </c>
      <c r="H34" s="61" t="s">
        <v>27</v>
      </c>
      <c r="I34" s="63">
        <v>27</v>
      </c>
      <c r="J34" s="61"/>
    </row>
    <row r="35" spans="1:19" x14ac:dyDescent="0.2">
      <c r="A35" s="51" t="s">
        <v>19</v>
      </c>
      <c r="B35" s="50">
        <v>129</v>
      </c>
      <c r="C35" s="50"/>
      <c r="D35" s="50"/>
      <c r="E35" s="48"/>
      <c r="F35" s="50"/>
      <c r="G35" s="50"/>
      <c r="H35" s="48"/>
      <c r="I35" s="48"/>
      <c r="J35" s="48"/>
      <c r="L35" s="3" t="s">
        <v>56</v>
      </c>
    </row>
    <row r="36" spans="1:19" x14ac:dyDescent="0.2">
      <c r="A36" s="51" t="s">
        <v>19</v>
      </c>
      <c r="B36" s="50">
        <v>0</v>
      </c>
      <c r="C36" s="50"/>
      <c r="D36" s="50"/>
      <c r="E36" s="50"/>
      <c r="F36" s="50"/>
      <c r="G36" s="50"/>
      <c r="H36" s="48"/>
      <c r="I36" s="48"/>
      <c r="J36" s="48"/>
      <c r="L36" s="3" t="s">
        <v>57</v>
      </c>
    </row>
    <row r="37" spans="1:19" x14ac:dyDescent="0.2">
      <c r="A37" s="51"/>
      <c r="B37" s="50"/>
      <c r="C37" s="50"/>
      <c r="D37" s="50"/>
      <c r="E37" s="50"/>
      <c r="F37" s="50"/>
      <c r="G37" s="50"/>
      <c r="H37" s="48"/>
      <c r="I37" s="48"/>
      <c r="J37" s="48"/>
      <c r="L37" s="3" t="s">
        <v>58</v>
      </c>
    </row>
    <row r="38" spans="1:19" x14ac:dyDescent="0.2">
      <c r="A38" s="51" t="s">
        <v>37</v>
      </c>
      <c r="B38" s="50">
        <v>0</v>
      </c>
      <c r="C38" s="50"/>
      <c r="D38" s="50"/>
      <c r="E38" s="50"/>
      <c r="F38" s="50"/>
      <c r="G38" s="50"/>
      <c r="H38" s="48"/>
      <c r="I38" s="48"/>
      <c r="J38" s="48"/>
    </row>
    <row r="39" spans="1:19" x14ac:dyDescent="0.2">
      <c r="A39" s="51" t="s">
        <v>65</v>
      </c>
      <c r="B39" s="50">
        <v>495</v>
      </c>
      <c r="C39" s="50"/>
      <c r="E39" s="53"/>
      <c r="F39" s="53"/>
      <c r="G39" s="53"/>
      <c r="H39" s="53"/>
      <c r="I39" s="53"/>
      <c r="J39" s="48"/>
    </row>
    <row r="40" spans="1:19" x14ac:dyDescent="0.2">
      <c r="A40" s="51" t="s">
        <v>20</v>
      </c>
      <c r="B40" s="50">
        <v>0</v>
      </c>
      <c r="C40" s="50"/>
      <c r="E40" s="53"/>
      <c r="F40" s="53"/>
      <c r="G40" s="53"/>
      <c r="H40" s="48"/>
      <c r="I40" s="48"/>
      <c r="J40" s="48"/>
      <c r="L40" s="3" t="s">
        <v>54</v>
      </c>
    </row>
    <row r="41" spans="1:19" x14ac:dyDescent="0.2">
      <c r="A41" s="51" t="s">
        <v>20</v>
      </c>
      <c r="B41" s="50">
        <v>0</v>
      </c>
      <c r="C41" s="11"/>
      <c r="D41" s="4"/>
      <c r="E41" s="11"/>
      <c r="F41" s="11"/>
      <c r="G41" s="11"/>
      <c r="H41" s="10"/>
      <c r="I41" s="10"/>
      <c r="J41" s="10"/>
      <c r="L41" s="3" t="s">
        <v>55</v>
      </c>
    </row>
    <row r="42" spans="1:19" x14ac:dyDescent="0.2">
      <c r="A42" s="51"/>
      <c r="B42" s="50"/>
      <c r="C42" s="11"/>
      <c r="D42" s="4"/>
      <c r="E42" s="11"/>
      <c r="F42" s="11"/>
      <c r="G42" s="11"/>
      <c r="H42" s="10"/>
      <c r="I42" s="10"/>
      <c r="J42" s="10"/>
    </row>
    <row r="43" spans="1:19" ht="19" x14ac:dyDescent="0.25">
      <c r="A43" s="51" t="s">
        <v>26</v>
      </c>
      <c r="B43" s="57">
        <f>SUM(B20:B41)</f>
        <v>2973.2864920485563</v>
      </c>
      <c r="C43" s="11"/>
      <c r="D43" s="11"/>
      <c r="E43" s="11"/>
      <c r="F43" s="11"/>
      <c r="G43" s="11"/>
      <c r="H43" s="10"/>
      <c r="I43" s="10"/>
      <c r="J43" s="10"/>
      <c r="L43" s="71" t="s">
        <v>59</v>
      </c>
      <c r="M43" s="72"/>
      <c r="N43" s="71"/>
      <c r="O43" s="71"/>
      <c r="P43" s="71"/>
      <c r="Q43" s="71"/>
      <c r="R43" s="71"/>
    </row>
    <row r="44" spans="1:19" x14ac:dyDescent="0.2">
      <c r="A44" s="48"/>
      <c r="B44" s="50"/>
      <c r="C44" s="11"/>
      <c r="D44" s="11"/>
      <c r="E44" s="11"/>
      <c r="F44" s="11"/>
      <c r="G44" s="11"/>
      <c r="H44" s="10"/>
      <c r="I44" s="10"/>
      <c r="J44" s="10"/>
    </row>
    <row r="45" spans="1:19" x14ac:dyDescent="0.2">
      <c r="A45" s="48"/>
      <c r="B45" s="50"/>
    </row>
    <row r="46" spans="1:19" ht="21" x14ac:dyDescent="0.25">
      <c r="A46" s="68" t="s">
        <v>22</v>
      </c>
      <c r="B46" s="69">
        <f>B20/I12</f>
        <v>0.25767437904582674</v>
      </c>
      <c r="D46" s="53" t="s">
        <v>38</v>
      </c>
    </row>
    <row r="47" spans="1:19" ht="21" x14ac:dyDescent="0.25">
      <c r="A47" s="68" t="s">
        <v>23</v>
      </c>
      <c r="B47" s="69">
        <f>B43/I12</f>
        <v>0.35679437904582673</v>
      </c>
      <c r="D47" s="53" t="s">
        <v>28</v>
      </c>
    </row>
    <row r="96" spans="2:3" x14ac:dyDescent="0.2">
      <c r="B96" s="12" t="s">
        <v>6</v>
      </c>
      <c r="C96" s="12">
        <v>360</v>
      </c>
    </row>
    <row r="97" spans="2:3" x14ac:dyDescent="0.2">
      <c r="B97" s="12" t="s">
        <v>7</v>
      </c>
      <c r="C97" s="12">
        <v>240</v>
      </c>
    </row>
    <row r="98" spans="2:3" x14ac:dyDescent="0.2">
      <c r="B98" s="12" t="s">
        <v>8</v>
      </c>
      <c r="C98" s="12">
        <v>180</v>
      </c>
    </row>
    <row r="99" spans="2:3" x14ac:dyDescent="0.2">
      <c r="B99" s="12" t="s">
        <v>9</v>
      </c>
      <c r="C99" s="12">
        <v>120</v>
      </c>
    </row>
    <row r="100" spans="2:3" x14ac:dyDescent="0.2">
      <c r="B100" s="12" t="s">
        <v>10</v>
      </c>
      <c r="C100" s="12">
        <v>240</v>
      </c>
    </row>
    <row r="101" spans="2:3" x14ac:dyDescent="0.2">
      <c r="B101" s="12"/>
      <c r="C101" s="12"/>
    </row>
    <row r="102" spans="2:3" x14ac:dyDescent="0.2">
      <c r="B102" s="12" t="s">
        <v>9</v>
      </c>
      <c r="C102" s="12">
        <v>120</v>
      </c>
    </row>
    <row r="103" spans="2:3" x14ac:dyDescent="0.2">
      <c r="B103" s="12" t="s">
        <v>8</v>
      </c>
      <c r="C103" s="12">
        <v>180</v>
      </c>
    </row>
    <row r="104" spans="2:3" x14ac:dyDescent="0.2">
      <c r="B104" s="12" t="s">
        <v>7</v>
      </c>
      <c r="C104" s="12">
        <v>240</v>
      </c>
    </row>
    <row r="105" spans="2:3" x14ac:dyDescent="0.2">
      <c r="B105" s="12" t="s">
        <v>6</v>
      </c>
      <c r="C105" s="12">
        <v>360</v>
      </c>
    </row>
    <row r="106" spans="2:3" x14ac:dyDescent="0.2">
      <c r="B106" s="12" t="s">
        <v>10</v>
      </c>
      <c r="C106" s="12">
        <v>240</v>
      </c>
    </row>
  </sheetData>
  <sortState ref="B106:B110">
    <sortCondition ref="B37"/>
  </sortState>
  <mergeCells count="7">
    <mergeCell ref="A1:J1"/>
    <mergeCell ref="D23:G24"/>
    <mergeCell ref="F10:G10"/>
    <mergeCell ref="A3:J3"/>
    <mergeCell ref="A2:J2"/>
    <mergeCell ref="F8:G8"/>
    <mergeCell ref="F9:G9"/>
  </mergeCells>
  <dataValidations count="1">
    <dataValidation type="list" allowBlank="1" showInputMessage="1" showErrorMessage="1" sqref="B11">
      <formula1>$B$96:$B$100</formula1>
    </dataValidation>
  </dataValidation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debt Ratio</vt:lpstr>
      <vt:lpstr>Detailed Debt Ratio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2018-10-18T17:56:26Z</cp:lastPrinted>
  <dcterms:created xsi:type="dcterms:W3CDTF">2018-10-15T19:16:22Z</dcterms:created>
  <dcterms:modified xsi:type="dcterms:W3CDTF">2018-10-24T16:44:50Z</dcterms:modified>
</cp:coreProperties>
</file>