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2.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3.xml" ContentType="application/vnd.openxmlformats-officedocument.spreadsheetml.comments+xml"/>
  <Override PartName="/xl/drawings/drawing2.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185a7f9af88e595d/GUIDANCE/Tax/1-Tax Credits/SETC/Templates/"/>
    </mc:Choice>
  </mc:AlternateContent>
  <xr:revisionPtr revIDLastSave="66" documentId="13_ncr:1_{F73F177D-8981-4E84-87E8-E200B43E2981}" xr6:coauthVersionLast="47" xr6:coauthVersionMax="47" xr10:uidLastSave="{44F43E91-1E8E-4604-BB5C-93B432EB829A}"/>
  <bookViews>
    <workbookView xWindow="-98" yWindow="-98" windowWidth="20715" windowHeight="13155" activeTab="1" xr2:uid="{EF8D44F9-98F9-4BC8-B3E4-6C37795FC962}"/>
  </bookViews>
  <sheets>
    <sheet name="Summary" sheetId="3" r:id="rId1"/>
    <sheet name="SL 2020" sheetId="2" r:id="rId2"/>
    <sheet name="QFL 2020" sheetId="1" r:id="rId3"/>
    <sheet name="SL 2021 Q1 Part I" sheetId="7" r:id="rId4"/>
    <sheet name="QFL 2021 Q1 Part II" sheetId="8" r:id="rId5"/>
    <sheet name="SL 2021 Q2 + Q3 Part III" sheetId="6" r:id="rId6"/>
    <sheet name="QFL 2021 Q2 + Q3 Part IV"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6" l="1"/>
  <c r="D30" i="6" s="1"/>
  <c r="D32" i="6" s="1"/>
  <c r="B33" i="6" s="1"/>
  <c r="C27" i="7"/>
  <c r="D27" i="7"/>
  <c r="B27" i="7"/>
  <c r="C27" i="2"/>
  <c r="D27" i="2"/>
  <c r="D14" i="2"/>
  <c r="D17" i="2" s="1"/>
  <c r="D19" i="2" s="1"/>
  <c r="B14" i="7"/>
  <c r="C14" i="7"/>
  <c r="B14" i="8"/>
  <c r="C14" i="8"/>
  <c r="D14" i="7"/>
  <c r="D17" i="7" s="1"/>
  <c r="D19" i="7" s="1"/>
  <c r="J11" i="8"/>
  <c r="B4" i="6"/>
  <c r="I11" i="7"/>
  <c r="B4" i="8"/>
  <c r="B4" i="5"/>
  <c r="B26" i="6"/>
  <c r="D22" i="3"/>
  <c r="H11" i="5"/>
  <c r="J11" i="1"/>
  <c r="I25" i="2"/>
  <c r="I24" i="2"/>
  <c r="I11" i="2"/>
  <c r="I11" i="6"/>
  <c r="I24" i="6"/>
  <c r="I24" i="7"/>
  <c r="H17" i="5"/>
  <c r="H16" i="5"/>
  <c r="H14" i="5"/>
  <c r="H13" i="5"/>
  <c r="H12" i="5"/>
  <c r="C4" i="8"/>
  <c r="C6" i="8"/>
  <c r="C7" i="8"/>
  <c r="C15" i="8"/>
  <c r="B23" i="8"/>
  <c r="C4" i="7"/>
  <c r="C6" i="7"/>
  <c r="C7" i="7"/>
  <c r="B6" i="7"/>
  <c r="B7" i="7"/>
  <c r="I27" i="2"/>
  <c r="I26" i="2"/>
  <c r="J14" i="1"/>
  <c r="B14" i="1"/>
  <c r="H18" i="5"/>
  <c r="B6" i="8"/>
  <c r="B7" i="8"/>
  <c r="B15" i="8"/>
  <c r="D14" i="8"/>
  <c r="D17" i="8" s="1"/>
  <c r="D19" i="8" s="1"/>
  <c r="C28" i="7"/>
  <c r="C15" i="7"/>
  <c r="B15" i="7"/>
  <c r="B28" i="7"/>
  <c r="I30" i="6"/>
  <c r="I29" i="6"/>
  <c r="I27" i="6"/>
  <c r="I26" i="6"/>
  <c r="I25" i="6"/>
  <c r="B23" i="5"/>
  <c r="B23" i="1"/>
  <c r="C4" i="6"/>
  <c r="C4" i="5"/>
  <c r="C4" i="1"/>
  <c r="B4" i="1"/>
  <c r="I31" i="6"/>
  <c r="B6" i="6"/>
  <c r="B7" i="6"/>
  <c r="B15" i="6"/>
  <c r="B14" i="6"/>
  <c r="B17" i="6"/>
  <c r="C14" i="6"/>
  <c r="C17" i="6"/>
  <c r="B19" i="6"/>
  <c r="B21" i="6"/>
  <c r="B6" i="5"/>
  <c r="B7" i="5"/>
  <c r="B15" i="5"/>
  <c r="B14" i="5"/>
  <c r="B17" i="5" s="1"/>
  <c r="B19" i="5" s="1"/>
  <c r="C6" i="5"/>
  <c r="C7" i="5"/>
  <c r="C15" i="5"/>
  <c r="C14" i="5"/>
  <c r="C17" i="5" s="1"/>
  <c r="D14" i="5"/>
  <c r="D17" i="5" s="1"/>
  <c r="D19" i="5" s="1"/>
  <c r="B28" i="6"/>
  <c r="B27" i="6"/>
  <c r="B30" i="6"/>
  <c r="C27" i="6"/>
  <c r="C30" i="6"/>
  <c r="B32" i="6"/>
  <c r="D14" i="6"/>
  <c r="C14" i="2"/>
  <c r="C17" i="2" s="1"/>
  <c r="B14" i="2"/>
  <c r="B17" i="2" s="1"/>
  <c r="B27" i="2"/>
  <c r="B30" i="2" s="1"/>
  <c r="D14" i="1"/>
  <c r="C14" i="1"/>
  <c r="C17" i="8" s="1"/>
  <c r="C6" i="6"/>
  <c r="C7" i="6"/>
  <c r="C28" i="6"/>
  <c r="C15" i="6"/>
  <c r="D17" i="6"/>
  <c r="D19" i="6"/>
  <c r="C6" i="2"/>
  <c r="C7" i="2"/>
  <c r="B6" i="2"/>
  <c r="B7" i="2"/>
  <c r="D17" i="1"/>
  <c r="D19" i="1" s="1"/>
  <c r="C6" i="1"/>
  <c r="B6" i="1"/>
  <c r="B7" i="1"/>
  <c r="B15" i="1"/>
  <c r="C28" i="2"/>
  <c r="C15" i="2"/>
  <c r="B28" i="2"/>
  <c r="B15" i="2"/>
  <c r="C7" i="1"/>
  <c r="C15" i="1"/>
  <c r="C17" i="1"/>
  <c r="B20" i="6"/>
  <c r="D30" i="2" l="1"/>
  <c r="D32" i="2" s="1"/>
  <c r="B19" i="2"/>
  <c r="D30" i="7"/>
  <c r="D32" i="7" s="1"/>
  <c r="B30" i="7"/>
  <c r="B17" i="8"/>
  <c r="B21" i="2"/>
  <c r="B20" i="2"/>
  <c r="C30" i="2"/>
  <c r="B32" i="2" s="1"/>
  <c r="C30" i="7"/>
  <c r="B17" i="1"/>
  <c r="B19" i="1" s="1"/>
  <c r="B20" i="1" s="1"/>
  <c r="B20" i="5"/>
  <c r="B34" i="6" s="1"/>
  <c r="B19" i="8"/>
  <c r="B20" i="8" s="1"/>
  <c r="B17" i="7"/>
  <c r="B33" i="2" l="1"/>
  <c r="B34" i="2" s="1"/>
  <c r="B37" i="2" s="1"/>
  <c r="C4" i="3" s="1"/>
  <c r="B32" i="7"/>
  <c r="B33" i="7" s="1"/>
  <c r="B34" i="7" s="1"/>
  <c r="B21" i="8" s="1"/>
  <c r="C7" i="3" s="1"/>
  <c r="C17" i="7"/>
  <c r="B21" i="5"/>
  <c r="C9" i="3" s="1"/>
  <c r="B37" i="6"/>
  <c r="C8" i="3" s="1"/>
  <c r="B19" i="7"/>
  <c r="B20" i="7" s="1"/>
  <c r="B21" i="1" l="1"/>
  <c r="C5" i="3" s="1"/>
  <c r="C18" i="3" s="1"/>
  <c r="F18" i="3" s="1"/>
  <c r="B21" i="7"/>
  <c r="B37" i="7" s="1"/>
  <c r="C6" i="3" s="1"/>
  <c r="C11" i="3" l="1"/>
  <c r="C20" i="3"/>
  <c r="C22" i="3" s="1"/>
  <c r="F20" i="3" l="1"/>
  <c r="F22" i="3"/>
  <c r="C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Wolfe</author>
  </authors>
  <commentList>
    <comment ref="B12" authorId="0" shapeId="0" xr:uid="{57E229F1-C82B-467B-9A52-B496C8E46FFA}">
      <text>
        <r>
          <rPr>
            <b/>
            <sz val="9"/>
            <color indexed="81"/>
            <rFont val="Tahoma"/>
            <family val="2"/>
          </rPr>
          <t>Deborah Wolfe:
https://www.irs.gov/newsroom/special-issues-for-employees#specific-provisions-related-self-employed-individuals</t>
        </r>
        <r>
          <rPr>
            <sz val="9"/>
            <color indexed="81"/>
            <rFont val="Tahoma"/>
            <family val="2"/>
          </rPr>
          <t xml:space="preserve">
SELF-EMPLOYED
61. How is the “qualified sick leave equivalent amount” for an eligible self-employed individual calculated? (Updated January 28, 2021)
For an eligible self-employed individual who is unable to work or telework because the individual:
1. Is subject to a Federal, State, or local quarantine or isolation order related to COVID-19;
2. Has been advised by a health care provider to self-quarantine due to concerns related to COVID-19; or
3. Is experiencing symptoms of COVID-19 and seeking a medical diagnosis,
the qualified sick leave equivalent amount is equal to the number of days during the taxable year that the individual cannot perform services in any trade or business for one of the three above reasons, multiplied by the lesser of $511 or 100 percent of the “average daily self-employment income” of the individual for the taxable year, or the prior taxable year.
For an eligible self-employed individual who is unable to work or telework because the individual:
1. Is caring for an individual who is subject to a Federal, State, or local quarantine or isolation order related to COVID-19, or has been advised by a health care provider to self-quarantine due to concerns related to COVID-19;
2. Is caring for a child if the child’s school or place of care has been closed, or child care provider is unavailable due to COVID-19 precautions; or
3. Is experiencing any other substantially similar condition specified by the Secretary of Health and Human Services in consultation with the Secretary of the Treasury and the Secretary of Labor,
the qualified sick leave equivalent amount is equal to the number of days during the taxable year that the individual cannot perform services in any trade or business for one of the three above reasons, multiplied by the lesser of $200 or 67 percent of the “average daily self-employment income” of the individual for the taxable year, or the prior taxable year.
In either case, the maximum number of days a self-employed individual may take into account in determining the qualified sick leave equivalent amount is ten.
</t>
        </r>
        <r>
          <rPr>
            <b/>
            <sz val="9"/>
            <color indexed="81"/>
            <rFont val="Tahoma"/>
            <family val="2"/>
          </rPr>
          <t>EMPLOYERS</t>
        </r>
        <r>
          <rPr>
            <sz val="9"/>
            <color indexed="81"/>
            <rFont val="Tahoma"/>
            <family val="2"/>
          </rPr>
          <t xml:space="preserve">
1st Credit: Overview of Paid Sick Leave Refundable Credit (Updated January 28, 2021)
Under the EPSLA, Eligible Employers provide employees with paid sick leave if the employee is unable to work (including telework) due to any of the following:
1. the employee is under a Federal, State, or local quarantine or isolation order related to COVID-19;
2. the employee has been advised by a health care provider to self-quarantine due to concerns related to COVID-19;
3. the employee is experiencing symptoms of COVID-19 and seeking a medical diagnosis;
4. the employee is caring for an individual who is subject to a Federal, State, or local quarantine or isolation order related to COVID-19, or has been advised by a health care provider to self-quarantine due to concerns related to COVID-19;
5. the employee is caring for the child of such employee if the school or place of care of the child has been closed, or the child care provider of such child is unavailable, due to COVID–19 precautions;
6. the employee is experiencing any other substantially similar condition specified by the U.S. Department of Health and Human Services.
An employee who is unable to work or telework due to reasons related to COVID-19 described in (1), (2) or (3) above may receive paid sick leave for up to two weeks (up to 80 hours) at the employee’s regular rate of pay, or, if higher, the Federal minimum wage or any applicable State or local minimum wage, up to $511 per day and $5,110 in the aggregate.  For more information, see “What is the rate of pay for qualified sick leave wages if an employee is unable to work due to their own health needs?”
guidance to </t>
        </r>
        <r>
          <rPr>
            <b/>
            <sz val="9"/>
            <color indexed="81"/>
            <rFont val="Tahoma"/>
            <family val="2"/>
          </rPr>
          <t>employers</t>
        </r>
        <r>
          <rPr>
            <sz val="9"/>
            <color indexed="81"/>
            <rFont val="Tahoma"/>
            <family val="2"/>
          </rPr>
          <t xml:space="preserve">
https://www.irs.gov/pub/irs-drop/n-20-54.pdf
An employee who is unable to work or telework for reasons related to COVID-19
described in </t>
        </r>
        <r>
          <rPr>
            <b/>
            <sz val="9"/>
            <color indexed="81"/>
            <rFont val="Tahoma"/>
            <family val="2"/>
          </rPr>
          <t>(1), (2), or (3)</t>
        </r>
        <r>
          <rPr>
            <sz val="9"/>
            <color indexed="81"/>
            <rFont val="Tahoma"/>
            <family val="2"/>
          </rPr>
          <t xml:space="preserve"> above is entitled to paid sick leave </t>
        </r>
        <r>
          <rPr>
            <b/>
            <sz val="9"/>
            <color indexed="81"/>
            <rFont val="Tahoma"/>
            <family val="2"/>
          </rPr>
          <t xml:space="preserve">at the employee’s regular
rate </t>
        </r>
        <r>
          <rPr>
            <sz val="9"/>
            <color indexed="81"/>
            <rFont val="Tahoma"/>
            <family val="2"/>
          </rPr>
          <t xml:space="preserve">of pay or, if higher, the Federal minimum wage or any applicable State or local
minimum wage, </t>
        </r>
        <r>
          <rPr>
            <b/>
            <sz val="9"/>
            <color indexed="81"/>
            <rFont val="Tahoma"/>
            <family val="2"/>
          </rPr>
          <t>up to $511 per day and $5,110</t>
        </r>
        <r>
          <rPr>
            <sz val="9"/>
            <color indexed="81"/>
            <rFont val="Tahoma"/>
            <family val="2"/>
          </rPr>
          <t xml:space="preserve"> in the aggregate. An employee who is
unable to work or telework for reasons related to COVID-19 described in </t>
        </r>
        <r>
          <rPr>
            <b/>
            <sz val="9"/>
            <color indexed="81"/>
            <rFont val="Tahoma"/>
            <family val="2"/>
          </rPr>
          <t>(4), (5), or (6)</t>
        </r>
        <r>
          <rPr>
            <sz val="9"/>
            <color indexed="81"/>
            <rFont val="Tahoma"/>
            <family val="2"/>
          </rPr>
          <t xml:space="preserve">
above is entitled to paid sick leave at </t>
        </r>
        <r>
          <rPr>
            <b/>
            <sz val="9"/>
            <color indexed="81"/>
            <rFont val="Tahoma"/>
            <family val="2"/>
          </rPr>
          <t>two-thirds the employee’s regular rate</t>
        </r>
        <r>
          <rPr>
            <sz val="9"/>
            <color indexed="81"/>
            <rFont val="Tahoma"/>
            <family val="2"/>
          </rPr>
          <t xml:space="preserve"> of pay or, if </t>
        </r>
      </text>
    </comment>
    <comment ref="B25" authorId="0" shapeId="0" xr:uid="{4A00C84A-4BE2-45C3-B3E5-DF29CAA1FE4D}">
      <text>
        <r>
          <rPr>
            <b/>
            <sz val="9"/>
            <color indexed="81"/>
            <rFont val="Tahoma"/>
            <family val="2"/>
          </rPr>
          <t>Deborah Wolfe:</t>
        </r>
        <r>
          <rPr>
            <sz val="9"/>
            <color indexed="81"/>
            <rFont val="Tahoma"/>
            <family val="2"/>
          </rPr>
          <t xml:space="preserve">
An employee who is unable to work or telework due to reasons related to COVID-19 described in (4), (5) or (6) above may receive paid sick leave for up to two weeks (up to 80 hours) at 2/3 the employee’s regular rate of pay or, if higher, the Federal minimum wage or any applicable State or local minimum wage, up to $200 per day and $2,000 in the aggregate. For more information, see “What is the rate of pay for qualified sick leave wages if an employee is unable to work because he or she needs to care for others?”
</t>
        </r>
      </text>
    </comment>
    <comment ref="A41" authorId="0" shapeId="0" xr:uid="{DBD25337-D4D7-4A11-8E0D-CFD8D4DACEAB}">
      <text>
        <r>
          <rPr>
            <b/>
            <sz val="9"/>
            <color indexed="81"/>
            <rFont val="Tahoma"/>
            <family val="2"/>
          </rPr>
          <t>Deborah Wolfe:</t>
        </r>
        <r>
          <rPr>
            <sz val="9"/>
            <color indexed="81"/>
            <rFont val="Tahoma"/>
            <family val="2"/>
          </rPr>
          <t xml:space="preserve">
An employee who is unable to work or telework for reasons related to COVID-19
described in (1), (2), or (3) above is entitled to paid sick leave at the employee’s regular
rate of pay or, if higher, the Federal minimum wage or any applicable State or local
minimum wage, up to $511 per day and $</t>
        </r>
        <r>
          <rPr>
            <b/>
            <sz val="9"/>
            <color indexed="81"/>
            <rFont val="Tahoma"/>
            <family val="2"/>
          </rPr>
          <t>5,110 in the aggregate</t>
        </r>
        <r>
          <rPr>
            <sz val="9"/>
            <color indexed="81"/>
            <rFont val="Tahoma"/>
            <family val="2"/>
          </rPr>
          <t xml:space="preserve">.
An employee who is unable to work or telework for reasons related to COVID-19 described in (4), (5), or (6)
above is entitled to paid sick leave at two-thirds the employee’s regular rate of pay or, if higher, the Federal minimum wage or any applicable State or local minimum wage, up to $200 per day and </t>
        </r>
        <r>
          <rPr>
            <b/>
            <sz val="9"/>
            <color indexed="81"/>
            <rFont val="Tahoma"/>
            <family val="2"/>
          </rPr>
          <t>$2,000 in the aggregate.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Deborah Wolfe</author>
  </authors>
  <commentList>
    <comment ref="B12" authorId="0" shapeId="0" xr:uid="{FE7A14C0-1913-4766-B590-D914CE7CEA90}">
      <text>
        <r>
          <rPr>
            <b/>
            <sz val="9"/>
            <color indexed="81"/>
            <rFont val="Tahoma"/>
            <family val="2"/>
          </rPr>
          <t>Deborah Wolfe:
https://www.irs.gov/newsroom/special-issues-for-employees#specific-provisions-related-self-employed-individuals</t>
        </r>
        <r>
          <rPr>
            <sz val="9"/>
            <color indexed="81"/>
            <rFont val="Tahoma"/>
            <family val="2"/>
          </rPr>
          <t xml:space="preserve">
SELF-EMPLOYED
61. How is the “qualified sick leave equivalent amount” for an eligible self-employed individual calculated? (Updated January 28, 2021)
For an eligible self-employed individual who is unable to work or telework because the individual:
1. Is subject to a Federal, State, or local quarantine or isolation order related to COVID-19;
2. Has been advised by a health care provider to self-quarantine due to concerns related to COVID-19; or
3. Is experiencing symptoms of COVID-19 and seeking a medical diagnosis,
the qualified sick leave equivalent amount is equal to the number of days during the taxable year that the individual cannot perform services in any trade or business for one of the three above reasons, multiplied by the lesser of $511 or 100 percent of the “average daily self-employment income” of the individual for the taxable year, or the prior taxable year.
For an eligible self-employed individual who is unable to work or telework because the individual:
1. Is caring for an individual who is subject to a Federal, State, or local quarantine or isolation order related to COVID-19, or has been advised by a health care provider to self-quarantine due to concerns related to COVID-19;
2. Is caring for a child if the child’s school or place of care has been closed, or child care provider is unavailable due to COVID-19 precautions; or
3. Is experiencing any other substantially similar condition specified by the Secretary of Health and Human Services in consultation with the Secretary of the Treasury and the Secretary of Labor,
the qualified sick leave equivalent amount is equal to the number of days during the taxable year that the individual cannot perform services in any trade or business for one of the three above reasons, multiplied by the lesser of $200 or 67 percent of the “average daily self-employment income” of the individual for the taxable year, or the prior taxable year.
In either case, the maximum number of days a self-employed individual may take into account in determining the qualified sick leave equivalent amount is ten.
</t>
        </r>
        <r>
          <rPr>
            <b/>
            <sz val="9"/>
            <color indexed="81"/>
            <rFont val="Tahoma"/>
            <family val="2"/>
          </rPr>
          <t>EMPLOYERS</t>
        </r>
        <r>
          <rPr>
            <sz val="9"/>
            <color indexed="81"/>
            <rFont val="Tahoma"/>
            <family val="2"/>
          </rPr>
          <t xml:space="preserve">
1st Credit: Overview of Paid Sick Leave Refundable Credit (Updated January 28, 2021)
Under the EPSLA, Eligible Employers provide employees with paid sick leave if the employee is unable to work (including telework) due to any of the following:
1. the employee is under a Federal, State, or local quarantine or isolation order related to COVID-19;
2. the employee has been advised by a health care provider to self-quarantine due to concerns related to COVID-19;
3. the employee is experiencing symptoms of COVID-19 and seeking a medical diagnosis;
4. the employee is caring for an individual who is subject to a Federal, State, or local quarantine or isolation order related to COVID-19, or has been advised by a health care provider to self-quarantine due to concerns related to COVID-19;
5. the employee is caring for the child of such employee if the school or place of care of the child has been closed, or the child care provider of such child is unavailable, due to COVID–19 precautions;
6. the employee is experiencing any other substantially similar condition specified by the U.S. Department of Health and Human Services.
An employee who is unable to work or telework due to reasons related to COVID-19 described in (1), (2) or (3) above may receive paid sick leave for up to two weeks (up to 80 hours) at the employee’s regular rate of pay, or, if higher, the Federal minimum wage or any applicable State or local minimum wage, up to $511 per day and $5,110 in the aggregate.  For more information, see “What is the rate of pay for qualified sick leave wages if an employee is unable to work due to their own health needs?”
guidance to </t>
        </r>
        <r>
          <rPr>
            <b/>
            <sz val="9"/>
            <color indexed="81"/>
            <rFont val="Tahoma"/>
            <family val="2"/>
          </rPr>
          <t>employers</t>
        </r>
        <r>
          <rPr>
            <sz val="9"/>
            <color indexed="81"/>
            <rFont val="Tahoma"/>
            <family val="2"/>
          </rPr>
          <t xml:space="preserve">
https://www.irs.gov/pub/irs-drop/n-20-54.pdf
An employee who is unable to work or telework for reasons related to COVID-19
described in </t>
        </r>
        <r>
          <rPr>
            <b/>
            <sz val="9"/>
            <color indexed="81"/>
            <rFont val="Tahoma"/>
            <family val="2"/>
          </rPr>
          <t>(1), (2), or (3)</t>
        </r>
        <r>
          <rPr>
            <sz val="9"/>
            <color indexed="81"/>
            <rFont val="Tahoma"/>
            <family val="2"/>
          </rPr>
          <t xml:space="preserve"> above is entitled to paid sick leave </t>
        </r>
        <r>
          <rPr>
            <b/>
            <sz val="9"/>
            <color indexed="81"/>
            <rFont val="Tahoma"/>
            <family val="2"/>
          </rPr>
          <t xml:space="preserve">at the employee’s regular
rate </t>
        </r>
        <r>
          <rPr>
            <sz val="9"/>
            <color indexed="81"/>
            <rFont val="Tahoma"/>
            <family val="2"/>
          </rPr>
          <t xml:space="preserve">of pay or, if higher, the Federal minimum wage or any applicable State or local
minimum wage, </t>
        </r>
        <r>
          <rPr>
            <b/>
            <sz val="9"/>
            <color indexed="81"/>
            <rFont val="Tahoma"/>
            <family val="2"/>
          </rPr>
          <t>up to $511 per day and $5,110</t>
        </r>
        <r>
          <rPr>
            <sz val="9"/>
            <color indexed="81"/>
            <rFont val="Tahoma"/>
            <family val="2"/>
          </rPr>
          <t xml:space="preserve"> in the aggregate. An employee who is
unable to work or telework for reasons related to COVID-19 described in </t>
        </r>
        <r>
          <rPr>
            <b/>
            <sz val="9"/>
            <color indexed="81"/>
            <rFont val="Tahoma"/>
            <family val="2"/>
          </rPr>
          <t>(4), (5), or (6)</t>
        </r>
        <r>
          <rPr>
            <sz val="9"/>
            <color indexed="81"/>
            <rFont val="Tahoma"/>
            <family val="2"/>
          </rPr>
          <t xml:space="preserve">
above is entitled to paid sick leave at </t>
        </r>
        <r>
          <rPr>
            <b/>
            <sz val="9"/>
            <color indexed="81"/>
            <rFont val="Tahoma"/>
            <family val="2"/>
          </rPr>
          <t>two-thirds the employee’s regular rate</t>
        </r>
        <r>
          <rPr>
            <sz val="9"/>
            <color indexed="81"/>
            <rFont val="Tahoma"/>
            <family val="2"/>
          </rPr>
          <t xml:space="preserve"> of pay or, if </t>
        </r>
      </text>
    </comment>
    <comment ref="B25" authorId="0" shapeId="0" xr:uid="{915E615F-DB74-4373-8488-E1CAEE46C21C}">
      <text>
        <r>
          <rPr>
            <b/>
            <sz val="9"/>
            <color indexed="81"/>
            <rFont val="Tahoma"/>
            <family val="2"/>
          </rPr>
          <t>Deborah Wolfe:</t>
        </r>
        <r>
          <rPr>
            <sz val="9"/>
            <color indexed="81"/>
            <rFont val="Tahoma"/>
            <family val="2"/>
          </rPr>
          <t xml:space="preserve">
An employee who is unable to work or telework due to reasons related to COVID-19 described in (4), (5) or (6) above may receive paid sick leave for up to two weeks (up to 80 hours) at 2/3 the employee’s regular rate of pay or, if higher, the Federal minimum wage or any applicable State or local minimum wage, up to $200 per day and $2,000 in the aggregate. For more information, see “What is the rate of pay for qualified sick leave wages if an employee is unable to work because he or she needs to care for others?”
</t>
        </r>
      </text>
    </comment>
    <comment ref="A42" authorId="0" shapeId="0" xr:uid="{7F9B3AC4-F0FB-4581-BB43-2574CB128E7E}">
      <text>
        <r>
          <rPr>
            <b/>
            <sz val="9"/>
            <color indexed="81"/>
            <rFont val="Tahoma"/>
            <family val="2"/>
          </rPr>
          <t>Deborah Wolfe:</t>
        </r>
        <r>
          <rPr>
            <sz val="9"/>
            <color indexed="81"/>
            <rFont val="Tahoma"/>
            <family val="2"/>
          </rPr>
          <t xml:space="preserve">
An employee who is unable to work or telework for reasons related to COVID-19
described in (1), (2), or (3) above is entitled to paid sick leave at the employee’s regular
rate of pay or, if higher, the Federal minimum wage or any applicable State or local
minimum wage, up to $511 per day and $</t>
        </r>
        <r>
          <rPr>
            <b/>
            <sz val="9"/>
            <color indexed="81"/>
            <rFont val="Tahoma"/>
            <family val="2"/>
          </rPr>
          <t>5,110 in the aggregate</t>
        </r>
        <r>
          <rPr>
            <sz val="9"/>
            <color indexed="81"/>
            <rFont val="Tahoma"/>
            <family val="2"/>
          </rPr>
          <t xml:space="preserve">.
An employee who is unable to work or telework for reasons related to COVID-19 described in (4), (5), or (6)
above is entitled to paid sick leave at two-thirds the employee’s regular rate of pay or, if higher, the Federal minimum wage or any applicable State or local minimum wage, up to $200 per day and </t>
        </r>
        <r>
          <rPr>
            <b/>
            <sz val="9"/>
            <color indexed="81"/>
            <rFont val="Tahoma"/>
            <family val="2"/>
          </rPr>
          <t>$2,000 in the aggregate.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Deborah Wolfe</author>
  </authors>
  <commentList>
    <comment ref="B12" authorId="0" shapeId="0" xr:uid="{65D21813-CE3F-49C6-BCAF-A2E3CCA88C78}">
      <text>
        <r>
          <rPr>
            <b/>
            <sz val="9"/>
            <color indexed="81"/>
            <rFont val="Tahoma"/>
            <family val="2"/>
          </rPr>
          <t>Deborah Wolfe:
https://www.irs.gov/newsroom/special-issues-for-employees#specific-provisions-related-self-employed-individuals</t>
        </r>
        <r>
          <rPr>
            <sz val="9"/>
            <color indexed="81"/>
            <rFont val="Tahoma"/>
            <family val="2"/>
          </rPr>
          <t xml:space="preserve">
SELF-EMPLOYED
61. How is the “qualified sick leave equivalent amount” for an eligible self-employed individual calculated? (Updated January 28, 2021)
For an eligible self-employed individual who is unable to work or telework because the individual:
1. Is subject to a Federal, State, or local quarantine or isolation order related to COVID-19;
2. Has been advised by a health care provider to self-quarantine due to concerns related to COVID-19; or
3. Is experiencing symptoms of COVID-19 and seeking a medical diagnosis,
the qualified sick leave equivalent amount is equal to the number of days during the taxable year that the individual cannot perform services in any trade or business for one of the three above reasons, multiplied by the lesser of $511 or 100 percent of the “average daily self-employment income” of the individual for the taxable year, or the prior taxable year.
For an eligible self-employed individual who is unable to work or telework because the individual:
1. Is caring for an individual who is subject to a Federal, State, or local quarantine or isolation order related to COVID-19, or has been advised by a health care provider to self-quarantine due to concerns related to COVID-19;
2. Is caring for a child if the child’s school or place of care has been closed, or child care provider is unavailable due to COVID-19 precautions; or
3. Is experiencing any other substantially similar condition specified by the Secretary of Health and Human Services in consultation with the Secretary of the Treasury and the Secretary of Labor,
the qualified sick leave equivalent amount is equal to the number of days during the taxable year that the individual cannot perform services in any trade or business for one of the three above reasons, multiplied by the lesser of $200 or 67 percent of the “average daily self-employment income” of the individual for the taxable year, or the prior taxable year.
In either case, the maximum number of days a self-employed individual may take into account in determining the qualified sick leave equivalent amount is ten.
</t>
        </r>
        <r>
          <rPr>
            <b/>
            <sz val="9"/>
            <color indexed="81"/>
            <rFont val="Tahoma"/>
            <family val="2"/>
          </rPr>
          <t>EMPLOYERS</t>
        </r>
        <r>
          <rPr>
            <sz val="9"/>
            <color indexed="81"/>
            <rFont val="Tahoma"/>
            <family val="2"/>
          </rPr>
          <t xml:space="preserve">
1st Credit: Overview of Paid Sick Leave Refundable Credit (Updated January 28, 2021)
Under the EPSLA, Eligible Employers provide employees with paid sick leave if the employee is unable to work (including telework) due to any of the following:
1. the employee is under a Federal, State, or local quarantine or isolation order related to COVID-19;
2. the employee has been advised by a health care provider to self-quarantine due to concerns related to COVID-19;
3. the employee is experiencing symptoms of COVID-19 and seeking a medical diagnosis;
4. the employee is caring for an individual who is subject to a Federal, State, or local quarantine or isolation order related to COVID-19, or has been advised by a health care provider to self-quarantine due to concerns related to COVID-19;
5. the employee is caring for the child of such employee if the school or place of care of the child has been closed, or the child care provider of such child is unavailable, due to COVID–19 precautions;
6. the employee is experiencing any other substantially similar condition specified by the U.S. Department of Health and Human Services.
An employee who is unable to work or telework due to reasons related to COVID-19 described in (1), (2) or (3) above may receive paid sick leave for up to two weeks (up to 80 hours) at the employee’s regular rate of pay, or, if higher, the Federal minimum wage or any applicable State or local minimum wage, up to $511 per day and $5,110 in the aggregate.  For more information, see “What is the rate of pay for qualified sick leave wages if an employee is unable to work due to their own health needs?”
guidance to </t>
        </r>
        <r>
          <rPr>
            <b/>
            <sz val="9"/>
            <color indexed="81"/>
            <rFont val="Tahoma"/>
            <family val="2"/>
          </rPr>
          <t>employers</t>
        </r>
        <r>
          <rPr>
            <sz val="9"/>
            <color indexed="81"/>
            <rFont val="Tahoma"/>
            <family val="2"/>
          </rPr>
          <t xml:space="preserve">
https://www.irs.gov/pub/irs-drop/n-20-54.pdf
An employee who is unable to work or telework for reasons related to COVID-19
described in </t>
        </r>
        <r>
          <rPr>
            <b/>
            <sz val="9"/>
            <color indexed="81"/>
            <rFont val="Tahoma"/>
            <family val="2"/>
          </rPr>
          <t>(1), (2), or (3)</t>
        </r>
        <r>
          <rPr>
            <sz val="9"/>
            <color indexed="81"/>
            <rFont val="Tahoma"/>
            <family val="2"/>
          </rPr>
          <t xml:space="preserve"> above is entitled to paid sick leave </t>
        </r>
        <r>
          <rPr>
            <b/>
            <sz val="9"/>
            <color indexed="81"/>
            <rFont val="Tahoma"/>
            <family val="2"/>
          </rPr>
          <t xml:space="preserve">at the employee’s regular
rate </t>
        </r>
        <r>
          <rPr>
            <sz val="9"/>
            <color indexed="81"/>
            <rFont val="Tahoma"/>
            <family val="2"/>
          </rPr>
          <t xml:space="preserve">of pay or, if higher, the Federal minimum wage or any applicable State or local
minimum wage, </t>
        </r>
        <r>
          <rPr>
            <b/>
            <sz val="9"/>
            <color indexed="81"/>
            <rFont val="Tahoma"/>
            <family val="2"/>
          </rPr>
          <t>up to $511 per day and $5,110</t>
        </r>
        <r>
          <rPr>
            <sz val="9"/>
            <color indexed="81"/>
            <rFont val="Tahoma"/>
            <family val="2"/>
          </rPr>
          <t xml:space="preserve"> in the aggregate. An employee who is
unable to work or telework for reasons related to COVID-19 described in </t>
        </r>
        <r>
          <rPr>
            <b/>
            <sz val="9"/>
            <color indexed="81"/>
            <rFont val="Tahoma"/>
            <family val="2"/>
          </rPr>
          <t>(4), (5), or (6)</t>
        </r>
        <r>
          <rPr>
            <sz val="9"/>
            <color indexed="81"/>
            <rFont val="Tahoma"/>
            <family val="2"/>
          </rPr>
          <t xml:space="preserve">
above is entitled to paid sick leave at </t>
        </r>
        <r>
          <rPr>
            <b/>
            <sz val="9"/>
            <color indexed="81"/>
            <rFont val="Tahoma"/>
            <family val="2"/>
          </rPr>
          <t>two-thirds the employee’s regular rate</t>
        </r>
        <r>
          <rPr>
            <sz val="9"/>
            <color indexed="81"/>
            <rFont val="Tahoma"/>
            <family val="2"/>
          </rPr>
          <t xml:space="preserve"> of pay or, if </t>
        </r>
      </text>
    </comment>
    <comment ref="B25" authorId="0" shapeId="0" xr:uid="{C2DACB8E-EFFC-4052-90A0-9F8DF021646F}">
      <text>
        <r>
          <rPr>
            <b/>
            <sz val="9"/>
            <color indexed="81"/>
            <rFont val="Tahoma"/>
            <family val="2"/>
          </rPr>
          <t>Deborah Wolfe:</t>
        </r>
        <r>
          <rPr>
            <sz val="9"/>
            <color indexed="81"/>
            <rFont val="Tahoma"/>
            <family val="2"/>
          </rPr>
          <t xml:space="preserve">
An employee who is unable to work or telework due to reasons related to COVID-19 described in (4), (5) or (6) above may receive paid sick leave for up to two weeks (up to 80 hours) at 2/3 the employee’s regular rate of pay or, if higher, the Federal minimum wage or any applicable State or local minimum wage, up to $200 per day and $2,000 in the aggregate. For more information, see “What is the rate of pay for qualified sick leave wages if an employee is unable to work because he or she needs to care for others?”
</t>
        </r>
      </text>
    </comment>
    <comment ref="A44" authorId="0" shapeId="0" xr:uid="{C5B36EB8-F6B9-404B-9ADE-BE039C7DD621}">
      <text>
        <r>
          <rPr>
            <b/>
            <sz val="9"/>
            <color indexed="81"/>
            <rFont val="Tahoma"/>
            <family val="2"/>
          </rPr>
          <t>Deborah Wolfe:</t>
        </r>
        <r>
          <rPr>
            <sz val="9"/>
            <color indexed="81"/>
            <rFont val="Tahoma"/>
            <family val="2"/>
          </rPr>
          <t xml:space="preserve">
An employee who is unable to work or telework for reasons related to COVID-19
described in (1), (2), or (3) above is entitled to paid sick leave at the employee’s regular
rate of pay or, if higher, the Federal minimum wage or any applicable State or local
minimum wage, up to $511 per day and $</t>
        </r>
        <r>
          <rPr>
            <b/>
            <sz val="9"/>
            <color indexed="81"/>
            <rFont val="Tahoma"/>
            <family val="2"/>
          </rPr>
          <t>5,110 in the aggregate</t>
        </r>
        <r>
          <rPr>
            <sz val="9"/>
            <color indexed="81"/>
            <rFont val="Tahoma"/>
            <family val="2"/>
          </rPr>
          <t xml:space="preserve">.
An employee who is unable to work or telework for reasons related to COVID-19 described in (4), (5), or (6)
above is entitled to paid sick leave at two-thirds the employee’s regular rate of pay or, if higher, the Federal minimum wage or any applicable State or local minimum wage, up to $200 per day and </t>
        </r>
        <r>
          <rPr>
            <b/>
            <sz val="9"/>
            <color indexed="81"/>
            <rFont val="Tahoma"/>
            <family val="2"/>
          </rPr>
          <t>$2,000 in the aggregate.</t>
        </r>
        <r>
          <rPr>
            <sz val="9"/>
            <color indexed="81"/>
            <rFont val="Tahoma"/>
            <family val="2"/>
          </rPr>
          <t xml:space="preserve"> </t>
        </r>
      </text>
    </comment>
  </commentList>
</comments>
</file>

<file path=xl/sharedStrings.xml><?xml version="1.0" encoding="utf-8"?>
<sst xmlns="http://schemas.openxmlformats.org/spreadsheetml/2006/main" count="227" uniqueCount="114">
  <si>
    <t xml:space="preserve">2020 
net earnings </t>
  </si>
  <si>
    <t xml:space="preserve">2019
net earnings </t>
  </si>
  <si>
    <t>Days</t>
  </si>
  <si>
    <t>average daily self-employment income</t>
  </si>
  <si>
    <t>number of days (up to 50)</t>
  </si>
  <si>
    <t>multiplied by the lesser of two amounts: 
1) $200, or (2) 67 percent of the average daily self-employment income of the individual for the taxable year, or the prior taxable year.</t>
  </si>
  <si>
    <t>Qualified family leave Tax Credit</t>
  </si>
  <si>
    <t>Column1</t>
  </si>
  <si>
    <t>Column2</t>
  </si>
  <si>
    <t>Column3</t>
  </si>
  <si>
    <t>Column4</t>
  </si>
  <si>
    <t>61. How is the “qualified sick leave equivalent amount” for an eligible self-employed individual calculated? (Updated January 28, 2021)</t>
  </si>
  <si>
    <t>For an eligible self-employed individual who is unable to work or telework because the individual:</t>
  </si>
  <si>
    <t>1. Is subject to a Federal, State, or local quarantine or isolation order related to COVID-19;</t>
  </si>
  <si>
    <t>2. Has been advised by a health care provider to self-quarantine due to concerns related to COVID-19; or</t>
  </si>
  <si>
    <t>3. Is experiencing symptoms of COVID-19 and seeking a medical diagnosis,</t>
  </si>
  <si>
    <t>In either case, the maximum number of days a self-employed individual may take into account in determining the qualified sick leave equivalent amount is ten.</t>
  </si>
  <si>
    <t>number of days (up to 10)</t>
  </si>
  <si>
    <r>
      <t xml:space="preserve">multiplied </t>
    </r>
    <r>
      <rPr>
        <b/>
        <u/>
        <sz val="12"/>
        <color rgb="FF1B1B1B"/>
        <rFont val="Source Sans Pro"/>
        <family val="2"/>
      </rPr>
      <t>by the lesser</t>
    </r>
    <r>
      <rPr>
        <sz val="12"/>
        <color rgb="FF1B1B1B"/>
        <rFont val="Source Sans Pro"/>
        <family val="2"/>
      </rPr>
      <t xml:space="preserve"> of two amounts: 
1) $200 or (2) 67 percent of the average daily self-employment income of the individual for the taxable year, or the prior taxable year.</t>
    </r>
  </si>
  <si>
    <t>Sick leave 1,2,3</t>
  </si>
  <si>
    <t>QFL 2020 or 2019</t>
  </si>
  <si>
    <t>QFL MIN - the lesser of two amounts:</t>
  </si>
  <si>
    <t>Total SL Tax Credits</t>
  </si>
  <si>
    <t>Sick leave 4,5,6</t>
  </si>
  <si>
    <t>4. Is caring for an individual who is subject to a Federal, State, or local quarantine or isolation order related to COVID-19, or has been advised by a health care provider to self-quarantine due to concerns related to COVID-19;</t>
  </si>
  <si>
    <t>5. Is caring for a child if the child’s school or place of care has been closed, or child care provider is unavailable due to COVID-19 precautions; or</t>
  </si>
  <si>
    <t>6. Is experiencing any other substantially similar condition specified by the Secretary of Health and Human Services in consultation with the Secretary of the Treasury and the Secretary of Labor,</t>
  </si>
  <si>
    <r>
      <t>the qualified sick leave equivalent amount is equal to the number of days during the taxable year that the individual cannot perform services in any trade or business for one of the three above reasons, multiplied by the lesser o</t>
    </r>
    <r>
      <rPr>
        <b/>
        <sz val="12"/>
        <color rgb="FF1B1B1B"/>
        <rFont val="Source Sans Pro"/>
        <family val="2"/>
      </rPr>
      <t xml:space="preserve">f </t>
    </r>
    <r>
      <rPr>
        <b/>
        <sz val="12"/>
        <color rgb="FFFF0000"/>
        <rFont val="Source Sans Pro"/>
        <family val="2"/>
      </rPr>
      <t>$511 or 100 percent of the “average daily self-employment income</t>
    </r>
    <r>
      <rPr>
        <sz val="12"/>
        <color rgb="FF1B1B1B"/>
        <rFont val="Source Sans Pro"/>
        <family val="2"/>
      </rPr>
      <t>” of the individual for the taxable year, or the prior taxable year.</t>
    </r>
  </si>
  <si>
    <r>
      <t>the qualified sick leave equivalent amount is equal to the number of days during the taxable year that the individual cannot perform services in any trade or business for one of the three above reasons, multiplied by the lesser</t>
    </r>
    <r>
      <rPr>
        <sz val="12"/>
        <rFont val="Source Sans Pro"/>
        <family val="2"/>
      </rPr>
      <t xml:space="preserve"> of</t>
    </r>
    <r>
      <rPr>
        <sz val="12"/>
        <color rgb="FFFF0000"/>
        <rFont val="Source Sans Pro"/>
        <family val="2"/>
      </rPr>
      <t xml:space="preserve"> </t>
    </r>
    <r>
      <rPr>
        <b/>
        <sz val="12"/>
        <color rgb="FFFF0000"/>
        <rFont val="Source Sans Pro"/>
        <family val="2"/>
      </rPr>
      <t>$200 or 67 percent of the “average daily self-employment income</t>
    </r>
    <r>
      <rPr>
        <sz val="12"/>
        <color rgb="FFFF0000"/>
        <rFont val="Source Sans Pro"/>
        <family val="2"/>
      </rPr>
      <t>”</t>
    </r>
    <r>
      <rPr>
        <sz val="12"/>
        <color rgb="FF1B1B1B"/>
        <rFont val="Source Sans Pro"/>
        <family val="2"/>
      </rPr>
      <t xml:space="preserve"> of the individual for the taxable year, or the prior taxable year.</t>
    </r>
  </si>
  <si>
    <t>https://www.irs.gov/pub/irs-drop/n-20-54.pdf</t>
  </si>
  <si>
    <r>
      <t xml:space="preserve">Specifically, section 7001(b) of the Families First Act provides eligible employers with a refundable tax credit for qualified sick leave wages paid to an employee not to exceed $200 (or $511 in the case of any day any portion of which the employee is paid sick time described in paragraph (1), (2), or (3) of section 5102(a) of the EPSLA) for any day (or portion thereof), and </t>
    </r>
    <r>
      <rPr>
        <b/>
        <sz val="12"/>
        <color theme="1"/>
        <rFont val="Calibri"/>
        <family val="2"/>
        <scheme val="minor"/>
      </rPr>
      <t>t</t>
    </r>
    <r>
      <rPr>
        <b/>
        <sz val="12"/>
        <color rgb="FFFF0000"/>
        <rFont val="Calibri"/>
        <family val="2"/>
        <scheme val="minor"/>
      </rPr>
      <t>he maximum number of days that may be taken into account per employee is ten days</t>
    </r>
  </si>
  <si>
    <r>
      <t xml:space="preserve">multiplied </t>
    </r>
    <r>
      <rPr>
        <b/>
        <u/>
        <sz val="12"/>
        <color rgb="FF1B1B1B"/>
        <rFont val="Source Sans Pro"/>
        <family val="2"/>
      </rPr>
      <t>by the lesser</t>
    </r>
    <r>
      <rPr>
        <sz val="12"/>
        <color rgb="FF1B1B1B"/>
        <rFont val="Source Sans Pro"/>
        <family val="2"/>
      </rPr>
      <t xml:space="preserve"> of two amounts: 
1) $511 or (2) 100 percent of the average daily self-employment income of the individual for the taxable year, or the prior taxable year.</t>
    </r>
  </si>
  <si>
    <t>2020</t>
  </si>
  <si>
    <t>2019</t>
  </si>
  <si>
    <t>Maximum</t>
  </si>
  <si>
    <t>https://www.irs.gov/newsroom/tax-credits-for-paid-leave-under-the-american-rescue-plan-act-of-2021-specific-provisions-related-to-self-employed-individuals</t>
  </si>
  <si>
    <t>110. How is the "qualified family leave equivalent amount" for an eligible self-employed individual calculated? (added June 11, 2021) </t>
  </si>
  <si>
    <r>
      <t>Note: </t>
    </r>
    <r>
      <rPr>
        <sz val="12"/>
        <color rgb="FF1B1B1B"/>
        <rFont val="Source Sans Pro"/>
        <family val="2"/>
      </rPr>
      <t xml:space="preserve"> The only days that may be </t>
    </r>
    <r>
      <rPr>
        <b/>
        <sz val="12"/>
        <color rgb="FF1B1B1B"/>
        <rFont val="Source Sans Pro"/>
        <family val="2"/>
      </rPr>
      <t>taken into account in a taxable year in determining the qualified sick leave equivalent amount for the year</t>
    </r>
    <r>
      <rPr>
        <sz val="12"/>
        <color rgb="FF1B1B1B"/>
        <rFont val="Source Sans Pro"/>
        <family val="2"/>
      </rPr>
      <t xml:space="preserve"> are days occurring during the year and</t>
    </r>
    <r>
      <rPr>
        <b/>
        <sz val="12"/>
        <color rgb="FF1B1B1B"/>
        <rFont val="Source Sans Pro"/>
        <family val="2"/>
      </rPr>
      <t xml:space="preserve"> during the period beginning on April 1, 2020, and ending on March 31, 2021.</t>
    </r>
  </si>
  <si>
    <t>63. How is the “qualified family leave equivalent amount” for an eligible self-employed individual calculated? (Updated January 28, 2021)</t>
  </si>
  <si>
    <t>https://www.irs.gov/newsroom/special-issues-for-employees#specific-provisions-related-self-employed-individuals</t>
  </si>
  <si>
    <r>
      <t xml:space="preserve">During the second and third quarters of 2021 , the </t>
    </r>
    <r>
      <rPr>
        <b/>
        <sz val="12"/>
        <color rgb="FF1B1B1B"/>
        <rFont val="Source Sans Pro"/>
        <family val="2"/>
      </rPr>
      <t>qualified family leave</t>
    </r>
    <r>
      <rPr>
        <sz val="12"/>
        <color rgb="FF1B1B1B"/>
        <rFont val="Source Sans Pro"/>
        <family val="2"/>
      </rPr>
      <t xml:space="preserve"> equivalent amount with respect to an eligible self-employed individual is an amount equal to the number of days (</t>
    </r>
    <r>
      <rPr>
        <b/>
        <sz val="12"/>
        <color rgb="FF1B1B1B"/>
        <rFont val="Source Sans Pro"/>
        <family val="2"/>
      </rPr>
      <t>up to 60)</t>
    </r>
    <r>
      <rPr>
        <sz val="12"/>
        <color rgb="FF1B1B1B"/>
        <rFont val="Source Sans Pro"/>
        <family val="2"/>
      </rPr>
      <t xml:space="preserve"> that the self-employed individual cannot perform services for which that individual would be entitled to paid family leave (if the individual were employed by an Eligible Employer (other than the self-employed individual)), multiplied by the lesser of two amounts: (1) $200, or (2) 67 percent of the average daily self-employment income of the individual for the taxable year, or the prior taxable year.</t>
    </r>
  </si>
  <si>
    <t xml:space="preserve">2021 
net earnings </t>
  </si>
  <si>
    <t xml:space="preserve">2020
net earnings </t>
  </si>
  <si>
    <r>
      <t>108. How is the "qualified sick leave equivalent amount" for an eligible self-employed individual calculated? (updated July 29, 2021)
For an eligible self-employed individual who is unable to work because the individual:
•	is subject to a Federal, State, or local quarantine or isolation order related to COVID-19;
•	has been advised by a health care provider to self-quarantine due to concerns related to COVID-19; or
•	is:
o	experiencing symptoms of COVID-19 and seeking a medical diagnosis,
o	seeking or awaiting the results of a diagnostic test for, or a medical diagnosis of, COVID-19 and the individual has been exposed to COVID-19 or is unable to work pending the results of the test or diagnosis, or
o	obtaining immunization related to COVID-19 or recovering from any injury, disability, illness, or condition related to the immunization,
the qualified sick leave equivalent amount is equal to the number of days during the taxable year that the individual cannot perform services in any trade or business for one of the three above reasons, multiplied by the lesser of</t>
    </r>
    <r>
      <rPr>
        <b/>
        <sz val="12"/>
        <color rgb="FF1B1B1B"/>
        <rFont val="Source Sans Pro"/>
        <family val="2"/>
      </rPr>
      <t xml:space="preserve"> $511 or 100 percen</t>
    </r>
    <r>
      <rPr>
        <sz val="12"/>
        <color rgb="FF1B1B1B"/>
        <rFont val="Source Sans Pro"/>
        <family val="2"/>
      </rPr>
      <t>t of the "average daily self-employment income" of the individual f</t>
    </r>
    <r>
      <rPr>
        <b/>
        <sz val="12"/>
        <color rgb="FF1B1B1B"/>
        <rFont val="Source Sans Pro"/>
        <family val="2"/>
      </rPr>
      <t>or the taxable year, or the prior taxable year.</t>
    </r>
    <r>
      <rPr>
        <sz val="12"/>
        <color rgb="FF1B1B1B"/>
        <rFont val="Source Sans Pro"/>
        <family val="2"/>
      </rPr>
      <t xml:space="preserve">
For an eligible self-employed individual who is unable to work because the individual is:
•	caring for an individual who is subject to a Federal, State, or local quarantine or isolation order related to COVID-19, or has been advised by a health care provider to self-quarantine due to concerns related to COVID-19;
•	caring for a child if the child's school or place of care has been closed, or child care provider is unavailable due to COVID-19 precautions; or
•	experiencing any other substantially similar condition specified by the Secretary of HHS in consultation with the Secretary of the Treasury and the Secretary of Labor. The Secretary of HHS has specified, after consultation with the Secretaries of Treasury and Labor, that a substantially similar condition is one in which the employee takes leave:
o	to accompany an individual to obtain immunization related to COVID-19, or
o	to care for an individual who is recovering from any injury, disability, illness, or condition related to the immunization.
the qualified sick leave equivalent amount is equal to the number of days during the taxable year that the individual cannot perform services in any trade or business for one of the three above reasons, multiplied by the lesser o</t>
    </r>
    <r>
      <rPr>
        <b/>
        <sz val="12"/>
        <color rgb="FF1B1B1B"/>
        <rFont val="Source Sans Pro"/>
        <family val="2"/>
      </rPr>
      <t>f $200 or 67 percent of the "average daily self-employment income" of the individual for the taxable year, or the prior taxable year.</t>
    </r>
    <r>
      <rPr>
        <sz val="12"/>
        <color rgb="FF1B1B1B"/>
        <rFont val="Source Sans Pro"/>
        <family val="2"/>
      </rPr>
      <t xml:space="preserve">
In either case, the maximum number of days a self-employed individual may take into account in determining the qualified sick leave equivalent amount is ten.
Note: The only days that may be taken into account in a taxable year in determining the qualified sick leave equivalent amount for the year are days occurring during the year and during the period beginning o</t>
    </r>
    <r>
      <rPr>
        <b/>
        <sz val="12"/>
        <color rgb="FF1B1B1B"/>
        <rFont val="Source Sans Pro"/>
        <family val="2"/>
      </rPr>
      <t>n April 1, 2021, through September 30, 2021.</t>
    </r>
  </si>
  <si>
    <t xml:space="preserve">2021
net earnings </t>
  </si>
  <si>
    <t>QFL 2021 or 2020</t>
  </si>
  <si>
    <t>Qualified sick leave Tax Credit- $2,000 in the aggregate</t>
  </si>
  <si>
    <t>Qualified sick leave Tax Credit- $5,110 in the aggregate</t>
  </si>
  <si>
    <t>Client - # OF DAYS BETWEEN 4/1/2021 - 9/30/2021</t>
  </si>
  <si>
    <t>SL  2020 or 2019</t>
  </si>
  <si>
    <t>QSL  MIN - the lesser of two amounts:</t>
  </si>
  <si>
    <t>QSL  2021 or 2020</t>
  </si>
  <si>
    <t>QSL MIN - the lesser of two amounts:</t>
  </si>
  <si>
    <t>Tax Credits</t>
  </si>
  <si>
    <t>Amount</t>
  </si>
  <si>
    <t>Qualified Sick Leave Tax Credit 2020</t>
  </si>
  <si>
    <t>Qualified Family Leave Tax Credit 2020</t>
  </si>
  <si>
    <t>Total Tax Credit</t>
  </si>
  <si>
    <t>111. Can a self-employed individual receive both qualified sick or family leave wages and qualified sick or family leave equivalent amounts? (added June 11, 2021)</t>
  </si>
  <si>
    <t>Yes, but the qualified sick or family leave equivalent amounts are reduced by the qualified sick or family leave wages.</t>
  </si>
  <si>
    <t>That is, if a self-employed individual is entitled to a refundable credit for a qualified sick leave equivalent amount under 9642(a) of the ARP, and also receives qualified sick leave wages as an employee, section 9642(e)(2) of the ARP reduces the qualified sick leave equivalent amount for which the self-employed individual may claim a tax credit to the extent that the sum of the qualified sick leave equivalent amount described in section 9642(c) of the ARP and any qualified sick leave wages under section 3131(b)(1) of the Code, exceeds $2,000 (or $5,110 in the case of any day any portion of which is paid sick time described in paragraph (1), (2), or (3) of section 5102(a) of the EPSLA, as amended for purposes of the ARP).</t>
  </si>
  <si>
    <t>Similarly, if a self-employed individual is entitled to a refundable credit for a qualified family leave equivalent amount under section 9643(a) of the ARP, and also receives qualified family leave wages as an employee , section 9643(e)(3) of the ARP reduces the qualified family leave equivalent amount for which the self-employed individual may claim a tax credit to the extent that the sum of the qualified family leave equivalent amount described in section 9643(c) of the ARP and the qualified family leave wages under section 3132(b)(1) of the Code, exceeds $12,000.</t>
  </si>
  <si>
    <t>$3,000 in qualified sick leave wages for reasons described in paragraphs (1), (2), or (3) of section 5102(a) of the EPSLA, as amended for purposes of the ARP; and</t>
  </si>
  <si>
    <t>$1,000 in qualified sick leave wages for reasons described in paragraphs (4), (5), or (6) of the EPSLA, as amended for purposes of the ARP.</t>
  </si>
  <si>
    <t>In addition, in her capacity as a self-employed individual, Taxpayer A is eligible for a $3,300 qualified sick leave equivalent credit comprised of:</t>
  </si>
  <si>
    <t>$2,500 in qualified sick leave equivalent credits for reasons described in paragraphs (1), (2), or (3) of section 5102(a) of the EPSLA, as amended for purposes of the ARP; and</t>
  </si>
  <si>
    <t>$800 in qualified sick leave equivalent credits for reasons described in paragraphs (4), (5), or (6) of section 5102(a) of the EPSLA, as amended for purposes of the ARP.</t>
  </si>
  <si>
    <t>Taxpayer A must reduce the $3,300 qualified sick leave equivalent credit for which she is eligible by $2,190, which is comprised of:</t>
  </si>
  <si>
    <t>the excess of the qualified sick leave wages and qualified sick leave equivalent amounts for reasons described in paragraphs (1), (2), or (3) of section 5102(a) of the EPSLA over $5,110 (that is, $390); plus</t>
  </si>
  <si>
    <t>the excess of the qualified sick leave wages and qualified sick leave equivalent amounts for reasons described in paragraphs (4), (5), or (6) of section 5102(a) of the EPSLA over $2,000 (that is, $0); plus</t>
  </si>
  <si>
    <t>the remaining excess of the total leave credits to which Taxpayer A is entitled in her capacity as either an employee or a self-employed individual over $5,110 (that is, $1,800).</t>
  </si>
  <si>
    <t>Accordingly, Taxpayer A may claim a qualified sick leave equivalent credit of $1,110.</t>
  </si>
  <si>
    <r>
      <t>Example: </t>
    </r>
    <r>
      <rPr>
        <sz val="12"/>
        <color rgb="FFFF0000"/>
        <rFont val="Source Sans Pro"/>
        <family val="2"/>
      </rPr>
      <t xml:space="preserve">In his capacity as an employee, Taxpayer B receives $8,000 in qualified family leave wages. In addition, in his capacity as a self-employed individual, Taxpayer B is eligible for a $4,500 qualified family leave equivalent credit. Taxpayer B </t>
    </r>
    <r>
      <rPr>
        <b/>
        <u/>
        <sz val="12"/>
        <color rgb="FFFF0000"/>
        <rFont val="Source Sans Pro"/>
        <family val="2"/>
      </rPr>
      <t>may claim a qualified family leave equivalent credit of $4,000</t>
    </r>
    <r>
      <rPr>
        <sz val="12"/>
        <color rgb="FFFF0000"/>
        <rFont val="Source Sans Pro"/>
        <family val="2"/>
      </rPr>
      <t>, because he must reduce the qualified family leave equivalent amount to which he is entitled to the extent that the sum of the qualified family leave equivalent amount and his qualified family leave wages (that is, $12,500) exceeds $12,000 (that is, $500)</t>
    </r>
  </si>
  <si>
    <r>
      <t>Example:</t>
    </r>
    <r>
      <rPr>
        <sz val="12"/>
        <color rgb="FF1B1B1B"/>
        <rFont val="Source Sans Pro"/>
        <family val="2"/>
      </rPr>
      <t> In her capacity as an employee, Taxpayer A receives $4,000 in qualified sick leave wages, comprised of:</t>
    </r>
  </si>
  <si>
    <t>Qualified Sick Leave and Family Leave Tax Credit 2020</t>
  </si>
  <si>
    <t>Qualified Sick Leave and Family Leave Tax Credit 2021</t>
  </si>
  <si>
    <t>2021</t>
  </si>
  <si>
    <t>average daily self-employment income - Rounding</t>
  </si>
  <si>
    <r>
      <t xml:space="preserve">multiplied by the </t>
    </r>
    <r>
      <rPr>
        <b/>
        <u/>
        <sz val="12"/>
        <color rgb="FF1B1B1B"/>
        <rFont val="Source Sans Pro"/>
        <family val="2"/>
      </rPr>
      <t>lesser of two amounts</t>
    </r>
    <r>
      <rPr>
        <sz val="12"/>
        <color rgb="FF1B1B1B"/>
        <rFont val="Source Sans Pro"/>
        <family val="2"/>
      </rPr>
      <t>: 
1) $200, or (2) 67 percent of the average daily self-employment income of the individual for the taxable year, or the prior taxable year.</t>
    </r>
  </si>
  <si>
    <t>Form 1040X</t>
  </si>
  <si>
    <r>
      <t xml:space="preserve">The qualified family leave equivalent amount </t>
    </r>
    <r>
      <rPr>
        <b/>
        <u/>
        <sz val="12"/>
        <color rgb="FF1B1B1B"/>
        <rFont val="Source Sans Pro"/>
        <family val="2"/>
      </rPr>
      <t>with respect to an eligible self-employed</t>
    </r>
    <r>
      <rPr>
        <sz val="12"/>
        <color rgb="FF1B1B1B"/>
        <rFont val="Source Sans Pro"/>
        <family val="2"/>
      </rPr>
      <t xml:space="preserve"> individual is an amount equal to the number of days </t>
    </r>
    <r>
      <rPr>
        <b/>
        <sz val="12"/>
        <color rgb="FF1B1B1B"/>
        <rFont val="Source Sans Pro"/>
        <family val="2"/>
      </rPr>
      <t xml:space="preserve">(up to 50) </t>
    </r>
    <r>
      <rPr>
        <b/>
        <u/>
        <sz val="12"/>
        <color rgb="FF1B1B1B"/>
        <rFont val="Source Sans Pro"/>
        <family val="2"/>
      </rPr>
      <t>during the taxable year</t>
    </r>
    <r>
      <rPr>
        <sz val="12"/>
        <color rgb="FF1B1B1B"/>
        <rFont val="Source Sans Pro"/>
        <family val="2"/>
      </rPr>
      <t xml:space="preserve"> that the self-employed individual cannot perform services for which that individual </t>
    </r>
    <r>
      <rPr>
        <sz val="12"/>
        <color rgb="FFFF0000"/>
        <rFont val="Source Sans Pro"/>
        <family val="2"/>
      </rPr>
      <t xml:space="preserve">would be entitled to paid family leave (if the individual were employed by an Eligible Employer (other than himself or herself)), multiplied by the lesser of two amounts: </t>
    </r>
    <r>
      <rPr>
        <b/>
        <sz val="12"/>
        <color rgb="FFFF0000"/>
        <rFont val="Source Sans Pro"/>
        <family val="2"/>
      </rPr>
      <t>(1) $200, or (</t>
    </r>
    <r>
      <rPr>
        <b/>
        <sz val="12"/>
        <color rgb="FF1B1B1B"/>
        <rFont val="Source Sans Pro"/>
        <family val="2"/>
      </rPr>
      <t xml:space="preserve">2) 67 percent </t>
    </r>
    <r>
      <rPr>
        <sz val="12"/>
        <color rgb="FF1B1B1B"/>
        <rFont val="Source Sans Pro"/>
        <family val="2"/>
      </rPr>
      <t>of the average daily self-employment income of the individual for the taxable year, or the prior taxable year.</t>
    </r>
  </si>
  <si>
    <t>Client - # OF DAYS BETWEEN 4/1/2020 -12/31/2020</t>
  </si>
  <si>
    <t>Client - # OF DAYS BETWEEN 4/1/2020 - 12/31/2020</t>
  </si>
  <si>
    <t>Client - # OF DAYS BETWEEN 1/1/2021 - 3/31/2021</t>
  </si>
  <si>
    <r>
      <t>Note: </t>
    </r>
    <r>
      <rPr>
        <sz val="12"/>
        <color rgb="FF1B1B1B"/>
        <rFont val="Source Sans Pro"/>
        <family val="2"/>
      </rPr>
      <t xml:space="preserve"> The only days that may be </t>
    </r>
    <r>
      <rPr>
        <b/>
        <sz val="12"/>
        <color rgb="FF1B1B1B"/>
        <rFont val="Source Sans Pro"/>
        <family val="2"/>
      </rPr>
      <t>taken into account</t>
    </r>
    <r>
      <rPr>
        <b/>
        <u/>
        <sz val="12"/>
        <color rgb="FF1B1B1B"/>
        <rFont val="Source Sans Pro"/>
        <family val="2"/>
      </rPr>
      <t xml:space="preserve"> in a taxable year</t>
    </r>
    <r>
      <rPr>
        <b/>
        <sz val="12"/>
        <color rgb="FF1B1B1B"/>
        <rFont val="Source Sans Pro"/>
        <family val="2"/>
      </rPr>
      <t xml:space="preserve"> in determining the qualified sick leave equivalent amount for the year</t>
    </r>
    <r>
      <rPr>
        <sz val="12"/>
        <color rgb="FF1B1B1B"/>
        <rFont val="Source Sans Pro"/>
        <family val="2"/>
      </rPr>
      <t xml:space="preserve"> are days occurring during the year and</t>
    </r>
    <r>
      <rPr>
        <b/>
        <sz val="12"/>
        <color rgb="FF1B1B1B"/>
        <rFont val="Source Sans Pro"/>
        <family val="2"/>
      </rPr>
      <t xml:space="preserve"> during the period beginning </t>
    </r>
    <r>
      <rPr>
        <b/>
        <sz val="12"/>
        <color rgb="FFFF0000"/>
        <rFont val="Source Sans Pro"/>
        <family val="2"/>
      </rPr>
      <t>on April 1, 2020, and ending on March 31, 2021</t>
    </r>
    <r>
      <rPr>
        <b/>
        <sz val="12"/>
        <color rgb="FF1B1B1B"/>
        <rFont val="Source Sans Pro"/>
        <family val="2"/>
      </rPr>
      <t>.</t>
    </r>
  </si>
  <si>
    <t>Qualified Sick Leave Tax Credit 2021 Q1</t>
  </si>
  <si>
    <t>Qualified Family Leave Tax Credit 2021 Q1</t>
  </si>
  <si>
    <t>Qualified Sick Leave Tax Credit 2021 Q2 + Q3</t>
  </si>
  <si>
    <t>Qualified Family Leave Tax Credit 2021 Q2 + Q3</t>
  </si>
  <si>
    <r>
      <t>Qualified family leave - care you provided to a</t>
    </r>
    <r>
      <rPr>
        <b/>
        <sz val="12"/>
        <color rgb="FFFF0000"/>
        <rFont val="Source Sans Pro"/>
        <family val="2"/>
      </rPr>
      <t xml:space="preserve"> son or daughter</t>
    </r>
  </si>
  <si>
    <r>
      <t xml:space="preserve">Qualified family leave -care you provided to a </t>
    </r>
    <r>
      <rPr>
        <b/>
        <sz val="12"/>
        <color rgb="FFFF0000"/>
        <rFont val="Source Sans Pro"/>
        <family val="2"/>
      </rPr>
      <t>son or daughter</t>
    </r>
  </si>
  <si>
    <r>
      <t>number of days (up to 60) -</t>
    </r>
    <r>
      <rPr>
        <b/>
        <sz val="12"/>
        <color rgb="FFFF0000"/>
        <rFont val="Source Sans Pro"/>
        <family val="2"/>
      </rPr>
      <t>Don’t include any day you listed on SL</t>
    </r>
  </si>
  <si>
    <r>
      <t xml:space="preserve">number of days (up to 50) - </t>
    </r>
    <r>
      <rPr>
        <b/>
        <sz val="12"/>
        <color rgb="FFFF0000"/>
        <rFont val="Source Sans Pro"/>
        <family val="2"/>
      </rPr>
      <t>Don’t include any day you listed on SL</t>
    </r>
  </si>
  <si>
    <r>
      <t xml:space="preserve">number of days (up to 10) - </t>
    </r>
    <r>
      <rPr>
        <sz val="12"/>
        <color rgb="FFFF0000"/>
        <rFont val="Source Sans Pro"/>
        <family val="2"/>
      </rPr>
      <t>Do not include days you included in care you required</t>
    </r>
  </si>
  <si>
    <t xml:space="preserve">number of days (up to 10) </t>
  </si>
  <si>
    <t>If a day meets the requirements for both the Credit for Sick
Leave for Certain Self-Employed Individuals in Part I and the
Credit for Family Leave for Certain Self-Employed Individuals
in Part II, you can only count the day once. Don't include the
same day for both credits.</t>
  </si>
  <si>
    <t>https://www.irs.gov/instructions/i7202</t>
  </si>
  <si>
    <t>Line 6 SE Sch</t>
  </si>
  <si>
    <t>Line 6 SE</t>
  </si>
  <si>
    <r>
      <t xml:space="preserve">Part IV—Credit for Family Leave for Certain Self-Employed Individuals (April 1, 2021, Through September 30, 2021, Only)
Line 59
Enter the number of days in the period from April 1, 2021, through September 30, 2021, that you were unable to perform services as an eligible self-employed individual because of certain coronavirus-related care you provided to a son or daughter whose school or place of care is closed or whose childcare provider is unavailable for reasons related to COVID-19 </t>
    </r>
    <r>
      <rPr>
        <b/>
        <u/>
        <sz val="11"/>
        <color rgb="FFFF0000"/>
        <rFont val="Calibri"/>
        <family val="2"/>
        <scheme val="minor"/>
      </rPr>
      <t>or for any reason you may claim sick leave equivalent credits.</t>
    </r>
    <r>
      <rPr>
        <sz val="11"/>
        <color theme="1"/>
        <rFont val="Calibri"/>
        <family val="2"/>
        <scheme val="minor"/>
      </rPr>
      <t xml:space="preserve">
Don't include more than 60 days. </t>
    </r>
    <r>
      <rPr>
        <sz val="11"/>
        <color rgb="FFFF0000"/>
        <rFont val="Calibri"/>
        <family val="2"/>
        <scheme val="minor"/>
      </rPr>
      <t xml:space="preserve">If a day meets the requirements for both Part III and Part IV, you can only count the day once. Don't include the same day for both credits.
</t>
    </r>
    <r>
      <rPr>
        <sz val="11"/>
        <color theme="1"/>
        <rFont val="Calibri"/>
        <family val="2"/>
        <scheme val="minor"/>
      </rPr>
      <t xml:space="preserve">
Son or daughter. A son or daughter must generally be under 18 years of age or incapable of self-care because of a mental or physical disability. For more information about who is a son or daughter under the FFCRA, see DOL.gov/agencies/whd/pandemic/ffcra-questions#40</t>
    </r>
  </si>
  <si>
    <r>
      <t>Qualified family leave - care you provided to a</t>
    </r>
    <r>
      <rPr>
        <b/>
        <sz val="12"/>
        <color rgb="FFFF0000"/>
        <rFont val="Source Sans Pro"/>
        <family val="2"/>
      </rPr>
      <t xml:space="preserve"> son or daughter</t>
    </r>
    <r>
      <rPr>
        <sz val="12"/>
        <color rgb="FF1B1B1B"/>
        <rFont val="Source Sans Pro"/>
        <family val="2"/>
      </rPr>
      <t xml:space="preserve"> </t>
    </r>
    <r>
      <rPr>
        <b/>
        <sz val="12"/>
        <color rgb="FFFF0000"/>
        <rFont val="Source Sans Pro"/>
        <family val="2"/>
      </rPr>
      <t>or for any reason you may claim sick leave equivalent credits.</t>
    </r>
  </si>
  <si>
    <t xml:space="preserve">https://www.irs.gov/instructions/i7202#en_US_2021_publink100088447
For </t>
  </si>
  <si>
    <t xml:space="preserve">Eligible Self-Employed Individual
You must be an eligible self-employed individual to claim the qualified sick and family leave equivalent credit. To be an eligible self-employed person, both of the following must be true.
You regularly carried on a trade or business within the meaning of section 1402.
You would have been eligible, had you been an employee of an employer (other than yourself), to receive qualified sick leave wages under the Emergency Paid Sick Leave Act or qualified family leave wages under the Emergency Family and Medical Leave Expansion Act.
Regularly carried on a trade or business. An individual regularly carries on a trade or business for purposes of being an eligible self-employed person if he or she carries on a trade or business within the meaning of section 1402, or is a partner in a partnership carrying on a trade or business, within the meaning of section 1402. For more information, see section 1402(c).
</t>
  </si>
  <si>
    <t>https://www.irs.gov/instructions/i7202#en_US_2021_publink100088447For</t>
  </si>
  <si>
    <r>
      <t xml:space="preserve">For </t>
    </r>
    <r>
      <rPr>
        <b/>
        <sz val="11"/>
        <color theme="1"/>
        <rFont val="Calibri"/>
        <family val="2"/>
        <scheme val="minor"/>
      </rPr>
      <t>Part II</t>
    </r>
    <r>
      <rPr>
        <sz val="11"/>
        <color theme="1"/>
        <rFont val="Calibri"/>
        <family val="2"/>
        <scheme val="minor"/>
      </rPr>
      <t xml:space="preserve">, if you were unable to perform services as a self-employed individual on a day between January 1, 2021, and March 31, 2021, for the following reason, then you meet item (2) under Eligible Self-Employed Individual for that day.
You were caring </t>
    </r>
    <r>
      <rPr>
        <b/>
        <sz val="11"/>
        <color theme="1"/>
        <rFont val="Calibri"/>
        <family val="2"/>
        <scheme val="minor"/>
      </rPr>
      <t>for a son or daughter</t>
    </r>
    <r>
      <rPr>
        <sz val="11"/>
        <color theme="1"/>
        <rFont val="Calibri"/>
        <family val="2"/>
        <scheme val="minor"/>
      </rPr>
      <t xml:space="preserve"> because the school or place of care for that child was closed or the childcare provider for that child was unavailable due to COVID-19 precautions.</t>
    </r>
  </si>
  <si>
    <r>
      <rPr>
        <b/>
        <sz val="11"/>
        <color theme="1"/>
        <rFont val="Calibri"/>
        <family val="2"/>
        <scheme val="minor"/>
      </rPr>
      <t>For Parts III and IV, if you were unable to perform services as a self-employed individual on a day between April 1, 2021, and September 30, 2021,</t>
    </r>
    <r>
      <rPr>
        <sz val="11"/>
        <color theme="1"/>
        <rFont val="Calibri"/>
        <family val="2"/>
        <scheme val="minor"/>
      </rPr>
      <t xml:space="preserve"> for one or more of the following reasons, then you meet item (2) under Eligible Self-Employed Individual for that day.
You were subject to a federal, state, or local quarantine or isolation order related to COVID-19.
You were advised by a health care provider to self-quarantine due to concerns related to COVID-19.
You were experiencing symptoms of COVID-19 and seeking a medical diagnosis of COVID-19.
You were seeking or awaiting the results of a diagnostic test for, or a medical diagnosis of COVID-19.
You were exposed to COVID-19 or were unable to work pending the results of a test or diagnosis.
You were obtaining immunization related to COVID-19.
You were recovering from any injury, disability, illness, or condition related to such immunization.
</t>
    </r>
    <r>
      <rPr>
        <b/>
        <sz val="11"/>
        <color theme="1"/>
        <rFont val="Calibri"/>
        <family val="2"/>
        <scheme val="minor"/>
      </rPr>
      <t xml:space="preserve">You were caring for an individual who was subject to a federal, state, or local quarantine or isolation order related to COVID-19.
You were caring for an individual who had been advised by a health care provider to self-quarantine due to concerns related to COVID-19.
You were caring for a son or daughter because the school or place of care for that child was closed or the childcare provider for that child was unavailable due to COVID-19 precautions.
</t>
    </r>
    <r>
      <rPr>
        <b/>
        <sz val="11"/>
        <color rgb="FFFF0000"/>
        <rFont val="Calibri"/>
        <family val="2"/>
        <scheme val="minor"/>
      </rPr>
      <t>You were accompanying an individual to obtain immunization related to COVID-19.
You were caring for an individual who was recovering from any injury, disability, illness, or condition related to the immunization.</t>
    </r>
  </si>
  <si>
    <t>Total Amount</t>
  </si>
  <si>
    <t>CPA Fixed Fee</t>
  </si>
  <si>
    <t>Client Credit</t>
  </si>
  <si>
    <t>*CPA Fee paid prior filing</t>
  </si>
  <si>
    <r>
      <t xml:space="preserve">Eligibility to receive qualified leave wages. </t>
    </r>
    <r>
      <rPr>
        <b/>
        <sz val="11"/>
        <color theme="1"/>
        <rFont val="Calibri"/>
        <family val="2"/>
        <scheme val="minor"/>
      </rPr>
      <t>For Part I</t>
    </r>
    <r>
      <rPr>
        <sz val="11"/>
        <color theme="1"/>
        <rFont val="Calibri"/>
        <family val="2"/>
        <scheme val="minor"/>
      </rPr>
      <t xml:space="preserve">, if you were unable to perform services as a self-employed individual on a day </t>
    </r>
    <r>
      <rPr>
        <b/>
        <sz val="11"/>
        <color theme="1"/>
        <rFont val="Calibri"/>
        <family val="2"/>
        <scheme val="minor"/>
      </rPr>
      <t>between January 1, 2021, and March 31, 2021</t>
    </r>
    <r>
      <rPr>
        <sz val="11"/>
        <color theme="1"/>
        <rFont val="Calibri"/>
        <family val="2"/>
        <scheme val="minor"/>
      </rPr>
      <t>, for one or more of the following reasons, then you meet item (2) under Eligible Self-Employed Individual for that day.
You were subject to a federal, state, or local quarantine or isolation order related to COVID-19.
You were advised by a health care provider to self-quarantine due to concerns related to COVID-19.
Y</t>
    </r>
    <r>
      <rPr>
        <b/>
        <sz val="11"/>
        <color theme="1"/>
        <rFont val="Calibri"/>
        <family val="2"/>
        <scheme val="minor"/>
      </rPr>
      <t xml:space="preserve">ou were experiencing symptoms of COVID-19 </t>
    </r>
    <r>
      <rPr>
        <sz val="11"/>
        <color theme="1"/>
        <rFont val="Calibri"/>
        <family val="2"/>
        <scheme val="minor"/>
      </rPr>
      <t>and seeking a medical diagnosis of COVID-19.
You were caring for an individual who was subject to a federal, state, or local quarantine or isolation order related to COVID-19.
You were caring for an individual who had been advised by a health care provider to self-quarantine due to concerns related to COVID-19.
You were caring for a son or daughter because the school or place of care for that child was closed or the childcare provider for that child was unavailable due to COVID-19 precautions.</t>
    </r>
  </si>
  <si>
    <r>
      <t xml:space="preserve">Enter the number of days you were unable to perform
services as a self-employed individual because of certain
coronavirus-related care you provided to a son or daughter
</t>
    </r>
    <r>
      <rPr>
        <b/>
        <u/>
        <sz val="11"/>
        <color theme="1"/>
        <rFont val="Calibri"/>
        <family val="2"/>
        <scheme val="minor"/>
      </rPr>
      <t>whose school or place of care is closed or whose childcare
provider is unavailable</t>
    </r>
    <r>
      <rPr>
        <sz val="11"/>
        <color theme="1"/>
        <rFont val="Calibri"/>
        <family val="2"/>
        <scheme val="minor"/>
      </rPr>
      <t xml:space="preserve"> for reasons related to COVID-19. You
can count days occurring in the period from April 1, 2020,
through December 31, 2020, but do not enter more than 50
days.
If a day meets the requirements for both the Credit for Sick
Leave for Certain Self-Employed Individuals in Part I and the
Credit for Family Leave for Certain Self-Employed Individuals
in Part II, you can only count the day once. Don't include the
same day for both credits.</t>
    </r>
  </si>
  <si>
    <r>
      <rPr>
        <b/>
        <sz val="11"/>
        <color theme="1"/>
        <rFont val="Calibri"/>
        <family val="2"/>
        <scheme val="minor"/>
      </rPr>
      <t>For Parts III and IV, if you were unable to perform services as a self-employed individual on a day between April 1, 2021, and September 30, 2021,</t>
    </r>
    <r>
      <rPr>
        <sz val="11"/>
        <color theme="1"/>
        <rFont val="Calibri"/>
        <family val="2"/>
        <scheme val="minor"/>
      </rPr>
      <t xml:space="preserve"> for one or more of the following reasons, then you meet item (2) under Eligible Self-Employed Individual for that day.
</t>
    </r>
    <r>
      <rPr>
        <b/>
        <sz val="11"/>
        <color theme="1"/>
        <rFont val="Calibri"/>
        <family val="2"/>
        <scheme val="minor"/>
      </rPr>
      <t xml:space="preserve">
You were caring for a son or daughter because the school or place of care for that child was closed or the childcare provider for that child was unavailable due to COVID-19 precautions.
Line 59
Enter the number of days in the period from April 1, 2021, through September30, 2021, that you were unable to perform services as an eligible self-employedindividual because of certain coronavirus-related care you provided to a son ordaughter whose school or place of care is closed or whose childcare provider isunavailable for reasons related to COVID-19 or for any reason you may claimsick leave equivalent credits.
Don't include more than 60 days. If a day meets the requirements for both PartIII and Part IV, you can only count the day once. Don't include the same day forboth credits.
Son or daughter.
A son or daughter must generally be under 18 years of age orincapable of self-care because of a mental or physical disability. For more
</t>
    </r>
  </si>
  <si>
    <r>
      <t xml:space="preserve">The qualified family leave equivalent amount </t>
    </r>
    <r>
      <rPr>
        <b/>
        <u/>
        <sz val="12"/>
        <color rgb="FF1B1B1B"/>
        <rFont val="Source Sans Pro"/>
        <family val="2"/>
      </rPr>
      <t>with respect to an eligible self-employed</t>
    </r>
    <r>
      <rPr>
        <sz val="12"/>
        <color rgb="FF1B1B1B"/>
        <rFont val="Source Sans Pro"/>
        <family val="2"/>
      </rPr>
      <t xml:space="preserve"> individual is an amount equal to the number of days </t>
    </r>
    <r>
      <rPr>
        <b/>
        <sz val="12"/>
        <color rgb="FF1B1B1B"/>
        <rFont val="Source Sans Pro"/>
        <family val="2"/>
      </rPr>
      <t xml:space="preserve">(up to 50/60) </t>
    </r>
    <r>
      <rPr>
        <b/>
        <u/>
        <sz val="12"/>
        <color rgb="FF1B1B1B"/>
        <rFont val="Source Sans Pro"/>
        <family val="2"/>
      </rPr>
      <t>during the taxable year</t>
    </r>
    <r>
      <rPr>
        <sz val="12"/>
        <color rgb="FF1B1B1B"/>
        <rFont val="Source Sans Pro"/>
        <family val="2"/>
      </rPr>
      <t xml:space="preserve"> that the self-employed individual cannot perform services for which that individual </t>
    </r>
    <r>
      <rPr>
        <sz val="12"/>
        <color rgb="FFFF0000"/>
        <rFont val="Source Sans Pro"/>
        <family val="2"/>
      </rPr>
      <t xml:space="preserve">would be entitled to paid family leave (if the individual were employed by an Eligible Employer (other than himself or herself)), multiplied by the lesser of two amounts: </t>
    </r>
    <r>
      <rPr>
        <b/>
        <sz val="12"/>
        <color rgb="FFFF0000"/>
        <rFont val="Source Sans Pro"/>
        <family val="2"/>
      </rPr>
      <t>(1) $200, or (</t>
    </r>
    <r>
      <rPr>
        <b/>
        <sz val="12"/>
        <color rgb="FF1B1B1B"/>
        <rFont val="Source Sans Pro"/>
        <family val="2"/>
      </rPr>
      <t xml:space="preserve">2) 67 percent </t>
    </r>
    <r>
      <rPr>
        <sz val="12"/>
        <color rgb="FF1B1B1B"/>
        <rFont val="Source Sans Pro"/>
        <family val="2"/>
      </rPr>
      <t>of the average daily self-employment income of the individual for the taxable year, or the prior taxable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</si>
</sst>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rgb="FF1B1B1B"/>
      <name val="Source Sans Pro"/>
      <family val="2"/>
    </font>
    <font>
      <b/>
      <sz val="12"/>
      <color rgb="FF1B1B1B"/>
      <name val="Source Sans Pro"/>
      <family val="2"/>
    </font>
    <font>
      <sz val="11"/>
      <name val="Calibri"/>
      <family val="2"/>
      <scheme val="minor"/>
    </font>
    <font>
      <b/>
      <sz val="12"/>
      <name val="Source Sans Pro"/>
      <family val="2"/>
    </font>
    <font>
      <b/>
      <sz val="13"/>
      <color rgb="FF1B1B1B"/>
      <name val="Source Sans Pro"/>
      <family val="2"/>
    </font>
    <font>
      <b/>
      <u/>
      <sz val="12"/>
      <color rgb="FF1B1B1B"/>
      <name val="Source Sans Pro"/>
      <family val="2"/>
    </font>
    <font>
      <sz val="9"/>
      <color indexed="81"/>
      <name val="Tahoma"/>
      <family val="2"/>
    </font>
    <font>
      <b/>
      <sz val="9"/>
      <color indexed="81"/>
      <name val="Tahoma"/>
      <family val="2"/>
    </font>
    <font>
      <b/>
      <sz val="12"/>
      <color theme="0"/>
      <name val="Source Sans Pro"/>
      <family val="2"/>
    </font>
    <font>
      <b/>
      <sz val="14"/>
      <color theme="0"/>
      <name val="Source Sans Pro"/>
      <family val="2"/>
    </font>
    <font>
      <b/>
      <sz val="14"/>
      <color theme="0"/>
      <name val="Calibri"/>
      <family val="2"/>
      <scheme val="minor"/>
    </font>
    <font>
      <sz val="14"/>
      <color theme="0"/>
      <name val="Calibri"/>
      <family val="2"/>
      <scheme val="minor"/>
    </font>
    <font>
      <sz val="14"/>
      <color theme="1"/>
      <name val="Calibri"/>
      <family val="2"/>
      <scheme val="minor"/>
    </font>
    <font>
      <b/>
      <sz val="18"/>
      <color theme="0"/>
      <name val="Calibri"/>
      <family val="2"/>
      <scheme val="minor"/>
    </font>
    <font>
      <sz val="12"/>
      <name val="Source Sans Pro"/>
      <family val="2"/>
    </font>
    <font>
      <sz val="12"/>
      <color rgb="FFFF0000"/>
      <name val="Source Sans Pro"/>
      <family val="2"/>
    </font>
    <font>
      <b/>
      <sz val="12"/>
      <color rgb="FFFF0000"/>
      <name val="Source Sans Pro"/>
      <family val="2"/>
    </font>
    <font>
      <sz val="12"/>
      <color theme="1"/>
      <name val="Calibri"/>
      <family val="2"/>
      <scheme val="minor"/>
    </font>
    <font>
      <b/>
      <sz val="12"/>
      <color theme="1"/>
      <name val="Calibri"/>
      <family val="2"/>
      <scheme val="minor"/>
    </font>
    <font>
      <b/>
      <sz val="12"/>
      <color rgb="FFFF0000"/>
      <name val="Calibri"/>
      <family val="2"/>
      <scheme val="minor"/>
    </font>
    <font>
      <sz val="16.5"/>
      <color rgb="FF1B1B1B"/>
      <name val="Source Sans Pro"/>
      <family val="2"/>
    </font>
    <font>
      <b/>
      <sz val="11"/>
      <color theme="0"/>
      <name val="Calibri"/>
      <family val="2"/>
      <scheme val="minor"/>
    </font>
    <font>
      <b/>
      <u/>
      <sz val="12"/>
      <color rgb="FFFF0000"/>
      <name val="Source Sans Pro"/>
      <family val="2"/>
    </font>
    <font>
      <sz val="11"/>
      <color rgb="FFFF0000"/>
      <name val="Calibri"/>
      <family val="2"/>
      <scheme val="minor"/>
    </font>
    <font>
      <b/>
      <sz val="11"/>
      <color rgb="FFFF0000"/>
      <name val="Calibri"/>
      <family val="2"/>
      <scheme val="minor"/>
    </font>
    <font>
      <b/>
      <u/>
      <sz val="11"/>
      <color rgb="FFFF0000"/>
      <name val="Calibri"/>
      <family val="2"/>
      <scheme val="minor"/>
    </font>
    <font>
      <b/>
      <u/>
      <sz val="11"/>
      <color theme="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0"/>
        <bgColor theme="4" tint="0.79998168889431442"/>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04">
    <xf numFmtId="0" fontId="0" fillId="0" borderId="0" xfId="0"/>
    <xf numFmtId="0" fontId="0" fillId="0" borderId="0" xfId="0" applyAlignment="1">
      <alignment wrapText="1"/>
    </xf>
    <xf numFmtId="0" fontId="0" fillId="0" borderId="0" xfId="0" applyAlignment="1">
      <alignment horizontal="center"/>
    </xf>
    <xf numFmtId="44" fontId="0" fillId="0" borderId="0" xfId="1" applyFont="1"/>
    <xf numFmtId="0" fontId="2" fillId="0" borderId="0" xfId="0" applyFont="1"/>
    <xf numFmtId="0" fontId="2" fillId="0" borderId="0" xfId="0" applyFont="1" applyAlignment="1">
      <alignment horizontal="center" wrapText="1"/>
    </xf>
    <xf numFmtId="0" fontId="5" fillId="0" borderId="0" xfId="0" applyFont="1"/>
    <xf numFmtId="0" fontId="5" fillId="0" borderId="0" xfId="0" applyFont="1" applyAlignment="1">
      <alignment wrapText="1"/>
    </xf>
    <xf numFmtId="0" fontId="6" fillId="0" borderId="0" xfId="0" applyFont="1" applyAlignment="1">
      <alignment horizontal="center"/>
    </xf>
    <xf numFmtId="0" fontId="7" fillId="2" borderId="0" xfId="0" applyFont="1" applyFill="1"/>
    <xf numFmtId="0" fontId="8" fillId="2" borderId="0" xfId="0" applyFont="1" applyFill="1" applyAlignment="1">
      <alignment horizontal="center"/>
    </xf>
    <xf numFmtId="0" fontId="9" fillId="0" borderId="0" xfId="0" applyFont="1" applyAlignment="1">
      <alignment vertical="center"/>
    </xf>
    <xf numFmtId="0" fontId="5" fillId="0" borderId="0" xfId="0" applyFont="1" applyAlignment="1">
      <alignment vertical="center"/>
    </xf>
    <xf numFmtId="0" fontId="0" fillId="0" borderId="0" xfId="0" applyAlignment="1">
      <alignment horizontal="left" vertical="center" indent="1"/>
    </xf>
    <xf numFmtId="0" fontId="5" fillId="0" borderId="0" xfId="0" applyFont="1" applyAlignment="1">
      <alignment horizontal="left" vertical="center" indent="1"/>
    </xf>
    <xf numFmtId="0" fontId="4" fillId="0" borderId="0" xfId="3" applyAlignment="1">
      <alignment vertical="center"/>
    </xf>
    <xf numFmtId="0" fontId="14" fillId="3" borderId="0" xfId="0" applyFont="1" applyFill="1"/>
    <xf numFmtId="0" fontId="18" fillId="3" borderId="0" xfId="0" applyFont="1" applyFill="1"/>
    <xf numFmtId="9" fontId="0" fillId="0" borderId="0" xfId="2" applyFont="1"/>
    <xf numFmtId="0" fontId="5" fillId="0" borderId="0" xfId="0" applyFont="1" applyAlignment="1">
      <alignment vertical="center" wrapText="1"/>
    </xf>
    <xf numFmtId="0" fontId="4" fillId="0" borderId="0" xfId="3"/>
    <xf numFmtId="0" fontId="13" fillId="2" borderId="0" xfId="0" applyFont="1" applyFill="1" applyAlignment="1">
      <alignment horizontal="center"/>
    </xf>
    <xf numFmtId="0" fontId="3" fillId="2" borderId="0" xfId="0" applyFont="1" applyFill="1" applyAlignment="1">
      <alignment horizontal="center"/>
    </xf>
    <xf numFmtId="0" fontId="6" fillId="0" borderId="0" xfId="0" applyFont="1" applyAlignment="1">
      <alignment horizontal="left" vertical="center" wrapText="1"/>
    </xf>
    <xf numFmtId="0" fontId="26" fillId="2" borderId="0" xfId="0" applyFont="1" applyFill="1" applyAlignment="1">
      <alignment horizontal="center"/>
    </xf>
    <xf numFmtId="0" fontId="26" fillId="4" borderId="0" xfId="0" applyFont="1" applyFill="1" applyAlignment="1">
      <alignment horizontal="center"/>
    </xf>
    <xf numFmtId="44" fontId="26" fillId="4" borderId="0" xfId="0" applyNumberFormat="1" applyFont="1" applyFill="1" applyAlignment="1">
      <alignment horizontal="center"/>
    </xf>
    <xf numFmtId="0" fontId="21"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left" vertical="center" wrapText="1" indent="1"/>
    </xf>
    <xf numFmtId="0" fontId="0" fillId="5" borderId="4" xfId="0" applyFill="1" applyBorder="1"/>
    <xf numFmtId="0" fontId="28" fillId="0" borderId="0" xfId="0" applyFont="1"/>
    <xf numFmtId="0" fontId="28" fillId="0" borderId="0" xfId="0" applyFont="1" applyAlignment="1">
      <alignment wrapText="1"/>
    </xf>
    <xf numFmtId="0" fontId="29" fillId="0" borderId="0" xfId="0" applyFont="1"/>
    <xf numFmtId="0" fontId="29" fillId="0" borderId="0" xfId="0" applyFont="1" applyAlignment="1">
      <alignment wrapText="1"/>
    </xf>
    <xf numFmtId="14" fontId="0" fillId="0" borderId="0" xfId="0" applyNumberFormat="1"/>
    <xf numFmtId="0" fontId="0" fillId="0" borderId="1" xfId="0" applyBorder="1"/>
    <xf numFmtId="164" fontId="0" fillId="0" borderId="0" xfId="0" applyNumberFormat="1"/>
    <xf numFmtId="164" fontId="0" fillId="0" borderId="1" xfId="0" applyNumberFormat="1" applyBorder="1"/>
    <xf numFmtId="164" fontId="0" fillId="0" borderId="1" xfId="1" applyNumberFormat="1" applyFont="1" applyBorder="1"/>
    <xf numFmtId="164" fontId="2" fillId="0" borderId="0" xfId="0" applyNumberFormat="1" applyFont="1"/>
    <xf numFmtId="164" fontId="15" fillId="3" borderId="0" xfId="0" applyNumberFormat="1" applyFont="1" applyFill="1"/>
    <xf numFmtId="164" fontId="17" fillId="3" borderId="0" xfId="0" applyNumberFormat="1" applyFont="1" applyFill="1"/>
    <xf numFmtId="164" fontId="18" fillId="3" borderId="0" xfId="0" applyNumberFormat="1" applyFont="1" applyFill="1"/>
    <xf numFmtId="164" fontId="16" fillId="3" borderId="0" xfId="0" applyNumberFormat="1" applyFont="1" applyFill="1"/>
    <xf numFmtId="164" fontId="2" fillId="0" borderId="0" xfId="1" applyNumberFormat="1" applyFont="1"/>
    <xf numFmtId="1" fontId="0" fillId="0" borderId="0" xfId="0" applyNumberFormat="1"/>
    <xf numFmtId="164" fontId="0" fillId="0" borderId="0" xfId="1" applyNumberFormat="1" applyFont="1"/>
    <xf numFmtId="0" fontId="0" fillId="6" borderId="0" xfId="0" applyFill="1"/>
    <xf numFmtId="14" fontId="0" fillId="6" borderId="0" xfId="0" applyNumberFormat="1" applyFill="1"/>
    <xf numFmtId="0" fontId="0" fillId="6" borderId="1" xfId="0" applyFill="1" applyBorder="1"/>
    <xf numFmtId="0" fontId="0" fillId="7" borderId="0" xfId="0" applyFill="1"/>
    <xf numFmtId="14" fontId="0" fillId="7" borderId="0" xfId="0" applyNumberFormat="1" applyFill="1"/>
    <xf numFmtId="0" fontId="0" fillId="7" borderId="1" xfId="0" applyFill="1" applyBorder="1"/>
    <xf numFmtId="0" fontId="6" fillId="0" borderId="0" xfId="0" applyFont="1" applyAlignment="1">
      <alignment horizontal="left"/>
    </xf>
    <xf numFmtId="0" fontId="4" fillId="0" borderId="0" xfId="3" applyAlignment="1">
      <alignment wrapText="1"/>
    </xf>
    <xf numFmtId="14" fontId="0" fillId="9" borderId="0" xfId="0" applyNumberFormat="1" applyFill="1"/>
    <xf numFmtId="0" fontId="0" fillId="9" borderId="0" xfId="0" applyFill="1"/>
    <xf numFmtId="0" fontId="0" fillId="9" borderId="1" xfId="0" applyFill="1" applyBorder="1"/>
    <xf numFmtId="0" fontId="2" fillId="9" borderId="0" xfId="0" applyFont="1" applyFill="1"/>
    <xf numFmtId="0" fontId="4" fillId="0" borderId="0" xfId="3" applyFill="1" applyAlignment="1">
      <alignment vertical="center"/>
    </xf>
    <xf numFmtId="0" fontId="25" fillId="0" borderId="0" xfId="0" applyFont="1" applyAlignment="1">
      <alignment vertical="center"/>
    </xf>
    <xf numFmtId="164" fontId="26" fillId="2" borderId="0" xfId="0" applyNumberFormat="1" applyFont="1" applyFill="1"/>
    <xf numFmtId="0" fontId="0" fillId="5" borderId="3" xfId="0" applyFill="1" applyBorder="1"/>
    <xf numFmtId="0" fontId="26" fillId="0" borderId="2" xfId="0" applyFont="1" applyBorder="1" applyAlignment="1">
      <alignment horizontal="center"/>
    </xf>
    <xf numFmtId="44" fontId="26" fillId="4" borderId="4" xfId="0" applyNumberFormat="1" applyFont="1" applyFill="1" applyBorder="1" applyAlignment="1">
      <alignment horizontal="center"/>
    </xf>
    <xf numFmtId="0" fontId="2" fillId="0" borderId="5" xfId="0" applyFont="1" applyBorder="1"/>
    <xf numFmtId="164" fontId="0" fillId="8" borderId="6" xfId="0" applyNumberFormat="1" applyFill="1" applyBorder="1"/>
    <xf numFmtId="164" fontId="0" fillId="0" borderId="6" xfId="0" applyNumberFormat="1" applyBorder="1"/>
    <xf numFmtId="164" fontId="0" fillId="5" borderId="6" xfId="0" applyNumberFormat="1" applyFill="1" applyBorder="1"/>
    <xf numFmtId="0" fontId="26" fillId="2" borderId="7" xfId="0" applyFont="1" applyFill="1" applyBorder="1" applyAlignment="1">
      <alignment horizontal="center"/>
    </xf>
    <xf numFmtId="164" fontId="26" fillId="2" borderId="8" xfId="0" applyNumberFormat="1" applyFont="1" applyFill="1" applyBorder="1"/>
    <xf numFmtId="164" fontId="26" fillId="2" borderId="9" xfId="0" applyNumberFormat="1" applyFont="1" applyFill="1" applyBorder="1"/>
    <xf numFmtId="9" fontId="2" fillId="0" borderId="8" xfId="2" applyFont="1" applyBorder="1"/>
    <xf numFmtId="44" fontId="26" fillId="4" borderId="3" xfId="0" applyNumberFormat="1" applyFont="1" applyFill="1" applyBorder="1" applyAlignment="1">
      <alignment horizontal="center"/>
    </xf>
    <xf numFmtId="164" fontId="0" fillId="8" borderId="0" xfId="0" applyNumberFormat="1" applyFill="1"/>
    <xf numFmtId="164" fontId="0" fillId="5" borderId="0" xfId="0" applyNumberFormat="1" applyFill="1"/>
    <xf numFmtId="0" fontId="0" fillId="5" borderId="10" xfId="0" applyFill="1" applyBorder="1"/>
    <xf numFmtId="44" fontId="26" fillId="5" borderId="11" xfId="0" applyNumberFormat="1" applyFont="1" applyFill="1" applyBorder="1" applyAlignment="1">
      <alignment horizontal="center"/>
    </xf>
    <xf numFmtId="164" fontId="0" fillId="10" borderId="11" xfId="0" applyNumberFormat="1" applyFill="1" applyBorder="1"/>
    <xf numFmtId="164" fontId="0" fillId="5" borderId="11" xfId="0" applyNumberFormat="1" applyFill="1" applyBorder="1"/>
    <xf numFmtId="164" fontId="26" fillId="5" borderId="11" xfId="0" applyNumberFormat="1" applyFont="1" applyFill="1" applyBorder="1"/>
    <xf numFmtId="0" fontId="0" fillId="5" borderId="12" xfId="0" applyFill="1" applyBorder="1"/>
    <xf numFmtId="0" fontId="2" fillId="5" borderId="5" xfId="0" applyFont="1" applyFill="1" applyBorder="1"/>
    <xf numFmtId="0" fontId="0" fillId="5" borderId="0" xfId="0" applyFill="1"/>
    <xf numFmtId="9" fontId="0" fillId="5" borderId="0" xfId="2" applyFont="1" applyFill="1"/>
    <xf numFmtId="0" fontId="2" fillId="5" borderId="13" xfId="0" applyFont="1" applyFill="1" applyBorder="1"/>
    <xf numFmtId="0" fontId="0" fillId="5" borderId="13" xfId="0" applyFill="1" applyBorder="1"/>
    <xf numFmtId="0" fontId="0" fillId="5" borderId="14" xfId="0" applyFill="1" applyBorder="1"/>
    <xf numFmtId="9" fontId="2" fillId="0" borderId="9" xfId="2" applyFont="1" applyBorder="1"/>
    <xf numFmtId="0" fontId="6" fillId="0" borderId="0" xfId="0" applyFont="1" applyAlignment="1">
      <alignment horizontal="left" vertical="center" indent="1"/>
    </xf>
    <xf numFmtId="0" fontId="0" fillId="0" borderId="2" xfId="0" applyBorder="1"/>
    <xf numFmtId="0" fontId="0" fillId="0" borderId="4" xfId="0" applyBorder="1"/>
    <xf numFmtId="0" fontId="0" fillId="0" borderId="7" xfId="0" applyBorder="1"/>
    <xf numFmtId="0" fontId="0" fillId="0" borderId="9" xfId="0" applyBorder="1"/>
    <xf numFmtId="44" fontId="26" fillId="0" borderId="4" xfId="0" applyNumberFormat="1" applyFont="1" applyBorder="1" applyAlignment="1">
      <alignment horizontal="center"/>
    </xf>
    <xf numFmtId="164" fontId="7" fillId="5" borderId="6" xfId="0" applyNumberFormat="1" applyFont="1" applyFill="1" applyBorder="1"/>
    <xf numFmtId="0" fontId="5"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left" vertical="top" wrapText="1"/>
    </xf>
    <xf numFmtId="0" fontId="6" fillId="0" borderId="0" xfId="0" applyFont="1" applyAlignment="1">
      <alignment horizontal="left" vertical="center" wrapText="1"/>
    </xf>
    <xf numFmtId="0" fontId="9" fillId="0" borderId="0" xfId="0" applyFont="1" applyAlignment="1">
      <alignment horizontal="center" vertical="center" wrapText="1"/>
    </xf>
    <xf numFmtId="0" fontId="28" fillId="0" borderId="0" xfId="0" applyFont="1" applyAlignment="1">
      <alignment horizontal="left" vertical="top" wrapText="1"/>
    </xf>
    <xf numFmtId="0" fontId="0" fillId="0" borderId="0" xfId="0" applyAlignment="1">
      <alignment horizontal="left" vertical="top" wrapText="1"/>
    </xf>
  </cellXfs>
  <cellStyles count="4">
    <cellStyle name="Currency" xfId="1" builtinId="4"/>
    <cellStyle name="Hyperlink" xfId="3" builtinId="8"/>
    <cellStyle name="Normal" xfId="0" builtinId="0"/>
    <cellStyle name="Percent" xfId="2" builtinId="5"/>
  </cellStyles>
  <dxfs count="15">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font>
        <strike val="0"/>
        <outline val="0"/>
        <shadow val="0"/>
        <u val="none"/>
        <vertAlign val="baseline"/>
        <color auto="1"/>
      </font>
      <fill>
        <patternFill patternType="solid">
          <fgColor indexed="64"/>
          <bgColor theme="1"/>
        </patternFill>
      </fill>
    </dxf>
    <dxf>
      <numFmt numFmtId="164" formatCode="_(&quot;$&quot;* #,##0_);_(&quot;$&quot;* \(#,##0\);_(&quot;$&quot;* &quot;-&quot;??_);_(@_)"/>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1"/>
        <color theme="0"/>
        <name val="Calibri"/>
        <family val="2"/>
        <scheme val="minor"/>
      </font>
      <alignment horizontal="center" vertical="bottom" textRotation="0" wrapText="0" indent="0" justifyLastLine="0" shrinkToFit="0" readingOrder="0"/>
    </dxf>
    <dxf>
      <numFmt numFmtId="164" formatCode="_(&quot;$&quot;* #,##0_);_(&quot;$&quot;* \(#,##0\);_(&quot;$&quot;* &quot;-&quot;??_);_(@_)"/>
    </dxf>
    <dxf>
      <font>
        <b/>
        <i val="0"/>
        <strike val="0"/>
        <condense val="0"/>
        <extend val="0"/>
        <outline val="0"/>
        <shadow val="0"/>
        <u val="none"/>
        <vertAlign val="baseline"/>
        <sz val="11"/>
        <color theme="1"/>
        <name val="Calibri"/>
        <family val="2"/>
        <scheme val="minor"/>
      </font>
    </dxf>
    <dxf>
      <fill>
        <patternFill patternType="solid">
          <fgColor indexed="6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3</xdr:col>
      <xdr:colOff>57208</xdr:colOff>
      <xdr:row>91</xdr:row>
      <xdr:rowOff>152438</xdr:rowOff>
    </xdr:to>
    <xdr:pic>
      <xdr:nvPicPr>
        <xdr:cNvPr id="2" name="Picture 1">
          <a:extLst>
            <a:ext uri="{FF2B5EF4-FFF2-40B4-BE49-F238E27FC236}">
              <a16:creationId xmlns:a16="http://schemas.microsoft.com/office/drawing/2014/main" id="{3AEA9023-4059-86AE-3D75-7B1B786608EC}"/>
            </a:ext>
          </a:extLst>
        </xdr:cNvPr>
        <xdr:cNvPicPr>
          <a:picLocks noChangeAspect="1"/>
        </xdr:cNvPicPr>
      </xdr:nvPicPr>
      <xdr:blipFill>
        <a:blip xmlns:r="http://schemas.openxmlformats.org/officeDocument/2006/relationships" r:embed="rId1"/>
        <a:stretch>
          <a:fillRect/>
        </a:stretch>
      </xdr:blipFill>
      <xdr:spPr>
        <a:xfrm>
          <a:off x="0" y="15678150"/>
          <a:ext cx="8034396" cy="5219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33</xdr:row>
      <xdr:rowOff>61913</xdr:rowOff>
    </xdr:from>
    <xdr:to>
      <xdr:col>11</xdr:col>
      <xdr:colOff>90546</xdr:colOff>
      <xdr:row>38</xdr:row>
      <xdr:rowOff>100051</xdr:rowOff>
    </xdr:to>
    <xdr:pic>
      <xdr:nvPicPr>
        <xdr:cNvPr id="2" name="Picture 1">
          <a:extLst>
            <a:ext uri="{FF2B5EF4-FFF2-40B4-BE49-F238E27FC236}">
              <a16:creationId xmlns:a16="http://schemas.microsoft.com/office/drawing/2014/main" id="{13E33DDC-D2B8-41C9-2EF1-DE2075BC3E3B}"/>
            </a:ext>
          </a:extLst>
        </xdr:cNvPr>
        <xdr:cNvPicPr>
          <a:picLocks noChangeAspect="1"/>
        </xdr:cNvPicPr>
      </xdr:nvPicPr>
      <xdr:blipFill>
        <a:blip xmlns:r="http://schemas.openxmlformats.org/officeDocument/2006/relationships" r:embed="rId1"/>
        <a:stretch>
          <a:fillRect/>
        </a:stretch>
      </xdr:blipFill>
      <xdr:spPr>
        <a:xfrm>
          <a:off x="4953000" y="8372476"/>
          <a:ext cx="8034396" cy="52197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CAF0B7-CC55-42A1-B5CB-180AA9FF5D87}" name="Table73" displayName="Table73" ref="B3:C11" totalsRowShown="0" headerRowDxfId="14">
  <tableColumns count="2">
    <tableColumn id="1" xr3:uid="{F92F8512-72FC-4977-9A2C-D11C4D5D6523}" name="Tax Credits" dataDxfId="13"/>
    <tableColumn id="2" xr3:uid="{A8247627-16A6-415D-A18F-4AFC05CE1D34}" name="Amount" dataDxfId="12"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82A10B-62CA-4153-B0AD-FED220B316E1}" name="Table36717" displayName="Table36717" ref="A24:D34" totalsRowShown="0" headerRowDxfId="4">
  <autoFilter ref="A24:D34" xr:uid="{40D610E6-CD28-43A6-9669-1DEA0E057B8A}"/>
  <tableColumns count="4">
    <tableColumn id="1" xr3:uid="{2A45955C-F7B2-4C9E-82F7-7C4D133CC91F}" name="Column1"/>
    <tableColumn id="2" xr3:uid="{E0623AFA-3D52-4C5A-9634-D76ED66B6DC5}" name="2020"/>
    <tableColumn id="3" xr3:uid="{8D62B70D-731F-4E00-816B-FBEC6FA08925}" name="2019"/>
    <tableColumn id="4" xr3:uid="{B198AA92-BDDE-45BE-9457-CB2AF19DF76E}" name="Maximu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367E052-3201-4C21-8170-24B2CBE6AE5E}" name="Table118" displayName="Table118" ref="A3:C6" totalsRowShown="0">
  <autoFilter ref="A3:C6" xr:uid="{DEC6FACC-5433-4602-927C-D188CD3156D5}"/>
  <tableColumns count="3">
    <tableColumn id="1" xr3:uid="{AD482EBD-83BF-4713-91BE-7571EFB2AE0D}" name="Line 6 SE"/>
    <tableColumn id="2" xr3:uid="{CF8034D2-31FF-4C15-9547-F3C002F9FB6B}" name="2021 _x000a_net earnings "/>
    <tableColumn id="3" xr3:uid="{2D1EA4CF-526C-4264-B23B-8C46710F5D32}" name="2020_x000a_net earnings "/>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EEC07F4-14A7-48A7-9FA1-962E0D028116}" name="Table319" displayName="Table319" ref="A11:D23" totalsRowShown="0" headerRowDxfId="3">
  <autoFilter ref="A11:D23" xr:uid="{08B59B0C-A001-40BF-BAAF-51A8866A67F6}"/>
  <tableColumns count="4">
    <tableColumn id="1" xr3:uid="{3B3F1418-CE39-4AA6-ADCE-A8D7AF439B63}" name="Column1"/>
    <tableColumn id="2" xr3:uid="{B7A7EC7D-06C0-44C9-A206-8C0D13FF78F6}" name="Column2"/>
    <tableColumn id="3" xr3:uid="{0E6AD472-33E0-4EA2-AA90-084F8E2F6C37}" name="Column3"/>
    <tableColumn id="4" xr3:uid="{D4B17A6B-78E9-4429-8A93-DC77A7E348E5}" name="Column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CB923F7-DFFE-4AC8-BC2B-9CFD6C97DDCC}" name="Table1511" displayName="Table1511" ref="A3:C6" totalsRowShown="0">
  <autoFilter ref="A3:C6" xr:uid="{DEC6FACC-5433-4602-927C-D188CD3156D5}"/>
  <tableColumns count="3">
    <tableColumn id="1" xr3:uid="{9E6C7D5F-8A76-4017-9EF9-68AF8BE7CDB7}" name="Line 6 SE"/>
    <tableColumn id="2" xr3:uid="{4DA1172A-B937-462A-9177-38892E14C702}" name="2021 _x000a_net earnings "/>
    <tableColumn id="3" xr3:uid="{85CCA927-F23D-4974-94A6-F5DD8E12C3F6}" name="2020_x000a_net earnings "/>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95E3043-EB5F-44E5-9CC9-87BCCD6D5CDF}" name="Table3612" displayName="Table3612" ref="A11:D21" totalsRowShown="0" headerRowDxfId="2">
  <autoFilter ref="A11:D21" xr:uid="{08B59B0C-A001-40BF-BAAF-51A8866A67F6}"/>
  <tableColumns count="4">
    <tableColumn id="1" xr3:uid="{1D939D18-7CD6-4738-A261-7308D3D0C6B7}" name="Column1"/>
    <tableColumn id="2" xr3:uid="{A4B700C2-34B7-4CE4-8318-DE34E525C12E}" name="2021"/>
    <tableColumn id="3" xr3:uid="{F8E727D8-EF88-4563-8440-CAFF4DB0DCE1}" name="2020"/>
    <tableColumn id="4" xr3:uid="{CF5455DB-D217-4DFD-A0EB-A6F41A23EDD6}" name="Maximum"/>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264891-236C-4C68-BC4F-43B4449719E1}" name="Table36713" displayName="Table36713" ref="A24:D34" totalsRowShown="0" headerRowDxfId="1">
  <autoFilter ref="A24:D34" xr:uid="{40D610E6-CD28-43A6-9669-1DEA0E057B8A}"/>
  <tableColumns count="4">
    <tableColumn id="1" xr3:uid="{ACE28BD4-E5D6-4109-BF43-CFE3C11EA9C4}" name="Column1"/>
    <tableColumn id="2" xr3:uid="{CBC410F4-CE72-4D8D-A144-FBE2F3759330}" name="2021"/>
    <tableColumn id="3" xr3:uid="{39E88A57-8D2A-4B0E-B9DB-AE7F76F8FA39}" name="2020"/>
    <tableColumn id="4" xr3:uid="{2CF613D7-FF40-4CA4-BCC6-D97B8268934B}" name="Maximum"/>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29BBC0-DA0E-490B-8D76-850638A9D9D0}" name="Table19" displayName="Table19" ref="A3:C6" totalsRowShown="0">
  <autoFilter ref="A3:C6" xr:uid="{DEC6FACC-5433-4602-927C-D188CD3156D5}"/>
  <tableColumns count="3">
    <tableColumn id="1" xr3:uid="{E9784017-8207-4B31-868F-9EB5B44DB7C2}" name="Line 6 SE"/>
    <tableColumn id="2" xr3:uid="{DF5CBAA6-A2FA-4CB4-B3D3-0186A4CF1300}" name="2021_x000a_net earnings "/>
    <tableColumn id="3" xr3:uid="{9A146B5D-C794-43BB-A839-ED007E4BE3DB}" name="2020_x000a_net earnings "/>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77F607-BD78-4D70-BEDC-F3F356245393}" name="Table310" displayName="Table310" ref="A11:D23" totalsRowShown="0" headerRowDxfId="0">
  <autoFilter ref="A11:D23" xr:uid="{08B59B0C-A001-40BF-BAAF-51A8866A67F6}"/>
  <tableColumns count="4">
    <tableColumn id="1" xr3:uid="{E4BFA0BC-60D2-4831-916B-0214F9DCE86E}" name="Column1"/>
    <tableColumn id="2" xr3:uid="{761B390B-AEB4-476A-8903-7734100B7442}" name="Column2"/>
    <tableColumn id="3" xr3:uid="{334F17BE-A73D-4BCA-9E97-F8E5DFBDD911}" name="Column3"/>
    <tableColumn id="4" xr3:uid="{BF31CC55-F47C-4D17-B202-76D71882CA12}" name="Column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E239A10-D65C-4CF1-8848-1DF72C1B4349}" name="Table73814" displayName="Table73814" ref="B17:C22" totalsRowShown="0" headerRowDxfId="11" tableBorderDxfId="10">
  <tableColumns count="2">
    <tableColumn id="1" xr3:uid="{C4008DF8-81DC-4050-832A-120653428A09}" name="Tax Credits"/>
    <tableColumn id="2" xr3:uid="{4BFF4D9C-4F9F-40CD-A25E-DED3B63D3AEA}" name="Total Amount"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6068A6-684B-44BF-B609-C1768BBFF2EA}" name="Table15" displayName="Table15" ref="A3:C6" totalsRowShown="0">
  <autoFilter ref="A3:C6" xr:uid="{DEC6FACC-5433-4602-927C-D188CD3156D5}"/>
  <tableColumns count="3">
    <tableColumn id="1" xr3:uid="{91D6AB75-A443-42F1-90D6-D0B60FCF59B9}" name="Line 6 SE Sch"/>
    <tableColumn id="2" xr3:uid="{4A9A3AA4-29A1-4A9D-BD36-C63082FF6AD5}" name="2020 _x000a_net earnings "/>
    <tableColumn id="3" xr3:uid="{71D5D887-2FA7-415A-9552-8BFE4C32ECB4}" name="2019_x000a_net earnings "/>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F842CE-6C4F-40EF-9518-4DB9BB7039A8}" name="Table36" displayName="Table36" ref="A11:D21" totalsRowShown="0" headerRowDxfId="8">
  <autoFilter ref="A11:D21" xr:uid="{08B59B0C-A001-40BF-BAAF-51A8866A67F6}"/>
  <tableColumns count="4">
    <tableColumn id="1" xr3:uid="{113DD178-3302-427B-8571-C242686E85AC}" name="Column1"/>
    <tableColumn id="2" xr3:uid="{278CE101-EEC0-46AF-B65B-F6308D7BFADC}" name="2020"/>
    <tableColumn id="3" xr3:uid="{3D233253-3B68-448E-B9AF-0A072A2530EE}" name="2019"/>
    <tableColumn id="4" xr3:uid="{5D2AE27C-1734-4D65-8A69-F0FFAB9D67EB}" name="Maximu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0D610E6-CD28-43A6-9669-1DEA0E057B8A}" name="Table367" displayName="Table367" ref="A24:D34" totalsRowShown="0" headerRowDxfId="7">
  <autoFilter ref="A24:D34" xr:uid="{40D610E6-CD28-43A6-9669-1DEA0E057B8A}"/>
  <tableColumns count="4">
    <tableColumn id="1" xr3:uid="{4FE5CD9F-7D3D-4B55-949F-9E925DCEFA8D}" name="Column1"/>
    <tableColumn id="2" xr3:uid="{617B4BD0-D5F2-4DB1-85BE-962B8BDDAC0D}" name="2020"/>
    <tableColumn id="3" xr3:uid="{80E1DD77-F0BA-46FC-8EF5-B416760DE50E}" name="2019"/>
    <tableColumn id="4" xr3:uid="{247215A8-AFBD-4BE8-91E8-CA0A5C3C15F5}" name="Maximum"/>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C6FACC-5433-4602-927C-D188CD3156D5}" name="Table1" displayName="Table1" ref="A3:C6" totalsRowShown="0">
  <autoFilter ref="A3:C6" xr:uid="{DEC6FACC-5433-4602-927C-D188CD3156D5}"/>
  <tableColumns count="3">
    <tableColumn id="1" xr3:uid="{864BAEA8-B078-436D-ACE9-0F1AB512A431}" name="Line 6 SE"/>
    <tableColumn id="2" xr3:uid="{93A6E37B-4D33-4839-9D38-CE5BDD744C47}" name="2020 _x000a_net earnings "/>
    <tableColumn id="3" xr3:uid="{A5A53B26-3762-4C38-A094-9ABCA98D67C6}" name="2019_x000a_net earnings "/>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59B0C-A001-40BF-BAAF-51A8866A67F6}" name="Table3" displayName="Table3" ref="A11:D23" totalsRowShown="0" headerRowDxfId="6">
  <autoFilter ref="A11:D23" xr:uid="{08B59B0C-A001-40BF-BAAF-51A8866A67F6}"/>
  <tableColumns count="4">
    <tableColumn id="1" xr3:uid="{23D51535-3FCE-453F-907A-C932220F5272}" name="Column1"/>
    <tableColumn id="2" xr3:uid="{7B481E4C-C47E-4F15-9FA7-35AE78B966D3}" name="Column2"/>
    <tableColumn id="3" xr3:uid="{A42A67C4-A07F-4687-B766-4BB295C3FD91}" name="Column3"/>
    <tableColumn id="4" xr3:uid="{91B2257C-CB4D-4E47-9CE0-666C5739FD90}" name="Column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3BE2DFE-1001-4DC4-BEFE-D415DDE797D8}" name="Table1515" displayName="Table1515" ref="A3:C6" totalsRowShown="0">
  <autoFilter ref="A3:C6" xr:uid="{DEC6FACC-5433-4602-927C-D188CD3156D5}"/>
  <tableColumns count="3">
    <tableColumn id="1" xr3:uid="{62AFC31C-6632-4DC5-BEAB-1AE4BF4DDF66}" name="Line 6 SE"/>
    <tableColumn id="2" xr3:uid="{834601E2-A7BB-43B8-9CC8-A5437F35EFA0}" name="2021 _x000a_net earnings "/>
    <tableColumn id="3" xr3:uid="{381ED0B1-3860-4215-9CE6-220B176E889F}" name="2020_x000a_net earnings "/>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D80BFF-42EA-423E-96F1-48FE3E806899}" name="Table3616" displayName="Table3616" ref="A11:D21" totalsRowShown="0" headerRowDxfId="5">
  <autoFilter ref="A11:D21" xr:uid="{08B59B0C-A001-40BF-BAAF-51A8866A67F6}"/>
  <tableColumns count="4">
    <tableColumn id="1" xr3:uid="{41E4C3B6-C46F-4906-B35B-57179831BC98}" name="Column1"/>
    <tableColumn id="2" xr3:uid="{93DBA94F-EE35-4EFF-A518-18ADFC5FAD0B}" name="2020"/>
    <tableColumn id="3" xr3:uid="{26695E85-E920-4BF9-8BDE-931E99F23BAD}" name="2019"/>
    <tableColumn id="4" xr3:uid="{655F0A07-C2D1-4D02-9856-5EB2108238B0}" name="Maximum"/>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table" Target="../tables/table5.xml"/><Relationship Id="rId2" Type="http://schemas.openxmlformats.org/officeDocument/2006/relationships/printerSettings" Target="../printerSettings/printerSettings1.bin"/><Relationship Id="rId1" Type="http://schemas.openxmlformats.org/officeDocument/2006/relationships/hyperlink" Target="https://www.irs.gov/pub/irs-drop/n-20-54.pdf"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2.bin"/><Relationship Id="rId1" Type="http://schemas.openxmlformats.org/officeDocument/2006/relationships/hyperlink" Target="https://www.irs.gov/newsroom/special-issues-for-employees" TargetMode="Externa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printerSettings" Target="../printerSettings/printerSettings3.bin"/><Relationship Id="rId1" Type="http://schemas.openxmlformats.org/officeDocument/2006/relationships/hyperlink" Target="https://www.irs.gov/pub/irs-drop/n-20-54.pdf"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4.bin"/><Relationship Id="rId1" Type="http://schemas.openxmlformats.org/officeDocument/2006/relationships/hyperlink" Target="https://www.irs.gov/newsroom/special-issues-for-employees" TargetMode="Externa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printerSettings" Target="../printerSettings/printerSettings5.bin"/><Relationship Id="rId1" Type="http://schemas.openxmlformats.org/officeDocument/2006/relationships/hyperlink" Target="https://www.irs.gov/instructions/i7202" TargetMode="Externa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irs.gov/instructions/i7202" TargetMode="External"/><Relationship Id="rId1" Type="http://schemas.openxmlformats.org/officeDocument/2006/relationships/hyperlink" Target="https://www.irs.gov/newsroom/tax-credits-for-paid-leave-under-the-american-rescue-plan-act-of-2021-specific-provisions-related-to-self-employed-individuals"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626F-675B-4D8A-8202-D69A9523B89E}">
  <dimension ref="A3:I28"/>
  <sheetViews>
    <sheetView topLeftCell="A15" workbookViewId="0">
      <selection activeCell="A14" sqref="A14:XFD17"/>
    </sheetView>
  </sheetViews>
  <sheetFormatPr defaultRowHeight="14.25" x14ac:dyDescent="0.45"/>
  <cols>
    <col min="1" max="1" width="3.86328125" customWidth="1"/>
    <col min="2" max="2" width="44.9296875" customWidth="1"/>
    <col min="3" max="3" width="18.9296875" customWidth="1"/>
    <col min="4" max="4" width="15.59765625" customWidth="1"/>
    <col min="5" max="5" width="3.06640625" customWidth="1"/>
    <col min="6" max="6" width="44.796875" bestFit="1" customWidth="1"/>
    <col min="7" max="8" width="15.59765625" customWidth="1"/>
    <col min="9" max="9" width="2.9296875" customWidth="1"/>
    <col min="10" max="10" width="15.59765625" customWidth="1"/>
  </cols>
  <sheetData>
    <row r="3" spans="2:6" x14ac:dyDescent="0.45">
      <c r="B3" s="25" t="s">
        <v>53</v>
      </c>
      <c r="C3" s="26" t="s">
        <v>54</v>
      </c>
    </row>
    <row r="4" spans="2:6" x14ac:dyDescent="0.45">
      <c r="B4" s="4" t="s">
        <v>55</v>
      </c>
      <c r="C4" s="37">
        <f>'SL 2020'!B37</f>
        <v>0</v>
      </c>
    </row>
    <row r="5" spans="2:6" x14ac:dyDescent="0.45">
      <c r="B5" s="4" t="s">
        <v>56</v>
      </c>
      <c r="C5" s="37">
        <f>'QFL 2020'!B21</f>
        <v>0</v>
      </c>
    </row>
    <row r="6" spans="2:6" x14ac:dyDescent="0.45">
      <c r="B6" s="4" t="s">
        <v>85</v>
      </c>
      <c r="C6" s="37">
        <f>'SL 2021 Q1 Part I'!B37</f>
        <v>4070</v>
      </c>
    </row>
    <row r="7" spans="2:6" x14ac:dyDescent="0.45">
      <c r="B7" s="4" t="s">
        <v>86</v>
      </c>
      <c r="C7" s="37">
        <f>'QFL 2021 Q1 Part II'!B21</f>
        <v>10000</v>
      </c>
    </row>
    <row r="8" spans="2:6" x14ac:dyDescent="0.45">
      <c r="B8" s="4" t="s">
        <v>87</v>
      </c>
      <c r="C8" s="37">
        <f>'SL 2021 Q2 + Q3 Part III'!B37</f>
        <v>2625</v>
      </c>
    </row>
    <row r="9" spans="2:6" x14ac:dyDescent="0.45">
      <c r="B9" s="4" t="s">
        <v>88</v>
      </c>
      <c r="C9" s="37">
        <f>'QFL 2021 Q2 + Q3 Part IV'!B21</f>
        <v>12000</v>
      </c>
    </row>
    <row r="10" spans="2:6" x14ac:dyDescent="0.45">
      <c r="C10" s="37"/>
    </row>
    <row r="11" spans="2:6" x14ac:dyDescent="0.45">
      <c r="B11" s="24" t="s">
        <v>57</v>
      </c>
      <c r="C11" s="62">
        <f>SUBTOTAL(109,C4:C10)</f>
        <v>28695</v>
      </c>
    </row>
    <row r="12" spans="2:6" x14ac:dyDescent="0.45">
      <c r="C12" s="3"/>
    </row>
    <row r="13" spans="2:6" x14ac:dyDescent="0.45">
      <c r="C13" s="18"/>
    </row>
    <row r="15" spans="2:6" ht="14.65" thickBot="1" x14ac:dyDescent="0.5"/>
    <row r="16" spans="2:6" ht="14.65" thickBot="1" x14ac:dyDescent="0.5">
      <c r="B16" s="91"/>
      <c r="C16" s="92"/>
      <c r="D16" s="63"/>
      <c r="E16" s="77"/>
      <c r="F16" s="30"/>
    </row>
    <row r="17" spans="1:9" ht="12.75" customHeight="1" x14ac:dyDescent="0.45">
      <c r="B17" s="64" t="s">
        <v>53</v>
      </c>
      <c r="C17" s="95" t="s">
        <v>106</v>
      </c>
      <c r="D17" s="74" t="s">
        <v>107</v>
      </c>
      <c r="E17" s="78"/>
      <c r="F17" s="65" t="s">
        <v>108</v>
      </c>
    </row>
    <row r="18" spans="1:9" x14ac:dyDescent="0.45">
      <c r="B18" s="66" t="s">
        <v>74</v>
      </c>
      <c r="C18" s="68">
        <f>SUM(C4:C5)</f>
        <v>0</v>
      </c>
      <c r="D18" s="75"/>
      <c r="E18" s="79"/>
      <c r="F18" s="67">
        <f>Table73814[[#This Row],[Total Amount]]-D18</f>
        <v>0</v>
      </c>
    </row>
    <row r="19" spans="1:9" ht="4.5" customHeight="1" x14ac:dyDescent="0.45">
      <c r="B19" s="66"/>
      <c r="C19" s="68"/>
      <c r="D19" s="37"/>
      <c r="E19" s="80"/>
      <c r="F19" s="68"/>
    </row>
    <row r="20" spans="1:9" ht="13.9" customHeight="1" x14ac:dyDescent="0.45">
      <c r="B20" s="66" t="s">
        <v>75</v>
      </c>
      <c r="C20" s="68">
        <f>SUM(C6:C9)</f>
        <v>28695</v>
      </c>
      <c r="D20" s="75"/>
      <c r="E20" s="79"/>
      <c r="F20" s="67">
        <f>Table73814[[#This Row],[Total Amount]]-D20</f>
        <v>28695</v>
      </c>
    </row>
    <row r="21" spans="1:9" x14ac:dyDescent="0.45">
      <c r="B21" s="83"/>
      <c r="C21" s="96"/>
      <c r="D21" s="76"/>
      <c r="E21" s="80"/>
      <c r="F21" s="69"/>
    </row>
    <row r="22" spans="1:9" ht="14.65" thickBot="1" x14ac:dyDescent="0.5">
      <c r="B22" s="70" t="s">
        <v>57</v>
      </c>
      <c r="C22" s="72">
        <f>SUM(C18:C21)</f>
        <v>28695</v>
      </c>
      <c r="D22" s="71">
        <f>SUM(D18:D20)</f>
        <v>0</v>
      </c>
      <c r="E22" s="81"/>
      <c r="F22" s="72">
        <f>Table73814[[#This Row],[Total Amount]]-D22</f>
        <v>28695</v>
      </c>
    </row>
    <row r="23" spans="1:9" ht="14.65" thickBot="1" x14ac:dyDescent="0.5">
      <c r="B23" s="93"/>
      <c r="C23" s="94"/>
      <c r="D23" s="73"/>
      <c r="E23" s="82"/>
      <c r="F23" s="89"/>
    </row>
    <row r="24" spans="1:9" ht="14.65" thickBot="1" x14ac:dyDescent="0.5">
      <c r="B24" s="86" t="s">
        <v>109</v>
      </c>
      <c r="C24" s="87"/>
      <c r="D24" s="87"/>
      <c r="E24" s="87"/>
      <c r="F24" s="88"/>
    </row>
    <row r="25" spans="1:9" x14ac:dyDescent="0.45">
      <c r="B25" s="84"/>
      <c r="C25" s="84"/>
      <c r="D25" s="84"/>
      <c r="E25" s="84"/>
      <c r="F25" s="84"/>
    </row>
    <row r="26" spans="1:9" x14ac:dyDescent="0.45">
      <c r="A26" s="84"/>
      <c r="B26" s="84"/>
      <c r="C26" s="85">
        <f>D22/C22</f>
        <v>0</v>
      </c>
      <c r="D26" s="84"/>
      <c r="E26" s="84"/>
      <c r="F26" s="84"/>
    </row>
    <row r="27" spans="1:9" x14ac:dyDescent="0.45">
      <c r="A27" s="84"/>
      <c r="D27" s="84"/>
      <c r="E27" s="84"/>
      <c r="F27" s="84"/>
      <c r="G27" s="84"/>
      <c r="H27" s="84"/>
      <c r="I27" s="84"/>
    </row>
    <row r="28" spans="1:9" x14ac:dyDescent="0.45">
      <c r="A28" s="84"/>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42E3-F2FA-49DF-B0CC-5B989CB0DA32}">
  <sheetPr>
    <tabColor theme="9" tint="0.59999389629810485"/>
  </sheetPr>
  <dimension ref="A2:V63"/>
  <sheetViews>
    <sheetView tabSelected="1" topLeftCell="A38" workbookViewId="0">
      <selection activeCell="A42" sqref="A42:A46"/>
    </sheetView>
  </sheetViews>
  <sheetFormatPr defaultRowHeight="14.25" x14ac:dyDescent="0.45"/>
  <cols>
    <col min="1" max="1" width="72.796875" customWidth="1"/>
    <col min="2" max="2" width="16.6640625" customWidth="1"/>
    <col min="3" max="3" width="22.19921875" customWidth="1"/>
    <col min="4" max="4" width="15.86328125" customWidth="1"/>
    <col min="6" max="6" width="13.46484375" customWidth="1"/>
    <col min="7" max="8" width="10.19921875" bestFit="1" customWidth="1"/>
  </cols>
  <sheetData>
    <row r="2" spans="1:9" x14ac:dyDescent="0.45">
      <c r="D2" s="2"/>
      <c r="E2" s="2"/>
    </row>
    <row r="3" spans="1:9" ht="57" customHeight="1" x14ac:dyDescent="0.45">
      <c r="A3" t="s">
        <v>97</v>
      </c>
      <c r="B3" s="5" t="s">
        <v>0</v>
      </c>
      <c r="C3" s="5" t="s">
        <v>1</v>
      </c>
    </row>
    <row r="4" spans="1:9" x14ac:dyDescent="0.45">
      <c r="B4" s="3">
        <v>0</v>
      </c>
      <c r="C4" s="3">
        <v>0</v>
      </c>
    </row>
    <row r="5" spans="1:9" x14ac:dyDescent="0.45">
      <c r="A5" s="4" t="s">
        <v>2</v>
      </c>
      <c r="B5" s="2">
        <v>260</v>
      </c>
      <c r="C5" s="2">
        <v>260</v>
      </c>
    </row>
    <row r="6" spans="1:9" x14ac:dyDescent="0.45">
      <c r="A6" s="4" t="s">
        <v>3</v>
      </c>
      <c r="B6" s="37">
        <f>B4/B5</f>
        <v>0</v>
      </c>
      <c r="C6" s="37">
        <f>C4/C5</f>
        <v>0</v>
      </c>
    </row>
    <row r="7" spans="1:9" x14ac:dyDescent="0.45">
      <c r="A7" s="4" t="s">
        <v>77</v>
      </c>
      <c r="B7" s="37">
        <f>ROUND(B6,-0.01)</f>
        <v>0</v>
      </c>
      <c r="C7" s="37">
        <f>ROUND(C6,-0.01)</f>
        <v>0</v>
      </c>
    </row>
    <row r="10" spans="1:9" x14ac:dyDescent="0.45">
      <c r="A10" s="32"/>
      <c r="F10" t="s">
        <v>79</v>
      </c>
    </row>
    <row r="11" spans="1:9" ht="15.75" x14ac:dyDescent="0.5">
      <c r="A11" s="9" t="s">
        <v>7</v>
      </c>
      <c r="B11" s="21" t="s">
        <v>32</v>
      </c>
      <c r="C11" s="21" t="s">
        <v>33</v>
      </c>
      <c r="D11" s="22" t="s">
        <v>34</v>
      </c>
      <c r="F11" s="51">
        <v>2020</v>
      </c>
      <c r="G11" s="35"/>
      <c r="H11" s="35"/>
      <c r="I11">
        <f>H11-G11+1</f>
        <v>1</v>
      </c>
    </row>
    <row r="12" spans="1:9" ht="15.75" x14ac:dyDescent="0.5">
      <c r="B12" s="8" t="s">
        <v>19</v>
      </c>
      <c r="C12" s="8"/>
    </row>
    <row r="13" spans="1:9" x14ac:dyDescent="0.45">
      <c r="A13" s="4" t="s">
        <v>82</v>
      </c>
      <c r="B13">
        <v>5</v>
      </c>
    </row>
    <row r="14" spans="1:9" ht="15.75" x14ac:dyDescent="0.5">
      <c r="A14" s="6" t="s">
        <v>17</v>
      </c>
      <c r="B14">
        <f>MIN($B$13,10)</f>
        <v>5</v>
      </c>
      <c r="C14">
        <f t="shared" ref="C14:D14" si="0">MIN($B$13,10)</f>
        <v>5</v>
      </c>
      <c r="D14">
        <f t="shared" si="0"/>
        <v>5</v>
      </c>
    </row>
    <row r="15" spans="1:9" ht="47.25" x14ac:dyDescent="0.5">
      <c r="A15" s="7" t="s">
        <v>31</v>
      </c>
      <c r="B15" s="38">
        <f>100%*$B$7</f>
        <v>0</v>
      </c>
      <c r="C15" s="38">
        <f>100%*$C$7</f>
        <v>0</v>
      </c>
      <c r="D15" s="39">
        <v>511</v>
      </c>
    </row>
    <row r="16" spans="1:9" x14ac:dyDescent="0.45">
      <c r="B16" s="37"/>
      <c r="C16" s="37"/>
      <c r="D16" s="37"/>
    </row>
    <row r="17" spans="1:9" x14ac:dyDescent="0.45">
      <c r="B17" s="40">
        <f>B14*B15</f>
        <v>0</v>
      </c>
      <c r="C17" s="40">
        <f>C14*C15</f>
        <v>0</v>
      </c>
      <c r="D17" s="40">
        <f>D14*D15</f>
        <v>2555</v>
      </c>
      <c r="G17" s="35"/>
      <c r="H17" s="35"/>
    </row>
    <row r="18" spans="1:9" x14ac:dyDescent="0.45">
      <c r="B18" s="37"/>
      <c r="C18" s="37"/>
      <c r="D18" s="37"/>
      <c r="G18" s="35"/>
      <c r="H18" s="35"/>
    </row>
    <row r="19" spans="1:9" ht="15.75" x14ac:dyDescent="0.5">
      <c r="A19" s="6" t="s">
        <v>49</v>
      </c>
      <c r="B19" s="40">
        <f>MAX(B17,C17)</f>
        <v>0</v>
      </c>
      <c r="C19" s="37"/>
      <c r="D19" s="40">
        <f>D17</f>
        <v>2555</v>
      </c>
      <c r="G19" s="35"/>
      <c r="H19" s="35"/>
    </row>
    <row r="20" spans="1:9" ht="15.75" x14ac:dyDescent="0.5">
      <c r="A20" s="6" t="s">
        <v>50</v>
      </c>
      <c r="B20" s="40">
        <f>MIN(B19,D19)</f>
        <v>0</v>
      </c>
      <c r="C20" s="37"/>
      <c r="D20" s="37"/>
      <c r="G20" s="35"/>
      <c r="H20" s="35"/>
      <c r="I20" s="36"/>
    </row>
    <row r="21" spans="1:9" ht="18" x14ac:dyDescent="0.55000000000000004">
      <c r="A21" s="16" t="s">
        <v>47</v>
      </c>
      <c r="B21" s="41">
        <f>MIN(B19,D19)</f>
        <v>0</v>
      </c>
      <c r="C21" s="42"/>
      <c r="D21" s="42"/>
    </row>
    <row r="23" spans="1:9" x14ac:dyDescent="0.45">
      <c r="A23" s="32"/>
      <c r="F23" t="s">
        <v>79</v>
      </c>
    </row>
    <row r="24" spans="1:9" ht="15.75" x14ac:dyDescent="0.5">
      <c r="A24" s="9" t="s">
        <v>7</v>
      </c>
      <c r="B24" s="21" t="s">
        <v>32</v>
      </c>
      <c r="C24" s="21" t="s">
        <v>33</v>
      </c>
      <c r="D24" s="22" t="s">
        <v>34</v>
      </c>
      <c r="F24" s="51">
        <v>2020</v>
      </c>
      <c r="G24" s="52"/>
      <c r="H24" s="52"/>
      <c r="I24" s="51">
        <f>H24-G24+1</f>
        <v>1</v>
      </c>
    </row>
    <row r="25" spans="1:9" ht="15.75" x14ac:dyDescent="0.5">
      <c r="B25" s="8" t="s">
        <v>23</v>
      </c>
      <c r="C25" s="8"/>
      <c r="F25" s="51">
        <v>2020</v>
      </c>
      <c r="G25" s="52"/>
      <c r="H25" s="52"/>
      <c r="I25" s="51">
        <f>H25-G25+1</f>
        <v>1</v>
      </c>
    </row>
    <row r="26" spans="1:9" x14ac:dyDescent="0.45">
      <c r="A26" s="4" t="s">
        <v>82</v>
      </c>
      <c r="B26">
        <v>20</v>
      </c>
      <c r="F26" s="51">
        <v>2020</v>
      </c>
      <c r="G26" s="52"/>
      <c r="H26" s="52"/>
      <c r="I26" s="53">
        <f t="shared" ref="I26" si="1">H26-G26</f>
        <v>0</v>
      </c>
    </row>
    <row r="27" spans="1:9" x14ac:dyDescent="0.45">
      <c r="B27">
        <f>MIN($B$26,10-B14)</f>
        <v>5</v>
      </c>
      <c r="C27">
        <f t="shared" ref="C27:D27" si="2">MIN($B$26,10-C14)</f>
        <v>5</v>
      </c>
      <c r="D27">
        <f t="shared" si="2"/>
        <v>5</v>
      </c>
      <c r="F27" s="51"/>
      <c r="G27" s="51"/>
      <c r="H27" s="51"/>
      <c r="I27" s="51">
        <f>SUM(I24:I26)</f>
        <v>2</v>
      </c>
    </row>
    <row r="28" spans="1:9" ht="15.75" x14ac:dyDescent="0.5">
      <c r="A28" s="6" t="s">
        <v>93</v>
      </c>
      <c r="B28" s="38">
        <f>ROUND(67%*B7,-0.01)</f>
        <v>0</v>
      </c>
      <c r="C28" s="38">
        <f>ROUND(67%*C7,-0.01)</f>
        <v>0</v>
      </c>
      <c r="D28" s="39">
        <v>200</v>
      </c>
      <c r="G28" s="35"/>
      <c r="H28" s="35"/>
    </row>
    <row r="29" spans="1:9" x14ac:dyDescent="0.45">
      <c r="B29" s="37"/>
      <c r="C29" s="37"/>
      <c r="D29" s="37"/>
    </row>
    <row r="30" spans="1:9" x14ac:dyDescent="0.45">
      <c r="B30" s="40">
        <f>B27*B28</f>
        <v>0</v>
      </c>
      <c r="C30" s="40">
        <f t="shared" ref="C30:D30" si="3">C27*C28</f>
        <v>0</v>
      </c>
      <c r="D30" s="40">
        <f t="shared" si="3"/>
        <v>1000</v>
      </c>
    </row>
    <row r="31" spans="1:9" x14ac:dyDescent="0.45">
      <c r="B31" s="37"/>
      <c r="C31" s="37"/>
      <c r="D31" s="37"/>
    </row>
    <row r="32" spans="1:9" ht="15.75" x14ac:dyDescent="0.5">
      <c r="A32" s="6" t="s">
        <v>49</v>
      </c>
      <c r="B32" s="40">
        <f>MAX(B30,C30)</f>
        <v>0</v>
      </c>
      <c r="C32" s="37"/>
      <c r="D32" s="40">
        <f>D30</f>
        <v>1000</v>
      </c>
    </row>
    <row r="33" spans="1:7" ht="15.75" x14ac:dyDescent="0.5">
      <c r="A33" s="6" t="s">
        <v>50</v>
      </c>
      <c r="B33" s="40">
        <f>MIN(B32,D32)</f>
        <v>0</v>
      </c>
      <c r="C33" s="37"/>
      <c r="D33" s="37"/>
    </row>
    <row r="34" spans="1:7" ht="18" x14ac:dyDescent="0.55000000000000004">
      <c r="A34" s="16" t="s">
        <v>46</v>
      </c>
      <c r="B34" s="41">
        <f>IF('QFL 2020'!B20&lt;B33,B33,0)</f>
        <v>0</v>
      </c>
      <c r="C34" s="42"/>
      <c r="D34" s="42"/>
    </row>
    <row r="37" spans="1:7" ht="23.25" x14ac:dyDescent="0.7">
      <c r="A37" s="17" t="s">
        <v>22</v>
      </c>
      <c r="B37" s="43">
        <f>(MAX(B21,B34))+B34</f>
        <v>0</v>
      </c>
    </row>
    <row r="41" spans="1:7" ht="17.25" x14ac:dyDescent="0.45">
      <c r="A41" s="11" t="s">
        <v>11</v>
      </c>
    </row>
    <row r="42" spans="1:7" ht="15.75" x14ac:dyDescent="0.45">
      <c r="A42" s="12" t="s">
        <v>12</v>
      </c>
    </row>
    <row r="43" spans="1:7" x14ac:dyDescent="0.45">
      <c r="A43" s="13"/>
    </row>
    <row r="44" spans="1:7" ht="15.75" x14ac:dyDescent="0.45">
      <c r="A44" s="14" t="s">
        <v>13</v>
      </c>
    </row>
    <row r="45" spans="1:7" ht="15.75" x14ac:dyDescent="0.45">
      <c r="A45" s="14" t="s">
        <v>14</v>
      </c>
    </row>
    <row r="46" spans="1:7" ht="15.75" x14ac:dyDescent="0.45">
      <c r="A46" s="90" t="s">
        <v>15</v>
      </c>
    </row>
    <row r="47" spans="1:7" ht="74.25" customHeight="1" x14ac:dyDescent="0.45">
      <c r="A47" s="97" t="s">
        <v>27</v>
      </c>
      <c r="B47" s="97"/>
      <c r="C47" s="97"/>
      <c r="D47" s="97"/>
      <c r="E47" s="97"/>
      <c r="F47" s="97"/>
      <c r="G47" s="97"/>
    </row>
    <row r="48" spans="1:7" ht="15.75" x14ac:dyDescent="0.45">
      <c r="A48" s="12" t="s">
        <v>12</v>
      </c>
    </row>
    <row r="49" spans="1:22" x14ac:dyDescent="0.45">
      <c r="A49" s="13"/>
    </row>
    <row r="50" spans="1:22" ht="15.75" x14ac:dyDescent="0.45">
      <c r="A50" s="14" t="s">
        <v>24</v>
      </c>
    </row>
    <row r="51" spans="1:22" ht="15.75" x14ac:dyDescent="0.45">
      <c r="A51" s="14" t="s">
        <v>25</v>
      </c>
    </row>
    <row r="52" spans="1:22" ht="15.75" x14ac:dyDescent="0.45">
      <c r="A52" s="14" t="s">
        <v>26</v>
      </c>
    </row>
    <row r="53" spans="1:22" ht="44.1" customHeight="1" x14ac:dyDescent="0.45">
      <c r="A53" s="97" t="s">
        <v>28</v>
      </c>
      <c r="B53" s="97"/>
      <c r="C53" s="97"/>
      <c r="D53" s="97"/>
      <c r="E53" s="97"/>
      <c r="F53" s="97"/>
      <c r="G53" s="97"/>
      <c r="H53" s="19"/>
      <c r="I53" s="19"/>
      <c r="J53" s="19"/>
      <c r="K53" s="19"/>
      <c r="L53" s="19"/>
      <c r="M53" s="19"/>
      <c r="N53" s="19"/>
      <c r="O53" s="19"/>
      <c r="P53" s="19"/>
      <c r="Q53" s="19"/>
      <c r="R53" s="19"/>
      <c r="S53" s="19"/>
      <c r="T53" s="19"/>
      <c r="U53" s="19"/>
      <c r="V53" s="19"/>
    </row>
    <row r="54" spans="1:22" ht="59.1" customHeight="1" x14ac:dyDescent="0.45">
      <c r="A54" s="98" t="s">
        <v>16</v>
      </c>
      <c r="B54" s="98"/>
      <c r="C54" s="98"/>
      <c r="D54" s="98"/>
      <c r="E54" s="98"/>
      <c r="F54" s="98"/>
      <c r="G54" s="98"/>
    </row>
    <row r="55" spans="1:22" ht="15.75" customHeight="1" x14ac:dyDescent="0.45">
      <c r="A55" s="100" t="s">
        <v>84</v>
      </c>
      <c r="B55" s="100"/>
      <c r="C55" s="100"/>
      <c r="D55" s="100"/>
      <c r="E55" s="100"/>
      <c r="F55" s="100"/>
      <c r="G55" s="100"/>
    </row>
    <row r="56" spans="1:22" ht="32.25" customHeight="1" x14ac:dyDescent="0.45">
      <c r="A56" s="100"/>
      <c r="B56" s="100"/>
      <c r="C56" s="100"/>
      <c r="D56" s="100"/>
      <c r="E56" s="100"/>
      <c r="F56" s="100"/>
      <c r="G56" s="100"/>
    </row>
    <row r="57" spans="1:22" ht="32.25" customHeight="1" x14ac:dyDescent="0.45">
      <c r="A57" s="23"/>
      <c r="B57" s="23"/>
      <c r="C57" s="23"/>
      <c r="D57" s="23"/>
      <c r="E57" s="23"/>
      <c r="F57" s="23"/>
      <c r="G57" s="23"/>
    </row>
    <row r="58" spans="1:22" x14ac:dyDescent="0.45">
      <c r="A58" s="20" t="s">
        <v>29</v>
      </c>
    </row>
    <row r="59" spans="1:22" x14ac:dyDescent="0.45">
      <c r="A59" s="99" t="s">
        <v>30</v>
      </c>
      <c r="B59" s="99"/>
      <c r="C59" s="99"/>
      <c r="D59" s="99"/>
      <c r="E59" s="99"/>
      <c r="F59" s="99"/>
      <c r="G59" s="99"/>
    </row>
    <row r="60" spans="1:22" x14ac:dyDescent="0.45">
      <c r="A60" s="99"/>
      <c r="B60" s="99"/>
      <c r="C60" s="99"/>
      <c r="D60" s="99"/>
      <c r="E60" s="99"/>
      <c r="F60" s="99"/>
      <c r="G60" s="99"/>
    </row>
    <row r="61" spans="1:22" x14ac:dyDescent="0.45">
      <c r="A61" s="99"/>
      <c r="B61" s="99"/>
      <c r="C61" s="99"/>
      <c r="D61" s="99"/>
      <c r="E61" s="99"/>
      <c r="F61" s="99"/>
      <c r="G61" s="99"/>
    </row>
    <row r="62" spans="1:22" x14ac:dyDescent="0.45">
      <c r="A62" s="99"/>
      <c r="B62" s="99"/>
      <c r="C62" s="99"/>
      <c r="D62" s="99"/>
      <c r="E62" s="99"/>
      <c r="F62" s="99"/>
      <c r="G62" s="99"/>
    </row>
    <row r="63" spans="1:22" x14ac:dyDescent="0.45">
      <c r="A63" s="99"/>
      <c r="B63" s="99"/>
      <c r="C63" s="99"/>
      <c r="D63" s="99"/>
      <c r="E63" s="99"/>
      <c r="F63" s="99"/>
      <c r="G63" s="99"/>
    </row>
  </sheetData>
  <mergeCells count="5">
    <mergeCell ref="A47:G47"/>
    <mergeCell ref="A54:G54"/>
    <mergeCell ref="A53:G53"/>
    <mergeCell ref="A59:G63"/>
    <mergeCell ref="A55:G56"/>
  </mergeCells>
  <hyperlinks>
    <hyperlink ref="A58" r:id="rId1" xr:uid="{6FE12510-D7FB-455C-BAD0-7D8931605552}"/>
  </hyperlinks>
  <pageMargins left="0.7" right="0.7" top="0.75" bottom="0.75" header="0.3" footer="0.3"/>
  <pageSetup orientation="portrait" r:id="rId2"/>
  <drawing r:id="rId3"/>
  <legacyDrawing r:id="rId4"/>
  <tableParts count="3">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B2B14-887F-4AC7-A401-36B887E1DF03}">
  <sheetPr>
    <tabColor theme="9" tint="0.59999389629810485"/>
  </sheetPr>
  <dimension ref="A2:J29"/>
  <sheetViews>
    <sheetView topLeftCell="A25" workbookViewId="0">
      <selection activeCell="A28" sqref="A28:C28"/>
    </sheetView>
  </sheetViews>
  <sheetFormatPr defaultRowHeight="14.25" x14ac:dyDescent="0.45"/>
  <cols>
    <col min="1" max="1" width="43.46484375" customWidth="1"/>
    <col min="2" max="2" width="16.6640625" customWidth="1"/>
    <col min="3" max="3" width="22.19921875" customWidth="1"/>
    <col min="4" max="4" width="15.86328125" customWidth="1"/>
    <col min="8" max="9" width="10.19921875" bestFit="1" customWidth="1"/>
  </cols>
  <sheetData>
    <row r="2" spans="1:10" x14ac:dyDescent="0.45">
      <c r="D2" s="2"/>
      <c r="E2" s="2"/>
    </row>
    <row r="3" spans="1:10" ht="57" customHeight="1" x14ac:dyDescent="0.45">
      <c r="A3" t="s">
        <v>98</v>
      </c>
      <c r="B3" s="5" t="s">
        <v>0</v>
      </c>
      <c r="C3" s="5" t="s">
        <v>1</v>
      </c>
    </row>
    <row r="4" spans="1:10" x14ac:dyDescent="0.45">
      <c r="B4" s="47">
        <f>Table15[[#This Row],[2020 
net earnings ]]</f>
        <v>0</v>
      </c>
      <c r="C4" s="47">
        <f>Table15[[#This Row],[2019
net earnings ]]</f>
        <v>0</v>
      </c>
    </row>
    <row r="5" spans="1:10" x14ac:dyDescent="0.45">
      <c r="A5" s="4" t="s">
        <v>2</v>
      </c>
      <c r="B5" s="2">
        <v>260</v>
      </c>
      <c r="C5" s="2">
        <v>260</v>
      </c>
    </row>
    <row r="6" spans="1:10" x14ac:dyDescent="0.45">
      <c r="A6" s="4" t="s">
        <v>3</v>
      </c>
      <c r="B6" s="37">
        <f>B4/B5</f>
        <v>0</v>
      </c>
      <c r="C6" s="37">
        <f>C4/C5</f>
        <v>0</v>
      </c>
    </row>
    <row r="7" spans="1:10" s="37" customFormat="1" x14ac:dyDescent="0.45">
      <c r="A7" s="40" t="s">
        <v>77</v>
      </c>
      <c r="B7" s="37">
        <f>ROUND(B6,-0.01)</f>
        <v>0</v>
      </c>
      <c r="C7" s="37">
        <f>ROUND(C6,-0.01)</f>
        <v>0</v>
      </c>
    </row>
    <row r="9" spans="1:10" x14ac:dyDescent="0.45">
      <c r="B9" s="46"/>
    </row>
    <row r="10" spans="1:10" x14ac:dyDescent="0.45">
      <c r="A10" s="32"/>
      <c r="G10" t="s">
        <v>79</v>
      </c>
    </row>
    <row r="11" spans="1:10" ht="15.75" x14ac:dyDescent="0.5">
      <c r="A11" s="9" t="s">
        <v>7</v>
      </c>
      <c r="B11" s="10" t="s">
        <v>8</v>
      </c>
      <c r="C11" s="10" t="s">
        <v>9</v>
      </c>
      <c r="D11" s="9" t="s">
        <v>10</v>
      </c>
      <c r="G11" s="51">
        <v>2020</v>
      </c>
      <c r="H11" s="52"/>
      <c r="I11" s="52"/>
      <c r="J11" s="51">
        <f>I11-H11+1</f>
        <v>1</v>
      </c>
    </row>
    <row r="12" spans="1:10" ht="15.75" x14ac:dyDescent="0.5">
      <c r="B12" s="8" t="s">
        <v>90</v>
      </c>
      <c r="C12" s="8"/>
      <c r="G12" s="51">
        <v>2020</v>
      </c>
      <c r="H12" s="52"/>
      <c r="I12" s="52"/>
      <c r="J12" s="51"/>
    </row>
    <row r="13" spans="1:10" x14ac:dyDescent="0.45">
      <c r="A13" s="4" t="s">
        <v>81</v>
      </c>
      <c r="B13">
        <v>55</v>
      </c>
      <c r="G13" s="51">
        <v>2020</v>
      </c>
      <c r="H13" s="52"/>
      <c r="I13" s="52"/>
      <c r="J13" s="51"/>
    </row>
    <row r="14" spans="1:10" ht="15.75" x14ac:dyDescent="0.5">
      <c r="A14" s="6" t="s">
        <v>4</v>
      </c>
      <c r="B14">
        <f>(MIN($B$13,50))</f>
        <v>50</v>
      </c>
      <c r="C14">
        <f t="shared" ref="C14:D14" si="0">MIN($B$13,50)</f>
        <v>50</v>
      </c>
      <c r="D14">
        <f t="shared" si="0"/>
        <v>50</v>
      </c>
      <c r="G14" s="51"/>
      <c r="H14" s="51"/>
      <c r="I14" s="51"/>
      <c r="J14" s="51">
        <f>SUM(J11:J13)</f>
        <v>1</v>
      </c>
    </row>
    <row r="15" spans="1:10" ht="63" x14ac:dyDescent="0.5">
      <c r="A15" s="7" t="s">
        <v>5</v>
      </c>
      <c r="B15" s="38">
        <f>ROUND(B7*0.67,-0.01)</f>
        <v>0</v>
      </c>
      <c r="C15" s="38">
        <f>ROUND(C7*0.67,-0.01)</f>
        <v>0</v>
      </c>
      <c r="D15" s="39">
        <v>200</v>
      </c>
      <c r="G15" s="51"/>
      <c r="H15" s="51"/>
      <c r="I15" s="51"/>
      <c r="J15" s="51"/>
    </row>
    <row r="16" spans="1:10" x14ac:dyDescent="0.45">
      <c r="B16" s="46"/>
    </row>
    <row r="17" spans="1:4" x14ac:dyDescent="0.45">
      <c r="B17" s="40">
        <f>B14*B15</f>
        <v>0</v>
      </c>
      <c r="C17" s="40">
        <f>C14*C15</f>
        <v>0</v>
      </c>
      <c r="D17" s="40">
        <f>D14*D15</f>
        <v>10000</v>
      </c>
    </row>
    <row r="19" spans="1:4" ht="15.75" x14ac:dyDescent="0.5">
      <c r="A19" s="6" t="s">
        <v>20</v>
      </c>
      <c r="B19" s="40">
        <f>MAX(B17,C17)</f>
        <v>0</v>
      </c>
      <c r="C19" s="37"/>
      <c r="D19" s="40">
        <f>D17</f>
        <v>10000</v>
      </c>
    </row>
    <row r="20" spans="1:4" ht="15.75" x14ac:dyDescent="0.5">
      <c r="A20" s="6" t="s">
        <v>21</v>
      </c>
      <c r="B20" s="40">
        <f>MIN(B19,D19)</f>
        <v>0</v>
      </c>
      <c r="C20" s="37"/>
      <c r="D20" s="37"/>
    </row>
    <row r="21" spans="1:4" ht="18" x14ac:dyDescent="0.55000000000000004">
      <c r="A21" s="16" t="s">
        <v>6</v>
      </c>
      <c r="B21" s="41">
        <f>IF('SL 2020'!B34=0,B20,0)</f>
        <v>0</v>
      </c>
      <c r="C21" s="44"/>
      <c r="D21" s="44"/>
    </row>
    <row r="22" spans="1:4" x14ac:dyDescent="0.45">
      <c r="B22" s="37"/>
      <c r="C22" s="37"/>
      <c r="D22" s="37"/>
    </row>
    <row r="23" spans="1:4" x14ac:dyDescent="0.45">
      <c r="B23" s="45">
        <f>200*50</f>
        <v>10000</v>
      </c>
      <c r="C23" s="37"/>
      <c r="D23" s="37"/>
    </row>
    <row r="25" spans="1:4" ht="201.75" customHeight="1" x14ac:dyDescent="0.45">
      <c r="A25" s="103" t="s">
        <v>111</v>
      </c>
      <c r="B25" s="103"/>
      <c r="C25" s="103"/>
      <c r="D25" s="103"/>
    </row>
    <row r="26" spans="1:4" x14ac:dyDescent="0.45">
      <c r="A26" s="15" t="s">
        <v>39</v>
      </c>
    </row>
    <row r="27" spans="1:4" ht="69" customHeight="1" x14ac:dyDescent="0.45">
      <c r="A27" s="101" t="s">
        <v>38</v>
      </c>
      <c r="B27" s="101"/>
      <c r="C27" s="101"/>
      <c r="D27" s="1"/>
    </row>
    <row r="28" spans="1:4" ht="127.5" customHeight="1" x14ac:dyDescent="0.45">
      <c r="A28" s="97" t="s">
        <v>113</v>
      </c>
      <c r="B28" s="97"/>
      <c r="C28" s="97"/>
      <c r="D28" s="1"/>
    </row>
    <row r="29" spans="1:4" ht="129" customHeight="1" x14ac:dyDescent="0.45">
      <c r="A29" s="102" t="s">
        <v>95</v>
      </c>
      <c r="B29" s="103"/>
      <c r="C29" s="103"/>
    </row>
  </sheetData>
  <mergeCells count="4">
    <mergeCell ref="A27:C27"/>
    <mergeCell ref="A28:C28"/>
    <mergeCell ref="A29:C29"/>
    <mergeCell ref="A25:D25"/>
  </mergeCells>
  <hyperlinks>
    <hyperlink ref="A26" r:id="rId1" location="specific-provisions-related-self-employed-individuals" display="https://www.irs.gov/newsroom/special-issues-for-employees - specific-provisions-related-self-employed-individuals" xr:uid="{49C7EF9B-1B5F-481E-BF9A-1780670806F9}"/>
  </hyperlinks>
  <pageMargins left="0.7" right="0.7" top="0.75" bottom="0.75" header="0.3" footer="0.3"/>
  <pageSetup orientation="portrait"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BFD5E-D2DC-4629-87BE-93E484432A45}">
  <sheetPr>
    <tabColor theme="8" tint="0.39997558519241921"/>
  </sheetPr>
  <dimension ref="A2:V64"/>
  <sheetViews>
    <sheetView topLeftCell="A17" zoomScale="90" zoomScaleNormal="90" workbookViewId="0">
      <selection activeCell="B27" sqref="B27:D27"/>
    </sheetView>
  </sheetViews>
  <sheetFormatPr defaultRowHeight="14.25" x14ac:dyDescent="0.45"/>
  <cols>
    <col min="1" max="1" width="77.19921875" customWidth="1"/>
    <col min="2" max="2" width="16.6640625" customWidth="1"/>
    <col min="3" max="3" width="22.19921875" customWidth="1"/>
    <col min="4" max="4" width="15.86328125" customWidth="1"/>
    <col min="6" max="6" width="13.46484375" customWidth="1"/>
    <col min="7" max="8" width="10.19921875" bestFit="1" customWidth="1"/>
  </cols>
  <sheetData>
    <row r="2" spans="1:9" x14ac:dyDescent="0.45">
      <c r="D2" s="2"/>
      <c r="E2" s="2"/>
    </row>
    <row r="3" spans="1:9" ht="57" customHeight="1" x14ac:dyDescent="0.45">
      <c r="A3" t="s">
        <v>98</v>
      </c>
      <c r="B3" s="5" t="s">
        <v>41</v>
      </c>
      <c r="C3" s="5" t="s">
        <v>42</v>
      </c>
    </row>
    <row r="4" spans="1:9" x14ac:dyDescent="0.45">
      <c r="B4" s="3">
        <v>105694</v>
      </c>
      <c r="C4" s="3">
        <f>Table15[[#This Row],[2020 
net earnings ]]</f>
        <v>0</v>
      </c>
    </row>
    <row r="5" spans="1:9" x14ac:dyDescent="0.45">
      <c r="A5" s="4" t="s">
        <v>2</v>
      </c>
      <c r="B5" s="2">
        <v>260</v>
      </c>
      <c r="C5" s="2">
        <v>260</v>
      </c>
    </row>
    <row r="6" spans="1:9" x14ac:dyDescent="0.45">
      <c r="A6" s="4" t="s">
        <v>3</v>
      </c>
      <c r="B6" s="37">
        <f>B4/B5</f>
        <v>406.51538461538462</v>
      </c>
      <c r="C6" s="37">
        <f>C4/C5</f>
        <v>0</v>
      </c>
    </row>
    <row r="7" spans="1:9" x14ac:dyDescent="0.45">
      <c r="A7" s="4" t="s">
        <v>77</v>
      </c>
      <c r="B7" s="37">
        <f>ROUND(B6,-0.01)</f>
        <v>407</v>
      </c>
      <c r="C7" s="37">
        <f>ROUND(C6,-0.01)</f>
        <v>0</v>
      </c>
    </row>
    <row r="10" spans="1:9" x14ac:dyDescent="0.45">
      <c r="A10" s="31"/>
      <c r="G10" s="35"/>
      <c r="H10" s="35"/>
    </row>
    <row r="11" spans="1:9" ht="15.75" x14ac:dyDescent="0.5">
      <c r="A11" s="9" t="s">
        <v>7</v>
      </c>
      <c r="B11" s="21" t="s">
        <v>32</v>
      </c>
      <c r="C11" s="21" t="s">
        <v>33</v>
      </c>
      <c r="D11" s="22" t="s">
        <v>34</v>
      </c>
      <c r="F11" s="48">
        <v>2021</v>
      </c>
      <c r="G11" s="49"/>
      <c r="H11" s="49"/>
      <c r="I11" s="50">
        <f>H11-G11+1</f>
        <v>1</v>
      </c>
    </row>
    <row r="12" spans="1:9" ht="15.75" x14ac:dyDescent="0.5">
      <c r="B12" s="8" t="s">
        <v>19</v>
      </c>
      <c r="C12" s="8"/>
    </row>
    <row r="13" spans="1:9" x14ac:dyDescent="0.45">
      <c r="A13" s="4" t="s">
        <v>83</v>
      </c>
      <c r="B13">
        <v>10</v>
      </c>
    </row>
    <row r="14" spans="1:9" ht="15.75" x14ac:dyDescent="0.5">
      <c r="A14" s="6" t="s">
        <v>94</v>
      </c>
      <c r="B14">
        <f>MIN($B$13,10)</f>
        <v>10</v>
      </c>
      <c r="C14">
        <f>MIN($B$13,10)</f>
        <v>10</v>
      </c>
      <c r="D14">
        <f>MIN($B$13,10)</f>
        <v>10</v>
      </c>
    </row>
    <row r="15" spans="1:9" ht="47.25" x14ac:dyDescent="0.5">
      <c r="A15" s="7" t="s">
        <v>31</v>
      </c>
      <c r="B15" s="38">
        <f>100%*$B$7</f>
        <v>407</v>
      </c>
      <c r="C15" s="38">
        <f>100%*$C$7</f>
        <v>0</v>
      </c>
      <c r="D15" s="39">
        <v>511</v>
      </c>
    </row>
    <row r="16" spans="1:9" x14ac:dyDescent="0.45">
      <c r="B16" s="37"/>
      <c r="C16" s="37"/>
      <c r="D16" s="37"/>
    </row>
    <row r="17" spans="1:9" x14ac:dyDescent="0.45">
      <c r="B17" s="40">
        <f>B14*B15</f>
        <v>4070</v>
      </c>
      <c r="C17" s="40">
        <f>C14*C15</f>
        <v>0</v>
      </c>
      <c r="D17" s="40">
        <f>D14*D15</f>
        <v>5110</v>
      </c>
      <c r="G17" s="35"/>
      <c r="H17" s="35"/>
    </row>
    <row r="18" spans="1:9" x14ac:dyDescent="0.45">
      <c r="B18" s="37"/>
      <c r="C18" s="37"/>
      <c r="D18" s="37"/>
      <c r="G18" s="35"/>
      <c r="H18" s="35"/>
    </row>
    <row r="19" spans="1:9" ht="15.75" x14ac:dyDescent="0.5">
      <c r="A19" s="6" t="s">
        <v>49</v>
      </c>
      <c r="B19" s="40">
        <f>MAX(B17,C17)</f>
        <v>4070</v>
      </c>
      <c r="C19" s="37"/>
      <c r="D19" s="40">
        <f>D17</f>
        <v>5110</v>
      </c>
      <c r="G19" s="35"/>
      <c r="H19" s="35"/>
    </row>
    <row r="20" spans="1:9" ht="15.75" x14ac:dyDescent="0.5">
      <c r="A20" s="6" t="s">
        <v>50</v>
      </c>
      <c r="B20" s="40">
        <f>MIN(B19,D19)</f>
        <v>4070</v>
      </c>
      <c r="C20" s="37"/>
      <c r="D20" s="37"/>
      <c r="G20" s="35"/>
      <c r="H20" s="35"/>
      <c r="I20" s="36"/>
    </row>
    <row r="21" spans="1:9" ht="18" x14ac:dyDescent="0.55000000000000004">
      <c r="A21" s="16" t="s">
        <v>47</v>
      </c>
      <c r="B21" s="41">
        <f>MIN(B19,D19)</f>
        <v>4070</v>
      </c>
      <c r="C21" s="42"/>
      <c r="D21" s="42"/>
    </row>
    <row r="23" spans="1:9" x14ac:dyDescent="0.45">
      <c r="A23" s="32"/>
    </row>
    <row r="24" spans="1:9" ht="15.75" x14ac:dyDescent="0.5">
      <c r="A24" s="9" t="s">
        <v>7</v>
      </c>
      <c r="B24" s="21" t="s">
        <v>32</v>
      </c>
      <c r="C24" s="21" t="s">
        <v>33</v>
      </c>
      <c r="D24" s="22" t="s">
        <v>34</v>
      </c>
      <c r="F24" s="48">
        <v>2021</v>
      </c>
      <c r="G24" s="49"/>
      <c r="H24" s="49"/>
      <c r="I24" s="50">
        <f>H24-G24+1</f>
        <v>1</v>
      </c>
    </row>
    <row r="25" spans="1:9" ht="15.75" x14ac:dyDescent="0.5">
      <c r="B25" s="8" t="s">
        <v>23</v>
      </c>
      <c r="C25" s="8"/>
    </row>
    <row r="26" spans="1:9" x14ac:dyDescent="0.45">
      <c r="A26" s="4" t="s">
        <v>83</v>
      </c>
      <c r="B26">
        <v>15</v>
      </c>
    </row>
    <row r="27" spans="1:9" ht="15.75" x14ac:dyDescent="0.5">
      <c r="A27" s="6" t="s">
        <v>93</v>
      </c>
      <c r="B27">
        <f>MIN($B$26,10-B14)</f>
        <v>0</v>
      </c>
      <c r="C27">
        <f t="shared" ref="C27:D27" si="0">MIN($B$26,10-C14)</f>
        <v>0</v>
      </c>
      <c r="D27">
        <f t="shared" si="0"/>
        <v>0</v>
      </c>
    </row>
    <row r="28" spans="1:9" ht="47.25" x14ac:dyDescent="0.5">
      <c r="A28" s="7" t="s">
        <v>18</v>
      </c>
      <c r="B28" s="38">
        <f>ROUND(67%*B7,-0.01)</f>
        <v>273</v>
      </c>
      <c r="C28" s="38">
        <f>ROUND(67%*C7,-0.01)</f>
        <v>0</v>
      </c>
      <c r="D28" s="39">
        <v>200</v>
      </c>
    </row>
    <row r="29" spans="1:9" x14ac:dyDescent="0.45">
      <c r="B29" s="37"/>
      <c r="C29" s="37"/>
      <c r="D29" s="37"/>
    </row>
    <row r="30" spans="1:9" x14ac:dyDescent="0.45">
      <c r="B30" s="40">
        <f>B27*B28</f>
        <v>0</v>
      </c>
      <c r="C30" s="40">
        <f t="shared" ref="C30:D30" si="1">C27*C28</f>
        <v>0</v>
      </c>
      <c r="D30" s="40">
        <f t="shared" si="1"/>
        <v>0</v>
      </c>
    </row>
    <row r="31" spans="1:9" x14ac:dyDescent="0.45">
      <c r="B31" s="37"/>
      <c r="C31" s="37"/>
      <c r="D31" s="37"/>
    </row>
    <row r="32" spans="1:9" ht="15.75" x14ac:dyDescent="0.5">
      <c r="A32" s="6" t="s">
        <v>49</v>
      </c>
      <c r="B32" s="40">
        <f>MAX(B30,C30)</f>
        <v>0</v>
      </c>
      <c r="C32" s="37"/>
      <c r="D32" s="40">
        <f>D30</f>
        <v>0</v>
      </c>
    </row>
    <row r="33" spans="1:7" ht="15.75" x14ac:dyDescent="0.5">
      <c r="A33" s="6" t="s">
        <v>50</v>
      </c>
      <c r="B33" s="40">
        <f>MIN(B32,D32)</f>
        <v>0</v>
      </c>
      <c r="C33" s="37"/>
      <c r="D33" s="37"/>
    </row>
    <row r="34" spans="1:7" ht="18" x14ac:dyDescent="0.55000000000000004">
      <c r="A34" s="16" t="s">
        <v>46</v>
      </c>
      <c r="B34" s="41">
        <f>IF('QFL 2021 Q1 Part II'!B20&lt;B33,B33,0)</f>
        <v>0</v>
      </c>
      <c r="C34" s="42"/>
      <c r="D34" s="42"/>
    </row>
    <row r="37" spans="1:7" ht="23.25" x14ac:dyDescent="0.7">
      <c r="A37" s="17" t="s">
        <v>22</v>
      </c>
      <c r="B37" s="43">
        <f>B21+B34</f>
        <v>4070</v>
      </c>
    </row>
    <row r="39" spans="1:7" x14ac:dyDescent="0.45">
      <c r="A39" t="s">
        <v>103</v>
      </c>
    </row>
    <row r="40" spans="1:7" ht="208.5" customHeight="1" x14ac:dyDescent="0.45">
      <c r="A40" s="1" t="s">
        <v>110</v>
      </c>
    </row>
    <row r="42" spans="1:7" ht="17.25" x14ac:dyDescent="0.45">
      <c r="A42" s="11" t="s">
        <v>11</v>
      </c>
    </row>
    <row r="43" spans="1:7" ht="15.75" x14ac:dyDescent="0.45">
      <c r="A43" s="12" t="s">
        <v>12</v>
      </c>
    </row>
    <row r="44" spans="1:7" x14ac:dyDescent="0.45">
      <c r="A44" s="13"/>
    </row>
    <row r="45" spans="1:7" ht="15.75" x14ac:dyDescent="0.45">
      <c r="A45" s="14" t="s">
        <v>13</v>
      </c>
    </row>
    <row r="46" spans="1:7" ht="15.75" x14ac:dyDescent="0.45">
      <c r="A46" s="14" t="s">
        <v>14</v>
      </c>
    </row>
    <row r="47" spans="1:7" ht="15.75" x14ac:dyDescent="0.45">
      <c r="A47" s="14" t="s">
        <v>15</v>
      </c>
    </row>
    <row r="48" spans="1:7" ht="74.25" customHeight="1" x14ac:dyDescent="0.45">
      <c r="A48" s="97" t="s">
        <v>27</v>
      </c>
      <c r="B48" s="97"/>
      <c r="C48" s="97"/>
      <c r="D48" s="97"/>
      <c r="E48" s="97"/>
      <c r="F48" s="97"/>
      <c r="G48" s="97"/>
    </row>
    <row r="49" spans="1:22" ht="15.75" x14ac:dyDescent="0.45">
      <c r="A49" s="12" t="s">
        <v>12</v>
      </c>
    </row>
    <row r="50" spans="1:22" x14ac:dyDescent="0.45">
      <c r="A50" s="13"/>
    </row>
    <row r="51" spans="1:22" ht="15.75" x14ac:dyDescent="0.45">
      <c r="A51" s="14" t="s">
        <v>24</v>
      </c>
    </row>
    <row r="52" spans="1:22" ht="15.75" x14ac:dyDescent="0.45">
      <c r="A52" s="14" t="s">
        <v>25</v>
      </c>
    </row>
    <row r="53" spans="1:22" ht="15.75" x14ac:dyDescent="0.45">
      <c r="A53" s="14" t="s">
        <v>26</v>
      </c>
    </row>
    <row r="54" spans="1:22" ht="44.1" customHeight="1" x14ac:dyDescent="0.45">
      <c r="A54" s="97" t="s">
        <v>28</v>
      </c>
      <c r="B54" s="97"/>
      <c r="C54" s="97"/>
      <c r="D54" s="97"/>
      <c r="E54" s="97"/>
      <c r="F54" s="97"/>
      <c r="G54" s="97"/>
      <c r="H54" s="19"/>
      <c r="I54" s="19"/>
      <c r="J54" s="19"/>
      <c r="K54" s="19"/>
      <c r="L54" s="19"/>
      <c r="M54" s="19"/>
      <c r="N54" s="19"/>
      <c r="O54" s="19"/>
      <c r="P54" s="19"/>
      <c r="Q54" s="19"/>
      <c r="R54" s="19"/>
      <c r="S54" s="19"/>
      <c r="T54" s="19"/>
      <c r="U54" s="19"/>
      <c r="V54" s="19"/>
    </row>
    <row r="55" spans="1:22" ht="59.1" customHeight="1" x14ac:dyDescent="0.45">
      <c r="A55" s="98" t="s">
        <v>16</v>
      </c>
      <c r="B55" s="98"/>
      <c r="C55" s="98"/>
      <c r="D55" s="98"/>
      <c r="E55" s="98"/>
      <c r="F55" s="98"/>
      <c r="G55" s="98"/>
    </row>
    <row r="56" spans="1:22" ht="15.75" customHeight="1" x14ac:dyDescent="0.45">
      <c r="A56" s="100" t="s">
        <v>37</v>
      </c>
      <c r="B56" s="100"/>
      <c r="C56" s="100"/>
      <c r="D56" s="100"/>
      <c r="E56" s="100"/>
      <c r="F56" s="100"/>
      <c r="G56" s="100"/>
    </row>
    <row r="57" spans="1:22" ht="32.25" customHeight="1" x14ac:dyDescent="0.45">
      <c r="A57" s="100"/>
      <c r="B57" s="100"/>
      <c r="C57" s="100"/>
      <c r="D57" s="100"/>
      <c r="E57" s="100"/>
      <c r="F57" s="100"/>
      <c r="G57" s="100"/>
    </row>
    <row r="58" spans="1:22" ht="32.25" customHeight="1" x14ac:dyDescent="0.45">
      <c r="A58" s="23"/>
      <c r="B58" s="23"/>
      <c r="C58" s="23"/>
      <c r="D58" s="23"/>
      <c r="E58" s="23"/>
      <c r="F58" s="23"/>
      <c r="G58" s="23"/>
    </row>
    <row r="59" spans="1:22" x14ac:dyDescent="0.45">
      <c r="A59" s="20" t="s">
        <v>29</v>
      </c>
    </row>
    <row r="60" spans="1:22" x14ac:dyDescent="0.45">
      <c r="A60" s="99" t="s">
        <v>30</v>
      </c>
      <c r="B60" s="99"/>
      <c r="C60" s="99"/>
      <c r="D60" s="99"/>
      <c r="E60" s="99"/>
      <c r="F60" s="99"/>
      <c r="G60" s="99"/>
    </row>
    <row r="61" spans="1:22" x14ac:dyDescent="0.45">
      <c r="A61" s="99"/>
      <c r="B61" s="99"/>
      <c r="C61" s="99"/>
      <c r="D61" s="99"/>
      <c r="E61" s="99"/>
      <c r="F61" s="99"/>
      <c r="G61" s="99"/>
    </row>
    <row r="62" spans="1:22" x14ac:dyDescent="0.45">
      <c r="A62" s="99"/>
      <c r="B62" s="99"/>
      <c r="C62" s="99"/>
      <c r="D62" s="99"/>
      <c r="E62" s="99"/>
      <c r="F62" s="99"/>
      <c r="G62" s="99"/>
    </row>
    <row r="63" spans="1:22" x14ac:dyDescent="0.45">
      <c r="A63" s="99"/>
      <c r="B63" s="99"/>
      <c r="C63" s="99"/>
      <c r="D63" s="99"/>
      <c r="E63" s="99"/>
      <c r="F63" s="99"/>
      <c r="G63" s="99"/>
    </row>
    <row r="64" spans="1:22" x14ac:dyDescent="0.45">
      <c r="A64" s="99"/>
      <c r="B64" s="99"/>
      <c r="C64" s="99"/>
      <c r="D64" s="99"/>
      <c r="E64" s="99"/>
      <c r="F64" s="99"/>
      <c r="G64" s="99"/>
    </row>
  </sheetData>
  <mergeCells count="5">
    <mergeCell ref="A48:G48"/>
    <mergeCell ref="A54:G54"/>
    <mergeCell ref="A55:G55"/>
    <mergeCell ref="A56:G57"/>
    <mergeCell ref="A60:G64"/>
  </mergeCells>
  <hyperlinks>
    <hyperlink ref="A59" r:id="rId1" xr:uid="{447494F4-5460-4C79-B0C5-D2371090F84F}"/>
  </hyperlinks>
  <pageMargins left="0.7" right="0.7" top="0.75" bottom="0.75" header="0.3" footer="0.3"/>
  <pageSetup orientation="portrait" r:id="rId2"/>
  <legacy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97AE8-F5DB-4425-B708-695470A96E0E}">
  <sheetPr>
    <tabColor theme="8" tint="0.39997558519241921"/>
  </sheetPr>
  <dimension ref="A2:J30"/>
  <sheetViews>
    <sheetView topLeftCell="A3" workbookViewId="0">
      <selection activeCell="B14" sqref="B14"/>
    </sheetView>
  </sheetViews>
  <sheetFormatPr defaultRowHeight="14.25" x14ac:dyDescent="0.45"/>
  <cols>
    <col min="1" max="1" width="62.53125" customWidth="1"/>
    <col min="2" max="2" width="16.6640625" customWidth="1"/>
    <col min="3" max="3" width="22.19921875" customWidth="1"/>
    <col min="4" max="4" width="15.86328125" customWidth="1"/>
    <col min="8" max="9" width="10.19921875" bestFit="1" customWidth="1"/>
  </cols>
  <sheetData>
    <row r="2" spans="1:10" x14ac:dyDescent="0.45">
      <c r="D2" s="2"/>
      <c r="E2" s="2"/>
    </row>
    <row r="3" spans="1:10" ht="57" customHeight="1" x14ac:dyDescent="0.45">
      <c r="A3" t="s">
        <v>98</v>
      </c>
      <c r="B3" s="5" t="s">
        <v>41</v>
      </c>
      <c r="C3" s="5" t="s">
        <v>42</v>
      </c>
    </row>
    <row r="4" spans="1:10" x14ac:dyDescent="0.45">
      <c r="B4" s="3">
        <f>Table1515[[#This Row],[2021 
net earnings ]]</f>
        <v>105694</v>
      </c>
      <c r="C4" s="3">
        <f>Table15[[#This Row],[2020 
net earnings ]]</f>
        <v>0</v>
      </c>
    </row>
    <row r="5" spans="1:10" x14ac:dyDescent="0.45">
      <c r="A5" s="4" t="s">
        <v>2</v>
      </c>
      <c r="B5" s="2">
        <v>260</v>
      </c>
      <c r="C5" s="2">
        <v>260</v>
      </c>
    </row>
    <row r="6" spans="1:10" x14ac:dyDescent="0.45">
      <c r="A6" s="4" t="s">
        <v>3</v>
      </c>
      <c r="B6" s="37">
        <f>B4/B5</f>
        <v>406.51538461538462</v>
      </c>
      <c r="C6" s="37">
        <f>C4/C5</f>
        <v>0</v>
      </c>
    </row>
    <row r="7" spans="1:10" s="37" customFormat="1" x14ac:dyDescent="0.45">
      <c r="A7" s="40" t="s">
        <v>77</v>
      </c>
      <c r="B7" s="37">
        <f>ROUND(B6,-0.01)</f>
        <v>407</v>
      </c>
      <c r="C7" s="37">
        <f>ROUND(C6,-0.01)</f>
        <v>0</v>
      </c>
    </row>
    <row r="9" spans="1:10" x14ac:dyDescent="0.45">
      <c r="B9" s="46"/>
    </row>
    <row r="10" spans="1:10" x14ac:dyDescent="0.45">
      <c r="A10" s="32"/>
    </row>
    <row r="11" spans="1:10" ht="15.75" x14ac:dyDescent="0.5">
      <c r="A11" s="9" t="s">
        <v>7</v>
      </c>
      <c r="B11" s="10" t="s">
        <v>8</v>
      </c>
      <c r="C11" s="10" t="s">
        <v>9</v>
      </c>
      <c r="D11" s="9" t="s">
        <v>10</v>
      </c>
      <c r="G11" s="48">
        <v>2021</v>
      </c>
      <c r="H11" s="49"/>
      <c r="I11" s="49"/>
      <c r="J11" s="50">
        <f>I11-H11</f>
        <v>0</v>
      </c>
    </row>
    <row r="12" spans="1:10" ht="15.75" x14ac:dyDescent="0.5">
      <c r="B12" s="8" t="s">
        <v>89</v>
      </c>
      <c r="C12" s="8"/>
    </row>
    <row r="13" spans="1:10" x14ac:dyDescent="0.45">
      <c r="A13" s="4" t="s">
        <v>81</v>
      </c>
      <c r="B13">
        <v>55</v>
      </c>
      <c r="H13" s="35"/>
      <c r="I13" s="35"/>
    </row>
    <row r="14" spans="1:10" ht="15.75" x14ac:dyDescent="0.5">
      <c r="A14" s="6" t="s">
        <v>92</v>
      </c>
      <c r="B14">
        <f t="shared" ref="B14:D14" si="0">MIN($B$13,50)</f>
        <v>50</v>
      </c>
      <c r="C14">
        <f t="shared" si="0"/>
        <v>50</v>
      </c>
      <c r="D14">
        <f t="shared" si="0"/>
        <v>50</v>
      </c>
      <c r="H14" s="35"/>
      <c r="I14" s="35"/>
      <c r="J14" s="36"/>
    </row>
    <row r="15" spans="1:10" ht="63" x14ac:dyDescent="0.5">
      <c r="A15" s="7" t="s">
        <v>5</v>
      </c>
      <c r="B15" s="38">
        <f>ROUND(B7*0.67,-0.01)</f>
        <v>273</v>
      </c>
      <c r="C15" s="38">
        <f>ROUND(C7*0.67,-0.01)</f>
        <v>0</v>
      </c>
      <c r="D15" s="39">
        <v>200</v>
      </c>
    </row>
    <row r="16" spans="1:10" x14ac:dyDescent="0.45">
      <c r="B16" s="46"/>
    </row>
    <row r="17" spans="1:4" x14ac:dyDescent="0.45">
      <c r="B17" s="40">
        <f>B14*B15</f>
        <v>13650</v>
      </c>
      <c r="C17" s="40">
        <f>C14*C15</f>
        <v>0</v>
      </c>
      <c r="D17" s="40">
        <f>D14*D15</f>
        <v>10000</v>
      </c>
    </row>
    <row r="19" spans="1:4" ht="15.75" x14ac:dyDescent="0.5">
      <c r="A19" s="6" t="s">
        <v>20</v>
      </c>
      <c r="B19" s="40">
        <f>MAX(B17,C17)</f>
        <v>13650</v>
      </c>
      <c r="C19" s="37"/>
      <c r="D19" s="40">
        <f>D17</f>
        <v>10000</v>
      </c>
    </row>
    <row r="20" spans="1:4" ht="15.75" x14ac:dyDescent="0.5">
      <c r="A20" s="6" t="s">
        <v>21</v>
      </c>
      <c r="B20" s="40">
        <f>MIN(B19,D19)</f>
        <v>10000</v>
      </c>
      <c r="C20" s="37"/>
      <c r="D20" s="37"/>
    </row>
    <row r="21" spans="1:4" ht="18" x14ac:dyDescent="0.55000000000000004">
      <c r="A21" s="16" t="s">
        <v>6</v>
      </c>
      <c r="B21" s="41">
        <f>IF('SL 2021 Q1 Part I'!B34=0,B20,0)</f>
        <v>10000</v>
      </c>
      <c r="C21" s="44"/>
      <c r="D21" s="44"/>
    </row>
    <row r="22" spans="1:4" x14ac:dyDescent="0.45">
      <c r="B22" s="37"/>
      <c r="C22" s="37"/>
      <c r="D22" s="37"/>
    </row>
    <row r="23" spans="1:4" x14ac:dyDescent="0.45">
      <c r="B23" s="45">
        <f>200*50</f>
        <v>10000</v>
      </c>
      <c r="C23" s="37"/>
      <c r="D23" s="37"/>
    </row>
    <row r="24" spans="1:4" x14ac:dyDescent="0.45">
      <c r="B24" s="45"/>
      <c r="C24" s="37"/>
      <c r="D24" s="37"/>
    </row>
    <row r="25" spans="1:4" x14ac:dyDescent="0.45">
      <c r="A25" t="s">
        <v>103</v>
      </c>
    </row>
    <row r="26" spans="1:4" ht="127.5" customHeight="1" x14ac:dyDescent="0.45">
      <c r="A26" s="1" t="s">
        <v>104</v>
      </c>
    </row>
    <row r="27" spans="1:4" x14ac:dyDescent="0.45">
      <c r="A27" s="1"/>
    </row>
    <row r="28" spans="1:4" x14ac:dyDescent="0.45">
      <c r="A28" s="15" t="s">
        <v>39</v>
      </c>
    </row>
    <row r="29" spans="1:4" ht="69" customHeight="1" x14ac:dyDescent="0.45">
      <c r="A29" s="101" t="s">
        <v>38</v>
      </c>
      <c r="B29" s="101"/>
      <c r="C29" s="101"/>
      <c r="D29" s="1"/>
    </row>
    <row r="30" spans="1:4" ht="127.5" customHeight="1" x14ac:dyDescent="0.45">
      <c r="A30" s="97" t="s">
        <v>80</v>
      </c>
      <c r="B30" s="97"/>
      <c r="C30" s="97"/>
      <c r="D30" s="1"/>
    </row>
  </sheetData>
  <mergeCells count="2">
    <mergeCell ref="A29:C29"/>
    <mergeCell ref="A30:C30"/>
  </mergeCells>
  <hyperlinks>
    <hyperlink ref="A28" r:id="rId1" location="specific-provisions-related-self-employed-individuals" display="https://www.irs.gov/newsroom/special-issues-for-employees - specific-provisions-related-self-employed-individuals" xr:uid="{DCD1D43A-16D5-4554-983F-7F729A7D8752}"/>
  </hyperlinks>
  <pageMargins left="0.7" right="0.7" top="0.75" bottom="0.75" header="0.3" footer="0.3"/>
  <pageSetup orientation="portrait"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C3D7E-57FD-487F-8848-83A5EF05EC14}">
  <sheetPr>
    <tabColor theme="5" tint="0.39997558519241921"/>
  </sheetPr>
  <dimension ref="A2:V66"/>
  <sheetViews>
    <sheetView topLeftCell="A15" zoomScale="90" zoomScaleNormal="90" workbookViewId="0">
      <selection activeCell="B27" sqref="B27"/>
    </sheetView>
  </sheetViews>
  <sheetFormatPr defaultRowHeight="14.25" x14ac:dyDescent="0.45"/>
  <cols>
    <col min="1" max="1" width="87.59765625" customWidth="1"/>
    <col min="2" max="2" width="16.6640625" customWidth="1"/>
    <col min="3" max="3" width="22.19921875" customWidth="1"/>
    <col min="4" max="4" width="15.86328125" customWidth="1"/>
    <col min="7" max="7" width="12.796875" customWidth="1"/>
    <col min="8" max="8" width="13.86328125" customWidth="1"/>
    <col min="9" max="9" width="11.1328125" customWidth="1"/>
  </cols>
  <sheetData>
    <row r="2" spans="1:9" x14ac:dyDescent="0.45">
      <c r="D2" s="2"/>
      <c r="E2" s="2"/>
    </row>
    <row r="3" spans="1:9" ht="57" customHeight="1" x14ac:dyDescent="0.45">
      <c r="A3" t="s">
        <v>98</v>
      </c>
      <c r="B3" s="5" t="s">
        <v>41</v>
      </c>
      <c r="C3" s="5" t="s">
        <v>42</v>
      </c>
    </row>
    <row r="4" spans="1:9" x14ac:dyDescent="0.45">
      <c r="B4" s="3">
        <f>97608</f>
        <v>97608</v>
      </c>
      <c r="C4" s="3">
        <f>Table15[[#This Row],[2020 
net earnings ]]</f>
        <v>0</v>
      </c>
    </row>
    <row r="5" spans="1:9" x14ac:dyDescent="0.45">
      <c r="A5" s="4" t="s">
        <v>2</v>
      </c>
      <c r="B5" s="2">
        <v>260</v>
      </c>
      <c r="C5" s="2">
        <v>260</v>
      </c>
    </row>
    <row r="6" spans="1:9" x14ac:dyDescent="0.45">
      <c r="A6" s="4" t="s">
        <v>3</v>
      </c>
      <c r="B6" s="37">
        <f>B4/B5</f>
        <v>375.4153846153846</v>
      </c>
      <c r="C6" s="37">
        <f>C4/C5</f>
        <v>0</v>
      </c>
    </row>
    <row r="7" spans="1:9" s="37" customFormat="1" x14ac:dyDescent="0.45">
      <c r="A7" s="40" t="s">
        <v>77</v>
      </c>
      <c r="B7" s="37">
        <f>ROUND(B6,-0.01)</f>
        <v>375</v>
      </c>
      <c r="C7" s="37">
        <f>ROUND(C6,-0.01)</f>
        <v>0</v>
      </c>
    </row>
    <row r="10" spans="1:9" x14ac:dyDescent="0.45">
      <c r="A10" s="33"/>
    </row>
    <row r="11" spans="1:9" ht="15.75" x14ac:dyDescent="0.5">
      <c r="A11" s="9" t="s">
        <v>7</v>
      </c>
      <c r="B11" s="21" t="s">
        <v>76</v>
      </c>
      <c r="C11" s="21" t="s">
        <v>32</v>
      </c>
      <c r="D11" s="22" t="s">
        <v>34</v>
      </c>
      <c r="G11" s="56"/>
      <c r="H11" s="56"/>
      <c r="I11" s="57">
        <f>H11-G11+1</f>
        <v>1</v>
      </c>
    </row>
    <row r="12" spans="1:9" ht="15.75" x14ac:dyDescent="0.5">
      <c r="B12" s="8" t="s">
        <v>19</v>
      </c>
      <c r="C12" s="8"/>
    </row>
    <row r="13" spans="1:9" x14ac:dyDescent="0.45">
      <c r="A13" s="4" t="s">
        <v>48</v>
      </c>
      <c r="B13">
        <v>7</v>
      </c>
    </row>
    <row r="14" spans="1:9" ht="15.75" x14ac:dyDescent="0.5">
      <c r="A14" s="6" t="s">
        <v>17</v>
      </c>
      <c r="B14">
        <f>MIN($B$13,10)</f>
        <v>7</v>
      </c>
      <c r="C14">
        <f t="shared" ref="C14:D14" si="0">MIN($B$13,10)</f>
        <v>7</v>
      </c>
      <c r="D14">
        <f t="shared" si="0"/>
        <v>7</v>
      </c>
    </row>
    <row r="15" spans="1:9" ht="47.25" x14ac:dyDescent="0.5">
      <c r="A15" s="7" t="s">
        <v>31</v>
      </c>
      <c r="B15" s="38">
        <f>100%*$B$7</f>
        <v>375</v>
      </c>
      <c r="C15" s="38">
        <f>100%*$C$7</f>
        <v>0</v>
      </c>
      <c r="D15" s="39">
        <v>511</v>
      </c>
    </row>
    <row r="16" spans="1:9" x14ac:dyDescent="0.45">
      <c r="B16" s="37"/>
      <c r="C16" s="37"/>
      <c r="D16" s="37"/>
    </row>
    <row r="17" spans="1:9" x14ac:dyDescent="0.45">
      <c r="B17" s="40">
        <f>B14*B15</f>
        <v>2625</v>
      </c>
      <c r="C17" s="40">
        <f>C14*C15</f>
        <v>0</v>
      </c>
      <c r="D17" s="40">
        <f>D14*D15</f>
        <v>3577</v>
      </c>
    </row>
    <row r="18" spans="1:9" x14ac:dyDescent="0.45">
      <c r="B18" s="37"/>
      <c r="C18" s="37"/>
      <c r="D18" s="37"/>
    </row>
    <row r="19" spans="1:9" ht="15.75" x14ac:dyDescent="0.5">
      <c r="A19" s="6" t="s">
        <v>51</v>
      </c>
      <c r="B19" s="40">
        <f>MAX(B17,C17)</f>
        <v>2625</v>
      </c>
      <c r="C19" s="37"/>
      <c r="D19" s="40">
        <f>D17</f>
        <v>3577</v>
      </c>
    </row>
    <row r="20" spans="1:9" ht="15.75" x14ac:dyDescent="0.5">
      <c r="A20" s="6" t="s">
        <v>52</v>
      </c>
      <c r="B20" s="40">
        <f>MIN(B19,D19)</f>
        <v>2625</v>
      </c>
      <c r="C20" s="37"/>
      <c r="D20" s="37"/>
      <c r="G20" s="35"/>
      <c r="H20" s="35"/>
    </row>
    <row r="21" spans="1:9" ht="18" x14ac:dyDescent="0.55000000000000004">
      <c r="A21" s="16" t="s">
        <v>47</v>
      </c>
      <c r="B21" s="41">
        <f>MIN(B19,5110)</f>
        <v>2625</v>
      </c>
      <c r="C21" s="42"/>
      <c r="D21" s="42"/>
    </row>
    <row r="23" spans="1:9" x14ac:dyDescent="0.45">
      <c r="A23" s="32"/>
    </row>
    <row r="24" spans="1:9" ht="15.75" x14ac:dyDescent="0.5">
      <c r="A24" s="9" t="s">
        <v>7</v>
      </c>
      <c r="B24" s="21" t="s">
        <v>76</v>
      </c>
      <c r="C24" s="21" t="s">
        <v>32</v>
      </c>
      <c r="D24" s="22" t="s">
        <v>34</v>
      </c>
      <c r="G24" s="56"/>
      <c r="H24" s="56"/>
      <c r="I24" s="57">
        <f>H24-G24+1</f>
        <v>1</v>
      </c>
    </row>
    <row r="25" spans="1:9" ht="15.75" x14ac:dyDescent="0.5">
      <c r="B25" s="8" t="s">
        <v>23</v>
      </c>
      <c r="C25" s="8"/>
      <c r="G25" s="56"/>
      <c r="H25" s="56"/>
      <c r="I25" s="57">
        <f t="shared" ref="I25:I30" si="1">H25-G25</f>
        <v>0</v>
      </c>
    </row>
    <row r="26" spans="1:9" x14ac:dyDescent="0.45">
      <c r="A26" s="4" t="s">
        <v>48</v>
      </c>
      <c r="B26">
        <f>I31</f>
        <v>1</v>
      </c>
      <c r="G26" s="56"/>
      <c r="H26" s="56"/>
      <c r="I26" s="57">
        <f t="shared" si="1"/>
        <v>0</v>
      </c>
    </row>
    <row r="27" spans="1:9" ht="15.75" x14ac:dyDescent="0.5">
      <c r="A27" s="6" t="s">
        <v>93</v>
      </c>
      <c r="B27">
        <f>MIN($B$26,10-B14)</f>
        <v>1</v>
      </c>
      <c r="C27">
        <f>MIN($B$26,10-C14)</f>
        <v>1</v>
      </c>
      <c r="D27">
        <f>MIN($B$26,10-D14)</f>
        <v>1</v>
      </c>
      <c r="G27" s="56"/>
      <c r="H27" s="56"/>
      <c r="I27" s="57">
        <f t="shared" si="1"/>
        <v>0</v>
      </c>
    </row>
    <row r="28" spans="1:9" ht="47.25" x14ac:dyDescent="0.5">
      <c r="A28" s="7" t="s">
        <v>18</v>
      </c>
      <c r="B28" s="38">
        <f>ROUND(67%*B7,-0.01)</f>
        <v>251</v>
      </c>
      <c r="C28" s="38">
        <f>ROUND(67%*C7,-0.01)</f>
        <v>0</v>
      </c>
      <c r="D28" s="39">
        <v>200</v>
      </c>
      <c r="G28" s="56"/>
      <c r="H28" s="56"/>
      <c r="I28" s="57">
        <v>0</v>
      </c>
    </row>
    <row r="29" spans="1:9" x14ac:dyDescent="0.45">
      <c r="B29" s="37"/>
      <c r="C29" s="37"/>
      <c r="D29" s="37"/>
      <c r="G29" s="56"/>
      <c r="H29" s="56"/>
      <c r="I29" s="57">
        <f t="shared" si="1"/>
        <v>0</v>
      </c>
    </row>
    <row r="30" spans="1:9" x14ac:dyDescent="0.45">
      <c r="B30" s="40">
        <f>B27*B28</f>
        <v>251</v>
      </c>
      <c r="C30" s="40">
        <f>C27*C28</f>
        <v>0</v>
      </c>
      <c r="D30" s="40">
        <f t="shared" ref="D30" si="2">D27*D28</f>
        <v>200</v>
      </c>
      <c r="G30" s="56"/>
      <c r="H30" s="56"/>
      <c r="I30" s="58">
        <f t="shared" si="1"/>
        <v>0</v>
      </c>
    </row>
    <row r="31" spans="1:9" x14ac:dyDescent="0.45">
      <c r="B31" s="37"/>
      <c r="C31" s="37"/>
      <c r="D31" s="37"/>
      <c r="G31" s="57"/>
      <c r="H31" s="57"/>
      <c r="I31" s="59">
        <f>SUM(I24:I30)</f>
        <v>1</v>
      </c>
    </row>
    <row r="32" spans="1:9" ht="15.75" x14ac:dyDescent="0.5">
      <c r="A32" s="6" t="s">
        <v>51</v>
      </c>
      <c r="B32" s="40">
        <f>MAX(B30,C30)</f>
        <v>251</v>
      </c>
      <c r="C32" s="37"/>
      <c r="D32" s="40">
        <f>D30</f>
        <v>200</v>
      </c>
    </row>
    <row r="33" spans="1:5" ht="15.75" x14ac:dyDescent="0.5">
      <c r="A33" s="6" t="s">
        <v>52</v>
      </c>
      <c r="B33" s="40">
        <f>MIN(B32,D32)</f>
        <v>200</v>
      </c>
      <c r="C33" s="37"/>
      <c r="D33" s="37"/>
    </row>
    <row r="34" spans="1:5" ht="18" x14ac:dyDescent="0.55000000000000004">
      <c r="A34" s="16" t="s">
        <v>46</v>
      </c>
      <c r="B34" s="41">
        <f>IF('QFL 2021 Q2 + Q3 Part IV'!B20&lt;B33,B33,0)</f>
        <v>0</v>
      </c>
      <c r="C34" s="42"/>
      <c r="D34" s="42"/>
    </row>
    <row r="37" spans="1:5" ht="23.25" x14ac:dyDescent="0.7">
      <c r="A37" s="17" t="s">
        <v>22</v>
      </c>
      <c r="B37" s="43">
        <f>B21+B34</f>
        <v>2625</v>
      </c>
    </row>
    <row r="39" spans="1:5" ht="28.5" x14ac:dyDescent="0.45">
      <c r="A39" s="55" t="s">
        <v>101</v>
      </c>
    </row>
    <row r="40" spans="1:5" ht="312.39999999999998" customHeight="1" x14ac:dyDescent="0.45">
      <c r="A40" s="1" t="s">
        <v>105</v>
      </c>
    </row>
    <row r="42" spans="1:5" ht="199.5" x14ac:dyDescent="0.45">
      <c r="A42" s="1" t="s">
        <v>102</v>
      </c>
    </row>
    <row r="44" spans="1:5" ht="17.25" x14ac:dyDescent="0.45">
      <c r="A44" s="11" t="s">
        <v>35</v>
      </c>
    </row>
    <row r="45" spans="1:5" ht="409.5" customHeight="1" x14ac:dyDescent="0.45">
      <c r="A45" s="97" t="s">
        <v>43</v>
      </c>
      <c r="B45" s="97"/>
      <c r="C45" s="97"/>
      <c r="D45" s="97"/>
      <c r="E45" s="97"/>
    </row>
    <row r="46" spans="1:5" x14ac:dyDescent="0.45">
      <c r="A46" s="13"/>
    </row>
    <row r="47" spans="1:5" ht="15.75" x14ac:dyDescent="0.45">
      <c r="A47" s="14"/>
    </row>
    <row r="48" spans="1:5" ht="15.75" x14ac:dyDescent="0.45">
      <c r="A48" s="14"/>
    </row>
    <row r="49" spans="1:22" ht="15.75" x14ac:dyDescent="0.45">
      <c r="A49" s="14"/>
    </row>
    <row r="50" spans="1:22" ht="74.25" customHeight="1" x14ac:dyDescent="0.45">
      <c r="A50" s="97"/>
      <c r="B50" s="97"/>
      <c r="C50" s="97"/>
      <c r="D50" s="97"/>
      <c r="E50" s="97"/>
      <c r="F50" s="97"/>
      <c r="G50" s="97"/>
    </row>
    <row r="51" spans="1:22" ht="15.75" x14ac:dyDescent="0.45">
      <c r="A51" s="12"/>
    </row>
    <row r="52" spans="1:22" x14ac:dyDescent="0.45">
      <c r="A52" s="13"/>
    </row>
    <row r="53" spans="1:22" ht="15.75" x14ac:dyDescent="0.45">
      <c r="A53" s="14"/>
    </row>
    <row r="54" spans="1:22" ht="15.75" x14ac:dyDescent="0.45">
      <c r="A54" s="14"/>
    </row>
    <row r="55" spans="1:22" ht="15.75" x14ac:dyDescent="0.45">
      <c r="A55" s="14"/>
    </row>
    <row r="56" spans="1:22" ht="44.1" customHeight="1" x14ac:dyDescent="0.45">
      <c r="A56" s="97"/>
      <c r="B56" s="97"/>
      <c r="C56" s="97"/>
      <c r="D56" s="97"/>
      <c r="E56" s="97"/>
      <c r="F56" s="97"/>
      <c r="G56" s="97"/>
      <c r="H56" s="19"/>
      <c r="I56" s="19"/>
      <c r="J56" s="19"/>
      <c r="K56" s="19"/>
      <c r="L56" s="19"/>
      <c r="M56" s="19"/>
      <c r="N56" s="19"/>
      <c r="O56" s="19"/>
      <c r="P56" s="19"/>
      <c r="Q56" s="19"/>
      <c r="R56" s="19"/>
      <c r="S56" s="19"/>
      <c r="T56" s="19"/>
      <c r="U56" s="19"/>
      <c r="V56" s="19"/>
    </row>
    <row r="57" spans="1:22" ht="59.1" customHeight="1" x14ac:dyDescent="0.45">
      <c r="A57" s="98"/>
      <c r="B57" s="98"/>
      <c r="C57" s="98"/>
      <c r="D57" s="98"/>
      <c r="E57" s="98"/>
      <c r="F57" s="98"/>
      <c r="G57" s="98"/>
    </row>
    <row r="58" spans="1:22" ht="15.75" customHeight="1" x14ac:dyDescent="0.45">
      <c r="A58" s="100"/>
      <c r="B58" s="100"/>
      <c r="C58" s="100"/>
      <c r="D58" s="100"/>
      <c r="E58" s="100"/>
      <c r="F58" s="100"/>
      <c r="G58" s="100"/>
    </row>
    <row r="59" spans="1:22" ht="32.25" customHeight="1" x14ac:dyDescent="0.45">
      <c r="A59" s="100"/>
      <c r="B59" s="100"/>
      <c r="C59" s="100"/>
      <c r="D59" s="100"/>
      <c r="E59" s="100"/>
      <c r="F59" s="100"/>
      <c r="G59" s="100"/>
    </row>
    <row r="60" spans="1:22" ht="32.25" customHeight="1" x14ac:dyDescent="0.45">
      <c r="A60" s="23"/>
      <c r="B60" s="23"/>
      <c r="C60" s="23"/>
      <c r="D60" s="23"/>
      <c r="E60" s="23"/>
      <c r="F60" s="23"/>
      <c r="G60" s="23"/>
    </row>
    <row r="61" spans="1:22" x14ac:dyDescent="0.45">
      <c r="A61" s="20"/>
    </row>
    <row r="62" spans="1:22" x14ac:dyDescent="0.45">
      <c r="A62" s="99"/>
      <c r="B62" s="99"/>
      <c r="C62" s="99"/>
      <c r="D62" s="99"/>
      <c r="E62" s="99"/>
      <c r="F62" s="99"/>
      <c r="G62" s="99"/>
    </row>
    <row r="63" spans="1:22" x14ac:dyDescent="0.45">
      <c r="A63" s="99"/>
      <c r="B63" s="99"/>
      <c r="C63" s="99"/>
      <c r="D63" s="99"/>
      <c r="E63" s="99"/>
      <c r="F63" s="99"/>
      <c r="G63" s="99"/>
    </row>
    <row r="64" spans="1:22" x14ac:dyDescent="0.45">
      <c r="A64" s="99"/>
      <c r="B64" s="99"/>
      <c r="C64" s="99"/>
      <c r="D64" s="99"/>
      <c r="E64" s="99"/>
      <c r="F64" s="99"/>
      <c r="G64" s="99"/>
    </row>
    <row r="65" spans="1:7" x14ac:dyDescent="0.45">
      <c r="A65" s="99"/>
      <c r="B65" s="99"/>
      <c r="C65" s="99"/>
      <c r="D65" s="99"/>
      <c r="E65" s="99"/>
      <c r="F65" s="99"/>
      <c r="G65" s="99"/>
    </row>
    <row r="66" spans="1:7" x14ac:dyDescent="0.45">
      <c r="A66" s="99"/>
      <c r="B66" s="99"/>
      <c r="C66" s="99"/>
      <c r="D66" s="99"/>
      <c r="E66" s="99"/>
      <c r="F66" s="99"/>
      <c r="G66" s="99"/>
    </row>
  </sheetData>
  <mergeCells count="6">
    <mergeCell ref="A62:G66"/>
    <mergeCell ref="A45:E45"/>
    <mergeCell ref="A50:G50"/>
    <mergeCell ref="A56:G56"/>
    <mergeCell ref="A57:G57"/>
    <mergeCell ref="A58:G59"/>
  </mergeCells>
  <hyperlinks>
    <hyperlink ref="A39" r:id="rId1" location="en_US_2021_publink100088447_x000a_For " xr:uid="{960172C4-98DE-420E-A30F-9BBF0D186DA2}"/>
  </hyperlinks>
  <pageMargins left="0.7" right="0.7" top="0.75" bottom="0.75" header="0.3" footer="0.3"/>
  <pageSetup orientation="portrait" r:id="rId2"/>
  <legacyDrawing r:id="rId3"/>
  <tableParts count="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D2FDB-86FB-4F16-82D0-C2912C5A1F51}">
  <sheetPr>
    <tabColor theme="5" tint="0.39997558519241921"/>
  </sheetPr>
  <dimension ref="A2:H53"/>
  <sheetViews>
    <sheetView topLeftCell="A15" workbookViewId="0">
      <selection activeCell="B14" sqref="B14"/>
    </sheetView>
  </sheetViews>
  <sheetFormatPr defaultRowHeight="14.25" x14ac:dyDescent="0.45"/>
  <cols>
    <col min="1" max="1" width="62" customWidth="1"/>
    <col min="2" max="2" width="16.6640625" customWidth="1"/>
    <col min="3" max="3" width="22.19921875" customWidth="1"/>
    <col min="4" max="4" width="15.86328125" customWidth="1"/>
    <col min="6" max="7" width="9.1328125" bestFit="1" customWidth="1"/>
  </cols>
  <sheetData>
    <row r="2" spans="1:8" x14ac:dyDescent="0.45">
      <c r="D2" s="2"/>
      <c r="E2" s="2"/>
    </row>
    <row r="3" spans="1:8" ht="57" customHeight="1" x14ac:dyDescent="0.45">
      <c r="A3" t="s">
        <v>98</v>
      </c>
      <c r="B3" s="5" t="s">
        <v>44</v>
      </c>
      <c r="C3" s="5" t="s">
        <v>42</v>
      </c>
    </row>
    <row r="4" spans="1:8" x14ac:dyDescent="0.45">
      <c r="B4" s="3">
        <f>Table1511[[#This Row],[2021 
net earnings ]]</f>
        <v>97608</v>
      </c>
      <c r="C4" s="3">
        <f>Table1511[[#This Row],[2020
net earnings ]]</f>
        <v>0</v>
      </c>
    </row>
    <row r="5" spans="1:8" x14ac:dyDescent="0.45">
      <c r="A5" s="4" t="s">
        <v>2</v>
      </c>
      <c r="B5" s="2">
        <v>260</v>
      </c>
      <c r="C5" s="2">
        <v>260</v>
      </c>
    </row>
    <row r="6" spans="1:8" x14ac:dyDescent="0.45">
      <c r="A6" s="4" t="s">
        <v>3</v>
      </c>
      <c r="B6" s="37">
        <f>B4/B5</f>
        <v>375.4153846153846</v>
      </c>
      <c r="C6" s="37">
        <f>C4/C5</f>
        <v>0</v>
      </c>
    </row>
    <row r="7" spans="1:8" x14ac:dyDescent="0.45">
      <c r="A7" s="4" t="s">
        <v>77</v>
      </c>
      <c r="B7" s="37">
        <f>ROUND(B6,-0.01)</f>
        <v>375</v>
      </c>
      <c r="C7" s="37">
        <f>ROUND(C6,-0.01)</f>
        <v>0</v>
      </c>
    </row>
    <row r="10" spans="1:8" x14ac:dyDescent="0.45">
      <c r="A10" s="34"/>
    </row>
    <row r="11" spans="1:8" ht="15.75" x14ac:dyDescent="0.5">
      <c r="A11" s="9" t="s">
        <v>7</v>
      </c>
      <c r="B11" s="10" t="s">
        <v>8</v>
      </c>
      <c r="C11" s="10" t="s">
        <v>9</v>
      </c>
      <c r="D11" s="9" t="s">
        <v>10</v>
      </c>
      <c r="F11" s="56"/>
      <c r="G11" s="56"/>
      <c r="H11" s="57">
        <f>G11-F11+1</f>
        <v>1</v>
      </c>
    </row>
    <row r="12" spans="1:8" ht="15.75" x14ac:dyDescent="0.5">
      <c r="A12" s="54" t="s">
        <v>100</v>
      </c>
      <c r="C12" s="8"/>
      <c r="F12" s="56"/>
      <c r="G12" s="56"/>
      <c r="H12" s="57">
        <f t="shared" ref="H12:H17" si="0">G12-F12</f>
        <v>0</v>
      </c>
    </row>
    <row r="13" spans="1:8" x14ac:dyDescent="0.45">
      <c r="A13" s="4" t="s">
        <v>48</v>
      </c>
      <c r="B13">
        <v>61</v>
      </c>
      <c r="F13" s="56"/>
      <c r="G13" s="56"/>
      <c r="H13" s="57">
        <f t="shared" si="0"/>
        <v>0</v>
      </c>
    </row>
    <row r="14" spans="1:8" ht="15.75" x14ac:dyDescent="0.5">
      <c r="A14" s="6" t="s">
        <v>91</v>
      </c>
      <c r="B14">
        <f>MIN($B$13,60)</f>
        <v>60</v>
      </c>
      <c r="C14">
        <f t="shared" ref="C14:D14" si="1">MIN($B$13,60)</f>
        <v>60</v>
      </c>
      <c r="D14">
        <f t="shared" si="1"/>
        <v>60</v>
      </c>
      <c r="F14" s="56"/>
      <c r="G14" s="56"/>
      <c r="H14" s="57">
        <f t="shared" si="0"/>
        <v>0</v>
      </c>
    </row>
    <row r="15" spans="1:8" ht="63" x14ac:dyDescent="0.5">
      <c r="A15" s="7" t="s">
        <v>78</v>
      </c>
      <c r="B15" s="38">
        <f>ROUND(B7*0.67,-0.01)</f>
        <v>251</v>
      </c>
      <c r="C15" s="38">
        <f>ROUND(C7*0.67,-0.01)</f>
        <v>0</v>
      </c>
      <c r="D15" s="39">
        <v>200</v>
      </c>
      <c r="F15" s="56"/>
      <c r="G15" s="56"/>
      <c r="H15" s="57">
        <v>0</v>
      </c>
    </row>
    <row r="16" spans="1:8" x14ac:dyDescent="0.45">
      <c r="B16" s="37"/>
      <c r="C16" s="37"/>
      <c r="D16" s="37"/>
      <c r="F16" s="56"/>
      <c r="G16" s="56"/>
      <c r="H16" s="57">
        <f t="shared" si="0"/>
        <v>0</v>
      </c>
    </row>
    <row r="17" spans="1:8" x14ac:dyDescent="0.45">
      <c r="B17" s="40">
        <f>B14*B15</f>
        <v>15060</v>
      </c>
      <c r="C17" s="40">
        <f>C14*C15</f>
        <v>0</v>
      </c>
      <c r="D17" s="40">
        <f>D14*D15</f>
        <v>12000</v>
      </c>
      <c r="F17" s="56"/>
      <c r="G17" s="56"/>
      <c r="H17" s="58">
        <f t="shared" si="0"/>
        <v>0</v>
      </c>
    </row>
    <row r="18" spans="1:8" x14ac:dyDescent="0.45">
      <c r="B18" s="37"/>
      <c r="C18" s="37"/>
      <c r="D18" s="37"/>
      <c r="F18" s="57"/>
      <c r="G18" s="57"/>
      <c r="H18" s="59">
        <f>SUM(H11:H17)</f>
        <v>1</v>
      </c>
    </row>
    <row r="19" spans="1:8" ht="15.75" x14ac:dyDescent="0.5">
      <c r="A19" s="6" t="s">
        <v>45</v>
      </c>
      <c r="B19" s="40">
        <f>MAX(B17,C17)</f>
        <v>15060</v>
      </c>
      <c r="C19" s="37"/>
      <c r="D19" s="40">
        <f>D17</f>
        <v>12000</v>
      </c>
    </row>
    <row r="20" spans="1:8" ht="15.75" x14ac:dyDescent="0.5">
      <c r="A20" s="6" t="s">
        <v>21</v>
      </c>
      <c r="B20" s="40">
        <f>MIN(B19,D19)</f>
        <v>12000</v>
      </c>
      <c r="C20" s="37"/>
      <c r="D20" s="37"/>
    </row>
    <row r="21" spans="1:8" ht="18" x14ac:dyDescent="0.55000000000000004">
      <c r="A21" s="16" t="s">
        <v>6</v>
      </c>
      <c r="B21" s="41">
        <f>IF('SL 2021 Q2 + Q3 Part III'!B34=0,B20,0)</f>
        <v>12000</v>
      </c>
      <c r="C21" s="44"/>
      <c r="D21" s="44"/>
    </row>
    <row r="22" spans="1:8" x14ac:dyDescent="0.45">
      <c r="B22" s="37"/>
      <c r="C22" s="37"/>
      <c r="D22" s="37"/>
    </row>
    <row r="23" spans="1:8" x14ac:dyDescent="0.45">
      <c r="B23" s="45">
        <f>200*60</f>
        <v>12000</v>
      </c>
      <c r="C23" s="37"/>
      <c r="D23" s="37"/>
    </row>
    <row r="25" spans="1:8" ht="28.5" x14ac:dyDescent="0.45">
      <c r="A25" s="55" t="s">
        <v>101</v>
      </c>
    </row>
    <row r="26" spans="1:8" ht="342" x14ac:dyDescent="0.45">
      <c r="A26" s="1" t="s">
        <v>112</v>
      </c>
    </row>
    <row r="30" spans="1:8" x14ac:dyDescent="0.45">
      <c r="A30" s="60" t="s">
        <v>35</v>
      </c>
    </row>
    <row r="31" spans="1:8" ht="21.4" x14ac:dyDescent="0.45">
      <c r="A31" s="61" t="s">
        <v>36</v>
      </c>
    </row>
    <row r="32" spans="1:8" ht="15.75" customHeight="1" x14ac:dyDescent="0.45">
      <c r="A32" s="97" t="s">
        <v>40</v>
      </c>
      <c r="B32" s="97"/>
      <c r="C32" s="97"/>
      <c r="D32" s="97"/>
      <c r="E32" s="97"/>
      <c r="F32" s="97"/>
      <c r="G32" s="97"/>
      <c r="H32" s="97"/>
    </row>
    <row r="33" spans="1:8" ht="101.25" customHeight="1" x14ac:dyDescent="0.45">
      <c r="A33" s="97"/>
      <c r="B33" s="97"/>
      <c r="C33" s="97"/>
      <c r="D33" s="97"/>
      <c r="E33" s="97"/>
      <c r="F33" s="97"/>
      <c r="G33" s="97"/>
      <c r="H33" s="97"/>
    </row>
    <row r="35" spans="1:8" ht="47.25" x14ac:dyDescent="0.45">
      <c r="A35" s="28" t="s">
        <v>58</v>
      </c>
    </row>
    <row r="36" spans="1:8" ht="31.5" x14ac:dyDescent="0.45">
      <c r="A36" s="19" t="s">
        <v>59</v>
      </c>
    </row>
    <row r="37" spans="1:8" ht="173.25" x14ac:dyDescent="0.45">
      <c r="A37" s="19" t="s">
        <v>60</v>
      </c>
    </row>
    <row r="38" spans="1:8" ht="141.75" x14ac:dyDescent="0.45">
      <c r="A38" s="19" t="s">
        <v>61</v>
      </c>
    </row>
    <row r="39" spans="1:8" ht="31.5" x14ac:dyDescent="0.45">
      <c r="A39" s="28" t="s">
        <v>73</v>
      </c>
    </row>
    <row r="40" spans="1:8" ht="47.25" x14ac:dyDescent="0.45">
      <c r="A40" s="29" t="s">
        <v>62</v>
      </c>
    </row>
    <row r="41" spans="1:8" ht="47.25" x14ac:dyDescent="0.45">
      <c r="A41" s="29" t="s">
        <v>63</v>
      </c>
    </row>
    <row r="42" spans="1:8" ht="47.25" x14ac:dyDescent="0.45">
      <c r="A42" s="19" t="s">
        <v>64</v>
      </c>
    </row>
    <row r="43" spans="1:8" ht="47.25" x14ac:dyDescent="0.45">
      <c r="A43" s="29" t="s">
        <v>65</v>
      </c>
    </row>
    <row r="44" spans="1:8" ht="47.25" x14ac:dyDescent="0.45">
      <c r="A44" s="29" t="s">
        <v>66</v>
      </c>
    </row>
    <row r="45" spans="1:8" ht="31.5" x14ac:dyDescent="0.45">
      <c r="A45" s="19" t="s">
        <v>67</v>
      </c>
    </row>
    <row r="46" spans="1:8" ht="47.25" x14ac:dyDescent="0.45">
      <c r="A46" s="29" t="s">
        <v>68</v>
      </c>
    </row>
    <row r="47" spans="1:8" ht="47.25" x14ac:dyDescent="0.45">
      <c r="A47" s="29" t="s">
        <v>69</v>
      </c>
    </row>
    <row r="48" spans="1:8" ht="47.25" x14ac:dyDescent="0.45">
      <c r="A48" s="29" t="s">
        <v>70</v>
      </c>
    </row>
    <row r="49" spans="1:1" ht="31.5" x14ac:dyDescent="0.45">
      <c r="A49" s="19" t="s">
        <v>71</v>
      </c>
    </row>
    <row r="50" spans="1:1" ht="141.75" x14ac:dyDescent="0.45">
      <c r="A50" s="27" t="s">
        <v>72</v>
      </c>
    </row>
    <row r="52" spans="1:1" x14ac:dyDescent="0.45">
      <c r="A52" t="s">
        <v>96</v>
      </c>
    </row>
    <row r="53" spans="1:1" ht="256.5" x14ac:dyDescent="0.45">
      <c r="A53" s="1" t="s">
        <v>99</v>
      </c>
    </row>
  </sheetData>
  <mergeCells count="1">
    <mergeCell ref="A32:H33"/>
  </mergeCells>
  <hyperlinks>
    <hyperlink ref="A30" r:id="rId1" xr:uid="{ECA9693A-1635-44B5-ACE5-02303D135FBA}"/>
    <hyperlink ref="A25" r:id="rId2" location="en_US_2021_publink100088447_x000a_For " xr:uid="{91758770-CBE6-4A5F-A85E-3784FAD1A89B}"/>
  </hyperlinks>
  <pageMargins left="0.7" right="0.7" top="0.75" bottom="0.75" header="0.3" footer="0.3"/>
  <pageSetup orientation="portrait" r:id="rId3"/>
  <drawing r:id="rId4"/>
  <tableParts count="2">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SL 2020</vt:lpstr>
      <vt:lpstr>QFL 2020</vt:lpstr>
      <vt:lpstr>SL 2021 Q1 Part I</vt:lpstr>
      <vt:lpstr>QFL 2021 Q1 Part II</vt:lpstr>
      <vt:lpstr>SL 2021 Q2 + Q3 Part III</vt:lpstr>
      <vt:lpstr>QFL 2021 Q2 + Q3 Part 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Wolfe, CPA</dc:creator>
  <cp:lastModifiedBy>Deborah Wolfe</cp:lastModifiedBy>
  <dcterms:created xsi:type="dcterms:W3CDTF">2024-01-17T22:05:59Z</dcterms:created>
  <dcterms:modified xsi:type="dcterms:W3CDTF">2024-11-07T20:21:27Z</dcterms:modified>
</cp:coreProperties>
</file>