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hatDrop\Election Trackers\Save\"/>
    </mc:Choice>
  </mc:AlternateContent>
  <xr:revisionPtr revIDLastSave="0" documentId="8_{5DD89BC1-F90F-4F0C-9F20-F57D8C361C18}" xr6:coauthVersionLast="47" xr6:coauthVersionMax="47" xr10:uidLastSave="{00000000-0000-0000-0000-000000000000}"/>
  <bookViews>
    <workbookView xWindow="-120" yWindow="-120" windowWidth="29040" windowHeight="15720" xr2:uid="{761D486F-6512-4795-AB66-103F27B86EE6}"/>
  </bookViews>
  <sheets>
    <sheet name="2026 SBOE Ele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E14" i="1"/>
  <c r="G14" i="1"/>
  <c r="E10" i="1"/>
  <c r="F10" i="1"/>
  <c r="G10" i="1"/>
  <c r="E9" i="1"/>
  <c r="F9" i="1"/>
  <c r="G9" i="1"/>
  <c r="E6" i="1"/>
  <c r="G6" i="1"/>
  <c r="E5" i="1"/>
  <c r="G5" i="1"/>
  <c r="E3" i="1"/>
  <c r="F3" i="1"/>
  <c r="G3" i="1"/>
  <c r="G8" i="1"/>
  <c r="F8" i="1"/>
  <c r="E8" i="1"/>
  <c r="F13" i="1"/>
  <c r="G4" i="1"/>
  <c r="E16" i="1"/>
  <c r="E17" i="1"/>
  <c r="G13" i="1"/>
  <c r="F7" i="1"/>
  <c r="F4" i="1"/>
  <c r="E2" i="1"/>
  <c r="F2" i="1"/>
  <c r="G2" i="1"/>
  <c r="E7" i="1"/>
  <c r="G7" i="1"/>
  <c r="E11" i="1"/>
  <c r="F11" i="1"/>
  <c r="G11" i="1"/>
  <c r="E12" i="1"/>
  <c r="F12" i="1"/>
  <c r="G12" i="1"/>
</calcChain>
</file>

<file path=xl/sharedStrings.xml><?xml version="1.0" encoding="utf-8"?>
<sst xmlns="http://schemas.openxmlformats.org/spreadsheetml/2006/main" count="104" uniqueCount="52">
  <si>
    <t>District</t>
  </si>
  <si>
    <t>Candidate</t>
  </si>
  <si>
    <t>Status</t>
  </si>
  <si>
    <t>Party</t>
  </si>
  <si>
    <t>Website</t>
  </si>
  <si>
    <t>X</t>
  </si>
  <si>
    <t>Facebook</t>
  </si>
  <si>
    <t>Finance</t>
  </si>
  <si>
    <t>Endorsements</t>
  </si>
  <si>
    <t>LJ Francis</t>
  </si>
  <si>
    <t>Incumbent</t>
  </si>
  <si>
    <t>R</t>
  </si>
  <si>
    <t>In: $49,675 / Out: $10,817 / COH: $165,580</t>
  </si>
  <si>
    <t>Will Hickman</t>
  </si>
  <si>
    <t>In: $30,247 / Out: $29,633 / COH: $614 (older cycle)</t>
  </si>
  <si>
    <t>Julie Pickren</t>
  </si>
  <si>
    <t>In: $18,050 / Out: $2,085 / COH: $50,212</t>
  </si>
  <si>
    <t>Texas Values Action; Texas Alliance for Life</t>
  </si>
  <si>
    <t>Audrey Young</t>
  </si>
  <si>
    <t>Keven Ellis</t>
  </si>
  <si>
    <t>Tiffany Clark</t>
  </si>
  <si>
    <t>Aaron Kinsey</t>
  </si>
  <si>
    <t>Evelyn Brooks</t>
  </si>
  <si>
    <t>Pam Little</t>
  </si>
  <si>
    <t>Brandon Hall</t>
  </si>
  <si>
    <t>Tom Maynard</t>
  </si>
  <si>
    <t>D</t>
  </si>
  <si>
    <t>Rebecca Bell-Metereau</t>
  </si>
  <si>
    <t>Staci Childs</t>
  </si>
  <si>
    <t>Marisa B. Perez-Diaz</t>
  </si>
  <si>
    <t>Gustavo Reveles</t>
  </si>
  <si>
    <t>Term Ends</t>
  </si>
  <si>
    <t>Member</t>
  </si>
  <si>
    <t xml:space="preserve">District  </t>
  </si>
  <si>
    <t>Barbara Denson</t>
  </si>
  <si>
    <t>Challenger</t>
  </si>
  <si>
    <t>Mattress Mack; Linda McIngvale; Tom Ramsey (Harris County Commissioner); Michael Hogan (Chair CASI); Greg Wrightstone (Exec Dir CO2Coalition); Sharon Camp (Sr Ed Advisor CO2Coalition); Brenda Estis (SREC SD15 Committeewoman); Fred Flickinger (Houston City Council); Julian Ramirez (Houston City Council); Nancy Scott (HCRP Advisory Board); Raquel Hernandez-Boujourne (Candidate); Sonia Rivera (Candidate); Beverly Roberts (Activist); Gail Stanart (SREC); James Pressler; Michael &amp; Cecelia Zeitlin</t>
  </si>
  <si>
    <t>COH $2,015  In $3,250  Out $1,234</t>
  </si>
  <si>
    <t>Thomas Ray Garcia</t>
  </si>
  <si>
    <t>Allison Bush</t>
  </si>
  <si>
    <t>Kevin M. Jackson Jr.</t>
  </si>
  <si>
    <t>Tiffany Nelson</t>
  </si>
  <si>
    <t>COH  In $13,137  Out $12,618</t>
  </si>
  <si>
    <t>Michelle Palmer</t>
  </si>
  <si>
    <t xml:space="preserve"> </t>
  </si>
  <si>
    <t>Unconfirmed</t>
  </si>
  <si>
    <t>Bobby Bradley</t>
  </si>
  <si>
    <t>Rachel Hogue</t>
  </si>
  <si>
    <t>Amy Bundgus</t>
  </si>
  <si>
    <t>Rep. Pat Fallon; Sen. Brent Hagenbuch; Reps. Ben Bumgarner, Richard Hayes, Steve Toth</t>
  </si>
  <si>
    <t>COH: 100000</t>
  </si>
  <si>
    <t>Mindy Bumgarner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</si>
</sst>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Alignment="1">
      <alignment horizontal="center" vertical="center"/>
    </xf>
    <xf numFmtId="0" fontId="18" fillId="0" borderId="0" xfId="42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42" applyAlignment="1">
      <alignment horizontal="left" vertical="center"/>
    </xf>
    <xf numFmtId="6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A70E-CAF1-4E77-8076-A038BD9388B5}">
  <dimension ref="A1:J28"/>
  <sheetViews>
    <sheetView tabSelected="1" workbookViewId="0"/>
  </sheetViews>
  <sheetFormatPr defaultRowHeight="15" x14ac:dyDescent="0.25"/>
  <cols>
    <col min="1" max="1" width="7.7109375" style="2" bestFit="1" customWidth="1"/>
    <col min="2" max="2" width="21.42578125" bestFit="1" customWidth="1"/>
    <col min="3" max="3" width="12.42578125" bestFit="1" customWidth="1"/>
    <col min="4" max="4" width="5.5703125" style="2" bestFit="1" customWidth="1"/>
    <col min="5" max="5" width="10.42578125" bestFit="1" customWidth="1"/>
    <col min="6" max="6" width="18.85546875" style="2" bestFit="1" customWidth="1"/>
    <col min="7" max="7" width="9.5703125" bestFit="1" customWidth="1"/>
    <col min="8" max="8" width="45.42578125" bestFit="1" customWidth="1"/>
    <col min="9" max="9" width="39.28515625" bestFit="1" customWidth="1"/>
  </cols>
  <sheetData>
    <row r="1" spans="1:10" s="3" customFormat="1" x14ac:dyDescent="0.25">
      <c r="A1" s="3" t="s">
        <v>33</v>
      </c>
      <c r="B1" s="1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10" x14ac:dyDescent="0.25">
      <c r="A2" s="2">
        <v>2</v>
      </c>
      <c r="B2" t="s">
        <v>9</v>
      </c>
      <c r="C2" t="s">
        <v>10</v>
      </c>
      <c r="D2" s="2" t="s">
        <v>11</v>
      </c>
      <c r="E2" t="str">
        <f>HYPERLINK("https://www.ljfortexas.com/","Francis")</f>
        <v>Francis</v>
      </c>
      <c r="F2" s="6" t="str">
        <f>HYPERLINK("https://x.com/ljfortexas","@ljfortexas")</f>
        <v>@ljfortexas</v>
      </c>
      <c r="G2" t="str">
        <f>HYPERLINK("https://www.facebook.com/LjFrancisforTexas/","Facebook")</f>
        <v>Facebook</v>
      </c>
      <c r="H2" t="s">
        <v>12</v>
      </c>
    </row>
    <row r="3" spans="1:10" x14ac:dyDescent="0.25">
      <c r="A3" s="2">
        <v>2</v>
      </c>
      <c r="B3" t="s">
        <v>38</v>
      </c>
      <c r="C3" t="s">
        <v>35</v>
      </c>
      <c r="D3" s="2" t="s">
        <v>26</v>
      </c>
      <c r="E3" t="str">
        <f>HYPERLINK("https://www.thomasraygarciatx.com","Garcia")</f>
        <v>Garcia</v>
      </c>
      <c r="F3" t="str">
        <f>HYPERLINK("https://twitter.com/tgarcia1993","@tgarcia1993")</f>
        <v>@tgarcia1993</v>
      </c>
      <c r="G3" t="str">
        <f>HYPERLINK("https://www.facebook.com/thomasraygarcia/","Facebook")</f>
        <v>Facebook</v>
      </c>
      <c r="H3" t="s">
        <v>37</v>
      </c>
    </row>
    <row r="4" spans="1:10" x14ac:dyDescent="0.25">
      <c r="A4" s="2">
        <v>5</v>
      </c>
      <c r="B4" t="s">
        <v>27</v>
      </c>
      <c r="C4" t="s">
        <v>10</v>
      </c>
      <c r="D4" s="2" t="s">
        <v>26</v>
      </c>
      <c r="F4" t="str">
        <f>HYPERLINK("https://x.com/voterebecca","@VoteRebecca")</f>
        <v>@VoteRebecca</v>
      </c>
      <c r="G4" t="str">
        <f>HYPERLINK("https://www.facebook.com/RebeccaBellMetereau","Facebook")</f>
        <v>Facebook</v>
      </c>
    </row>
    <row r="5" spans="1:10" x14ac:dyDescent="0.25">
      <c r="A5" s="2">
        <v>5</v>
      </c>
      <c r="B5" t="s">
        <v>39</v>
      </c>
      <c r="C5" t="s">
        <v>35</v>
      </c>
      <c r="D5" s="2" t="s">
        <v>26</v>
      </c>
      <c r="E5" t="str">
        <f>HYPERLINK("https://www.allisonfortx.com","Bush")</f>
        <v>Bush</v>
      </c>
      <c r="F5"/>
      <c r="G5" t="str">
        <f>HYPERLINK("https://www.facebook.com/allisonforTX/","Facebook")</f>
        <v>Facebook</v>
      </c>
    </row>
    <row r="6" spans="1:10" x14ac:dyDescent="0.25">
      <c r="A6" s="2">
        <v>5</v>
      </c>
      <c r="B6" t="s">
        <v>40</v>
      </c>
      <c r="C6" t="s">
        <v>35</v>
      </c>
      <c r="D6" s="2" t="s">
        <v>26</v>
      </c>
      <c r="E6" t="str">
        <f>HYPERLINK("https://kevinfortx.com","Jackson")</f>
        <v>Jackson</v>
      </c>
      <c r="F6"/>
      <c r="G6" t="str">
        <f>HYPERLINK("https://www.facebook.com/kevinmilanesjacksonjr","Facebook")</f>
        <v>Facebook</v>
      </c>
    </row>
    <row r="7" spans="1:10" x14ac:dyDescent="0.25">
      <c r="A7" s="2">
        <v>6</v>
      </c>
      <c r="B7" t="s">
        <v>13</v>
      </c>
      <c r="C7" t="s">
        <v>10</v>
      </c>
      <c r="D7" s="2" t="s">
        <v>11</v>
      </c>
      <c r="E7" t="str">
        <f>HYPERLINK("https://willhickmancampaign.com/","Hickman")</f>
        <v>Hickman</v>
      </c>
      <c r="F7" t="str">
        <f>HYPERLINK("https://x.com/willhickmansboe","@WillHickmanSBOE")</f>
        <v>@WillHickmanSBOE</v>
      </c>
      <c r="G7" t="str">
        <f>HYPERLINK("https://www.facebook.com/willhickmancampaign/","Facebook")</f>
        <v>Facebook</v>
      </c>
      <c r="H7" t="s">
        <v>14</v>
      </c>
    </row>
    <row r="8" spans="1:10" ht="180" x14ac:dyDescent="0.25">
      <c r="A8" s="8">
        <v>6</v>
      </c>
      <c r="B8" s="10" t="s">
        <v>34</v>
      </c>
      <c r="C8" s="10" t="s">
        <v>35</v>
      </c>
      <c r="D8" s="8" t="s">
        <v>11</v>
      </c>
      <c r="E8" s="10" t="str">
        <f>HYPERLINK("https://www.barbaradenson4texas.com","Denson")</f>
        <v>Denson</v>
      </c>
      <c r="F8" s="10" t="str">
        <f>HYPERLINK("https://twitter.com/BBDenson","@BBDenson")</f>
        <v>@BBDenson</v>
      </c>
      <c r="G8" s="12" t="str">
        <f>HYPERLINK("https://facebook.com/BBDenson","Facebook")</f>
        <v>Facebook</v>
      </c>
      <c r="H8" s="11" t="s">
        <v>36</v>
      </c>
    </row>
    <row r="9" spans="1:10" x14ac:dyDescent="0.25">
      <c r="A9" s="2">
        <v>6</v>
      </c>
      <c r="B9" t="s">
        <v>41</v>
      </c>
      <c r="C9" t="s">
        <v>35</v>
      </c>
      <c r="D9" s="2" t="s">
        <v>11</v>
      </c>
      <c r="E9" t="str">
        <f>HYPERLINK("https://www.tiffanynelsonfortexas.com","Nelson")</f>
        <v>Nelson</v>
      </c>
      <c r="F9" t="str">
        <f>HYPERLINK("https://x.com/nelsontiffanyb","@nelsontiffanyb")</f>
        <v>@nelsontiffanyb</v>
      </c>
      <c r="G9" t="str">
        <f>HYPERLINK("https://www.facebook.com/tiffanynelsonfortexas","Facebook")</f>
        <v>Facebook</v>
      </c>
    </row>
    <row r="10" spans="1:10" x14ac:dyDescent="0.25">
      <c r="A10" s="2">
        <v>6</v>
      </c>
      <c r="B10" t="s">
        <v>43</v>
      </c>
      <c r="C10" t="s">
        <v>35</v>
      </c>
      <c r="D10" s="2" t="s">
        <v>26</v>
      </c>
      <c r="E10" t="str">
        <f>HYPERLINK("https://palmerfortexased.com","Palmer")</f>
        <v>Palmer</v>
      </c>
      <c r="F10" t="str">
        <f>HYPERLINK("https://x.com/palmer4texased","@palmer4texased")</f>
        <v>@palmer4texased</v>
      </c>
      <c r="G10" t="str">
        <f>HYPERLINK("https://www.facebook.com/palmerfortexased/","Facebook")</f>
        <v>Facebook</v>
      </c>
      <c r="H10" t="s">
        <v>42</v>
      </c>
    </row>
    <row r="11" spans="1:10" x14ac:dyDescent="0.25">
      <c r="A11" s="2">
        <v>7</v>
      </c>
      <c r="B11" t="s">
        <v>15</v>
      </c>
      <c r="C11" t="s">
        <v>10</v>
      </c>
      <c r="D11" s="2" t="s">
        <v>11</v>
      </c>
      <c r="E11" t="str">
        <f>HYPERLINK("https://juliepickren.com/","Pickren")</f>
        <v>Pickren</v>
      </c>
      <c r="F11" s="6" t="str">
        <f>HYPERLINK("https://x.com/Julie4TX","@Julie4TX")</f>
        <v>@Julie4TX</v>
      </c>
      <c r="G11" t="str">
        <f>HYPERLINK("https://www.facebook.com/Julie4SBOE/","Facebook")</f>
        <v>Facebook</v>
      </c>
      <c r="H11" t="s">
        <v>16</v>
      </c>
      <c r="I11" t="s">
        <v>17</v>
      </c>
    </row>
    <row r="12" spans="1:10" x14ac:dyDescent="0.25">
      <c r="A12" s="2">
        <v>8</v>
      </c>
      <c r="B12" t="s">
        <v>18</v>
      </c>
      <c r="C12" t="s">
        <v>10</v>
      </c>
      <c r="D12" s="2" t="s">
        <v>11</v>
      </c>
      <c r="E12" t="str">
        <f>HYPERLINK("https://www.sboe8.com/","Young")</f>
        <v>Young</v>
      </c>
      <c r="F12" s="6" t="str">
        <f>HYPERLINK("https://x.com/DrYoungSBOE","@DrYoungSBOE")</f>
        <v>@DrYoungSBOE</v>
      </c>
      <c r="G12" t="str">
        <f>HYPERLINK("https://www.facebook.com/AYoung4SBOE","Facebook")</f>
        <v>Facebook</v>
      </c>
    </row>
    <row r="13" spans="1:10" x14ac:dyDescent="0.25">
      <c r="A13" s="2">
        <v>9</v>
      </c>
      <c r="B13" t="s">
        <v>19</v>
      </c>
      <c r="C13" t="s">
        <v>10</v>
      </c>
      <c r="D13" s="2" t="s">
        <v>11</v>
      </c>
      <c r="F13" t="str">
        <f>HYPERLINK("https://x.com/KevenEllisDC","@KevenEllisDC")</f>
        <v>@KevenEllisDC</v>
      </c>
      <c r="G13" s="9" t="str">
        <f>HYPERLINK("https://www.facebook.com/ellisfortexas","Facebook")</f>
        <v>Facebook</v>
      </c>
    </row>
    <row r="14" spans="1:10" x14ac:dyDescent="0.25">
      <c r="A14" s="2">
        <v>9</v>
      </c>
      <c r="B14" t="s">
        <v>47</v>
      </c>
      <c r="C14" t="s">
        <v>35</v>
      </c>
      <c r="D14" s="2" t="s">
        <v>11</v>
      </c>
      <c r="E14" t="str">
        <f>HYPERLINK("https://hogue4texas.com","Hogue")</f>
        <v>Hogue</v>
      </c>
      <c r="F14"/>
      <c r="G14" t="str">
        <f>HYPERLINK("https://www.facebook.com/hogue4texas","Facebook")</f>
        <v>Facebook</v>
      </c>
    </row>
    <row r="15" spans="1:10" x14ac:dyDescent="0.25">
      <c r="A15" s="2">
        <v>9</v>
      </c>
      <c r="B15" t="s">
        <v>46</v>
      </c>
      <c r="C15" t="s">
        <v>45</v>
      </c>
      <c r="D15" s="2" t="s">
        <v>11</v>
      </c>
      <c r="F15" t="s">
        <v>44</v>
      </c>
      <c r="H15" t="s">
        <v>44</v>
      </c>
      <c r="J15" t="s">
        <v>44</v>
      </c>
    </row>
    <row r="16" spans="1:10" x14ac:dyDescent="0.25">
      <c r="A16" s="2">
        <v>13</v>
      </c>
      <c r="B16" t="s">
        <v>20</v>
      </c>
      <c r="C16" t="s">
        <v>10</v>
      </c>
      <c r="D16" s="2" t="s">
        <v>26</v>
      </c>
      <c r="E16" t="str">
        <f>HYPERLINK("https://tiffanyclark4stateofeducation.nationbuilder.com","Clark")</f>
        <v>Clark</v>
      </c>
      <c r="F16" s="6"/>
    </row>
    <row r="17" spans="1:10" x14ac:dyDescent="0.25">
      <c r="A17" s="2">
        <v>14</v>
      </c>
      <c r="B17" t="s">
        <v>22</v>
      </c>
      <c r="C17" t="s">
        <v>10</v>
      </c>
      <c r="D17" s="2" t="s">
        <v>11</v>
      </c>
      <c r="E17" t="str">
        <f>HYPERLINK("https://www.evelyn4texaseducation.com","Brooks")</f>
        <v>Brooks</v>
      </c>
      <c r="F17" s="6"/>
    </row>
    <row r="18" spans="1:10" x14ac:dyDescent="0.25">
      <c r="A18" s="2">
        <v>14</v>
      </c>
      <c r="B18" t="s">
        <v>51</v>
      </c>
      <c r="C18" t="s">
        <v>35</v>
      </c>
      <c r="D18" s="2" t="s">
        <v>11</v>
      </c>
      <c r="E18" t="str">
        <f>HYPERLINK("https://mindybumgarner.com","Bumgarner")</f>
        <v>Bumgarner</v>
      </c>
      <c r="F18" t="str">
        <f>HYPERLINK("https://x.com/MindyForTexas","@MindyForTexas")</f>
        <v>@MindyForTexas</v>
      </c>
      <c r="G18" t="str">
        <f>HYPERLINK("https://www.facebook.com/BumgarnerForSBOE/","Facebook")</f>
        <v>Facebook</v>
      </c>
      <c r="H18" s="13" t="s">
        <v>50</v>
      </c>
      <c r="I18" t="s">
        <v>49</v>
      </c>
    </row>
    <row r="19" spans="1:10" x14ac:dyDescent="0.25">
      <c r="A19" s="2">
        <v>14</v>
      </c>
      <c r="B19" t="s">
        <v>48</v>
      </c>
      <c r="C19" t="s">
        <v>45</v>
      </c>
      <c r="D19" s="2" t="s">
        <v>11</v>
      </c>
      <c r="F19" t="s">
        <v>44</v>
      </c>
      <c r="H19" t="s">
        <v>44</v>
      </c>
      <c r="J19" t="s">
        <v>44</v>
      </c>
    </row>
    <row r="20" spans="1:10" x14ac:dyDescent="0.25">
      <c r="A20" s="4"/>
      <c r="B20" s="5"/>
      <c r="C20" s="5"/>
      <c r="D20" s="4"/>
      <c r="E20" s="5"/>
      <c r="F20" s="4"/>
      <c r="G20" s="5"/>
      <c r="H20" s="5"/>
      <c r="I20" s="5"/>
    </row>
    <row r="21" spans="1:10" s="1" customFormat="1" x14ac:dyDescent="0.25">
      <c r="A21" s="1" t="s">
        <v>0</v>
      </c>
      <c r="B21" s="1" t="s">
        <v>32</v>
      </c>
      <c r="C21" s="1" t="s">
        <v>2</v>
      </c>
      <c r="D21" s="1" t="s">
        <v>3</v>
      </c>
      <c r="E21" s="1" t="s">
        <v>31</v>
      </c>
      <c r="F21" s="3"/>
    </row>
    <row r="22" spans="1:10" x14ac:dyDescent="0.25">
      <c r="A22" s="2">
        <v>1</v>
      </c>
      <c r="B22" t="s">
        <v>30</v>
      </c>
      <c r="C22" t="s">
        <v>10</v>
      </c>
      <c r="D22" s="8" t="s">
        <v>26</v>
      </c>
      <c r="E22" s="7">
        <v>47119</v>
      </c>
    </row>
    <row r="23" spans="1:10" x14ac:dyDescent="0.25">
      <c r="A23" s="2">
        <v>3</v>
      </c>
      <c r="B23" t="s">
        <v>29</v>
      </c>
      <c r="C23" t="s">
        <v>10</v>
      </c>
      <c r="D23" s="8" t="s">
        <v>26</v>
      </c>
      <c r="E23" s="7">
        <v>47119</v>
      </c>
    </row>
    <row r="24" spans="1:10" x14ac:dyDescent="0.25">
      <c r="A24" s="2">
        <v>4</v>
      </c>
      <c r="B24" t="s">
        <v>28</v>
      </c>
      <c r="C24" t="s">
        <v>10</v>
      </c>
      <c r="D24" s="8" t="s">
        <v>26</v>
      </c>
      <c r="E24" s="7">
        <v>47119</v>
      </c>
    </row>
    <row r="25" spans="1:10" x14ac:dyDescent="0.25">
      <c r="A25" s="2">
        <v>10</v>
      </c>
      <c r="B25" t="s">
        <v>25</v>
      </c>
      <c r="C25" t="s">
        <v>10</v>
      </c>
      <c r="D25" s="8" t="s">
        <v>11</v>
      </c>
      <c r="E25" s="7">
        <v>47119</v>
      </c>
    </row>
    <row r="26" spans="1:10" x14ac:dyDescent="0.25">
      <c r="A26" s="2">
        <v>11</v>
      </c>
      <c r="B26" t="s">
        <v>24</v>
      </c>
      <c r="C26" t="s">
        <v>10</v>
      </c>
      <c r="D26" s="8" t="s">
        <v>11</v>
      </c>
      <c r="E26" s="7">
        <v>47119</v>
      </c>
    </row>
    <row r="27" spans="1:10" x14ac:dyDescent="0.25">
      <c r="A27" s="2">
        <v>12</v>
      </c>
      <c r="B27" t="s">
        <v>23</v>
      </c>
      <c r="C27" t="s">
        <v>10</v>
      </c>
      <c r="D27" s="8" t="s">
        <v>11</v>
      </c>
      <c r="E27" s="7">
        <v>47119</v>
      </c>
    </row>
    <row r="28" spans="1:10" x14ac:dyDescent="0.25">
      <c r="A28" s="2">
        <v>15</v>
      </c>
      <c r="B28" t="s">
        <v>21</v>
      </c>
      <c r="C28" t="s">
        <v>10</v>
      </c>
      <c r="D28" s="8" t="s">
        <v>11</v>
      </c>
      <c r="E28" s="7">
        <v>47119</v>
      </c>
    </row>
  </sheetData>
  <sortState xmlns:xlrd2="http://schemas.microsoft.com/office/spreadsheetml/2017/richdata2" ref="A9:J10">
    <sortCondition descending="1" ref="D9:D10"/>
  </sortState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SBOE 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Deffendall</dc:creator>
  <cp:lastModifiedBy>Michael Deffendall</cp:lastModifiedBy>
  <dcterms:created xsi:type="dcterms:W3CDTF">2025-09-16T12:46:01Z</dcterms:created>
  <dcterms:modified xsi:type="dcterms:W3CDTF">2025-11-07T13:43:35Z</dcterms:modified>
</cp:coreProperties>
</file>