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y Drive\ChatDrop\Election Trackers\Save\"/>
    </mc:Choice>
  </mc:AlternateContent>
  <xr:revisionPtr revIDLastSave="0" documentId="13_ncr:1_{2394757A-3FBF-4406-85F9-34D432EAC1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Tracker" sheetId="1" r:id="rId1"/>
    <sheet name="Candidate Profile" sheetId="2" r:id="rId2"/>
  </sheets>
  <definedNames>
    <definedName name="_TX01">'Candidate Profile'!$B$3:$B$8</definedName>
    <definedName name="_TX02">'Candidate Profile'!$B$10:$B$16</definedName>
    <definedName name="_TX05">'Candidate Profile'!$B$23:$B$26</definedName>
    <definedName name="_TX06">'Candidate Profile'!$B$28:$B$30</definedName>
    <definedName name="_TX08">'Candidate Profile'!$B$32:$B$35</definedName>
    <definedName name="_TX09">'Candidate Profile'!$B$36:$B$45</definedName>
    <definedName name="_TX10">'Candidate Profile'!$B$46:$B$54</definedName>
    <definedName name="_TX17">'Candidate Profile'!$B$71:$B$73</definedName>
    <definedName name="_TX21">'Candidate Profile'!$B$80:$B$96</definedName>
    <definedName name="_TX23">'Candidate Profile'!$B$101:$B$108</definedName>
    <definedName name="_TX24">'Candidate Profile'!$B$111:$B$114</definedName>
    <definedName name="_TX25">'Candidate Profile'!$B$118:$B$120</definedName>
    <definedName name="_TX28">'Candidate Profile'!$B$128:$B$130</definedName>
    <definedName name="_TX30">'Candidate Profile'!$B$135:$B$143</definedName>
    <definedName name="_TX31">'Candidate Profile'!$B$145:$B$156</definedName>
    <definedName name="_TX32">'Candidate Profile'!$B$157:$B$166</definedName>
    <definedName name="_TX33">'Candidate Profile'!$B$168:$B$170</definedName>
    <definedName name="_TX34">'Candidate Profile'!$B$172:$B$182</definedName>
    <definedName name="_TX35">'Candidate Profile'!$B$183:$B$192</definedName>
    <definedName name="_TX37">'Candidate Profile'!$B$196:$B$200</definedName>
    <definedName name="_TX38">'Candidate Profile'!$B$201:$B$208</definedName>
    <definedName name="Ada_Cuellar">'Candidate Profile'!$B$67</definedName>
    <definedName name="Alexandra_del_Moral_Mealer">'Candidate Profile'!$B$36</definedName>
    <definedName name="Anthony_Tristan">'Candidate Profile'!$B$78</definedName>
    <definedName name="August_Pfluger">'Candidate Profile'!$B$55</definedName>
    <definedName name="Ava_Zolari">'Candidate Profile'!$B$14</definedName>
    <definedName name="Beth_Van_Duyne">'Candidate Profile'!$B$110</definedName>
    <definedName name="Bobby_Pulido">'Candidate Profile'!$B$66</definedName>
    <definedName name="Brandon_Gill">'Candidate Profile'!$B$121</definedName>
    <definedName name="Brandon_Herrera">'Candidate Profile'!$B$108</definedName>
    <definedName name="Brian_Babin">'Candidate Profile'!$B$194</definedName>
    <definedName name="Brian_Stahl">'Candidate Profile'!$B$28</definedName>
    <definedName name="Brice_Gonzales">'Candidate Profile'!$B$21</definedName>
    <definedName name="Briscoe_Cain">'Candidate Profile'!$B$37</definedName>
    <definedName name="Chasity_Wedgeworth">'Candidate Profile'!$B$60</definedName>
    <definedName name="Chris_Hatley">'Candidate Profile'!$B$124</definedName>
    <definedName name="Craig_Goldman">'Candidate Profile'!$B$57</definedName>
    <definedName name="Curtis_Cook_II">'Candidate Profile'!$B$202</definedName>
    <definedName name="Dan_Crenshaw">'Candidate Profile'!$B$9</definedName>
    <definedName name="Dax_Alexander">'Candidate Profile'!$B$4</definedName>
    <definedName name="Deliris_Montanez_Berrios">'Candidate Profile'!$B$69</definedName>
    <definedName name="Demile_James">'Candidate Profile'!$B$99</definedName>
    <definedName name="Edgardo_Rafael_Baez">'Candidate Profile'!$B$79</definedName>
    <definedName name="Eric_Flores">'Candidate Profile'!$B$172</definedName>
    <definedName name="Evan_Hunt">'Candidate Profile'!$B$18</definedName>
    <definedName name="Gonzales">'Candidate Profile'!$B$100</definedName>
    <definedName name="Google_Sheet_Link_1000580595" hidden="1">Sylvia_Garcia</definedName>
    <definedName name="Google_Sheet_Link_1012229016" hidden="1">_TX05</definedName>
    <definedName name="Google_Sheet_Link_1100623319" hidden="1">Deliris_Montanez_Berrios</definedName>
    <definedName name="Google_Sheet_Link_1117952950" hidden="1">Joaquin_Castro</definedName>
    <definedName name="Google_Sheet_Link_1156940171" hidden="1">Marc_Veasey</definedName>
    <definedName name="Google_Sheet_Link_1194206948" hidden="1">John_Carter</definedName>
    <definedName name="Google_Sheet_Link_1267773754" hidden="1">_TX32</definedName>
    <definedName name="Google_Sheet_Link_1368821815" hidden="1">Jonathan_Mitchell</definedName>
    <definedName name="Google_Sheet_Link_1371025904" hidden="1">_TX28</definedName>
    <definedName name="Google_Sheet_Link_1383687427" hidden="1">Bobby_Pulido</definedName>
    <definedName name="Google_Sheet_Link_1412222445" hidden="1">_TX01</definedName>
    <definedName name="Google_Sheet_Link_1433340678" hidden="1">Jessica_Forgy</definedName>
    <definedName name="Google_Sheet_Link_1442720830" hidden="1">_TX35</definedName>
    <definedName name="Google_Sheet_Link_1455438773" hidden="1">Kyle_Rable</definedName>
    <definedName name="Google_Sheet_Link_1557911378" hidden="1">Julie_Johnson</definedName>
    <definedName name="Google_Sheet_Link_1594635359" hidden="1">Veronica_Escobar</definedName>
    <definedName name="Google_Sheet_Link_1595683436" hidden="1">_TX24</definedName>
    <definedName name="Google_Sheet_Link_1619242248" hidden="1">Pete_Sessions</definedName>
    <definedName name="Google_Sheet_Link_1628959655" hidden="1">Brandon_Gill</definedName>
    <definedName name="Google_Sheet_Link_1667461717" hidden="1">Keith_Self</definedName>
    <definedName name="Google_Sheet_Link_1686358997" hidden="1">Gonzales</definedName>
    <definedName name="Google_Sheet_Link_17038802" hidden="1">Monica_De_La_Cruz</definedName>
    <definedName name="Google_Sheet_Link_1747440203" hidden="1">_TX38</definedName>
    <definedName name="Google_Sheet_Link_18065914" hidden="1">Greg_Casar</definedName>
    <definedName name="Google_Sheet_Link_1829520452" hidden="1">_TX10</definedName>
    <definedName name="Google_Sheet_Link_1866790086" hidden="1">Randy_Weber</definedName>
    <definedName name="Google_Sheet_Link_1871100323" hidden="1">Michael_Cloud</definedName>
    <definedName name="Google_Sheet_Link_2002347703" hidden="1">_TX31</definedName>
    <definedName name="Google_Sheet_Link_201934199" hidden="1">_TX34</definedName>
    <definedName name="Google_Sheet_Link_2036562922" hidden="1">Henry_Cuellar</definedName>
    <definedName name="Google_Sheet_Link_2044763314" hidden="1">Edgardo_Rafael_Baez</definedName>
    <definedName name="Google_Sheet_Link_2096686739" hidden="1">Jodey_Arrington</definedName>
    <definedName name="Google_Sheet_Link_2141655656" hidden="1">Lizzie_Fletcher</definedName>
    <definedName name="Google_Sheet_Link_288215943" hidden="1">_TX02</definedName>
    <definedName name="Google_Sheet_Link_307492900" hidden="1">Evan_Hunt</definedName>
    <definedName name="Google_Sheet_Link_332481525" hidden="1">Lance_Gooden</definedName>
    <definedName name="Google_Sheet_Link_351969248" hidden="1">Tanya_Lloyd</definedName>
    <definedName name="Google_Sheet_Link_369687427" hidden="1">Beth_Van_Duyne</definedName>
    <definedName name="Google_Sheet_Link_392033780" hidden="1">Green18</definedName>
    <definedName name="Google_Sheet_Link_399853343" hidden="1">Pat_Fallon</definedName>
    <definedName name="Google_Sheet_Link_414834822" hidden="1">_TX30</definedName>
    <definedName name="Google_Sheet_Link_428985267" hidden="1">Laura_Jones</definedName>
    <definedName name="Google_Sheet_Link_496547230" hidden="1">Vicente_Gonzalez</definedName>
    <definedName name="Google_Sheet_Link_51738659" hidden="1">_TX23</definedName>
    <definedName name="Google_Sheet_Link_544806811" hidden="1">Thurman_Bartie</definedName>
    <definedName name="Google_Sheet_Link_559247583" hidden="1">Jasmine_Crockett</definedName>
    <definedName name="Google_Sheet_Link_569874753" hidden="1">August_Pfluger</definedName>
    <definedName name="Google_Sheet_Link_574372903" hidden="1">Nathaniel_Moran</definedName>
    <definedName name="Google_Sheet_Link_60094657" hidden="1">Robert_Brown</definedName>
    <definedName name="Google_Sheet_Link_603083622" hidden="1">Brice_Gonzales</definedName>
    <definedName name="Google_Sheet_Link_609931590" hidden="1">Jake_Ellzey</definedName>
    <definedName name="Google_Sheet_Link_644949713" hidden="1">Mark_Nair</definedName>
    <definedName name="Google_Sheet_Link_663736556" hidden="1">_TX37</definedName>
    <definedName name="Google_Sheet_Link_693825905" hidden="1">William_Marks</definedName>
    <definedName name="Google_Sheet_Link_734603483" hidden="1">Craig_Goldman</definedName>
    <definedName name="Google_Sheet_Link_769348210" hidden="1">Roger_Williams</definedName>
    <definedName name="Google_Sheet_Link_787485710" hidden="1">Kenneth_Morgan_Aguilera</definedName>
    <definedName name="Google_Sheet_Link_800671606" hidden="1">_TX33</definedName>
    <definedName name="Google_Sheet_Link_825373500" hidden="1">Dan_Crenshaw</definedName>
    <definedName name="Google_Sheet_Link_843991238" hidden="1">_TX09</definedName>
    <definedName name="Google_Sheet_Link_852448232" hidden="1">Ronny_Jackson</definedName>
    <definedName name="Google_Sheet_Link_855773705" hidden="1">Marquette_Greene_Scott</definedName>
    <definedName name="Google_Sheet_Link_859689431" hidden="1">_TX21</definedName>
    <definedName name="Google_Sheet_Link_90245562" hidden="1">Ada_Cuellar</definedName>
    <definedName name="Google_Sheet_Link_933127202" hidden="1">Brian_Babin</definedName>
    <definedName name="Google_Sheet_Link_964645421" hidden="1">Nehls</definedName>
    <definedName name="Google_Sheet_Link_984562451" hidden="1">_TX06</definedName>
    <definedName name="Google_Sheet_Link_986594843" hidden="1">Anthony_Tristan</definedName>
    <definedName name="Green18">'Candidate Profile'!$B$74</definedName>
    <definedName name="Greg_Casar">'Candidate Profile'!$B$196</definedName>
    <definedName name="Henry_Cuellar">'Candidate Profile'!$B$126</definedName>
    <definedName name="J._Gordon_Mitchell">'Candidate Profile'!$B$73</definedName>
    <definedName name="Jacob_SaBell">'Candidate Profile'!$B$165</definedName>
    <definedName name="Jake_Ellzey">'Candidate Profile'!$B$27</definedName>
    <definedName name="Jameson_Ellis">'Candidate Profile'!$B$11</definedName>
    <definedName name="Jarvis_Johnson">'Candidate Profile'!$B$133</definedName>
    <definedName name="Jasmine_Crockett">'Candidate Profile'!$B$134</definedName>
    <definedName name="Jay_Furman">'Candidate Profile'!$B$128</definedName>
    <definedName name="Jessica_Forgy">'Candidate Profile'!$B$63</definedName>
    <definedName name="Joaquin_Castro">'Candidate Profile'!$B$77</definedName>
    <definedName name="Jodey_Arrington">'Candidate Profile'!$B$75</definedName>
    <definedName name="John_Carter">'Candidate Profile'!$B$144</definedName>
    <definedName name="Jon_Bonck">'Candidate Profile'!$B$206</definedName>
    <definedName name="Jonathan_Mitchell">'Candidate Profile'!$B$195</definedName>
    <definedName name="Jordan_Wheatley">'Candidate Profile'!$B$19</definedName>
    <definedName name="Josh_Cortez">'Candidate Profile'!$B$185</definedName>
    <definedName name="Julie_Johnson">'Candidate Profile'!$B$116</definedName>
    <definedName name="Keith_Self">'Candidate Profile'!$B$17</definedName>
    <definedName name="Kenneth_Morgan_Aguilera">'Candidate Profile'!$B$58</definedName>
    <definedName name="Kyle_Rable">'Candidate Profile'!$B$76</definedName>
    <definedName name="Kyle_Sinclair">'Candidate Profile'!$B$80</definedName>
    <definedName name="Lance_Gooden">'Candidate Profile'!$B$22</definedName>
    <definedName name="Laura_Jones">'Candidate Profile'!$B$35</definedName>
    <definedName name="Lauren_Peña">'Candidate Profile'!$B$197</definedName>
    <definedName name="Lizzie_Fletcher">'Candidate Profile'!$B$31</definedName>
    <definedName name="Marc_Veasey">'Candidate Profile'!$B$167</definedName>
    <definedName name="Mario_Morales">'Candidate Profile'!$B$177</definedName>
    <definedName name="Mark_Nair">'Candidate Profile'!$B$61</definedName>
    <definedName name="Marquette_Greene_Scott">'Candidate Profile'!$B$98</definedName>
    <definedName name="Martin_Etwop">'Candidate Profile'!$B$12</definedName>
    <definedName name="Marvalette_Hunter">'Candidate Profile'!$B$201</definedName>
    <definedName name="Masika_Ray">'Candidate Profile'!$B$5</definedName>
    <definedName name="Mauro_Garza">'Candidate Profile'!$B$176</definedName>
    <definedName name="Mayra_Flores">'Candidate Profile'!#REF!</definedName>
    <definedName name="Melissa_McDonough">'Candidate Profile'!$B$203</definedName>
    <definedName name="Michael_Cloud">'Candidate Profile'!$B$123</definedName>
    <definedName name="Michael_McCaul">'Candidate Profile'!#REF!</definedName>
    <definedName name="Monica_De_La_Cruz">'Candidate Profile'!$B$65</definedName>
    <definedName name="Monty_Montañez">'Candidate Profile'!$B$159</definedName>
    <definedName name="Morgan_Luttrell">'Candidate Profile'!#REF!</definedName>
    <definedName name="N._Lee_Plumb">'Candidate Profile'!$B$15</definedName>
    <definedName name="Nathaniel_Moran">'Candidate Profile'!$B$2</definedName>
    <definedName name="Nehls">'Candidate Profile'!$B$97</definedName>
    <definedName name="Pat_Fallon">'Candidate Profile'!$B$20</definedName>
    <definedName name="Pedro_Ruiz">'Candidate Profile'!$B$56</definedName>
    <definedName name="Pete_Sessions">'Candidate Profile'!$B$70</definedName>
    <definedName name="Randy_Weber">'Candidate Profile'!$B$62</definedName>
    <definedName name="Ray_Callas">'Candidate Profile'!#REF!</definedName>
    <definedName name="Robert_Brown">'Candidate Profile'!$B$71</definedName>
    <definedName name="Roger_Williams">'Candidate Profile'!$B$117</definedName>
    <definedName name="Ronny_Jackson">'Candidate Profile'!$B$59</definedName>
    <definedName name="Ruth_Torres">'Candidate Profile'!$B$23</definedName>
    <definedName name="Ryan_Binkley">'Candidate Profile'!$B$158</definedName>
    <definedName name="Ryan_Krause">'Candidate Profile'!$B$183</definedName>
    <definedName name="Shaun_Finnie">'Candidate Profile'!$B$16</definedName>
    <definedName name="Steve_Toth">'Candidate Profile'!$B$10</definedName>
    <definedName name="Steven_Shook">'Candidate Profile'!$B$122</definedName>
    <definedName name="Steven_Wright">'Candidate Profile'!$B$184</definedName>
    <definedName name="Susan_Storey_Rubio">'Candidate Profile'!#REF!</definedName>
    <definedName name="Sylvia_Garcia">'Candidate Profile'!$B$132</definedName>
    <definedName name="Tanya_Lloyd">'Candidate Profile'!$B$125</definedName>
    <definedName name="Thomas_Manning">'Candidate Profile'!$B$13</definedName>
    <definedName name="Thurman_Bartie">'Candidate Profile'!$B$64</definedName>
    <definedName name="Tony_Gonzales">'Candidate Profile'!#REF!</definedName>
    <definedName name="Tracy_Andrus">'Candidate Profile'!#REF!</definedName>
    <definedName name="Troy_McCullough">'Candidate Profile'!$B$3</definedName>
    <definedName name="Troy_Nehls">'Candidate Profile'!#REF!</definedName>
    <definedName name="Valentina_Gomez">'Candidate Profile'!$B$146</definedName>
    <definedName name="Veronica_Escobar">'Candidate Profile'!$B$68</definedName>
    <definedName name="Vicente_Gonzalez">'Candidate Profile'!$B$171</definedName>
    <definedName name="Wesley_Hunt">'Candidate Profile'!#REF!</definedName>
    <definedName name="William_Marks">'Candidate Profile'!$B$118</definedName>
    <definedName name="Zeke_Enriquez">'Candidate Profile'!$B$96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Cw8bHWd6FaMFtzuDTq7ktLfPMa/M+/OPD9E5fKY67NM="/>
    </ext>
  </extLst>
</workbook>
</file>

<file path=xl/calcChain.xml><?xml version="1.0" encoding="utf-8"?>
<calcChain xmlns="http://schemas.openxmlformats.org/spreadsheetml/2006/main">
  <c r="E141" i="2" l="1"/>
  <c r="E72" i="2"/>
  <c r="F72" i="2"/>
  <c r="G72" i="2"/>
  <c r="E205" i="2"/>
  <c r="F205" i="2"/>
  <c r="E188" i="2"/>
  <c r="E174" i="2"/>
  <c r="E180" i="2"/>
  <c r="F180" i="2"/>
  <c r="G180" i="2"/>
  <c r="F182" i="2"/>
  <c r="E159" i="2"/>
  <c r="F159" i="2"/>
  <c r="G159" i="2"/>
  <c r="E162" i="2"/>
  <c r="F162" i="2"/>
  <c r="G162" i="2"/>
  <c r="E145" i="2"/>
  <c r="F145" i="2"/>
  <c r="G145" i="2"/>
  <c r="E137" i="2"/>
  <c r="F137" i="2"/>
  <c r="G137" i="2"/>
  <c r="E142" i="2"/>
  <c r="E140" i="2"/>
  <c r="F140" i="2"/>
  <c r="G140" i="2"/>
  <c r="G133" i="2"/>
  <c r="E124" i="2"/>
  <c r="F124" i="2"/>
  <c r="G124" i="2"/>
  <c r="E122" i="2"/>
  <c r="G122" i="2"/>
  <c r="E119" i="2"/>
  <c r="F119" i="2"/>
  <c r="G119" i="2"/>
  <c r="E115" i="2"/>
  <c r="F115" i="2"/>
  <c r="G115" i="2"/>
  <c r="E104" i="2"/>
  <c r="E86" i="2"/>
  <c r="F86" i="2"/>
  <c r="G86" i="2"/>
  <c r="G73" i="2"/>
  <c r="E66" i="2"/>
  <c r="G67" i="2"/>
  <c r="F67" i="2"/>
  <c r="E67" i="2"/>
  <c r="G66" i="2"/>
  <c r="F66" i="2"/>
  <c r="E60" i="2"/>
  <c r="G60" i="2"/>
  <c r="E51" i="2"/>
  <c r="F51" i="2"/>
  <c r="F44" i="2"/>
  <c r="E43" i="2"/>
  <c r="F43" i="2"/>
  <c r="E32" i="2"/>
  <c r="E203" i="2"/>
  <c r="E202" i="2"/>
  <c r="F196" i="2"/>
  <c r="G191" i="2"/>
  <c r="G190" i="2"/>
  <c r="F190" i="2"/>
  <c r="E190" i="2"/>
  <c r="F189" i="2"/>
  <c r="E189" i="2"/>
  <c r="G187" i="2"/>
  <c r="G184" i="2"/>
  <c r="F184" i="2"/>
  <c r="E184" i="2"/>
  <c r="G156" i="2"/>
  <c r="F156" i="2"/>
  <c r="E156" i="2"/>
  <c r="E163" i="2"/>
  <c r="G152" i="2"/>
  <c r="F152" i="2"/>
  <c r="E152" i="2"/>
  <c r="F148" i="2"/>
  <c r="E148" i="2"/>
  <c r="G131" i="2"/>
  <c r="F131" i="2"/>
  <c r="G130" i="2"/>
  <c r="G107" i="2"/>
  <c r="F107" i="2"/>
  <c r="G105" i="2"/>
  <c r="F105" i="2"/>
  <c r="E105" i="2"/>
  <c r="E101" i="2"/>
  <c r="G102" i="2"/>
  <c r="F102" i="2"/>
  <c r="E102" i="2"/>
  <c r="F100" i="2"/>
  <c r="G98" i="2"/>
  <c r="F98" i="2"/>
  <c r="E98" i="2"/>
  <c r="F97" i="2"/>
  <c r="E97" i="2"/>
  <c r="G91" i="2"/>
  <c r="F90" i="2"/>
  <c r="E90" i="2"/>
  <c r="F87" i="2"/>
  <c r="F84" i="2"/>
  <c r="G83" i="2"/>
  <c r="F83" i="2"/>
  <c r="G80" i="2"/>
  <c r="F80" i="2"/>
  <c r="E80" i="2"/>
  <c r="G76" i="2"/>
  <c r="F76" i="2"/>
  <c r="E76" i="2"/>
  <c r="G61" i="2"/>
  <c r="F61" i="2"/>
  <c r="E61" i="2"/>
  <c r="G59" i="2"/>
  <c r="G58" i="2"/>
  <c r="F58" i="2"/>
  <c r="G57" i="2"/>
  <c r="E50" i="2"/>
  <c r="F46" i="2"/>
  <c r="G42" i="2"/>
  <c r="F42" i="2"/>
  <c r="G40" i="2"/>
  <c r="G37" i="2"/>
  <c r="F35" i="2"/>
  <c r="G33" i="2"/>
  <c r="G18" i="2"/>
  <c r="F18" i="2"/>
  <c r="G15" i="2"/>
  <c r="E15" i="2"/>
  <c r="F10" i="2"/>
  <c r="G7" i="2"/>
  <c r="E7" i="2"/>
</calcChain>
</file>

<file path=xl/sharedStrings.xml><?xml version="1.0" encoding="utf-8"?>
<sst xmlns="http://schemas.openxmlformats.org/spreadsheetml/2006/main" count="1216" uniqueCount="469">
  <si>
    <t>District</t>
  </si>
  <si>
    <t>Incumbent</t>
  </si>
  <si>
    <t>Party</t>
  </si>
  <si>
    <t>Reelection</t>
  </si>
  <si>
    <t>Opponent 1</t>
  </si>
  <si>
    <t>Opponent 2</t>
  </si>
  <si>
    <t>Nathaniel Moran</t>
  </si>
  <si>
    <t>R</t>
  </si>
  <si>
    <t>No Announcement</t>
  </si>
  <si>
    <t>Multiple</t>
  </si>
  <si>
    <t xml:space="preserve"> </t>
  </si>
  <si>
    <t>Dan Crenshaw</t>
  </si>
  <si>
    <t>Keith Self</t>
  </si>
  <si>
    <t>Evan Hunt (D)</t>
  </si>
  <si>
    <t>Pat Fallon</t>
  </si>
  <si>
    <t>Brice Gonzales (D)</t>
  </si>
  <si>
    <t>Lance Gooden</t>
  </si>
  <si>
    <t>Jake Ellzey</t>
  </si>
  <si>
    <t>Lizzie Fletcher</t>
  </si>
  <si>
    <t>D</t>
  </si>
  <si>
    <t>Morgan Luttrell</t>
  </si>
  <si>
    <t>Retiring</t>
  </si>
  <si>
    <t>Al Green</t>
  </si>
  <si>
    <t>N, Considering TX 18</t>
  </si>
  <si>
    <t>Michael McCaul</t>
  </si>
  <si>
    <t>August Pfluger</t>
  </si>
  <si>
    <t>Craig Goldman</t>
  </si>
  <si>
    <t>Kenneth Morgan-Aguilera (D)</t>
  </si>
  <si>
    <t>Ronny Jackson</t>
  </si>
  <si>
    <t>Exploring US Senate</t>
  </si>
  <si>
    <t>Mark Nair (D)</t>
  </si>
  <si>
    <t>Randy Weber</t>
  </si>
  <si>
    <t>Jessica Forgy (R)</t>
  </si>
  <si>
    <t>Thurman Bartie (D)</t>
  </si>
  <si>
    <t>Monica De La Cruz</t>
  </si>
  <si>
    <t>Ada Cuellar (R)</t>
  </si>
  <si>
    <t>Bobby Pulido (R)</t>
  </si>
  <si>
    <t>Veronica Escobar</t>
  </si>
  <si>
    <t>Deliris Montanez Berrios (R)</t>
  </si>
  <si>
    <t>Pete Sessions</t>
  </si>
  <si>
    <t>Vacant</t>
  </si>
  <si>
    <t>Al Green (D)</t>
  </si>
  <si>
    <t>Jodey Arrington</t>
  </si>
  <si>
    <t>Kyle Rable (D)</t>
  </si>
  <si>
    <t>Joaquin Castro</t>
  </si>
  <si>
    <t>Anthony Tristan (R)</t>
  </si>
  <si>
    <t>Edgardo Rafael Baez (R)</t>
  </si>
  <si>
    <t>Chip Roy</t>
  </si>
  <si>
    <t>Running for TX AG</t>
  </si>
  <si>
    <t>Troy Nehls</t>
  </si>
  <si>
    <t>Marquette Greene-Scott (D)</t>
  </si>
  <si>
    <t>Tony Gonzales</t>
  </si>
  <si>
    <t>Beth Van Duyne</t>
  </si>
  <si>
    <t>Roger Williams</t>
  </si>
  <si>
    <t>Y</t>
  </si>
  <si>
    <t>Brandon Gill</t>
  </si>
  <si>
    <t>Michael Cloud</t>
  </si>
  <si>
    <t>Tanya Lloyd (D)</t>
  </si>
  <si>
    <t>Henry Cuellar</t>
  </si>
  <si>
    <t>Sylvia Garcia</t>
  </si>
  <si>
    <t>Jasmine Crockett</t>
  </si>
  <si>
    <t>John Carter</t>
  </si>
  <si>
    <t>Julie Johnson</t>
  </si>
  <si>
    <t>N, Considering TX 24</t>
  </si>
  <si>
    <t>Marc Veasey</t>
  </si>
  <si>
    <t>Vicente Gonzalez</t>
  </si>
  <si>
    <t>Greg Casar</t>
  </si>
  <si>
    <t>Running for TX 37</t>
  </si>
  <si>
    <t>Brian Babin</t>
  </si>
  <si>
    <t>Jonathan Mitchell (R)</t>
  </si>
  <si>
    <t>Lloyd Doggett</t>
  </si>
  <si>
    <t>Wesley Hunt</t>
  </si>
  <si>
    <t>Running for US Senate</t>
  </si>
  <si>
    <t>Candidate</t>
  </si>
  <si>
    <t>Status</t>
  </si>
  <si>
    <t>Campaign Website</t>
  </si>
  <si>
    <t>X Handle</t>
  </si>
  <si>
    <t>Facebook</t>
  </si>
  <si>
    <t>Endorsements</t>
  </si>
  <si>
    <t>Finance</t>
  </si>
  <si>
    <t>TX-01</t>
  </si>
  <si>
    <t>Moran</t>
  </si>
  <si>
    <t>@RepNateMoran</t>
  </si>
  <si>
    <t>Raised $535k; $669k COH</t>
  </si>
  <si>
    <t>William Troy McCullough</t>
  </si>
  <si>
    <t>Challenger</t>
  </si>
  <si>
    <t>Dax Alexander</t>
  </si>
  <si>
    <t>Alexander</t>
  </si>
  <si>
    <t>Smith County Young Democrats</t>
  </si>
  <si>
    <t>Tracy Andrus</t>
  </si>
  <si>
    <t>Andrus</t>
  </si>
  <si>
    <t>@DrTAndrus</t>
  </si>
  <si>
    <t>Churches/civic groups; US Term Limits pledge</t>
  </si>
  <si>
    <t>Michael Morton</t>
  </si>
  <si>
    <t>Masika Ray</t>
  </si>
  <si>
    <t>Ryan Nichols</t>
  </si>
  <si>
    <t>Withdrawn</t>
  </si>
  <si>
    <t>N/A</t>
  </si>
  <si>
    <t>TX-02</t>
  </si>
  <si>
    <t>Crenshaw</t>
  </si>
  <si>
    <t>@DanCrenshawTX</t>
  </si>
  <si>
    <t>Raised $815k; $624k COH</t>
  </si>
  <si>
    <t>Martin Etwop</t>
  </si>
  <si>
    <t>Etwop</t>
  </si>
  <si>
    <t>Thomas Manning</t>
  </si>
  <si>
    <t>N. Lee Plumb</t>
  </si>
  <si>
    <t>Plumb</t>
  </si>
  <si>
    <t>Steve Toth</t>
  </si>
  <si>
    <t>Toth</t>
  </si>
  <si>
    <t>@SteveTothTX</t>
  </si>
  <si>
    <t>Ava Zolari</t>
  </si>
  <si>
    <t>Zolari</t>
  </si>
  <si>
    <t>@AvaZolari4TX</t>
  </si>
  <si>
    <t>Shaun Finnie</t>
  </si>
  <si>
    <t>$1M+ COH (Q2’25)</t>
  </si>
  <si>
    <t>Jameson Ellis</t>
  </si>
  <si>
    <t>TX-03</t>
  </si>
  <si>
    <t>Self</t>
  </si>
  <si>
    <t xml:space="preserve"> @selfforcongress</t>
  </si>
  <si>
    <t>Evan Hunt</t>
  </si>
  <si>
    <t>Hunt</t>
  </si>
  <si>
    <t>Jordan Wheatley</t>
  </si>
  <si>
    <t>Suspended</t>
  </si>
  <si>
    <t>TX-04</t>
  </si>
  <si>
    <t>Fallon</t>
  </si>
  <si>
    <t>@FallonForTexas</t>
  </si>
  <si>
    <t>Brice Gonzales</t>
  </si>
  <si>
    <t>TX-05</t>
  </si>
  <si>
    <t>@LanceGooden</t>
  </si>
  <si>
    <t>Ruth Torres</t>
  </si>
  <si>
    <t>Torres</t>
  </si>
  <si>
    <t>@truthincongress</t>
  </si>
  <si>
    <t>Travis Edwards</t>
  </si>
  <si>
    <t>Edwards</t>
  </si>
  <si>
    <t>@TravisforTX</t>
  </si>
  <si>
    <t>US Term Limits pledge</t>
  </si>
  <si>
    <t>James Ussery</t>
  </si>
  <si>
    <t>Ussery</t>
  </si>
  <si>
    <t>TX-06</t>
  </si>
  <si>
    <t>Ellzey</t>
  </si>
  <si>
    <t>@JakeEllzey</t>
  </si>
  <si>
    <t>James Buford</t>
  </si>
  <si>
    <t>Buford</t>
  </si>
  <si>
    <t>Seth Keshel; Conservative Society of Navarro Co; grassroots conservatives</t>
  </si>
  <si>
    <t>Minimal fundraising</t>
  </si>
  <si>
    <t>Brian Stahl</t>
  </si>
  <si>
    <t>Stahl</t>
  </si>
  <si>
    <t>@StahlforTX_6</t>
  </si>
  <si>
    <t>Aiden Shotwell-Morgan</t>
  </si>
  <si>
    <t>TX-07</t>
  </si>
  <si>
    <t>Fletcher</t>
  </si>
  <si>
    <t>TX-08</t>
  </si>
  <si>
    <t>Nick Tran</t>
  </si>
  <si>
    <t>Tran</t>
  </si>
  <si>
    <t>@realNickTran</t>
  </si>
  <si>
    <t>Jessica Steinmann</t>
  </si>
  <si>
    <t>Ted Cruz; Dan Patrick; multiple Trump-era Cabinet members</t>
  </si>
  <si>
    <t>Laura Jones</t>
  </si>
  <si>
    <t>Jones</t>
  </si>
  <si>
    <t>TX-09</t>
  </si>
  <si>
    <t>Alexandria Butler</t>
  </si>
  <si>
    <t>Butler</t>
  </si>
  <si>
    <t>Mordecai Vision; faith leaders</t>
  </si>
  <si>
    <t>Small-dollar campaign</t>
  </si>
  <si>
    <t>Briscoe Cain</t>
  </si>
  <si>
    <t>Cain</t>
  </si>
  <si>
    <t>@BriscoeCain</t>
  </si>
  <si>
    <t>Congressman Pete Sessions</t>
  </si>
  <si>
    <t>Christian Collins</t>
  </si>
  <si>
    <t>Collins</t>
  </si>
  <si>
    <t xml:space="preserve"> @CollinsforTX</t>
  </si>
  <si>
    <t>Mayra Guillén</t>
  </si>
  <si>
    <t>Jonathan Johnson</t>
  </si>
  <si>
    <t>Local GOP leaders</t>
  </si>
  <si>
    <t>Alexandra del Moral Mealer</t>
  </si>
  <si>
    <t>Mealer</t>
  </si>
  <si>
    <t>Endorsed by Jim “Mattress Mack” McIngvale</t>
  </si>
  <si>
    <t>Peter Van Emmert</t>
  </si>
  <si>
    <t>Deddrick Wilmer</t>
  </si>
  <si>
    <t>TX-10</t>
  </si>
  <si>
    <t>Chris Gober</t>
  </si>
  <si>
    <t>Brandon Hawbraker</t>
  </si>
  <si>
    <t>Matthew Hurt</t>
  </si>
  <si>
    <t>Jessica Karlsruher</t>
  </si>
  <si>
    <t>Kara King</t>
  </si>
  <si>
    <t>America First; local business/police groups</t>
  </si>
  <si>
    <t>None reported</t>
  </si>
  <si>
    <t>Philip Suarez</t>
  </si>
  <si>
    <t>Tayhlor Coleman</t>
  </si>
  <si>
    <t>Coleman</t>
  </si>
  <si>
    <t>@tayhlorcoleman</t>
  </si>
  <si>
    <t>Dawn Marshall</t>
  </si>
  <si>
    <t>Marshall</t>
  </si>
  <si>
    <t>&lt;$5k raised Q2’25</t>
  </si>
  <si>
    <t>TX-11</t>
  </si>
  <si>
    <t>Pfluger</t>
  </si>
  <si>
    <t>@AugustPfluger</t>
  </si>
  <si>
    <t>TX-12</t>
  </si>
  <si>
    <t>Goldman</t>
  </si>
  <si>
    <t>@GoldmanCraig</t>
  </si>
  <si>
    <t>Kenneth Morgan-Aguilera</t>
  </si>
  <si>
    <t>Morgan-Aguilera</t>
  </si>
  <si>
    <t>Minimal</t>
  </si>
  <si>
    <t>TX-13</t>
  </si>
  <si>
    <t>Jackson</t>
  </si>
  <si>
    <t>@RonnyJacksonTX</t>
  </si>
  <si>
    <t>Mark Nair</t>
  </si>
  <si>
    <t xml:space="preserve">D </t>
  </si>
  <si>
    <t>TX-14</t>
  </si>
  <si>
    <t>Weber</t>
  </si>
  <si>
    <t>@TXRandy14</t>
  </si>
  <si>
    <t>Jessica Forgy</t>
  </si>
  <si>
    <t>Forgy</t>
  </si>
  <si>
    <t>Thurman Bartie</t>
  </si>
  <si>
    <t>TX-15</t>
  </si>
  <si>
    <t>De La Cruz</t>
  </si>
  <si>
    <t>Ada Cuellar</t>
  </si>
  <si>
    <t>Bobby Pulido</t>
  </si>
  <si>
    <t>TX-16</t>
  </si>
  <si>
    <t>Escobar</t>
  </si>
  <si>
    <t>@RepEscobar</t>
  </si>
  <si>
    <t>Deliris Montanez Berrios</t>
  </si>
  <si>
    <t>Berrios</t>
  </si>
  <si>
    <t>TX-17</t>
  </si>
  <si>
    <t>Sessions</t>
  </si>
  <si>
    <t>@PeteSessions</t>
  </si>
  <si>
    <t>Robert Brown</t>
  </si>
  <si>
    <t>TX-18</t>
  </si>
  <si>
    <t>Potential</t>
  </si>
  <si>
    <t>Green</t>
  </si>
  <si>
    <t>@RepAlGreen</t>
  </si>
  <si>
    <t>TX-19</t>
  </si>
  <si>
    <t>Arrington</t>
  </si>
  <si>
    <t>@RepArrington</t>
  </si>
  <si>
    <t>Kyle Rable</t>
  </si>
  <si>
    <t>In: $5,558 / Out: $2,159 / COH: $3,399</t>
  </si>
  <si>
    <t>TX-20</t>
  </si>
  <si>
    <t>Castro</t>
  </si>
  <si>
    <t>@Castro4Congress</t>
  </si>
  <si>
    <t>Edgardo Rafael Baez</t>
  </si>
  <si>
    <t>Anthony Tristan</t>
  </si>
  <si>
    <t>TX-21</t>
  </si>
  <si>
    <t>Daniel Bette</t>
  </si>
  <si>
    <t>Jason Cahill</t>
  </si>
  <si>
    <t>$250k self-loan</t>
  </si>
  <si>
    <t>Jacques DuBose</t>
  </si>
  <si>
    <t>Zeke Enriquez</t>
  </si>
  <si>
    <t>Enriquez</t>
  </si>
  <si>
    <t>Barry Goldwater Jr.; America First Insight; Brandon Herrera; Texas Gun Rights; Troy Konvicka (Bandera Co. Commissioner); Josh Teitge (Bandera Co. Sheriff); Jeremy Levi &amp; Ty Fitzpatrick (Cowboy Church pastors)</t>
  </si>
  <si>
    <t>In: $27,902 / Out: $23,531 / COH: $2,200</t>
  </si>
  <si>
    <t>Weston Martinez</t>
  </si>
  <si>
    <t>Matthew Michael Okerson</t>
  </si>
  <si>
    <t>Kyle Sinclair</t>
  </si>
  <si>
    <t>Mark Teixeira</t>
  </si>
  <si>
    <t>@teixeiramark25</t>
  </si>
  <si>
    <t>Trey Trainor</t>
  </si>
  <si>
    <t>Texas Scorecard - Michael Quinn Sullivan; early conservative backing</t>
  </si>
  <si>
    <t>Mike Wheeler</t>
  </si>
  <si>
    <t>Wheeler</t>
  </si>
  <si>
    <t>@WheelerForTX</t>
  </si>
  <si>
    <t>Announced Aug 29, 2025</t>
  </si>
  <si>
    <t>Eldon McQueen</t>
  </si>
  <si>
    <t>Gary Taylor</t>
  </si>
  <si>
    <t>Taylor</t>
  </si>
  <si>
    <t>Regina Vanburg</t>
  </si>
  <si>
    <t>Daniel Weber</t>
  </si>
  <si>
    <t>Dan McQueen</t>
  </si>
  <si>
    <t>I</t>
  </si>
  <si>
    <t>TX-22</t>
  </si>
  <si>
    <t>Marquette Greene-Scott</t>
  </si>
  <si>
    <t>TX-23</t>
  </si>
  <si>
    <t>Brandon Herrera</t>
  </si>
  <si>
    <t>National Association for Gun Rights; Rocky Mountain Gun Owners (Colorado-based); Gun Owners of America</t>
  </si>
  <si>
    <t>In: $1,999 / Out: $8,497 / COH: $1,543</t>
  </si>
  <si>
    <t>Julie Clark</t>
  </si>
  <si>
    <t>John Cudd</t>
  </si>
  <si>
    <t>Nathan Hawks</t>
  </si>
  <si>
    <t>Heath Shiflett; Averie Bishop; Jamie &amp; Sara Rivas</t>
  </si>
  <si>
    <t>Fred Hinojosa</t>
  </si>
  <si>
    <t>Santos Limon</t>
  </si>
  <si>
    <t>Bexar County Democratic Party; Texas State Teachers Association</t>
  </si>
  <si>
    <t>In: $356,755 / Out: $6,815 / COH: $349,940</t>
  </si>
  <si>
    <t>Peter White</t>
  </si>
  <si>
    <t>Susan Story Rubio</t>
  </si>
  <si>
    <t>TX-24</t>
  </si>
  <si>
    <t>Duyne</t>
  </si>
  <si>
    <t>@BethVanDuyne</t>
  </si>
  <si>
    <t>Timothy Ware</t>
  </si>
  <si>
    <t>Jon Buchwald</t>
  </si>
  <si>
    <t>Kevin Burge</t>
  </si>
  <si>
    <t>Hawks</t>
  </si>
  <si>
    <t>Johnson</t>
  </si>
  <si>
    <t>@juliejohnsontx</t>
  </si>
  <si>
    <t>TX-25</t>
  </si>
  <si>
    <t>Williams</t>
  </si>
  <si>
    <t>@RepRWilliams</t>
  </si>
  <si>
    <t>William Marks</t>
  </si>
  <si>
    <t>~$28k raised</t>
  </si>
  <si>
    <t>Stephen O’Toole</t>
  </si>
  <si>
    <t>Filed paperwork</t>
  </si>
  <si>
    <t>TX-26</t>
  </si>
  <si>
    <t>Gill</t>
  </si>
  <si>
    <t>Trump; Club for Growth PAC</t>
  </si>
  <si>
    <t>TX-27</t>
  </si>
  <si>
    <t>Cloud</t>
  </si>
  <si>
    <t>@RepCloudTX</t>
  </si>
  <si>
    <t>Tanya Lloyd</t>
  </si>
  <si>
    <t>Lloyd</t>
  </si>
  <si>
    <t>@tanyafortexas</t>
  </si>
  <si>
    <t>TX-28</t>
  </si>
  <si>
    <t>H_Cuellar</t>
  </si>
  <si>
    <t>@RepCuellar</t>
  </si>
  <si>
    <t>Juan Esparza</t>
  </si>
  <si>
    <t>Filed exploratory committee;</t>
  </si>
  <si>
    <t>Jay Furman</t>
  </si>
  <si>
    <t>Furman</t>
  </si>
  <si>
    <t>Ryan Treviño</t>
  </si>
  <si>
    <t>Tano Tijerina</t>
  </si>
  <si>
    <t>Jessica Cisneros</t>
  </si>
  <si>
    <t>TX-29</t>
  </si>
  <si>
    <t>Garcia</t>
  </si>
  <si>
    <t>@RepSylviaGarcia</t>
  </si>
  <si>
    <t>League of Conservation Voters; CHC BOLD PAC</t>
  </si>
  <si>
    <t>$3.8M raised mid-2025</t>
  </si>
  <si>
    <t>TX-30</t>
  </si>
  <si>
    <t>Crockett</t>
  </si>
  <si>
    <t>@JasmineForUS</t>
  </si>
  <si>
    <t>Rodney Labruce</t>
  </si>
  <si>
    <t>Labruce</t>
  </si>
  <si>
    <t>Saul Rodriguez</t>
  </si>
  <si>
    <t>Sholdon Daniels</t>
  </si>
  <si>
    <t>Gregor Heise</t>
  </si>
  <si>
    <t>Michael Vivroux</t>
  </si>
  <si>
    <t>TX-31</t>
  </si>
  <si>
    <t>@JudgeJohnCarter</t>
  </si>
  <si>
    <t>In: $7,064 / Out: $1,164 / COH: $6,160</t>
  </si>
  <si>
    <t>Steven Dowell</t>
  </si>
  <si>
    <t>Abhiram Garapati</t>
  </si>
  <si>
    <t>Valentina Gomez</t>
  </si>
  <si>
    <t>International Association of Machinists (IAM) Texas State Council; IAM Local 2011</t>
  </si>
  <si>
    <t>In: $14,457 / Out: $3,161 / COH: $11,296</t>
  </si>
  <si>
    <t>Raymond Hamden</t>
  </si>
  <si>
    <t>Hamden</t>
  </si>
  <si>
    <t>Jack McConnell</t>
  </si>
  <si>
    <t>Mike Williams</t>
  </si>
  <si>
    <t>Justin Early</t>
  </si>
  <si>
    <t>Sarah Mitchell</t>
  </si>
  <si>
    <t>Mitchell</t>
  </si>
  <si>
    <t>@SarahTX31</t>
  </si>
  <si>
    <t>Texas Young Democrats</t>
  </si>
  <si>
    <t>Caitlin Rourk</t>
  </si>
  <si>
    <t>Brian Trautner</t>
  </si>
  <si>
    <t>TX-32</t>
  </si>
  <si>
    <t>Ryan Binkley</t>
  </si>
  <si>
    <t>Binkley</t>
  </si>
  <si>
    <t xml:space="preserve"> @RyanBinkley</t>
  </si>
  <si>
    <t>Aimee Carrasco</t>
  </si>
  <si>
    <t>Monty Montañez</t>
  </si>
  <si>
    <t>Montanez</t>
  </si>
  <si>
    <t>Eric Niehaus</t>
  </si>
  <si>
    <t>Jacob SaBell</t>
  </si>
  <si>
    <t>Zain Shaito</t>
  </si>
  <si>
    <t>Alex Cornwallis</t>
  </si>
  <si>
    <t>Stuart Whitlow</t>
  </si>
  <si>
    <t>Charles Harper</t>
  </si>
  <si>
    <t>TX-33</t>
  </si>
  <si>
    <t>Veasey</t>
  </si>
  <si>
    <t>@MarcVeasey</t>
  </si>
  <si>
    <t>Zeeshan Hafeez</t>
  </si>
  <si>
    <t>Payton Jackson</t>
  </si>
  <si>
    <t>Kurt L. Schwab</t>
  </si>
  <si>
    <t>TX-34</t>
  </si>
  <si>
    <t>Gonzalez</t>
  </si>
  <si>
    <t>Endorsed by Rep. Monica De La Cruz</t>
  </si>
  <si>
    <t>Etienne Rosas</t>
  </si>
  <si>
    <t>Keith Allen</t>
  </si>
  <si>
    <t>Eric Flores</t>
  </si>
  <si>
    <t>Mayra Flores</t>
  </si>
  <si>
    <t>Flores, M</t>
  </si>
  <si>
    <t xml:space="preserve"> @MayraFlores4TX</t>
  </si>
  <si>
    <t>Mauro Garza</t>
  </si>
  <si>
    <t>Greg Kunkle</t>
  </si>
  <si>
    <t>TX-35</t>
  </si>
  <si>
    <t>Josh Cortez</t>
  </si>
  <si>
    <t>Cortez</t>
  </si>
  <si>
    <t>@JoshCortezTX</t>
  </si>
  <si>
    <t>Carlos De La Cruz</t>
  </si>
  <si>
    <t>Ryan Krause</t>
  </si>
  <si>
    <t>John Lujan</t>
  </si>
  <si>
    <t>@LujanForTX</t>
  </si>
  <si>
    <t>Mayors of Somerset,  Sandy Oaks, Von Ormy &amp; Universal City; Councilman Marc Whyte; St Reps. Trent Ashby, Jeff Barry, David Cook, Pat Curry, Drew Darby, Mano DeAyala, Paul Dyson, James Frank, Stan Gerdes, Ryan Guillen, Cody Harris, Marc LaHood, Stan Lambert, Terri Leo-Wilson, Don McLaughlin, John McQueeney, Matt Morgan, Tom Oliverson, Angelia Orr, David Spiller, Carl Tepper, Denise Villalobos ; Congressman Jake Ellzey</t>
  </si>
  <si>
    <t>Chris Schuchardt</t>
  </si>
  <si>
    <t>Chair of Texas Funeral Service Commission; President/COO of Mission Park Funeral Chapels</t>
  </si>
  <si>
    <t>Steven Wright</t>
  </si>
  <si>
    <t>John Lira</t>
  </si>
  <si>
    <t>Whitney Masterson-Moyes</t>
  </si>
  <si>
    <t>Grant Moody</t>
  </si>
  <si>
    <t>Kristin Tips</t>
  </si>
  <si>
    <t>Congressional Hispanic Caucus BOLD PAC; Latino Victory Fund</t>
  </si>
  <si>
    <t>TX-36</t>
  </si>
  <si>
    <t>Babin</t>
  </si>
  <si>
    <t>@RepBrianBabin</t>
  </si>
  <si>
    <t>Jonathan Mitchell</t>
  </si>
  <si>
    <t>Coalition of 42 Texas officials</t>
  </si>
  <si>
    <t>TX-37</t>
  </si>
  <si>
    <t>Casar</t>
  </si>
  <si>
    <t>Dillon Fleharty</t>
  </si>
  <si>
    <t>Ge’Nell Gary</t>
  </si>
  <si>
    <t>&gt;$3M spent statewide ads</t>
  </si>
  <si>
    <t>Lauren Peña</t>
  </si>
  <si>
    <t>Peña</t>
  </si>
  <si>
    <t>@LaurenBPena4TX</t>
  </si>
  <si>
    <t>TX-38</t>
  </si>
  <si>
    <t>Jon Bonck</t>
  </si>
  <si>
    <t>Bonck</t>
  </si>
  <si>
    <t>Curtis Cook II</t>
  </si>
  <si>
    <t>Shelly deZevallos</t>
  </si>
  <si>
    <t>Melissa McDonough</t>
  </si>
  <si>
    <t>Barrett McNabb</t>
  </si>
  <si>
    <t>Damien Mockus</t>
  </si>
  <si>
    <t>Marvalette Hunter</t>
  </si>
  <si>
    <t>Hunter</t>
  </si>
  <si>
    <t>@MarvaletteH</t>
  </si>
  <si>
    <t>Chelsey Alexandra Hockett</t>
  </si>
  <si>
    <t>Mario "Bam" Morales</t>
  </si>
  <si>
    <t>Brett Jensen</t>
  </si>
  <si>
    <t>$212,312 raised</t>
  </si>
  <si>
    <t>Dan Mims</t>
  </si>
  <si>
    <t>Dwayne Stovall</t>
  </si>
  <si>
    <t>Jennifer Sharon</t>
  </si>
  <si>
    <t>Pedro Ruiz</t>
  </si>
  <si>
    <t>Pedro Ruiz (D)</t>
  </si>
  <si>
    <t>Chasity Wedgeworth</t>
  </si>
  <si>
    <t>Chasity Wedgeworth (R)</t>
  </si>
  <si>
    <t>COH $129,505 - In $249,609 - Out $120,104 (Q3 2025)</t>
  </si>
  <si>
    <t>COH $274,335 - In $306,804 - Out $32,469 (Q3 2025)</t>
  </si>
  <si>
    <t>J. Gordon Mitchell</t>
  </si>
  <si>
    <t>Special Election Runoff: TBD</t>
  </si>
  <si>
    <t>Heather Tessmer</t>
  </si>
  <si>
    <t>Paul Rojas</t>
  </si>
  <si>
    <t>Demile James</t>
  </si>
  <si>
    <t>Demile James (I)</t>
  </si>
  <si>
    <t>Gretel Enck</t>
  </si>
  <si>
    <t>COH: $6, In: $6, Out: $0</t>
  </si>
  <si>
    <t>Aaron Hendley</t>
  </si>
  <si>
    <t>COH: $1,562.70, In: $2,778.00, Out: $1,215.30</t>
  </si>
  <si>
    <t>Daniel Minton</t>
  </si>
  <si>
    <t>Steven Shook</t>
  </si>
  <si>
    <t>Steven Shook (D)</t>
  </si>
  <si>
    <t>Chris Hatley</t>
  </si>
  <si>
    <t>Chris Hatley (R)</t>
  </si>
  <si>
    <t>Jarvis Johnson</t>
  </si>
  <si>
    <t>Jarvis Johnson (D)</t>
  </si>
  <si>
    <t>Everett Jackson</t>
  </si>
  <si>
    <t>Stephani Reazor</t>
  </si>
  <si>
    <t>Oscar Villar</t>
  </si>
  <si>
    <t>William Abel</t>
  </si>
  <si>
    <t>Tobey Pearson</t>
  </si>
  <si>
    <t>Darrell Day</t>
  </si>
  <si>
    <t>G</t>
  </si>
  <si>
    <t>Eddie Espinoza</t>
  </si>
  <si>
    <t>Scott Mandel</t>
  </si>
  <si>
    <t>Luis Buentello</t>
  </si>
  <si>
    <t>Johnny Garcia</t>
  </si>
  <si>
    <t>Soren Pendragon</t>
  </si>
  <si>
    <t>Jeff Yuna</t>
  </si>
  <si>
    <t>Grassroots Democratic support</t>
  </si>
  <si>
    <t>Jamilah “Milah” Flores</t>
  </si>
  <si>
    <t>Cody Nickson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</si>
</sst>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sz val="12"/>
      <color theme="10"/>
      <name val="Calibri"/>
    </font>
    <font>
      <b/>
      <sz val="10"/>
      <color theme="1"/>
      <name val="Arial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12" fillId="0" borderId="0" xfId="1"/>
    <xf numFmtId="0" fontId="12" fillId="0" borderId="0" xfId="1" applyAlignment="1">
      <alignment vertical="top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aymondfortexas.com/" TargetMode="External"/><Relationship Id="rId21" Type="http://schemas.openxmlformats.org/officeDocument/2006/relationships/hyperlink" Target="https://x.com/selfforcongress" TargetMode="External"/><Relationship Id="rId42" Type="http://schemas.openxmlformats.org/officeDocument/2006/relationships/hyperlink" Target="https://x.com/realNickTran" TargetMode="External"/><Relationship Id="rId63" Type="http://schemas.openxmlformats.org/officeDocument/2006/relationships/hyperlink" Target="https://kennethforcongress2026.com/" TargetMode="External"/><Relationship Id="rId84" Type="http://schemas.openxmlformats.org/officeDocument/2006/relationships/hyperlink" Target="https://x.com/Castro4Congress" TargetMode="External"/><Relationship Id="rId138" Type="http://schemas.openxmlformats.org/officeDocument/2006/relationships/hyperlink" Target="https://www.casarforcongress.com/" TargetMode="External"/><Relationship Id="rId107" Type="http://schemas.openxmlformats.org/officeDocument/2006/relationships/hyperlink" Target="https://www.facebook.com/CommanderJayFurman/" TargetMode="External"/><Relationship Id="rId11" Type="http://schemas.openxmlformats.org/officeDocument/2006/relationships/hyperlink" Target="https://www.facebook.com/CrenshawforCongress/" TargetMode="External"/><Relationship Id="rId32" Type="http://schemas.openxmlformats.org/officeDocument/2006/relationships/hyperlink" Target="https://www.jamesusseryforunitedstateshouseofrepresentatives.com/" TargetMode="External"/><Relationship Id="rId53" Type="http://schemas.openxmlformats.org/officeDocument/2006/relationships/hyperlink" Target="https://alexandramealer.com/" TargetMode="External"/><Relationship Id="rId74" Type="http://schemas.openxmlformats.org/officeDocument/2006/relationships/hyperlink" Target="https://www.facebook.com/DMBfor/" TargetMode="External"/><Relationship Id="rId128" Type="http://schemas.openxmlformats.org/officeDocument/2006/relationships/hyperlink" Target="https://www.mayrafloresforcongress.com/" TargetMode="External"/><Relationship Id="rId5" Type="http://schemas.openxmlformats.org/officeDocument/2006/relationships/hyperlink" Target="https://www.facebook.com/daxforcongress/" TargetMode="External"/><Relationship Id="rId90" Type="http://schemas.openxmlformats.org/officeDocument/2006/relationships/hyperlink" Target="https://www.garytaylorforcongress.com/" TargetMode="External"/><Relationship Id="rId95" Type="http://schemas.openxmlformats.org/officeDocument/2006/relationships/hyperlink" Target="https://juliejohnson.com/" TargetMode="External"/><Relationship Id="rId22" Type="http://schemas.openxmlformats.org/officeDocument/2006/relationships/hyperlink" Target="https://www.facebook.com/KeithSelfTX" TargetMode="External"/><Relationship Id="rId27" Type="http://schemas.openxmlformats.org/officeDocument/2006/relationships/hyperlink" Target="https://x.com/LanceGooden" TargetMode="External"/><Relationship Id="rId43" Type="http://schemas.openxmlformats.org/officeDocument/2006/relationships/hyperlink" Target="https://www.facebook.com/nicktranfortexas/" TargetMode="External"/><Relationship Id="rId48" Type="http://schemas.openxmlformats.org/officeDocument/2006/relationships/hyperlink" Target="https://briscoecain.com/" TargetMode="External"/><Relationship Id="rId64" Type="http://schemas.openxmlformats.org/officeDocument/2006/relationships/hyperlink" Target="https://ronnyjacksontx.com/" TargetMode="External"/><Relationship Id="rId69" Type="http://schemas.openxmlformats.org/officeDocument/2006/relationships/hyperlink" Target="https://www.facebook.com/people/Jessica-Forgy-for-Texass-14th-Congressional-District/61574421055518/" TargetMode="External"/><Relationship Id="rId113" Type="http://schemas.openxmlformats.org/officeDocument/2006/relationships/hyperlink" Target="https://labruceforcongress.com/" TargetMode="External"/><Relationship Id="rId118" Type="http://schemas.openxmlformats.org/officeDocument/2006/relationships/hyperlink" Target="https://mitchellfortx31.com/" TargetMode="External"/><Relationship Id="rId134" Type="http://schemas.openxmlformats.org/officeDocument/2006/relationships/hyperlink" Target="https://www.facebook.com/VoteLujan/" TargetMode="External"/><Relationship Id="rId139" Type="http://schemas.openxmlformats.org/officeDocument/2006/relationships/hyperlink" Target="https://www.lauren4congress.com/" TargetMode="External"/><Relationship Id="rId80" Type="http://schemas.openxmlformats.org/officeDocument/2006/relationships/hyperlink" Target="https://jodeyarrington.com/" TargetMode="External"/><Relationship Id="rId85" Type="http://schemas.openxmlformats.org/officeDocument/2006/relationships/hyperlink" Target="https://zeke4texas.com/" TargetMode="External"/><Relationship Id="rId12" Type="http://schemas.openxmlformats.org/officeDocument/2006/relationships/hyperlink" Target="https://www.martinetwop.com/?utm_source=chatgpt.com" TargetMode="External"/><Relationship Id="rId17" Type="http://schemas.openxmlformats.org/officeDocument/2006/relationships/hyperlink" Target="https://avazolari.com/?utm_source=chatgpt.com" TargetMode="External"/><Relationship Id="rId33" Type="http://schemas.openxmlformats.org/officeDocument/2006/relationships/hyperlink" Target="https://ellzeyfortexas.com/" TargetMode="External"/><Relationship Id="rId38" Type="http://schemas.openxmlformats.org/officeDocument/2006/relationships/hyperlink" Target="https://www.facebook.com/p/Brian-Stahl-for-Congress-61577128629193/" TargetMode="External"/><Relationship Id="rId59" Type="http://schemas.openxmlformats.org/officeDocument/2006/relationships/hyperlink" Target="https://x.com/AugustPfluger" TargetMode="External"/><Relationship Id="rId103" Type="http://schemas.openxmlformats.org/officeDocument/2006/relationships/hyperlink" Target="https://x.com/tanyafortexas" TargetMode="External"/><Relationship Id="rId108" Type="http://schemas.openxmlformats.org/officeDocument/2006/relationships/hyperlink" Target="https://sylviaforcongress.com/" TargetMode="External"/><Relationship Id="rId124" Type="http://schemas.openxmlformats.org/officeDocument/2006/relationships/hyperlink" Target="https://www.facebook.com/MontyforCongress" TargetMode="External"/><Relationship Id="rId129" Type="http://schemas.openxmlformats.org/officeDocument/2006/relationships/hyperlink" Target="https://x.com/MayraFlores4TX" TargetMode="External"/><Relationship Id="rId54" Type="http://schemas.openxmlformats.org/officeDocument/2006/relationships/hyperlink" Target="https://www.facebook.com/p/Brandon-Hawbaker-for-Congress-61574981582229/" TargetMode="External"/><Relationship Id="rId70" Type="http://schemas.openxmlformats.org/officeDocument/2006/relationships/hyperlink" Target="https://www.monicaforcongress.us/" TargetMode="External"/><Relationship Id="rId75" Type="http://schemas.openxmlformats.org/officeDocument/2006/relationships/hyperlink" Target="https://www.petesessions.com/" TargetMode="External"/><Relationship Id="rId91" Type="http://schemas.openxmlformats.org/officeDocument/2006/relationships/hyperlink" Target="https://www.facebook.com/SheriffTNehls" TargetMode="External"/><Relationship Id="rId96" Type="http://schemas.openxmlformats.org/officeDocument/2006/relationships/hyperlink" Target="https://x.com/juliejohnsontx" TargetMode="External"/><Relationship Id="rId140" Type="http://schemas.openxmlformats.org/officeDocument/2006/relationships/hyperlink" Target="https://x.com/LaurenBPena4TX" TargetMode="External"/><Relationship Id="rId145" Type="http://schemas.openxmlformats.org/officeDocument/2006/relationships/hyperlink" Target="https://x.com/marvaletteh?utm_source=chatgpt.com" TargetMode="External"/><Relationship Id="rId1" Type="http://schemas.openxmlformats.org/officeDocument/2006/relationships/hyperlink" Target="https://nathanielmoran.com/" TargetMode="External"/><Relationship Id="rId6" Type="http://schemas.openxmlformats.org/officeDocument/2006/relationships/hyperlink" Target="https://www.tracyandrusforuscongress.com/" TargetMode="External"/><Relationship Id="rId23" Type="http://schemas.openxmlformats.org/officeDocument/2006/relationships/hyperlink" Target="https://www.electevanhunt.com/" TargetMode="External"/><Relationship Id="rId28" Type="http://schemas.openxmlformats.org/officeDocument/2006/relationships/hyperlink" Target="https://truthincongress.com/" TargetMode="External"/><Relationship Id="rId49" Type="http://schemas.openxmlformats.org/officeDocument/2006/relationships/hyperlink" Target="https://x.com/BriscoeCain" TargetMode="External"/><Relationship Id="rId114" Type="http://schemas.openxmlformats.org/officeDocument/2006/relationships/hyperlink" Target="https://www.facebook.com/labruceforcongress" TargetMode="External"/><Relationship Id="rId119" Type="http://schemas.openxmlformats.org/officeDocument/2006/relationships/hyperlink" Target="https://x.com/SarahTX31" TargetMode="External"/><Relationship Id="rId44" Type="http://schemas.openxmlformats.org/officeDocument/2006/relationships/hyperlink" Target="https://www.laura4tx.com/" TargetMode="External"/><Relationship Id="rId60" Type="http://schemas.openxmlformats.org/officeDocument/2006/relationships/hyperlink" Target="https://www.facebook.com/AugustPflugerTX" TargetMode="External"/><Relationship Id="rId65" Type="http://schemas.openxmlformats.org/officeDocument/2006/relationships/hyperlink" Target="https://x.com/RonnyJacksonTX" TargetMode="External"/><Relationship Id="rId81" Type="http://schemas.openxmlformats.org/officeDocument/2006/relationships/hyperlink" Target="https://x.com/RepArrington" TargetMode="External"/><Relationship Id="rId86" Type="http://schemas.openxmlformats.org/officeDocument/2006/relationships/hyperlink" Target="https://www.facebook.com/kyle.sinclair2" TargetMode="External"/><Relationship Id="rId130" Type="http://schemas.openxmlformats.org/officeDocument/2006/relationships/hyperlink" Target="https://www.facebook.com/MayraFloresForCongress" TargetMode="External"/><Relationship Id="rId135" Type="http://schemas.openxmlformats.org/officeDocument/2006/relationships/hyperlink" Target="https://babinforcongress.com/" TargetMode="External"/><Relationship Id="rId13" Type="http://schemas.openxmlformats.org/officeDocument/2006/relationships/hyperlink" Target="https://www.nleeplumb.com/?utm_source=chatgpt.com" TargetMode="External"/><Relationship Id="rId18" Type="http://schemas.openxmlformats.org/officeDocument/2006/relationships/hyperlink" Target="https://x.com/AvaZolari4TX?utm_source=chatgpt.com" TargetMode="External"/><Relationship Id="rId39" Type="http://schemas.openxmlformats.org/officeDocument/2006/relationships/hyperlink" Target="https://lizziefletcher.com/" TargetMode="External"/><Relationship Id="rId109" Type="http://schemas.openxmlformats.org/officeDocument/2006/relationships/hyperlink" Target="https://x.com/RepSylviaGarcia" TargetMode="External"/><Relationship Id="rId34" Type="http://schemas.openxmlformats.org/officeDocument/2006/relationships/hyperlink" Target="https://x.com/JakeEllzey" TargetMode="External"/><Relationship Id="rId50" Type="http://schemas.openxmlformats.org/officeDocument/2006/relationships/hyperlink" Target="https://www.christiancollins.org/" TargetMode="External"/><Relationship Id="rId55" Type="http://schemas.openxmlformats.org/officeDocument/2006/relationships/hyperlink" Target="https://www.colemanforcongress.com/" TargetMode="External"/><Relationship Id="rId76" Type="http://schemas.openxmlformats.org/officeDocument/2006/relationships/hyperlink" Target="https://x.com/PeteSessions" TargetMode="External"/><Relationship Id="rId97" Type="http://schemas.openxmlformats.org/officeDocument/2006/relationships/hyperlink" Target="https://www.rogerforcongress.com/" TargetMode="External"/><Relationship Id="rId104" Type="http://schemas.openxmlformats.org/officeDocument/2006/relationships/hyperlink" Target="https://henrycuellar.com/" TargetMode="External"/><Relationship Id="rId120" Type="http://schemas.openxmlformats.org/officeDocument/2006/relationships/hyperlink" Target="https://www.facebook.com/SarahMitchellTX31" TargetMode="External"/><Relationship Id="rId125" Type="http://schemas.openxmlformats.org/officeDocument/2006/relationships/hyperlink" Target="https://marcveasey.com/" TargetMode="External"/><Relationship Id="rId141" Type="http://schemas.openxmlformats.org/officeDocument/2006/relationships/hyperlink" Target="https://www.facebook.com/lauren.b.pena" TargetMode="External"/><Relationship Id="rId146" Type="http://schemas.openxmlformats.org/officeDocument/2006/relationships/hyperlink" Target="https://www.facebook.com/Hunter4Congress?utm_source=chatgpt.com" TargetMode="External"/><Relationship Id="rId7" Type="http://schemas.openxmlformats.org/officeDocument/2006/relationships/hyperlink" Target="https://x.com/DrTAndrus" TargetMode="External"/><Relationship Id="rId71" Type="http://schemas.openxmlformats.org/officeDocument/2006/relationships/hyperlink" Target="https://veronicaescobar.com/" TargetMode="External"/><Relationship Id="rId92" Type="http://schemas.openxmlformats.org/officeDocument/2006/relationships/hyperlink" Target="https://bethfortexas.com/" TargetMode="External"/><Relationship Id="rId2" Type="http://schemas.openxmlformats.org/officeDocument/2006/relationships/hyperlink" Target="https://x.com/RepNateMoran" TargetMode="External"/><Relationship Id="rId29" Type="http://schemas.openxmlformats.org/officeDocument/2006/relationships/hyperlink" Target="https://x.com/truthincongress" TargetMode="External"/><Relationship Id="rId24" Type="http://schemas.openxmlformats.org/officeDocument/2006/relationships/hyperlink" Target="https://www.fallonforcongress.com/" TargetMode="External"/><Relationship Id="rId40" Type="http://schemas.openxmlformats.org/officeDocument/2006/relationships/hyperlink" Target="https://www.facebook.com/LizziePannillFletcher" TargetMode="External"/><Relationship Id="rId45" Type="http://schemas.openxmlformats.org/officeDocument/2006/relationships/hyperlink" Target="https://www.facebook.com/LauraJonesforCongress/" TargetMode="External"/><Relationship Id="rId66" Type="http://schemas.openxmlformats.org/officeDocument/2006/relationships/hyperlink" Target="https://www.randyweber.org/" TargetMode="External"/><Relationship Id="rId87" Type="http://schemas.openxmlformats.org/officeDocument/2006/relationships/hyperlink" Target="https://x.com/teixeiramark25" TargetMode="External"/><Relationship Id="rId110" Type="http://schemas.openxmlformats.org/officeDocument/2006/relationships/hyperlink" Target="https://www.facebook.com/RepSylviaGarcia" TargetMode="External"/><Relationship Id="rId115" Type="http://schemas.openxmlformats.org/officeDocument/2006/relationships/hyperlink" Target="https://x.com/JudgeJohnCarter" TargetMode="External"/><Relationship Id="rId131" Type="http://schemas.openxmlformats.org/officeDocument/2006/relationships/hyperlink" Target="https://joshcortez.com/" TargetMode="External"/><Relationship Id="rId136" Type="http://schemas.openxmlformats.org/officeDocument/2006/relationships/hyperlink" Target="https://x.com/RepBrianBabin" TargetMode="External"/><Relationship Id="rId61" Type="http://schemas.openxmlformats.org/officeDocument/2006/relationships/hyperlink" Target="https://www.craiggoldman.org/" TargetMode="External"/><Relationship Id="rId82" Type="http://schemas.openxmlformats.org/officeDocument/2006/relationships/hyperlink" Target="https://www.facebook.com/RepJodeyArrington" TargetMode="External"/><Relationship Id="rId19" Type="http://schemas.openxmlformats.org/officeDocument/2006/relationships/hyperlink" Target="https://www.facebook.com/AvaZolariforCongress?utm_source=chatgpt.com" TargetMode="External"/><Relationship Id="rId14" Type="http://schemas.openxmlformats.org/officeDocument/2006/relationships/hyperlink" Target="https://stevetothforcongress.com/" TargetMode="External"/><Relationship Id="rId30" Type="http://schemas.openxmlformats.org/officeDocument/2006/relationships/hyperlink" Target="https://travisfortermlimits.com/" TargetMode="External"/><Relationship Id="rId35" Type="http://schemas.openxmlformats.org/officeDocument/2006/relationships/hyperlink" Target="https://www.votebuford4congress.com/" TargetMode="External"/><Relationship Id="rId56" Type="http://schemas.openxmlformats.org/officeDocument/2006/relationships/hyperlink" Target="https://x.com/tayhlorcoleman" TargetMode="External"/><Relationship Id="rId77" Type="http://schemas.openxmlformats.org/officeDocument/2006/relationships/hyperlink" Target="https://www.algreen.org/" TargetMode="External"/><Relationship Id="rId100" Type="http://schemas.openxmlformats.org/officeDocument/2006/relationships/hyperlink" Target="https://www.cloudforcongress.com/" TargetMode="External"/><Relationship Id="rId105" Type="http://schemas.openxmlformats.org/officeDocument/2006/relationships/hyperlink" Target="https://x.com/RepCuellar" TargetMode="External"/><Relationship Id="rId126" Type="http://schemas.openxmlformats.org/officeDocument/2006/relationships/hyperlink" Target="https://x.com/MarcVeasey" TargetMode="External"/><Relationship Id="rId8" Type="http://schemas.openxmlformats.org/officeDocument/2006/relationships/hyperlink" Target="https://www.facebook.com/tracy.andrus2/" TargetMode="External"/><Relationship Id="rId51" Type="http://schemas.openxmlformats.org/officeDocument/2006/relationships/hyperlink" Target="https://x.com/CollinsforTX" TargetMode="External"/><Relationship Id="rId72" Type="http://schemas.openxmlformats.org/officeDocument/2006/relationships/hyperlink" Target="https://x.com/RepEscobar" TargetMode="External"/><Relationship Id="rId93" Type="http://schemas.openxmlformats.org/officeDocument/2006/relationships/hyperlink" Target="https://x.com/BethVanDuyne" TargetMode="External"/><Relationship Id="rId98" Type="http://schemas.openxmlformats.org/officeDocument/2006/relationships/hyperlink" Target="https://x.com/RepRWilliams" TargetMode="External"/><Relationship Id="rId121" Type="http://schemas.openxmlformats.org/officeDocument/2006/relationships/hyperlink" Target="https://binkleyforcongress.com/" TargetMode="External"/><Relationship Id="rId142" Type="http://schemas.openxmlformats.org/officeDocument/2006/relationships/hyperlink" Target="https://www.jonbonck.com/?utm_source=chatgpt.com" TargetMode="External"/><Relationship Id="rId3" Type="http://schemas.openxmlformats.org/officeDocument/2006/relationships/hyperlink" Target="https://www.facebook.com/moranforcongress" TargetMode="External"/><Relationship Id="rId25" Type="http://schemas.openxmlformats.org/officeDocument/2006/relationships/hyperlink" Target="https://x.com/FallonForTexas" TargetMode="External"/><Relationship Id="rId46" Type="http://schemas.openxmlformats.org/officeDocument/2006/relationships/hyperlink" Target="https://alexandriabutlercampaign.org/" TargetMode="External"/><Relationship Id="rId67" Type="http://schemas.openxmlformats.org/officeDocument/2006/relationships/hyperlink" Target="https://x.com/TXRandy14" TargetMode="External"/><Relationship Id="rId116" Type="http://schemas.openxmlformats.org/officeDocument/2006/relationships/hyperlink" Target="https://www.facebook.com/JudgeJohnCarter" TargetMode="External"/><Relationship Id="rId137" Type="http://schemas.openxmlformats.org/officeDocument/2006/relationships/hyperlink" Target="https://www.facebook.com/RepBrianBabin" TargetMode="External"/><Relationship Id="rId20" Type="http://schemas.openxmlformats.org/officeDocument/2006/relationships/hyperlink" Target="https://keithself.com/" TargetMode="External"/><Relationship Id="rId41" Type="http://schemas.openxmlformats.org/officeDocument/2006/relationships/hyperlink" Target="https://nicktranfortexas.com/" TargetMode="External"/><Relationship Id="rId62" Type="http://schemas.openxmlformats.org/officeDocument/2006/relationships/hyperlink" Target="https://x.com/GoldmanCraig" TargetMode="External"/><Relationship Id="rId83" Type="http://schemas.openxmlformats.org/officeDocument/2006/relationships/hyperlink" Target="https://castroforcongress.com/" TargetMode="External"/><Relationship Id="rId88" Type="http://schemas.openxmlformats.org/officeDocument/2006/relationships/hyperlink" Target="https://mikewheelerforcongress.com/" TargetMode="External"/><Relationship Id="rId111" Type="http://schemas.openxmlformats.org/officeDocument/2006/relationships/hyperlink" Target="https://jasmineforus.com/" TargetMode="External"/><Relationship Id="rId132" Type="http://schemas.openxmlformats.org/officeDocument/2006/relationships/hyperlink" Target="https://x.com/JoshCortezTX" TargetMode="External"/><Relationship Id="rId15" Type="http://schemas.openxmlformats.org/officeDocument/2006/relationships/hyperlink" Target="https://x.com/SteveTothTX" TargetMode="External"/><Relationship Id="rId36" Type="http://schemas.openxmlformats.org/officeDocument/2006/relationships/hyperlink" Target="https://www.stahlfortexas.com/" TargetMode="External"/><Relationship Id="rId57" Type="http://schemas.openxmlformats.org/officeDocument/2006/relationships/hyperlink" Target="https://www.texasneedsdawn.com/" TargetMode="External"/><Relationship Id="rId106" Type="http://schemas.openxmlformats.org/officeDocument/2006/relationships/hyperlink" Target="https://commanderfurman.com/?utm_source=chatgpt.com" TargetMode="External"/><Relationship Id="rId127" Type="http://schemas.openxmlformats.org/officeDocument/2006/relationships/hyperlink" Target="https://www.vicentegonzalez.com/" TargetMode="External"/><Relationship Id="rId10" Type="http://schemas.openxmlformats.org/officeDocument/2006/relationships/hyperlink" Target="https://x.com/DanCrenshawTX" TargetMode="External"/><Relationship Id="rId31" Type="http://schemas.openxmlformats.org/officeDocument/2006/relationships/hyperlink" Target="https://x.com/TravisforTX" TargetMode="External"/><Relationship Id="rId52" Type="http://schemas.openxmlformats.org/officeDocument/2006/relationships/hyperlink" Target="https://www.facebook.com/christiancollinstx/" TargetMode="External"/><Relationship Id="rId73" Type="http://schemas.openxmlformats.org/officeDocument/2006/relationships/hyperlink" Target="https://dmbforelpaso.com/" TargetMode="External"/><Relationship Id="rId78" Type="http://schemas.openxmlformats.org/officeDocument/2006/relationships/hyperlink" Target="https://x.com/RepAlGreen" TargetMode="External"/><Relationship Id="rId94" Type="http://schemas.openxmlformats.org/officeDocument/2006/relationships/hyperlink" Target="https://www.hawksforcongress.com/" TargetMode="External"/><Relationship Id="rId99" Type="http://schemas.openxmlformats.org/officeDocument/2006/relationships/hyperlink" Target="https://brandongillforcongress.com/" TargetMode="External"/><Relationship Id="rId101" Type="http://schemas.openxmlformats.org/officeDocument/2006/relationships/hyperlink" Target="https://x.com/RepCloudTX" TargetMode="External"/><Relationship Id="rId122" Type="http://schemas.openxmlformats.org/officeDocument/2006/relationships/hyperlink" Target="https://x.com/ryanbinkley" TargetMode="External"/><Relationship Id="rId143" Type="http://schemas.openxmlformats.org/officeDocument/2006/relationships/hyperlink" Target="https://m.facebook.com/people/Jonathan-Bonck/23427626?utm_source=chatgpt.com" TargetMode="External"/><Relationship Id="rId4" Type="http://schemas.openxmlformats.org/officeDocument/2006/relationships/hyperlink" Target="https://www.daxforcongress.com/" TargetMode="External"/><Relationship Id="rId9" Type="http://schemas.openxmlformats.org/officeDocument/2006/relationships/hyperlink" Target="https://crenshawforcongress.com/" TargetMode="External"/><Relationship Id="rId26" Type="http://schemas.openxmlformats.org/officeDocument/2006/relationships/hyperlink" Target="https://www.facebook.com/FallonForTexas" TargetMode="External"/><Relationship Id="rId47" Type="http://schemas.openxmlformats.org/officeDocument/2006/relationships/hyperlink" Target="https://www.facebook.com/baptizedintheholyspirit/" TargetMode="External"/><Relationship Id="rId68" Type="http://schemas.openxmlformats.org/officeDocument/2006/relationships/hyperlink" Target="https://www.jessicaforgy.com/" TargetMode="External"/><Relationship Id="rId89" Type="http://schemas.openxmlformats.org/officeDocument/2006/relationships/hyperlink" Target="https://x.com/WheelerForTX" TargetMode="External"/><Relationship Id="rId112" Type="http://schemas.openxmlformats.org/officeDocument/2006/relationships/hyperlink" Target="https://x.com/JasmineForUS" TargetMode="External"/><Relationship Id="rId133" Type="http://schemas.openxmlformats.org/officeDocument/2006/relationships/hyperlink" Target="https://x.com/LujanForTX" TargetMode="External"/><Relationship Id="rId16" Type="http://schemas.openxmlformats.org/officeDocument/2006/relationships/hyperlink" Target="https://www.facebook.com/SteveTothTX" TargetMode="External"/><Relationship Id="rId37" Type="http://schemas.openxmlformats.org/officeDocument/2006/relationships/hyperlink" Target="https://x.com/StahlforTX_6" TargetMode="External"/><Relationship Id="rId58" Type="http://schemas.openxmlformats.org/officeDocument/2006/relationships/hyperlink" Target="https://www.augustpfluger.com/" TargetMode="External"/><Relationship Id="rId79" Type="http://schemas.openxmlformats.org/officeDocument/2006/relationships/hyperlink" Target="https://www.facebook.com/RepAlGreen" TargetMode="External"/><Relationship Id="rId102" Type="http://schemas.openxmlformats.org/officeDocument/2006/relationships/hyperlink" Target="https://www.tanyafortexas.com/" TargetMode="External"/><Relationship Id="rId123" Type="http://schemas.openxmlformats.org/officeDocument/2006/relationships/hyperlink" Target="https://www.montyforcongress.com/" TargetMode="External"/><Relationship Id="rId144" Type="http://schemas.openxmlformats.org/officeDocument/2006/relationships/hyperlink" Target="https://www.marvalettehunter.com/announcement-release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/>
  </sheetViews>
  <sheetFormatPr defaultColWidth="14.42578125" defaultRowHeight="15" customHeight="1" x14ac:dyDescent="0.25"/>
  <cols>
    <col min="1" max="1" width="7.28515625" customWidth="1"/>
    <col min="2" max="2" width="17" customWidth="1"/>
    <col min="3" max="3" width="5.5703125" customWidth="1"/>
    <col min="4" max="4" width="26.42578125" customWidth="1"/>
    <col min="5" max="5" width="29.7109375" customWidth="1"/>
    <col min="6" max="6" width="22.140625" customWidth="1"/>
    <col min="7" max="26" width="8.7109375" customWidth="1"/>
  </cols>
  <sheetData>
    <row r="1" spans="1:6" ht="14.2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</row>
    <row r="2" spans="1:6" ht="14.25" customHeight="1" x14ac:dyDescent="0.25">
      <c r="A2" s="4">
        <v>1</v>
      </c>
      <c r="B2" s="5" t="s">
        <v>6</v>
      </c>
      <c r="C2" s="4" t="s">
        <v>7</v>
      </c>
      <c r="D2" s="6" t="s">
        <v>8</v>
      </c>
      <c r="E2" s="5" t="s">
        <v>9</v>
      </c>
      <c r="F2" s="7" t="s">
        <v>10</v>
      </c>
    </row>
    <row r="3" spans="1:6" ht="14.25" customHeight="1" x14ac:dyDescent="0.25">
      <c r="A3" s="4">
        <v>2</v>
      </c>
      <c r="B3" s="5" t="s">
        <v>11</v>
      </c>
      <c r="C3" s="4" t="s">
        <v>7</v>
      </c>
      <c r="D3" s="6" t="s">
        <v>8</v>
      </c>
      <c r="E3" s="5" t="s">
        <v>9</v>
      </c>
    </row>
    <row r="4" spans="1:6" ht="14.25" customHeight="1" x14ac:dyDescent="0.25">
      <c r="A4" s="4">
        <v>3</v>
      </c>
      <c r="B4" s="5" t="s">
        <v>12</v>
      </c>
      <c r="C4" s="4" t="s">
        <v>7</v>
      </c>
      <c r="D4" s="6" t="s">
        <v>8</v>
      </c>
      <c r="E4" s="5" t="s">
        <v>13</v>
      </c>
      <c r="F4" s="5"/>
    </row>
    <row r="5" spans="1:6" ht="14.25" customHeight="1" x14ac:dyDescent="0.25">
      <c r="A5" s="4">
        <v>4</v>
      </c>
      <c r="B5" s="5" t="s">
        <v>14</v>
      </c>
      <c r="C5" s="4" t="s">
        <v>7</v>
      </c>
      <c r="D5" s="6" t="s">
        <v>8</v>
      </c>
      <c r="E5" s="5" t="s">
        <v>15</v>
      </c>
    </row>
    <row r="6" spans="1:6" ht="14.25" customHeight="1" x14ac:dyDescent="0.25">
      <c r="A6" s="4">
        <v>5</v>
      </c>
      <c r="B6" s="5" t="s">
        <v>16</v>
      </c>
      <c r="C6" s="4" t="s">
        <v>7</v>
      </c>
      <c r="D6" s="6" t="s">
        <v>8</v>
      </c>
      <c r="E6" s="5" t="s">
        <v>9</v>
      </c>
    </row>
    <row r="7" spans="1:6" ht="14.25" customHeight="1" x14ac:dyDescent="0.25">
      <c r="A7" s="4">
        <v>6</v>
      </c>
      <c r="B7" s="5" t="s">
        <v>17</v>
      </c>
      <c r="C7" s="4" t="s">
        <v>7</v>
      </c>
      <c r="D7" s="6" t="s">
        <v>8</v>
      </c>
      <c r="E7" s="5" t="s">
        <v>9</v>
      </c>
    </row>
    <row r="8" spans="1:6" ht="14.25" customHeight="1" x14ac:dyDescent="0.25">
      <c r="A8" s="4">
        <v>7</v>
      </c>
      <c r="B8" s="5" t="s">
        <v>18</v>
      </c>
      <c r="C8" s="4" t="s">
        <v>19</v>
      </c>
      <c r="D8" s="6" t="s">
        <v>8</v>
      </c>
    </row>
    <row r="9" spans="1:6" ht="14.25" customHeight="1" x14ac:dyDescent="0.25">
      <c r="A9" s="4">
        <v>8</v>
      </c>
      <c r="B9" s="7" t="s">
        <v>20</v>
      </c>
      <c r="C9" s="4" t="s">
        <v>7</v>
      </c>
      <c r="D9" s="6" t="s">
        <v>21</v>
      </c>
      <c r="E9" s="28" t="s">
        <v>9</v>
      </c>
    </row>
    <row r="10" spans="1:6" ht="14.25" customHeight="1" x14ac:dyDescent="0.25">
      <c r="A10" s="4">
        <v>9</v>
      </c>
      <c r="B10" s="7" t="s">
        <v>22</v>
      </c>
      <c r="C10" s="4" t="s">
        <v>19</v>
      </c>
      <c r="D10" s="6" t="s">
        <v>23</v>
      </c>
      <c r="E10" s="5" t="s">
        <v>9</v>
      </c>
      <c r="F10" s="5"/>
    </row>
    <row r="11" spans="1:6" ht="14.25" customHeight="1" x14ac:dyDescent="0.25">
      <c r="A11" s="4">
        <v>10</v>
      </c>
      <c r="B11" s="7" t="s">
        <v>24</v>
      </c>
      <c r="C11" s="4" t="s">
        <v>7</v>
      </c>
      <c r="D11" s="6" t="s">
        <v>21</v>
      </c>
      <c r="E11" s="5" t="s">
        <v>9</v>
      </c>
    </row>
    <row r="12" spans="1:6" ht="14.25" customHeight="1" x14ac:dyDescent="0.25">
      <c r="A12" s="4">
        <v>11</v>
      </c>
      <c r="B12" s="5" t="s">
        <v>25</v>
      </c>
      <c r="C12" s="4" t="s">
        <v>7</v>
      </c>
      <c r="D12" s="6" t="s">
        <v>8</v>
      </c>
      <c r="E12" s="27" t="s">
        <v>431</v>
      </c>
    </row>
    <row r="13" spans="1:6" ht="14.25" customHeight="1" x14ac:dyDescent="0.25">
      <c r="A13" s="4">
        <v>12</v>
      </c>
      <c r="B13" s="5" t="s">
        <v>26</v>
      </c>
      <c r="C13" s="4" t="s">
        <v>7</v>
      </c>
      <c r="D13" s="6" t="s">
        <v>8</v>
      </c>
      <c r="E13" s="5" t="s">
        <v>27</v>
      </c>
    </row>
    <row r="14" spans="1:6" ht="14.25" customHeight="1" x14ac:dyDescent="0.25">
      <c r="A14" s="4">
        <v>13</v>
      </c>
      <c r="B14" s="5" t="s">
        <v>28</v>
      </c>
      <c r="C14" s="4" t="s">
        <v>7</v>
      </c>
      <c r="D14" s="6" t="s">
        <v>29</v>
      </c>
      <c r="E14" s="5" t="s">
        <v>30</v>
      </c>
      <c r="F14" s="27" t="s">
        <v>433</v>
      </c>
    </row>
    <row r="15" spans="1:6" ht="14.25" customHeight="1" x14ac:dyDescent="0.25">
      <c r="A15" s="4">
        <v>14</v>
      </c>
      <c r="B15" s="5" t="s">
        <v>31</v>
      </c>
      <c r="C15" s="4" t="s">
        <v>7</v>
      </c>
      <c r="D15" s="6" t="s">
        <v>8</v>
      </c>
      <c r="E15" s="5" t="s">
        <v>32</v>
      </c>
      <c r="F15" s="5" t="s">
        <v>33</v>
      </c>
    </row>
    <row r="16" spans="1:6" ht="14.25" customHeight="1" x14ac:dyDescent="0.25">
      <c r="A16" s="4">
        <v>15</v>
      </c>
      <c r="B16" s="5" t="s">
        <v>34</v>
      </c>
      <c r="C16" s="4" t="s">
        <v>7</v>
      </c>
      <c r="D16" s="6" t="s">
        <v>8</v>
      </c>
      <c r="E16" s="5" t="s">
        <v>35</v>
      </c>
      <c r="F16" s="5" t="s">
        <v>36</v>
      </c>
    </row>
    <row r="17" spans="1:6" ht="14.25" customHeight="1" x14ac:dyDescent="0.25">
      <c r="A17" s="4">
        <v>16</v>
      </c>
      <c r="B17" s="5" t="s">
        <v>37</v>
      </c>
      <c r="C17" s="4" t="s">
        <v>19</v>
      </c>
      <c r="D17" s="6" t="s">
        <v>8</v>
      </c>
      <c r="E17" s="5" t="s">
        <v>38</v>
      </c>
    </row>
    <row r="18" spans="1:6" ht="14.25" customHeight="1" x14ac:dyDescent="0.25">
      <c r="A18" s="4">
        <v>17</v>
      </c>
      <c r="B18" s="5" t="s">
        <v>39</v>
      </c>
      <c r="C18" s="4" t="s">
        <v>7</v>
      </c>
      <c r="D18" s="6" t="s">
        <v>8</v>
      </c>
      <c r="E18" s="28" t="s">
        <v>9</v>
      </c>
      <c r="F18" s="27"/>
    </row>
    <row r="19" spans="1:6" ht="14.25" customHeight="1" x14ac:dyDescent="0.25">
      <c r="A19" s="4">
        <v>18</v>
      </c>
      <c r="B19" s="7" t="s">
        <v>40</v>
      </c>
      <c r="C19" s="4"/>
      <c r="D19" s="6" t="s">
        <v>437</v>
      </c>
      <c r="E19" s="5" t="s">
        <v>41</v>
      </c>
    </row>
    <row r="20" spans="1:6" ht="14.25" customHeight="1" x14ac:dyDescent="0.25">
      <c r="A20" s="4">
        <v>19</v>
      </c>
      <c r="B20" s="5" t="s">
        <v>42</v>
      </c>
      <c r="C20" s="4" t="s">
        <v>7</v>
      </c>
      <c r="D20" s="6" t="s">
        <v>8</v>
      </c>
      <c r="E20" s="5" t="s">
        <v>43</v>
      </c>
    </row>
    <row r="21" spans="1:6" ht="14.25" customHeight="1" x14ac:dyDescent="0.25">
      <c r="A21" s="4">
        <v>20</v>
      </c>
      <c r="B21" s="5" t="s">
        <v>44</v>
      </c>
      <c r="C21" s="4" t="s">
        <v>19</v>
      </c>
      <c r="D21" s="6" t="s">
        <v>8</v>
      </c>
      <c r="E21" s="5" t="s">
        <v>45</v>
      </c>
      <c r="F21" s="5" t="s">
        <v>46</v>
      </c>
    </row>
    <row r="22" spans="1:6" ht="14.25" customHeight="1" x14ac:dyDescent="0.25">
      <c r="A22" s="4">
        <v>21</v>
      </c>
      <c r="B22" s="7" t="s">
        <v>47</v>
      </c>
      <c r="C22" s="4" t="s">
        <v>7</v>
      </c>
      <c r="D22" s="6" t="s">
        <v>48</v>
      </c>
      <c r="E22" s="5" t="s">
        <v>9</v>
      </c>
      <c r="F22" s="5"/>
    </row>
    <row r="23" spans="1:6" ht="14.25" customHeight="1" x14ac:dyDescent="0.25">
      <c r="A23" s="4">
        <v>22</v>
      </c>
      <c r="B23" s="5" t="s">
        <v>49</v>
      </c>
      <c r="C23" s="4" t="s">
        <v>7</v>
      </c>
      <c r="D23" s="6" t="s">
        <v>8</v>
      </c>
      <c r="E23" s="5" t="s">
        <v>50</v>
      </c>
      <c r="F23" s="27" t="s">
        <v>441</v>
      </c>
    </row>
    <row r="24" spans="1:6" ht="14.25" customHeight="1" x14ac:dyDescent="0.25">
      <c r="A24" s="4">
        <v>23</v>
      </c>
      <c r="B24" s="5" t="s">
        <v>51</v>
      </c>
      <c r="C24" s="4" t="s">
        <v>7</v>
      </c>
      <c r="D24" s="6" t="s">
        <v>8</v>
      </c>
      <c r="E24" s="5" t="s">
        <v>9</v>
      </c>
    </row>
    <row r="25" spans="1:6" ht="14.25" customHeight="1" x14ac:dyDescent="0.25">
      <c r="A25" s="4">
        <v>24</v>
      </c>
      <c r="B25" s="5" t="s">
        <v>52</v>
      </c>
      <c r="C25" s="4" t="s">
        <v>7</v>
      </c>
      <c r="D25" s="6" t="s">
        <v>8</v>
      </c>
      <c r="E25" s="5" t="s">
        <v>9</v>
      </c>
    </row>
    <row r="26" spans="1:6" ht="14.25" customHeight="1" x14ac:dyDescent="0.25">
      <c r="A26" s="4">
        <v>25</v>
      </c>
      <c r="B26" s="5" t="s">
        <v>53</v>
      </c>
      <c r="C26" s="4" t="s">
        <v>7</v>
      </c>
      <c r="D26" s="6" t="s">
        <v>54</v>
      </c>
      <c r="E26" s="28" t="s">
        <v>9</v>
      </c>
      <c r="F26" s="5"/>
    </row>
    <row r="27" spans="1:6" ht="14.25" customHeight="1" x14ac:dyDescent="0.25">
      <c r="A27" s="4">
        <v>26</v>
      </c>
      <c r="B27" s="5" t="s">
        <v>55</v>
      </c>
      <c r="C27" s="4" t="s">
        <v>7</v>
      </c>
      <c r="D27" s="6" t="s">
        <v>8</v>
      </c>
      <c r="E27" s="27" t="s">
        <v>448</v>
      </c>
    </row>
    <row r="28" spans="1:6" ht="14.25" customHeight="1" x14ac:dyDescent="0.25">
      <c r="A28" s="4">
        <v>27</v>
      </c>
      <c r="B28" s="5" t="s">
        <v>56</v>
      </c>
      <c r="C28" s="4" t="s">
        <v>7</v>
      </c>
      <c r="D28" s="6" t="s">
        <v>8</v>
      </c>
      <c r="E28" s="27" t="s">
        <v>450</v>
      </c>
      <c r="F28" s="5" t="s">
        <v>57</v>
      </c>
    </row>
    <row r="29" spans="1:6" ht="14.25" customHeight="1" x14ac:dyDescent="0.25">
      <c r="A29" s="4">
        <v>28</v>
      </c>
      <c r="B29" s="5" t="s">
        <v>58</v>
      </c>
      <c r="C29" s="4" t="s">
        <v>19</v>
      </c>
      <c r="D29" s="6" t="s">
        <v>54</v>
      </c>
      <c r="E29" s="5" t="s">
        <v>9</v>
      </c>
    </row>
    <row r="30" spans="1:6" ht="14.25" customHeight="1" x14ac:dyDescent="0.25">
      <c r="A30" s="4">
        <v>29</v>
      </c>
      <c r="B30" s="5" t="s">
        <v>59</v>
      </c>
      <c r="C30" s="4" t="s">
        <v>19</v>
      </c>
      <c r="D30" s="6" t="s">
        <v>8</v>
      </c>
      <c r="E30" s="27" t="s">
        <v>452</v>
      </c>
    </row>
    <row r="31" spans="1:6" ht="14.25" customHeight="1" x14ac:dyDescent="0.25">
      <c r="A31" s="4">
        <v>30</v>
      </c>
      <c r="B31" s="5" t="s">
        <v>60</v>
      </c>
      <c r="C31" s="4" t="s">
        <v>19</v>
      </c>
      <c r="D31" s="6" t="s">
        <v>8</v>
      </c>
      <c r="E31" s="5" t="s">
        <v>9</v>
      </c>
    </row>
    <row r="32" spans="1:6" ht="14.25" customHeight="1" x14ac:dyDescent="0.25">
      <c r="A32" s="4">
        <v>31</v>
      </c>
      <c r="B32" s="5" t="s">
        <v>61</v>
      </c>
      <c r="C32" s="4" t="s">
        <v>7</v>
      </c>
      <c r="D32" s="6" t="s">
        <v>8</v>
      </c>
      <c r="E32" s="5" t="s">
        <v>9</v>
      </c>
    </row>
    <row r="33" spans="1:6" ht="14.25" customHeight="1" x14ac:dyDescent="0.25">
      <c r="A33" s="4">
        <v>32</v>
      </c>
      <c r="B33" s="5" t="s">
        <v>62</v>
      </c>
      <c r="C33" s="4" t="s">
        <v>19</v>
      </c>
      <c r="D33" s="6" t="s">
        <v>63</v>
      </c>
      <c r="E33" s="5" t="s">
        <v>9</v>
      </c>
      <c r="F33" s="5"/>
    </row>
    <row r="34" spans="1:6" ht="14.25" customHeight="1" x14ac:dyDescent="0.25">
      <c r="A34" s="4">
        <v>33</v>
      </c>
      <c r="B34" s="5" t="s">
        <v>64</v>
      </c>
      <c r="C34" s="4" t="s">
        <v>19</v>
      </c>
      <c r="D34" s="6" t="s">
        <v>8</v>
      </c>
      <c r="E34" s="5" t="s">
        <v>9</v>
      </c>
    </row>
    <row r="35" spans="1:6" ht="14.25" customHeight="1" x14ac:dyDescent="0.25">
      <c r="A35" s="4">
        <v>34</v>
      </c>
      <c r="B35" s="5" t="s">
        <v>65</v>
      </c>
      <c r="C35" s="4" t="s">
        <v>19</v>
      </c>
      <c r="D35" s="6" t="s">
        <v>8</v>
      </c>
      <c r="E35" s="5" t="s">
        <v>9</v>
      </c>
    </row>
    <row r="36" spans="1:6" ht="14.25" customHeight="1" x14ac:dyDescent="0.25">
      <c r="A36" s="4">
        <v>35</v>
      </c>
      <c r="B36" s="5" t="s">
        <v>66</v>
      </c>
      <c r="C36" s="4" t="s">
        <v>19</v>
      </c>
      <c r="D36" s="6" t="s">
        <v>67</v>
      </c>
      <c r="E36" s="5" t="s">
        <v>9</v>
      </c>
    </row>
    <row r="37" spans="1:6" ht="14.25" customHeight="1" x14ac:dyDescent="0.25">
      <c r="A37" s="4">
        <v>36</v>
      </c>
      <c r="B37" s="5" t="s">
        <v>68</v>
      </c>
      <c r="C37" s="4" t="s">
        <v>7</v>
      </c>
      <c r="D37" s="6" t="s">
        <v>8</v>
      </c>
      <c r="E37" s="5" t="s">
        <v>69</v>
      </c>
    </row>
    <row r="38" spans="1:6" ht="14.25" customHeight="1" x14ac:dyDescent="0.25">
      <c r="A38" s="4">
        <v>37</v>
      </c>
      <c r="B38" s="7" t="s">
        <v>70</v>
      </c>
      <c r="C38" s="4" t="s">
        <v>19</v>
      </c>
      <c r="D38" s="6" t="s">
        <v>21</v>
      </c>
      <c r="E38" s="5" t="s">
        <v>9</v>
      </c>
      <c r="F38" s="5"/>
    </row>
    <row r="39" spans="1:6" ht="14.25" customHeight="1" x14ac:dyDescent="0.25">
      <c r="A39" s="4">
        <v>38</v>
      </c>
      <c r="B39" s="7" t="s">
        <v>71</v>
      </c>
      <c r="C39" s="4" t="s">
        <v>7</v>
      </c>
      <c r="D39" s="6" t="s">
        <v>72</v>
      </c>
      <c r="E39" s="5" t="s">
        <v>9</v>
      </c>
    </row>
    <row r="40" spans="1:6" ht="14.25" customHeight="1" x14ac:dyDescent="0.25">
      <c r="A40" s="4"/>
      <c r="C40" s="4"/>
      <c r="D40" s="6"/>
    </row>
    <row r="41" spans="1:6" ht="14.25" customHeight="1" x14ac:dyDescent="0.25">
      <c r="A41" s="4"/>
      <c r="C41" s="4"/>
      <c r="D41" s="6"/>
    </row>
    <row r="42" spans="1:6" ht="14.25" customHeight="1" x14ac:dyDescent="0.25">
      <c r="A42" s="4"/>
      <c r="C42" s="4"/>
      <c r="D42" s="6"/>
    </row>
    <row r="43" spans="1:6" ht="14.25" customHeight="1" x14ac:dyDescent="0.25">
      <c r="A43" s="4"/>
      <c r="C43" s="4"/>
      <c r="D43" s="6"/>
    </row>
    <row r="44" spans="1:6" ht="14.25" customHeight="1" x14ac:dyDescent="0.25">
      <c r="A44" s="4"/>
      <c r="C44" s="4"/>
      <c r="D44" s="6"/>
    </row>
    <row r="45" spans="1:6" ht="14.25" customHeight="1" x14ac:dyDescent="0.25">
      <c r="A45" s="4"/>
      <c r="C45" s="4"/>
      <c r="D45" s="6"/>
    </row>
    <row r="46" spans="1:6" ht="14.25" customHeight="1" x14ac:dyDescent="0.25">
      <c r="A46" s="4"/>
      <c r="C46" s="4"/>
      <c r="D46" s="6"/>
    </row>
    <row r="47" spans="1:6" ht="14.25" customHeight="1" x14ac:dyDescent="0.25">
      <c r="A47" s="4"/>
      <c r="C47" s="4"/>
      <c r="D47" s="6"/>
    </row>
    <row r="48" spans="1:6" ht="14.25" customHeight="1" x14ac:dyDescent="0.25">
      <c r="A48" s="4"/>
      <c r="C48" s="4"/>
      <c r="D48" s="6"/>
    </row>
    <row r="49" spans="1:4" ht="14.25" customHeight="1" x14ac:dyDescent="0.25">
      <c r="A49" s="4"/>
      <c r="C49" s="4"/>
      <c r="D49" s="6"/>
    </row>
    <row r="50" spans="1:4" ht="14.25" customHeight="1" x14ac:dyDescent="0.25">
      <c r="A50" s="4"/>
      <c r="C50" s="4"/>
      <c r="D50" s="6"/>
    </row>
    <row r="51" spans="1:4" ht="14.25" customHeight="1" x14ac:dyDescent="0.25">
      <c r="A51" s="4"/>
      <c r="C51" s="4"/>
      <c r="D51" s="6"/>
    </row>
    <row r="52" spans="1:4" ht="14.25" customHeight="1" x14ac:dyDescent="0.25">
      <c r="A52" s="4"/>
      <c r="C52" s="4"/>
      <c r="D52" s="6"/>
    </row>
    <row r="53" spans="1:4" ht="14.25" customHeight="1" x14ac:dyDescent="0.25">
      <c r="A53" s="4"/>
      <c r="C53" s="4"/>
      <c r="D53" s="6"/>
    </row>
    <row r="54" spans="1:4" ht="14.25" customHeight="1" x14ac:dyDescent="0.25">
      <c r="A54" s="4"/>
      <c r="C54" s="4"/>
      <c r="D54" s="6"/>
    </row>
    <row r="55" spans="1:4" ht="14.25" customHeight="1" x14ac:dyDescent="0.25">
      <c r="A55" s="4"/>
      <c r="C55" s="4"/>
      <c r="D55" s="6"/>
    </row>
    <row r="56" spans="1:4" ht="14.25" customHeight="1" x14ac:dyDescent="0.25">
      <c r="A56" s="4"/>
      <c r="C56" s="4"/>
      <c r="D56" s="6"/>
    </row>
    <row r="57" spans="1:4" ht="14.25" customHeight="1" x14ac:dyDescent="0.25">
      <c r="A57" s="4"/>
      <c r="C57" s="4"/>
      <c r="D57" s="6"/>
    </row>
    <row r="58" spans="1:4" ht="14.25" customHeight="1" x14ac:dyDescent="0.25">
      <c r="A58" s="4"/>
      <c r="C58" s="4"/>
      <c r="D58" s="6"/>
    </row>
    <row r="59" spans="1:4" ht="14.25" customHeight="1" x14ac:dyDescent="0.25">
      <c r="A59" s="4"/>
      <c r="C59" s="4"/>
      <c r="D59" s="6"/>
    </row>
    <row r="60" spans="1:4" ht="14.25" customHeight="1" x14ac:dyDescent="0.25">
      <c r="A60" s="4"/>
      <c r="C60" s="4"/>
      <c r="D60" s="6"/>
    </row>
    <row r="61" spans="1:4" ht="14.25" customHeight="1" x14ac:dyDescent="0.25">
      <c r="A61" s="4"/>
      <c r="C61" s="4"/>
      <c r="D61" s="6"/>
    </row>
    <row r="62" spans="1:4" ht="14.25" customHeight="1" x14ac:dyDescent="0.25">
      <c r="A62" s="4"/>
      <c r="C62" s="4"/>
      <c r="D62" s="6"/>
    </row>
    <row r="63" spans="1:4" ht="14.25" customHeight="1" x14ac:dyDescent="0.25">
      <c r="A63" s="4"/>
      <c r="C63" s="4"/>
      <c r="D63" s="6"/>
    </row>
    <row r="64" spans="1:4" ht="14.25" customHeight="1" x14ac:dyDescent="0.25">
      <c r="A64" s="4"/>
      <c r="C64" s="4"/>
      <c r="D64" s="6"/>
    </row>
    <row r="65" spans="1:4" ht="14.25" customHeight="1" x14ac:dyDescent="0.25">
      <c r="A65" s="4"/>
      <c r="C65" s="4"/>
      <c r="D65" s="6"/>
    </row>
    <row r="66" spans="1:4" ht="14.25" customHeight="1" x14ac:dyDescent="0.25">
      <c r="A66" s="4"/>
      <c r="C66" s="4"/>
      <c r="D66" s="6"/>
    </row>
    <row r="67" spans="1:4" ht="14.25" customHeight="1" x14ac:dyDescent="0.25">
      <c r="A67" s="4"/>
      <c r="C67" s="4"/>
      <c r="D67" s="6"/>
    </row>
    <row r="68" spans="1:4" ht="14.25" customHeight="1" x14ac:dyDescent="0.25">
      <c r="A68" s="4"/>
      <c r="C68" s="4"/>
      <c r="D68" s="6"/>
    </row>
    <row r="69" spans="1:4" ht="14.25" customHeight="1" x14ac:dyDescent="0.25">
      <c r="A69" s="4"/>
      <c r="C69" s="4"/>
      <c r="D69" s="6"/>
    </row>
    <row r="70" spans="1:4" ht="14.25" customHeight="1" x14ac:dyDescent="0.25">
      <c r="A70" s="4"/>
      <c r="C70" s="4"/>
      <c r="D70" s="6"/>
    </row>
    <row r="71" spans="1:4" ht="14.25" customHeight="1" x14ac:dyDescent="0.25">
      <c r="A71" s="4"/>
      <c r="C71" s="4"/>
      <c r="D71" s="6"/>
    </row>
    <row r="72" spans="1:4" ht="14.25" customHeight="1" x14ac:dyDescent="0.25">
      <c r="A72" s="4"/>
      <c r="C72" s="4"/>
      <c r="D72" s="6"/>
    </row>
    <row r="73" spans="1:4" ht="14.25" customHeight="1" x14ac:dyDescent="0.25">
      <c r="A73" s="4"/>
      <c r="C73" s="4"/>
      <c r="D73" s="6"/>
    </row>
    <row r="74" spans="1:4" ht="14.25" customHeight="1" x14ac:dyDescent="0.25">
      <c r="A74" s="4"/>
      <c r="C74" s="4"/>
      <c r="D74" s="6"/>
    </row>
    <row r="75" spans="1:4" ht="14.25" customHeight="1" x14ac:dyDescent="0.25">
      <c r="A75" s="4"/>
      <c r="C75" s="4"/>
      <c r="D75" s="6"/>
    </row>
    <row r="76" spans="1:4" ht="14.25" customHeight="1" x14ac:dyDescent="0.25">
      <c r="A76" s="4"/>
      <c r="C76" s="4"/>
      <c r="D76" s="6"/>
    </row>
    <row r="77" spans="1:4" ht="14.25" customHeight="1" x14ac:dyDescent="0.25">
      <c r="A77" s="4"/>
      <c r="C77" s="4"/>
      <c r="D77" s="6"/>
    </row>
    <row r="78" spans="1:4" ht="14.25" customHeight="1" x14ac:dyDescent="0.25">
      <c r="A78" s="4"/>
      <c r="C78" s="4"/>
      <c r="D78" s="6"/>
    </row>
    <row r="79" spans="1:4" ht="14.25" customHeight="1" x14ac:dyDescent="0.25">
      <c r="A79" s="4"/>
      <c r="C79" s="4"/>
      <c r="D79" s="6"/>
    </row>
    <row r="80" spans="1:4" ht="14.25" customHeight="1" x14ac:dyDescent="0.25">
      <c r="A80" s="4"/>
      <c r="C80" s="4"/>
      <c r="D80" s="6"/>
    </row>
    <row r="81" spans="1:4" ht="14.25" customHeight="1" x14ac:dyDescent="0.25">
      <c r="A81" s="4"/>
      <c r="C81" s="4"/>
      <c r="D81" s="6"/>
    </row>
    <row r="82" spans="1:4" ht="14.25" customHeight="1" x14ac:dyDescent="0.25">
      <c r="A82" s="4"/>
      <c r="C82" s="4"/>
      <c r="D82" s="6"/>
    </row>
    <row r="83" spans="1:4" ht="14.25" customHeight="1" x14ac:dyDescent="0.25">
      <c r="A83" s="4"/>
      <c r="C83" s="4"/>
      <c r="D83" s="6"/>
    </row>
    <row r="84" spans="1:4" ht="14.25" customHeight="1" x14ac:dyDescent="0.25">
      <c r="A84" s="4"/>
      <c r="C84" s="4"/>
      <c r="D84" s="6"/>
    </row>
    <row r="85" spans="1:4" ht="14.25" customHeight="1" x14ac:dyDescent="0.25">
      <c r="A85" s="4"/>
      <c r="C85" s="4"/>
      <c r="D85" s="6"/>
    </row>
    <row r="86" spans="1:4" ht="14.25" customHeight="1" x14ac:dyDescent="0.25">
      <c r="A86" s="4"/>
      <c r="C86" s="4"/>
      <c r="D86" s="6"/>
    </row>
    <row r="87" spans="1:4" ht="14.25" customHeight="1" x14ac:dyDescent="0.25">
      <c r="A87" s="4"/>
      <c r="C87" s="4"/>
      <c r="D87" s="6"/>
    </row>
    <row r="88" spans="1:4" ht="14.25" customHeight="1" x14ac:dyDescent="0.25">
      <c r="A88" s="4"/>
      <c r="C88" s="4"/>
      <c r="D88" s="6"/>
    </row>
    <row r="89" spans="1:4" ht="14.25" customHeight="1" x14ac:dyDescent="0.25">
      <c r="A89" s="4"/>
      <c r="C89" s="4"/>
      <c r="D89" s="6"/>
    </row>
    <row r="90" spans="1:4" ht="14.25" customHeight="1" x14ac:dyDescent="0.25">
      <c r="A90" s="4"/>
      <c r="C90" s="4"/>
      <c r="D90" s="6"/>
    </row>
    <row r="91" spans="1:4" ht="14.25" customHeight="1" x14ac:dyDescent="0.25">
      <c r="A91" s="4"/>
      <c r="C91" s="4"/>
      <c r="D91" s="6"/>
    </row>
    <row r="92" spans="1:4" ht="14.25" customHeight="1" x14ac:dyDescent="0.25">
      <c r="A92" s="4"/>
      <c r="C92" s="4"/>
      <c r="D92" s="6"/>
    </row>
    <row r="93" spans="1:4" ht="14.25" customHeight="1" x14ac:dyDescent="0.25">
      <c r="A93" s="4"/>
      <c r="C93" s="4"/>
      <c r="D93" s="6"/>
    </row>
    <row r="94" spans="1:4" ht="14.25" customHeight="1" x14ac:dyDescent="0.25">
      <c r="A94" s="4"/>
      <c r="C94" s="4"/>
      <c r="D94" s="6"/>
    </row>
    <row r="95" spans="1:4" ht="14.25" customHeight="1" x14ac:dyDescent="0.25">
      <c r="A95" s="4"/>
      <c r="C95" s="4"/>
      <c r="D95" s="6"/>
    </row>
    <row r="96" spans="1:4" ht="14.25" customHeight="1" x14ac:dyDescent="0.25">
      <c r="A96" s="4"/>
      <c r="C96" s="4"/>
      <c r="D96" s="6"/>
    </row>
    <row r="97" spans="1:4" ht="14.25" customHeight="1" x14ac:dyDescent="0.25">
      <c r="A97" s="4"/>
      <c r="C97" s="4"/>
      <c r="D97" s="6"/>
    </row>
    <row r="98" spans="1:4" ht="14.25" customHeight="1" x14ac:dyDescent="0.25">
      <c r="A98" s="4"/>
      <c r="C98" s="4"/>
      <c r="D98" s="6"/>
    </row>
    <row r="99" spans="1:4" ht="14.25" customHeight="1" x14ac:dyDescent="0.25">
      <c r="A99" s="4"/>
      <c r="C99" s="4"/>
      <c r="D99" s="6"/>
    </row>
    <row r="100" spans="1:4" ht="14.25" customHeight="1" x14ac:dyDescent="0.25">
      <c r="A100" s="4"/>
      <c r="C100" s="4"/>
      <c r="D100" s="6"/>
    </row>
    <row r="101" spans="1:4" ht="14.25" customHeight="1" x14ac:dyDescent="0.25">
      <c r="A101" s="4"/>
      <c r="C101" s="4"/>
      <c r="D101" s="6"/>
    </row>
    <row r="102" spans="1:4" ht="14.25" customHeight="1" x14ac:dyDescent="0.25">
      <c r="A102" s="4"/>
      <c r="C102" s="4"/>
      <c r="D102" s="6"/>
    </row>
    <row r="103" spans="1:4" ht="14.25" customHeight="1" x14ac:dyDescent="0.25">
      <c r="A103" s="4"/>
      <c r="C103" s="4"/>
      <c r="D103" s="6"/>
    </row>
    <row r="104" spans="1:4" ht="14.25" customHeight="1" x14ac:dyDescent="0.25">
      <c r="A104" s="4"/>
      <c r="C104" s="4"/>
      <c r="D104" s="6"/>
    </row>
    <row r="105" spans="1:4" ht="14.25" customHeight="1" x14ac:dyDescent="0.25">
      <c r="A105" s="4"/>
      <c r="C105" s="4"/>
      <c r="D105" s="6"/>
    </row>
    <row r="106" spans="1:4" ht="14.25" customHeight="1" x14ac:dyDescent="0.25">
      <c r="A106" s="4"/>
      <c r="C106" s="4"/>
      <c r="D106" s="6"/>
    </row>
    <row r="107" spans="1:4" ht="14.25" customHeight="1" x14ac:dyDescent="0.25">
      <c r="A107" s="4"/>
      <c r="C107" s="4"/>
      <c r="D107" s="6"/>
    </row>
    <row r="108" spans="1:4" ht="14.25" customHeight="1" x14ac:dyDescent="0.25">
      <c r="A108" s="4"/>
      <c r="C108" s="4"/>
      <c r="D108" s="6"/>
    </row>
    <row r="109" spans="1:4" ht="14.25" customHeight="1" x14ac:dyDescent="0.25">
      <c r="A109" s="4"/>
      <c r="C109" s="4"/>
      <c r="D109" s="6"/>
    </row>
    <row r="110" spans="1:4" ht="14.25" customHeight="1" x14ac:dyDescent="0.25">
      <c r="A110" s="4"/>
      <c r="C110" s="4"/>
      <c r="D110" s="6"/>
    </row>
    <row r="111" spans="1:4" ht="14.25" customHeight="1" x14ac:dyDescent="0.25">
      <c r="A111" s="4"/>
      <c r="C111" s="4"/>
      <c r="D111" s="6"/>
    </row>
    <row r="112" spans="1:4" ht="14.25" customHeight="1" x14ac:dyDescent="0.25">
      <c r="A112" s="4"/>
      <c r="C112" s="4"/>
      <c r="D112" s="6"/>
    </row>
    <row r="113" spans="1:4" ht="14.25" customHeight="1" x14ac:dyDescent="0.25">
      <c r="A113" s="4"/>
      <c r="C113" s="4"/>
      <c r="D113" s="6"/>
    </row>
    <row r="114" spans="1:4" ht="14.25" customHeight="1" x14ac:dyDescent="0.25">
      <c r="A114" s="4"/>
      <c r="C114" s="4"/>
      <c r="D114" s="6"/>
    </row>
    <row r="115" spans="1:4" ht="14.25" customHeight="1" x14ac:dyDescent="0.25">
      <c r="A115" s="4"/>
      <c r="C115" s="4"/>
      <c r="D115" s="6"/>
    </row>
    <row r="116" spans="1:4" ht="14.25" customHeight="1" x14ac:dyDescent="0.25">
      <c r="A116" s="4"/>
      <c r="C116" s="4"/>
      <c r="D116" s="6"/>
    </row>
    <row r="117" spans="1:4" ht="14.25" customHeight="1" x14ac:dyDescent="0.25">
      <c r="A117" s="4"/>
      <c r="C117" s="4"/>
      <c r="D117" s="6"/>
    </row>
    <row r="118" spans="1:4" ht="14.25" customHeight="1" x14ac:dyDescent="0.25">
      <c r="A118" s="4"/>
      <c r="C118" s="4"/>
      <c r="D118" s="6"/>
    </row>
    <row r="119" spans="1:4" ht="14.25" customHeight="1" x14ac:dyDescent="0.25">
      <c r="A119" s="4"/>
      <c r="C119" s="4"/>
      <c r="D119" s="6"/>
    </row>
    <row r="120" spans="1:4" ht="14.25" customHeight="1" x14ac:dyDescent="0.25">
      <c r="A120" s="4"/>
      <c r="C120" s="4"/>
      <c r="D120" s="6"/>
    </row>
    <row r="121" spans="1:4" ht="14.25" customHeight="1" x14ac:dyDescent="0.25">
      <c r="A121" s="4"/>
      <c r="C121" s="4"/>
      <c r="D121" s="6"/>
    </row>
    <row r="122" spans="1:4" ht="14.25" customHeight="1" x14ac:dyDescent="0.25">
      <c r="A122" s="4"/>
      <c r="C122" s="4"/>
      <c r="D122" s="6"/>
    </row>
    <row r="123" spans="1:4" ht="14.25" customHeight="1" x14ac:dyDescent="0.25">
      <c r="A123" s="4"/>
      <c r="C123" s="4"/>
      <c r="D123" s="6"/>
    </row>
    <row r="124" spans="1:4" ht="14.25" customHeight="1" x14ac:dyDescent="0.25">
      <c r="A124" s="4"/>
      <c r="C124" s="4"/>
      <c r="D124" s="6"/>
    </row>
    <row r="125" spans="1:4" ht="14.25" customHeight="1" x14ac:dyDescent="0.25">
      <c r="A125" s="4"/>
      <c r="C125" s="4"/>
      <c r="D125" s="6"/>
    </row>
    <row r="126" spans="1:4" ht="14.25" customHeight="1" x14ac:dyDescent="0.25">
      <c r="A126" s="4"/>
      <c r="C126" s="4"/>
      <c r="D126" s="6"/>
    </row>
    <row r="127" spans="1:4" ht="14.25" customHeight="1" x14ac:dyDescent="0.25">
      <c r="A127" s="4"/>
      <c r="C127" s="4"/>
      <c r="D127" s="6"/>
    </row>
    <row r="128" spans="1:4" ht="14.25" customHeight="1" x14ac:dyDescent="0.25">
      <c r="A128" s="4"/>
      <c r="C128" s="4"/>
      <c r="D128" s="6"/>
    </row>
    <row r="129" spans="1:4" ht="14.25" customHeight="1" x14ac:dyDescent="0.25">
      <c r="A129" s="4"/>
      <c r="C129" s="4"/>
      <c r="D129" s="6"/>
    </row>
    <row r="130" spans="1:4" ht="14.25" customHeight="1" x14ac:dyDescent="0.25">
      <c r="A130" s="4"/>
      <c r="C130" s="4"/>
      <c r="D130" s="6"/>
    </row>
    <row r="131" spans="1:4" ht="14.25" customHeight="1" x14ac:dyDescent="0.25">
      <c r="A131" s="4"/>
      <c r="C131" s="4"/>
      <c r="D131" s="6"/>
    </row>
    <row r="132" spans="1:4" ht="14.25" customHeight="1" x14ac:dyDescent="0.25">
      <c r="A132" s="4"/>
      <c r="C132" s="4"/>
      <c r="D132" s="6"/>
    </row>
    <row r="133" spans="1:4" ht="14.25" customHeight="1" x14ac:dyDescent="0.25">
      <c r="A133" s="4"/>
      <c r="C133" s="4"/>
      <c r="D133" s="6"/>
    </row>
    <row r="134" spans="1:4" ht="14.25" customHeight="1" x14ac:dyDescent="0.25">
      <c r="A134" s="4"/>
      <c r="C134" s="4"/>
      <c r="D134" s="6"/>
    </row>
    <row r="135" spans="1:4" ht="14.25" customHeight="1" x14ac:dyDescent="0.25">
      <c r="A135" s="4"/>
      <c r="C135" s="4"/>
      <c r="D135" s="6"/>
    </row>
    <row r="136" spans="1:4" ht="14.25" customHeight="1" x14ac:dyDescent="0.25">
      <c r="A136" s="4"/>
      <c r="C136" s="4"/>
      <c r="D136" s="6"/>
    </row>
    <row r="137" spans="1:4" ht="14.25" customHeight="1" x14ac:dyDescent="0.25">
      <c r="A137" s="4"/>
      <c r="C137" s="4"/>
      <c r="D137" s="6"/>
    </row>
    <row r="138" spans="1:4" ht="14.25" customHeight="1" x14ac:dyDescent="0.25">
      <c r="A138" s="4"/>
      <c r="C138" s="4"/>
      <c r="D138" s="6"/>
    </row>
    <row r="139" spans="1:4" ht="14.25" customHeight="1" x14ac:dyDescent="0.25">
      <c r="A139" s="4"/>
      <c r="C139" s="4"/>
      <c r="D139" s="6"/>
    </row>
    <row r="140" spans="1:4" ht="14.25" customHeight="1" x14ac:dyDescent="0.25">
      <c r="A140" s="4"/>
      <c r="C140" s="4"/>
      <c r="D140" s="6"/>
    </row>
    <row r="141" spans="1:4" ht="14.25" customHeight="1" x14ac:dyDescent="0.25">
      <c r="A141" s="4"/>
      <c r="C141" s="4"/>
      <c r="D141" s="6"/>
    </row>
    <row r="142" spans="1:4" ht="14.25" customHeight="1" x14ac:dyDescent="0.25">
      <c r="A142" s="4"/>
      <c r="C142" s="4"/>
      <c r="D142" s="6"/>
    </row>
    <row r="143" spans="1:4" ht="14.25" customHeight="1" x14ac:dyDescent="0.25">
      <c r="A143" s="4"/>
      <c r="C143" s="4"/>
      <c r="D143" s="6"/>
    </row>
    <row r="144" spans="1:4" ht="14.25" customHeight="1" x14ac:dyDescent="0.25">
      <c r="A144" s="4"/>
      <c r="C144" s="4"/>
      <c r="D144" s="6"/>
    </row>
    <row r="145" spans="1:4" ht="14.25" customHeight="1" x14ac:dyDescent="0.25">
      <c r="A145" s="4"/>
      <c r="C145" s="4"/>
      <c r="D145" s="6"/>
    </row>
    <row r="146" spans="1:4" ht="14.25" customHeight="1" x14ac:dyDescent="0.25">
      <c r="A146" s="4"/>
      <c r="C146" s="4"/>
      <c r="D146" s="6"/>
    </row>
    <row r="147" spans="1:4" ht="14.25" customHeight="1" x14ac:dyDescent="0.25">
      <c r="A147" s="4"/>
      <c r="C147" s="4"/>
      <c r="D147" s="6"/>
    </row>
    <row r="148" spans="1:4" ht="14.25" customHeight="1" x14ac:dyDescent="0.25">
      <c r="A148" s="4"/>
      <c r="C148" s="4"/>
      <c r="D148" s="6"/>
    </row>
    <row r="149" spans="1:4" ht="14.25" customHeight="1" x14ac:dyDescent="0.25">
      <c r="A149" s="4"/>
      <c r="C149" s="4"/>
      <c r="D149" s="6"/>
    </row>
    <row r="150" spans="1:4" ht="14.25" customHeight="1" x14ac:dyDescent="0.25">
      <c r="A150" s="4"/>
      <c r="C150" s="4"/>
      <c r="D150" s="6"/>
    </row>
    <row r="151" spans="1:4" ht="14.25" customHeight="1" x14ac:dyDescent="0.25">
      <c r="A151" s="4"/>
      <c r="C151" s="4"/>
      <c r="D151" s="6"/>
    </row>
    <row r="152" spans="1:4" ht="14.25" customHeight="1" x14ac:dyDescent="0.25">
      <c r="A152" s="4"/>
      <c r="C152" s="4"/>
      <c r="D152" s="6"/>
    </row>
    <row r="153" spans="1:4" ht="14.25" customHeight="1" x14ac:dyDescent="0.25">
      <c r="A153" s="4"/>
      <c r="C153" s="4"/>
      <c r="D153" s="6"/>
    </row>
    <row r="154" spans="1:4" ht="14.25" customHeight="1" x14ac:dyDescent="0.25">
      <c r="A154" s="4"/>
      <c r="C154" s="4"/>
      <c r="D154" s="6"/>
    </row>
    <row r="155" spans="1:4" ht="14.25" customHeight="1" x14ac:dyDescent="0.25">
      <c r="A155" s="4"/>
      <c r="C155" s="4"/>
      <c r="D155" s="6"/>
    </row>
    <row r="156" spans="1:4" ht="14.25" customHeight="1" x14ac:dyDescent="0.25">
      <c r="A156" s="4"/>
      <c r="C156" s="4"/>
      <c r="D156" s="6"/>
    </row>
    <row r="157" spans="1:4" ht="14.25" customHeight="1" x14ac:dyDescent="0.25">
      <c r="A157" s="4"/>
      <c r="C157" s="4"/>
      <c r="D157" s="6"/>
    </row>
    <row r="158" spans="1:4" ht="14.25" customHeight="1" x14ac:dyDescent="0.25">
      <c r="A158" s="4"/>
      <c r="C158" s="4"/>
      <c r="D158" s="6"/>
    </row>
    <row r="159" spans="1:4" ht="14.25" customHeight="1" x14ac:dyDescent="0.25">
      <c r="A159" s="4"/>
      <c r="C159" s="4"/>
      <c r="D159" s="6"/>
    </row>
    <row r="160" spans="1:4" ht="14.25" customHeight="1" x14ac:dyDescent="0.25">
      <c r="A160" s="4"/>
      <c r="C160" s="4"/>
      <c r="D160" s="6"/>
    </row>
    <row r="161" spans="1:4" ht="14.25" customHeight="1" x14ac:dyDescent="0.25">
      <c r="A161" s="4"/>
      <c r="C161" s="4"/>
      <c r="D161" s="6"/>
    </row>
    <row r="162" spans="1:4" ht="14.25" customHeight="1" x14ac:dyDescent="0.25">
      <c r="A162" s="4"/>
      <c r="C162" s="4"/>
      <c r="D162" s="6"/>
    </row>
    <row r="163" spans="1:4" ht="14.25" customHeight="1" x14ac:dyDescent="0.25">
      <c r="A163" s="4"/>
      <c r="C163" s="4"/>
      <c r="D163" s="6"/>
    </row>
    <row r="164" spans="1:4" ht="14.25" customHeight="1" x14ac:dyDescent="0.25">
      <c r="A164" s="4"/>
      <c r="C164" s="4"/>
      <c r="D164" s="6"/>
    </row>
    <row r="165" spans="1:4" ht="14.25" customHeight="1" x14ac:dyDescent="0.25">
      <c r="A165" s="4"/>
      <c r="C165" s="4"/>
      <c r="D165" s="6"/>
    </row>
    <row r="166" spans="1:4" ht="14.25" customHeight="1" x14ac:dyDescent="0.25">
      <c r="A166" s="4"/>
      <c r="C166" s="4"/>
      <c r="D166" s="6"/>
    </row>
    <row r="167" spans="1:4" ht="14.25" customHeight="1" x14ac:dyDescent="0.25">
      <c r="A167" s="4"/>
      <c r="C167" s="4"/>
      <c r="D167" s="6"/>
    </row>
    <row r="168" spans="1:4" ht="14.25" customHeight="1" x14ac:dyDescent="0.25">
      <c r="A168" s="4"/>
      <c r="C168" s="4"/>
      <c r="D168" s="6"/>
    </row>
    <row r="169" spans="1:4" ht="14.25" customHeight="1" x14ac:dyDescent="0.25">
      <c r="A169" s="4"/>
      <c r="C169" s="4"/>
      <c r="D169" s="6"/>
    </row>
    <row r="170" spans="1:4" ht="14.25" customHeight="1" x14ac:dyDescent="0.25">
      <c r="A170" s="4"/>
      <c r="C170" s="4"/>
      <c r="D170" s="6"/>
    </row>
    <row r="171" spans="1:4" ht="14.25" customHeight="1" x14ac:dyDescent="0.25">
      <c r="A171" s="4"/>
      <c r="C171" s="4"/>
      <c r="D171" s="6"/>
    </row>
    <row r="172" spans="1:4" ht="14.25" customHeight="1" x14ac:dyDescent="0.25">
      <c r="A172" s="4"/>
      <c r="C172" s="4"/>
      <c r="D172" s="6"/>
    </row>
    <row r="173" spans="1:4" ht="14.25" customHeight="1" x14ac:dyDescent="0.25">
      <c r="A173" s="4"/>
      <c r="C173" s="4"/>
      <c r="D173" s="6"/>
    </row>
    <row r="174" spans="1:4" ht="14.25" customHeight="1" x14ac:dyDescent="0.25">
      <c r="A174" s="4"/>
      <c r="C174" s="4"/>
      <c r="D174" s="6"/>
    </row>
    <row r="175" spans="1:4" ht="14.25" customHeight="1" x14ac:dyDescent="0.25">
      <c r="A175" s="4"/>
      <c r="C175" s="4"/>
      <c r="D175" s="6"/>
    </row>
    <row r="176" spans="1:4" ht="14.25" customHeight="1" x14ac:dyDescent="0.25">
      <c r="A176" s="4"/>
      <c r="C176" s="4"/>
      <c r="D176" s="6"/>
    </row>
    <row r="177" spans="1:4" ht="14.25" customHeight="1" x14ac:dyDescent="0.25">
      <c r="A177" s="4"/>
      <c r="C177" s="4"/>
      <c r="D177" s="6"/>
    </row>
    <row r="178" spans="1:4" ht="14.25" customHeight="1" x14ac:dyDescent="0.25">
      <c r="A178" s="4"/>
      <c r="C178" s="4"/>
      <c r="D178" s="6"/>
    </row>
    <row r="179" spans="1:4" ht="14.25" customHeight="1" x14ac:dyDescent="0.25">
      <c r="A179" s="4"/>
      <c r="C179" s="4"/>
      <c r="D179" s="6"/>
    </row>
    <row r="180" spans="1:4" ht="14.25" customHeight="1" x14ac:dyDescent="0.25">
      <c r="A180" s="4"/>
      <c r="C180" s="4"/>
      <c r="D180" s="6"/>
    </row>
    <row r="181" spans="1:4" ht="14.25" customHeight="1" x14ac:dyDescent="0.25">
      <c r="A181" s="4"/>
      <c r="C181" s="4"/>
      <c r="D181" s="6"/>
    </row>
    <row r="182" spans="1:4" ht="14.25" customHeight="1" x14ac:dyDescent="0.25">
      <c r="A182" s="4"/>
      <c r="C182" s="4"/>
      <c r="D182" s="6"/>
    </row>
    <row r="183" spans="1:4" ht="14.25" customHeight="1" x14ac:dyDescent="0.25">
      <c r="A183" s="4"/>
      <c r="C183" s="4"/>
      <c r="D183" s="6"/>
    </row>
    <row r="184" spans="1:4" ht="14.25" customHeight="1" x14ac:dyDescent="0.25">
      <c r="A184" s="4"/>
      <c r="C184" s="4"/>
      <c r="D184" s="6"/>
    </row>
    <row r="185" spans="1:4" ht="14.25" customHeight="1" x14ac:dyDescent="0.25">
      <c r="A185" s="4"/>
      <c r="C185" s="4"/>
      <c r="D185" s="6"/>
    </row>
    <row r="186" spans="1:4" ht="14.25" customHeight="1" x14ac:dyDescent="0.25">
      <c r="A186" s="4"/>
      <c r="C186" s="4"/>
      <c r="D186" s="6"/>
    </row>
    <row r="187" spans="1:4" ht="14.25" customHeight="1" x14ac:dyDescent="0.25">
      <c r="A187" s="4"/>
      <c r="C187" s="4"/>
      <c r="D187" s="6"/>
    </row>
    <row r="188" spans="1:4" ht="14.25" customHeight="1" x14ac:dyDescent="0.25">
      <c r="A188" s="4"/>
      <c r="C188" s="4"/>
      <c r="D188" s="6"/>
    </row>
    <row r="189" spans="1:4" ht="14.25" customHeight="1" x14ac:dyDescent="0.25">
      <c r="A189" s="4"/>
      <c r="C189" s="4"/>
      <c r="D189" s="6"/>
    </row>
    <row r="190" spans="1:4" ht="14.25" customHeight="1" x14ac:dyDescent="0.25">
      <c r="A190" s="4"/>
      <c r="C190" s="4"/>
      <c r="D190" s="6"/>
    </row>
    <row r="191" spans="1:4" ht="14.25" customHeight="1" x14ac:dyDescent="0.25">
      <c r="A191" s="4"/>
      <c r="C191" s="4"/>
      <c r="D191" s="6"/>
    </row>
    <row r="192" spans="1:4" ht="14.25" customHeight="1" x14ac:dyDescent="0.25">
      <c r="A192" s="4"/>
      <c r="C192" s="4"/>
      <c r="D192" s="6"/>
    </row>
    <row r="193" spans="1:4" ht="14.25" customHeight="1" x14ac:dyDescent="0.25">
      <c r="A193" s="4"/>
      <c r="C193" s="4"/>
      <c r="D193" s="6"/>
    </row>
    <row r="194" spans="1:4" ht="14.25" customHeight="1" x14ac:dyDescent="0.25">
      <c r="A194" s="4"/>
      <c r="C194" s="4"/>
      <c r="D194" s="6"/>
    </row>
    <row r="195" spans="1:4" ht="14.25" customHeight="1" x14ac:dyDescent="0.25">
      <c r="A195" s="4"/>
      <c r="C195" s="4"/>
      <c r="D195" s="6"/>
    </row>
    <row r="196" spans="1:4" ht="14.25" customHeight="1" x14ac:dyDescent="0.25">
      <c r="A196" s="4"/>
      <c r="C196" s="4"/>
      <c r="D196" s="6"/>
    </row>
    <row r="197" spans="1:4" ht="14.25" customHeight="1" x14ac:dyDescent="0.25">
      <c r="A197" s="4"/>
      <c r="C197" s="4"/>
      <c r="D197" s="6"/>
    </row>
    <row r="198" spans="1:4" ht="14.25" customHeight="1" x14ac:dyDescent="0.25">
      <c r="A198" s="4"/>
      <c r="C198" s="4"/>
      <c r="D198" s="6"/>
    </row>
    <row r="199" spans="1:4" ht="14.25" customHeight="1" x14ac:dyDescent="0.25">
      <c r="A199" s="4"/>
      <c r="C199" s="4"/>
      <c r="D199" s="6"/>
    </row>
    <row r="200" spans="1:4" ht="14.25" customHeight="1" x14ac:dyDescent="0.25">
      <c r="A200" s="4"/>
      <c r="C200" s="4"/>
      <c r="D200" s="6"/>
    </row>
    <row r="201" spans="1:4" ht="14.25" customHeight="1" x14ac:dyDescent="0.25">
      <c r="A201" s="4"/>
      <c r="C201" s="4"/>
      <c r="D201" s="6"/>
    </row>
    <row r="202" spans="1:4" ht="14.25" customHeight="1" x14ac:dyDescent="0.25">
      <c r="A202" s="4"/>
      <c r="C202" s="4"/>
      <c r="D202" s="6"/>
    </row>
    <row r="203" spans="1:4" ht="14.25" customHeight="1" x14ac:dyDescent="0.25">
      <c r="A203" s="4"/>
      <c r="C203" s="4"/>
      <c r="D203" s="6"/>
    </row>
    <row r="204" spans="1:4" ht="14.25" customHeight="1" x14ac:dyDescent="0.25">
      <c r="A204" s="4"/>
      <c r="C204" s="4"/>
      <c r="D204" s="6"/>
    </row>
    <row r="205" spans="1:4" ht="14.25" customHeight="1" x14ac:dyDescent="0.25">
      <c r="A205" s="4"/>
      <c r="C205" s="4"/>
      <c r="D205" s="6"/>
    </row>
    <row r="206" spans="1:4" ht="14.25" customHeight="1" x14ac:dyDescent="0.25">
      <c r="A206" s="4"/>
      <c r="C206" s="4"/>
      <c r="D206" s="6"/>
    </row>
    <row r="207" spans="1:4" ht="14.25" customHeight="1" x14ac:dyDescent="0.25">
      <c r="A207" s="4"/>
      <c r="C207" s="4"/>
      <c r="D207" s="6"/>
    </row>
    <row r="208" spans="1:4" ht="14.25" customHeight="1" x14ac:dyDescent="0.25">
      <c r="A208" s="4"/>
      <c r="C208" s="4"/>
      <c r="D208" s="6"/>
    </row>
    <row r="209" spans="1:4" ht="14.25" customHeight="1" x14ac:dyDescent="0.25">
      <c r="A209" s="4"/>
      <c r="C209" s="4"/>
      <c r="D209" s="6"/>
    </row>
    <row r="210" spans="1:4" ht="14.25" customHeight="1" x14ac:dyDescent="0.25">
      <c r="A210" s="4"/>
      <c r="C210" s="4"/>
      <c r="D210" s="6"/>
    </row>
    <row r="211" spans="1:4" ht="14.25" customHeight="1" x14ac:dyDescent="0.25">
      <c r="A211" s="4"/>
      <c r="C211" s="4"/>
      <c r="D211" s="6"/>
    </row>
    <row r="212" spans="1:4" ht="14.25" customHeight="1" x14ac:dyDescent="0.25">
      <c r="A212" s="4"/>
      <c r="C212" s="4"/>
      <c r="D212" s="6"/>
    </row>
    <row r="213" spans="1:4" ht="14.25" customHeight="1" x14ac:dyDescent="0.25">
      <c r="A213" s="4"/>
      <c r="C213" s="4"/>
      <c r="D213" s="6"/>
    </row>
    <row r="214" spans="1:4" ht="14.25" customHeight="1" x14ac:dyDescent="0.25">
      <c r="A214" s="4"/>
      <c r="C214" s="4"/>
      <c r="D214" s="6"/>
    </row>
    <row r="215" spans="1:4" ht="14.25" customHeight="1" x14ac:dyDescent="0.25">
      <c r="A215" s="4"/>
      <c r="C215" s="4"/>
      <c r="D215" s="6"/>
    </row>
    <row r="216" spans="1:4" ht="14.25" customHeight="1" x14ac:dyDescent="0.25">
      <c r="A216" s="4"/>
      <c r="C216" s="4"/>
      <c r="D216" s="6"/>
    </row>
    <row r="217" spans="1:4" ht="14.25" customHeight="1" x14ac:dyDescent="0.25">
      <c r="A217" s="4"/>
      <c r="C217" s="4"/>
      <c r="D217" s="6"/>
    </row>
    <row r="218" spans="1:4" ht="14.25" customHeight="1" x14ac:dyDescent="0.25">
      <c r="A218" s="4"/>
      <c r="C218" s="4"/>
      <c r="D218" s="6"/>
    </row>
    <row r="219" spans="1:4" ht="14.25" customHeight="1" x14ac:dyDescent="0.25">
      <c r="A219" s="4"/>
      <c r="C219" s="4"/>
      <c r="D219" s="6"/>
    </row>
    <row r="220" spans="1:4" ht="14.25" customHeight="1" x14ac:dyDescent="0.25">
      <c r="A220" s="4"/>
      <c r="C220" s="4"/>
      <c r="D220" s="6"/>
    </row>
    <row r="221" spans="1:4" ht="14.25" customHeight="1" x14ac:dyDescent="0.25">
      <c r="A221" s="4"/>
      <c r="C221" s="4"/>
      <c r="D221" s="6"/>
    </row>
    <row r="222" spans="1:4" ht="14.25" customHeight="1" x14ac:dyDescent="0.25">
      <c r="A222" s="4"/>
      <c r="C222" s="4"/>
      <c r="D222" s="6"/>
    </row>
    <row r="223" spans="1:4" ht="14.25" customHeight="1" x14ac:dyDescent="0.25">
      <c r="A223" s="4"/>
      <c r="C223" s="4"/>
      <c r="D223" s="6"/>
    </row>
    <row r="224" spans="1:4" ht="14.25" customHeight="1" x14ac:dyDescent="0.25">
      <c r="A224" s="4"/>
      <c r="C224" s="4"/>
      <c r="D224" s="6"/>
    </row>
    <row r="225" spans="1:4" ht="14.25" customHeight="1" x14ac:dyDescent="0.25">
      <c r="A225" s="4"/>
      <c r="C225" s="4"/>
      <c r="D225" s="6"/>
    </row>
    <row r="226" spans="1:4" ht="14.25" customHeight="1" x14ac:dyDescent="0.25">
      <c r="A226" s="4"/>
      <c r="C226" s="4"/>
      <c r="D226" s="6"/>
    </row>
    <row r="227" spans="1:4" ht="14.25" customHeight="1" x14ac:dyDescent="0.25">
      <c r="A227" s="4"/>
      <c r="C227" s="4"/>
      <c r="D227" s="6"/>
    </row>
    <row r="228" spans="1:4" ht="14.25" customHeight="1" x14ac:dyDescent="0.25">
      <c r="A228" s="4"/>
      <c r="C228" s="4"/>
      <c r="D228" s="6"/>
    </row>
    <row r="229" spans="1:4" ht="14.25" customHeight="1" x14ac:dyDescent="0.25">
      <c r="A229" s="4"/>
      <c r="C229" s="4"/>
      <c r="D229" s="6"/>
    </row>
    <row r="230" spans="1:4" ht="14.25" customHeight="1" x14ac:dyDescent="0.25">
      <c r="A230" s="4"/>
      <c r="C230" s="4"/>
      <c r="D230" s="6"/>
    </row>
    <row r="231" spans="1:4" ht="14.25" customHeight="1" x14ac:dyDescent="0.25">
      <c r="A231" s="4"/>
      <c r="C231" s="4"/>
      <c r="D231" s="6"/>
    </row>
    <row r="232" spans="1:4" ht="14.25" customHeight="1" x14ac:dyDescent="0.25">
      <c r="A232" s="4"/>
      <c r="C232" s="4"/>
      <c r="D232" s="6"/>
    </row>
    <row r="233" spans="1:4" ht="14.25" customHeight="1" x14ac:dyDescent="0.25">
      <c r="A233" s="4"/>
      <c r="C233" s="4"/>
      <c r="D233" s="6"/>
    </row>
    <row r="234" spans="1:4" ht="14.25" customHeight="1" x14ac:dyDescent="0.25">
      <c r="A234" s="4"/>
      <c r="C234" s="4"/>
      <c r="D234" s="6"/>
    </row>
    <row r="235" spans="1:4" ht="14.25" customHeight="1" x14ac:dyDescent="0.25">
      <c r="A235" s="4"/>
      <c r="C235" s="4"/>
      <c r="D235" s="6"/>
    </row>
    <row r="236" spans="1:4" ht="14.25" customHeight="1" x14ac:dyDescent="0.25">
      <c r="A236" s="4"/>
      <c r="C236" s="4"/>
      <c r="D236" s="6"/>
    </row>
    <row r="237" spans="1:4" ht="14.25" customHeight="1" x14ac:dyDescent="0.25">
      <c r="A237" s="4"/>
      <c r="C237" s="4"/>
      <c r="D237" s="6"/>
    </row>
    <row r="238" spans="1:4" ht="14.25" customHeight="1" x14ac:dyDescent="0.25">
      <c r="A238" s="4"/>
      <c r="C238" s="4"/>
      <c r="D238" s="6"/>
    </row>
    <row r="239" spans="1:4" ht="14.25" customHeight="1" x14ac:dyDescent="0.25">
      <c r="A239" s="4"/>
      <c r="C239" s="4"/>
      <c r="D239" s="6"/>
    </row>
    <row r="240" spans="1:4" ht="14.25" customHeight="1" x14ac:dyDescent="0.25">
      <c r="A240" s="4"/>
      <c r="C240" s="4"/>
      <c r="D240" s="6"/>
    </row>
    <row r="241" spans="1:4" ht="14.25" customHeight="1" x14ac:dyDescent="0.25">
      <c r="A241" s="4"/>
      <c r="C241" s="4"/>
      <c r="D241" s="6"/>
    </row>
    <row r="242" spans="1:4" ht="14.25" customHeight="1" x14ac:dyDescent="0.25">
      <c r="A242" s="4"/>
      <c r="C242" s="4"/>
      <c r="D242" s="6"/>
    </row>
    <row r="243" spans="1:4" ht="14.25" customHeight="1" x14ac:dyDescent="0.25">
      <c r="A243" s="4"/>
      <c r="C243" s="4"/>
      <c r="D243" s="6"/>
    </row>
    <row r="244" spans="1:4" ht="14.25" customHeight="1" x14ac:dyDescent="0.25">
      <c r="A244" s="4"/>
      <c r="C244" s="4"/>
      <c r="D244" s="6"/>
    </row>
    <row r="245" spans="1:4" ht="14.25" customHeight="1" x14ac:dyDescent="0.25">
      <c r="A245" s="4"/>
      <c r="C245" s="4"/>
      <c r="D245" s="6"/>
    </row>
    <row r="246" spans="1:4" ht="14.25" customHeight="1" x14ac:dyDescent="0.25">
      <c r="A246" s="4"/>
      <c r="C246" s="4"/>
      <c r="D246" s="6"/>
    </row>
    <row r="247" spans="1:4" ht="14.25" customHeight="1" x14ac:dyDescent="0.25">
      <c r="A247" s="4"/>
      <c r="C247" s="4"/>
      <c r="D247" s="6"/>
    </row>
    <row r="248" spans="1:4" ht="14.25" customHeight="1" x14ac:dyDescent="0.25">
      <c r="A248" s="4"/>
      <c r="C248" s="4"/>
      <c r="D248" s="6"/>
    </row>
    <row r="249" spans="1:4" ht="14.25" customHeight="1" x14ac:dyDescent="0.25">
      <c r="A249" s="4"/>
      <c r="C249" s="4"/>
      <c r="D249" s="6"/>
    </row>
    <row r="250" spans="1:4" ht="14.25" customHeight="1" x14ac:dyDescent="0.25">
      <c r="A250" s="4"/>
      <c r="C250" s="4"/>
      <c r="D250" s="6"/>
    </row>
    <row r="251" spans="1:4" ht="14.25" customHeight="1" x14ac:dyDescent="0.25">
      <c r="A251" s="4"/>
      <c r="C251" s="4"/>
      <c r="D251" s="6"/>
    </row>
    <row r="252" spans="1:4" ht="14.25" customHeight="1" x14ac:dyDescent="0.25">
      <c r="A252" s="4"/>
      <c r="C252" s="4"/>
      <c r="D252" s="6"/>
    </row>
    <row r="253" spans="1:4" ht="14.25" customHeight="1" x14ac:dyDescent="0.25">
      <c r="A253" s="4"/>
      <c r="C253" s="4"/>
      <c r="D253" s="6"/>
    </row>
    <row r="254" spans="1:4" ht="14.25" customHeight="1" x14ac:dyDescent="0.25">
      <c r="A254" s="4"/>
      <c r="C254" s="4"/>
      <c r="D254" s="6"/>
    </row>
    <row r="255" spans="1:4" ht="14.25" customHeight="1" x14ac:dyDescent="0.25">
      <c r="A255" s="4"/>
      <c r="C255" s="4"/>
      <c r="D255" s="6"/>
    </row>
    <row r="256" spans="1:4" ht="14.25" customHeight="1" x14ac:dyDescent="0.25">
      <c r="A256" s="4"/>
      <c r="C256" s="4"/>
      <c r="D256" s="6"/>
    </row>
    <row r="257" spans="1:4" ht="14.25" customHeight="1" x14ac:dyDescent="0.25">
      <c r="A257" s="4"/>
      <c r="C257" s="4"/>
      <c r="D257" s="6"/>
    </row>
    <row r="258" spans="1:4" ht="14.25" customHeight="1" x14ac:dyDescent="0.25">
      <c r="A258" s="4"/>
      <c r="C258" s="4"/>
      <c r="D258" s="6"/>
    </row>
    <row r="259" spans="1:4" ht="14.25" customHeight="1" x14ac:dyDescent="0.25">
      <c r="A259" s="4"/>
      <c r="C259" s="4"/>
      <c r="D259" s="6"/>
    </row>
    <row r="260" spans="1:4" ht="14.25" customHeight="1" x14ac:dyDescent="0.25">
      <c r="A260" s="4"/>
      <c r="C260" s="4"/>
      <c r="D260" s="6"/>
    </row>
    <row r="261" spans="1:4" ht="14.25" customHeight="1" x14ac:dyDescent="0.25">
      <c r="A261" s="4"/>
      <c r="C261" s="4"/>
      <c r="D261" s="6"/>
    </row>
    <row r="262" spans="1:4" ht="14.25" customHeight="1" x14ac:dyDescent="0.25">
      <c r="A262" s="4"/>
      <c r="C262" s="4"/>
      <c r="D262" s="6"/>
    </row>
    <row r="263" spans="1:4" ht="14.25" customHeight="1" x14ac:dyDescent="0.25">
      <c r="A263" s="4"/>
      <c r="C263" s="4"/>
      <c r="D263" s="6"/>
    </row>
    <row r="264" spans="1:4" ht="14.25" customHeight="1" x14ac:dyDescent="0.25">
      <c r="A264" s="4"/>
      <c r="C264" s="4"/>
      <c r="D264" s="6"/>
    </row>
    <row r="265" spans="1:4" ht="14.25" customHeight="1" x14ac:dyDescent="0.25">
      <c r="A265" s="4"/>
      <c r="C265" s="4"/>
      <c r="D265" s="6"/>
    </row>
    <row r="266" spans="1:4" ht="14.25" customHeight="1" x14ac:dyDescent="0.25">
      <c r="A266" s="4"/>
      <c r="C266" s="4"/>
      <c r="D266" s="6"/>
    </row>
    <row r="267" spans="1:4" ht="14.25" customHeight="1" x14ac:dyDescent="0.25">
      <c r="A267" s="4"/>
      <c r="C267" s="4"/>
      <c r="D267" s="6"/>
    </row>
    <row r="268" spans="1:4" ht="14.25" customHeight="1" x14ac:dyDescent="0.25">
      <c r="A268" s="4"/>
      <c r="C268" s="4"/>
      <c r="D268" s="6"/>
    </row>
    <row r="269" spans="1:4" ht="14.25" customHeight="1" x14ac:dyDescent="0.25">
      <c r="A269" s="4"/>
      <c r="C269" s="4"/>
      <c r="D269" s="6"/>
    </row>
    <row r="270" spans="1:4" ht="14.25" customHeight="1" x14ac:dyDescent="0.25">
      <c r="A270" s="4"/>
      <c r="C270" s="4"/>
      <c r="D270" s="6"/>
    </row>
    <row r="271" spans="1:4" ht="14.25" customHeight="1" x14ac:dyDescent="0.25">
      <c r="A271" s="4"/>
      <c r="C271" s="4"/>
      <c r="D271" s="6"/>
    </row>
    <row r="272" spans="1:4" ht="14.25" customHeight="1" x14ac:dyDescent="0.25">
      <c r="A272" s="4"/>
      <c r="C272" s="4"/>
      <c r="D272" s="6"/>
    </row>
    <row r="273" spans="1:4" ht="14.25" customHeight="1" x14ac:dyDescent="0.25">
      <c r="A273" s="4"/>
      <c r="C273" s="4"/>
      <c r="D273" s="6"/>
    </row>
    <row r="274" spans="1:4" ht="14.25" customHeight="1" x14ac:dyDescent="0.25">
      <c r="A274" s="4"/>
      <c r="C274" s="4"/>
      <c r="D274" s="6"/>
    </row>
    <row r="275" spans="1:4" ht="14.25" customHeight="1" x14ac:dyDescent="0.25">
      <c r="A275" s="4"/>
      <c r="C275" s="4"/>
      <c r="D275" s="6"/>
    </row>
    <row r="276" spans="1:4" ht="14.25" customHeight="1" x14ac:dyDescent="0.25">
      <c r="A276" s="4"/>
      <c r="C276" s="4"/>
      <c r="D276" s="6"/>
    </row>
    <row r="277" spans="1:4" ht="14.25" customHeight="1" x14ac:dyDescent="0.25">
      <c r="A277" s="4"/>
      <c r="C277" s="4"/>
      <c r="D277" s="6"/>
    </row>
    <row r="278" spans="1:4" ht="14.25" customHeight="1" x14ac:dyDescent="0.25">
      <c r="A278" s="4"/>
      <c r="C278" s="4"/>
      <c r="D278" s="6"/>
    </row>
    <row r="279" spans="1:4" ht="14.25" customHeight="1" x14ac:dyDescent="0.25">
      <c r="A279" s="4"/>
      <c r="C279" s="4"/>
      <c r="D279" s="6"/>
    </row>
    <row r="280" spans="1:4" ht="14.25" customHeight="1" x14ac:dyDescent="0.25">
      <c r="A280" s="4"/>
      <c r="C280" s="4"/>
      <c r="D280" s="6"/>
    </row>
    <row r="281" spans="1:4" ht="14.25" customHeight="1" x14ac:dyDescent="0.25">
      <c r="A281" s="4"/>
      <c r="C281" s="4"/>
      <c r="D281" s="6"/>
    </row>
    <row r="282" spans="1:4" ht="14.25" customHeight="1" x14ac:dyDescent="0.25">
      <c r="A282" s="4"/>
      <c r="C282" s="4"/>
      <c r="D282" s="6"/>
    </row>
    <row r="283" spans="1:4" ht="14.25" customHeight="1" x14ac:dyDescent="0.25">
      <c r="A283" s="4"/>
      <c r="C283" s="4"/>
      <c r="D283" s="6"/>
    </row>
    <row r="284" spans="1:4" ht="14.25" customHeight="1" x14ac:dyDescent="0.25">
      <c r="A284" s="4"/>
      <c r="C284" s="4"/>
      <c r="D284" s="6"/>
    </row>
    <row r="285" spans="1:4" ht="14.25" customHeight="1" x14ac:dyDescent="0.25">
      <c r="A285" s="4"/>
      <c r="C285" s="4"/>
      <c r="D285" s="6"/>
    </row>
    <row r="286" spans="1:4" ht="14.25" customHeight="1" x14ac:dyDescent="0.25">
      <c r="A286" s="4"/>
      <c r="C286" s="4"/>
      <c r="D286" s="6"/>
    </row>
    <row r="287" spans="1:4" ht="14.25" customHeight="1" x14ac:dyDescent="0.25">
      <c r="A287" s="4"/>
      <c r="C287" s="4"/>
      <c r="D287" s="6"/>
    </row>
    <row r="288" spans="1:4" ht="14.25" customHeight="1" x14ac:dyDescent="0.25">
      <c r="A288" s="4"/>
      <c r="C288" s="4"/>
      <c r="D288" s="6"/>
    </row>
    <row r="289" spans="1:4" ht="14.25" customHeight="1" x14ac:dyDescent="0.25">
      <c r="A289" s="4"/>
      <c r="C289" s="4"/>
      <c r="D289" s="6"/>
    </row>
    <row r="290" spans="1:4" ht="14.25" customHeight="1" x14ac:dyDescent="0.25">
      <c r="A290" s="4"/>
      <c r="C290" s="4"/>
      <c r="D290" s="6"/>
    </row>
    <row r="291" spans="1:4" ht="14.25" customHeight="1" x14ac:dyDescent="0.25">
      <c r="A291" s="4"/>
      <c r="C291" s="4"/>
      <c r="D291" s="6"/>
    </row>
    <row r="292" spans="1:4" ht="14.25" customHeight="1" x14ac:dyDescent="0.25">
      <c r="A292" s="4"/>
      <c r="C292" s="4"/>
      <c r="D292" s="6"/>
    </row>
    <row r="293" spans="1:4" ht="14.25" customHeight="1" x14ac:dyDescent="0.25">
      <c r="A293" s="4"/>
      <c r="C293" s="4"/>
      <c r="D293" s="6"/>
    </row>
    <row r="294" spans="1:4" ht="14.25" customHeight="1" x14ac:dyDescent="0.25">
      <c r="A294" s="4"/>
      <c r="C294" s="4"/>
      <c r="D294" s="6"/>
    </row>
    <row r="295" spans="1:4" ht="14.25" customHeight="1" x14ac:dyDescent="0.25">
      <c r="A295" s="4"/>
      <c r="C295" s="4"/>
      <c r="D295" s="6"/>
    </row>
    <row r="296" spans="1:4" ht="14.25" customHeight="1" x14ac:dyDescent="0.25">
      <c r="A296" s="4"/>
      <c r="C296" s="4"/>
      <c r="D296" s="6"/>
    </row>
    <row r="297" spans="1:4" ht="14.25" customHeight="1" x14ac:dyDescent="0.25">
      <c r="A297" s="4"/>
      <c r="C297" s="4"/>
      <c r="D297" s="6"/>
    </row>
    <row r="298" spans="1:4" ht="14.25" customHeight="1" x14ac:dyDescent="0.25">
      <c r="A298" s="4"/>
      <c r="C298" s="4"/>
      <c r="D298" s="6"/>
    </row>
    <row r="299" spans="1:4" ht="14.25" customHeight="1" x14ac:dyDescent="0.25">
      <c r="A299" s="4"/>
      <c r="C299" s="4"/>
      <c r="D299" s="6"/>
    </row>
    <row r="300" spans="1:4" ht="14.25" customHeight="1" x14ac:dyDescent="0.25">
      <c r="A300" s="4"/>
      <c r="C300" s="4"/>
      <c r="D300" s="6"/>
    </row>
    <row r="301" spans="1:4" ht="14.25" customHeight="1" x14ac:dyDescent="0.25">
      <c r="A301" s="4"/>
      <c r="C301" s="4"/>
      <c r="D301" s="6"/>
    </row>
    <row r="302" spans="1:4" ht="14.25" customHeight="1" x14ac:dyDescent="0.25">
      <c r="A302" s="4"/>
      <c r="C302" s="4"/>
      <c r="D302" s="6"/>
    </row>
    <row r="303" spans="1:4" ht="14.25" customHeight="1" x14ac:dyDescent="0.25">
      <c r="A303" s="4"/>
      <c r="C303" s="4"/>
      <c r="D303" s="6"/>
    </row>
    <row r="304" spans="1:4" ht="14.25" customHeight="1" x14ac:dyDescent="0.25">
      <c r="A304" s="4"/>
      <c r="C304" s="4"/>
      <c r="D304" s="6"/>
    </row>
    <row r="305" spans="1:4" ht="14.25" customHeight="1" x14ac:dyDescent="0.25">
      <c r="A305" s="4"/>
      <c r="C305" s="4"/>
      <c r="D305" s="6"/>
    </row>
    <row r="306" spans="1:4" ht="14.25" customHeight="1" x14ac:dyDescent="0.25">
      <c r="A306" s="4"/>
      <c r="C306" s="4"/>
      <c r="D306" s="6"/>
    </row>
    <row r="307" spans="1:4" ht="14.25" customHeight="1" x14ac:dyDescent="0.25">
      <c r="A307" s="4"/>
      <c r="C307" s="4"/>
      <c r="D307" s="6"/>
    </row>
    <row r="308" spans="1:4" ht="14.25" customHeight="1" x14ac:dyDescent="0.25">
      <c r="A308" s="4"/>
      <c r="C308" s="4"/>
      <c r="D308" s="6"/>
    </row>
    <row r="309" spans="1:4" ht="14.25" customHeight="1" x14ac:dyDescent="0.25">
      <c r="A309" s="4"/>
      <c r="C309" s="4"/>
      <c r="D309" s="6"/>
    </row>
    <row r="310" spans="1:4" ht="14.25" customHeight="1" x14ac:dyDescent="0.25">
      <c r="A310" s="4"/>
      <c r="C310" s="4"/>
      <c r="D310" s="6"/>
    </row>
    <row r="311" spans="1:4" ht="14.25" customHeight="1" x14ac:dyDescent="0.25">
      <c r="A311" s="4"/>
      <c r="C311" s="4"/>
      <c r="D311" s="6"/>
    </row>
    <row r="312" spans="1:4" ht="14.25" customHeight="1" x14ac:dyDescent="0.25">
      <c r="A312" s="4"/>
      <c r="C312" s="4"/>
      <c r="D312" s="6"/>
    </row>
    <row r="313" spans="1:4" ht="14.25" customHeight="1" x14ac:dyDescent="0.25">
      <c r="A313" s="4"/>
      <c r="C313" s="4"/>
      <c r="D313" s="6"/>
    </row>
    <row r="314" spans="1:4" ht="14.25" customHeight="1" x14ac:dyDescent="0.25">
      <c r="A314" s="4"/>
      <c r="C314" s="4"/>
      <c r="D314" s="6"/>
    </row>
    <row r="315" spans="1:4" ht="14.25" customHeight="1" x14ac:dyDescent="0.25">
      <c r="A315" s="4"/>
      <c r="C315" s="4"/>
      <c r="D315" s="6"/>
    </row>
    <row r="316" spans="1:4" ht="14.25" customHeight="1" x14ac:dyDescent="0.25">
      <c r="A316" s="4"/>
      <c r="C316" s="4"/>
      <c r="D316" s="6"/>
    </row>
    <row r="317" spans="1:4" ht="14.25" customHeight="1" x14ac:dyDescent="0.25">
      <c r="A317" s="4"/>
      <c r="C317" s="4"/>
      <c r="D317" s="6"/>
    </row>
    <row r="318" spans="1:4" ht="14.25" customHeight="1" x14ac:dyDescent="0.25">
      <c r="A318" s="4"/>
      <c r="C318" s="4"/>
      <c r="D318" s="6"/>
    </row>
    <row r="319" spans="1:4" ht="14.25" customHeight="1" x14ac:dyDescent="0.25">
      <c r="A319" s="4"/>
      <c r="C319" s="4"/>
      <c r="D319" s="6"/>
    </row>
    <row r="320" spans="1:4" ht="14.25" customHeight="1" x14ac:dyDescent="0.25">
      <c r="A320" s="4"/>
      <c r="C320" s="4"/>
      <c r="D320" s="6"/>
    </row>
    <row r="321" spans="1:4" ht="14.25" customHeight="1" x14ac:dyDescent="0.25">
      <c r="A321" s="4"/>
      <c r="C321" s="4"/>
      <c r="D321" s="6"/>
    </row>
    <row r="322" spans="1:4" ht="14.25" customHeight="1" x14ac:dyDescent="0.25">
      <c r="A322" s="4"/>
      <c r="C322" s="4"/>
      <c r="D322" s="6"/>
    </row>
    <row r="323" spans="1:4" ht="14.25" customHeight="1" x14ac:dyDescent="0.25">
      <c r="A323" s="4"/>
      <c r="C323" s="4"/>
      <c r="D323" s="6"/>
    </row>
    <row r="324" spans="1:4" ht="14.25" customHeight="1" x14ac:dyDescent="0.25">
      <c r="A324" s="4"/>
      <c r="C324" s="4"/>
      <c r="D324" s="6"/>
    </row>
    <row r="325" spans="1:4" ht="14.25" customHeight="1" x14ac:dyDescent="0.25">
      <c r="A325" s="4"/>
      <c r="C325" s="4"/>
      <c r="D325" s="6"/>
    </row>
    <row r="326" spans="1:4" ht="14.25" customHeight="1" x14ac:dyDescent="0.25">
      <c r="A326" s="4"/>
      <c r="C326" s="4"/>
      <c r="D326" s="6"/>
    </row>
    <row r="327" spans="1:4" ht="14.25" customHeight="1" x14ac:dyDescent="0.25">
      <c r="A327" s="4"/>
      <c r="C327" s="4"/>
      <c r="D327" s="6"/>
    </row>
    <row r="328" spans="1:4" ht="14.25" customHeight="1" x14ac:dyDescent="0.25">
      <c r="A328" s="4"/>
      <c r="C328" s="4"/>
      <c r="D328" s="6"/>
    </row>
    <row r="329" spans="1:4" ht="14.25" customHeight="1" x14ac:dyDescent="0.25">
      <c r="A329" s="4"/>
      <c r="C329" s="4"/>
      <c r="D329" s="6"/>
    </row>
    <row r="330" spans="1:4" ht="14.25" customHeight="1" x14ac:dyDescent="0.25">
      <c r="A330" s="4"/>
      <c r="C330" s="4"/>
      <c r="D330" s="6"/>
    </row>
    <row r="331" spans="1:4" ht="14.25" customHeight="1" x14ac:dyDescent="0.25">
      <c r="A331" s="4"/>
      <c r="C331" s="4"/>
      <c r="D331" s="6"/>
    </row>
    <row r="332" spans="1:4" ht="14.25" customHeight="1" x14ac:dyDescent="0.25">
      <c r="A332" s="4"/>
      <c r="C332" s="4"/>
      <c r="D332" s="6"/>
    </row>
    <row r="333" spans="1:4" ht="14.25" customHeight="1" x14ac:dyDescent="0.25">
      <c r="A333" s="4"/>
      <c r="C333" s="4"/>
      <c r="D333" s="6"/>
    </row>
    <row r="334" spans="1:4" ht="14.25" customHeight="1" x14ac:dyDescent="0.25">
      <c r="A334" s="4"/>
      <c r="C334" s="4"/>
      <c r="D334" s="6"/>
    </row>
    <row r="335" spans="1:4" ht="14.25" customHeight="1" x14ac:dyDescent="0.25">
      <c r="A335" s="4"/>
      <c r="C335" s="4"/>
      <c r="D335" s="6"/>
    </row>
    <row r="336" spans="1:4" ht="14.25" customHeight="1" x14ac:dyDescent="0.25">
      <c r="A336" s="4"/>
      <c r="C336" s="4"/>
      <c r="D336" s="6"/>
    </row>
    <row r="337" spans="1:4" ht="14.25" customHeight="1" x14ac:dyDescent="0.25">
      <c r="A337" s="4"/>
      <c r="C337" s="4"/>
      <c r="D337" s="6"/>
    </row>
    <row r="338" spans="1:4" ht="14.25" customHeight="1" x14ac:dyDescent="0.25">
      <c r="A338" s="4"/>
      <c r="C338" s="4"/>
      <c r="D338" s="6"/>
    </row>
    <row r="339" spans="1:4" ht="14.25" customHeight="1" x14ac:dyDescent="0.25">
      <c r="A339" s="4"/>
      <c r="C339" s="4"/>
      <c r="D339" s="6"/>
    </row>
    <row r="340" spans="1:4" ht="14.25" customHeight="1" x14ac:dyDescent="0.25">
      <c r="A340" s="4"/>
      <c r="C340" s="4"/>
      <c r="D340" s="6"/>
    </row>
    <row r="341" spans="1:4" ht="14.25" customHeight="1" x14ac:dyDescent="0.25">
      <c r="A341" s="4"/>
      <c r="C341" s="4"/>
      <c r="D341" s="6"/>
    </row>
    <row r="342" spans="1:4" ht="14.25" customHeight="1" x14ac:dyDescent="0.25">
      <c r="A342" s="4"/>
      <c r="C342" s="4"/>
      <c r="D342" s="6"/>
    </row>
    <row r="343" spans="1:4" ht="14.25" customHeight="1" x14ac:dyDescent="0.25">
      <c r="A343" s="4"/>
      <c r="C343" s="4"/>
      <c r="D343" s="6"/>
    </row>
    <row r="344" spans="1:4" ht="14.25" customHeight="1" x14ac:dyDescent="0.25">
      <c r="A344" s="4"/>
      <c r="C344" s="4"/>
      <c r="D344" s="6"/>
    </row>
    <row r="345" spans="1:4" ht="14.25" customHeight="1" x14ac:dyDescent="0.25">
      <c r="A345" s="4"/>
      <c r="C345" s="4"/>
      <c r="D345" s="6"/>
    </row>
    <row r="346" spans="1:4" ht="14.25" customHeight="1" x14ac:dyDescent="0.25">
      <c r="A346" s="4"/>
      <c r="C346" s="4"/>
      <c r="D346" s="6"/>
    </row>
    <row r="347" spans="1:4" ht="14.25" customHeight="1" x14ac:dyDescent="0.25">
      <c r="A347" s="4"/>
      <c r="C347" s="4"/>
      <c r="D347" s="6"/>
    </row>
    <row r="348" spans="1:4" ht="14.25" customHeight="1" x14ac:dyDescent="0.25">
      <c r="A348" s="4"/>
      <c r="C348" s="4"/>
      <c r="D348" s="6"/>
    </row>
    <row r="349" spans="1:4" ht="14.25" customHeight="1" x14ac:dyDescent="0.25">
      <c r="A349" s="4"/>
      <c r="C349" s="4"/>
      <c r="D349" s="6"/>
    </row>
    <row r="350" spans="1:4" ht="14.25" customHeight="1" x14ac:dyDescent="0.25">
      <c r="A350" s="4"/>
      <c r="C350" s="4"/>
      <c r="D350" s="6"/>
    </row>
    <row r="351" spans="1:4" ht="14.25" customHeight="1" x14ac:dyDescent="0.25">
      <c r="A351" s="4"/>
      <c r="C351" s="4"/>
      <c r="D351" s="6"/>
    </row>
    <row r="352" spans="1:4" ht="14.25" customHeight="1" x14ac:dyDescent="0.25">
      <c r="A352" s="4"/>
      <c r="C352" s="4"/>
      <c r="D352" s="6"/>
    </row>
    <row r="353" spans="1:4" ht="14.25" customHeight="1" x14ac:dyDescent="0.25">
      <c r="A353" s="4"/>
      <c r="C353" s="4"/>
      <c r="D353" s="6"/>
    </row>
    <row r="354" spans="1:4" ht="14.25" customHeight="1" x14ac:dyDescent="0.25">
      <c r="A354" s="4"/>
      <c r="C354" s="4"/>
      <c r="D354" s="6"/>
    </row>
    <row r="355" spans="1:4" ht="14.25" customHeight="1" x14ac:dyDescent="0.25">
      <c r="A355" s="4"/>
      <c r="C355" s="4"/>
      <c r="D355" s="6"/>
    </row>
    <row r="356" spans="1:4" ht="14.25" customHeight="1" x14ac:dyDescent="0.25">
      <c r="A356" s="4"/>
      <c r="C356" s="4"/>
      <c r="D356" s="6"/>
    </row>
    <row r="357" spans="1:4" ht="14.25" customHeight="1" x14ac:dyDescent="0.25">
      <c r="A357" s="4"/>
      <c r="C357" s="4"/>
      <c r="D357" s="6"/>
    </row>
    <row r="358" spans="1:4" ht="14.25" customHeight="1" x14ac:dyDescent="0.25">
      <c r="A358" s="4"/>
      <c r="C358" s="4"/>
      <c r="D358" s="6"/>
    </row>
    <row r="359" spans="1:4" ht="14.25" customHeight="1" x14ac:dyDescent="0.25">
      <c r="A359" s="4"/>
      <c r="C359" s="4"/>
      <c r="D359" s="6"/>
    </row>
    <row r="360" spans="1:4" ht="14.25" customHeight="1" x14ac:dyDescent="0.25">
      <c r="A360" s="4"/>
      <c r="C360" s="4"/>
      <c r="D360" s="6"/>
    </row>
    <row r="361" spans="1:4" ht="14.25" customHeight="1" x14ac:dyDescent="0.25">
      <c r="A361" s="4"/>
      <c r="C361" s="4"/>
      <c r="D361" s="6"/>
    </row>
    <row r="362" spans="1:4" ht="14.25" customHeight="1" x14ac:dyDescent="0.25">
      <c r="A362" s="4"/>
      <c r="C362" s="4"/>
      <c r="D362" s="6"/>
    </row>
    <row r="363" spans="1:4" ht="14.25" customHeight="1" x14ac:dyDescent="0.25">
      <c r="A363" s="4"/>
      <c r="C363" s="4"/>
      <c r="D363" s="6"/>
    </row>
    <row r="364" spans="1:4" ht="14.25" customHeight="1" x14ac:dyDescent="0.25">
      <c r="A364" s="4"/>
      <c r="C364" s="4"/>
      <c r="D364" s="6"/>
    </row>
    <row r="365" spans="1:4" ht="14.25" customHeight="1" x14ac:dyDescent="0.25">
      <c r="A365" s="4"/>
      <c r="C365" s="4"/>
      <c r="D365" s="6"/>
    </row>
    <row r="366" spans="1:4" ht="14.25" customHeight="1" x14ac:dyDescent="0.25">
      <c r="A366" s="4"/>
      <c r="C366" s="4"/>
      <c r="D366" s="6"/>
    </row>
    <row r="367" spans="1:4" ht="14.25" customHeight="1" x14ac:dyDescent="0.25">
      <c r="A367" s="4"/>
      <c r="C367" s="4"/>
      <c r="D367" s="6"/>
    </row>
    <row r="368" spans="1:4" ht="14.25" customHeight="1" x14ac:dyDescent="0.25">
      <c r="A368" s="4"/>
      <c r="C368" s="4"/>
      <c r="D368" s="6"/>
    </row>
    <row r="369" spans="1:4" ht="14.25" customHeight="1" x14ac:dyDescent="0.25">
      <c r="A369" s="4"/>
      <c r="C369" s="4"/>
      <c r="D369" s="6"/>
    </row>
    <row r="370" spans="1:4" ht="14.25" customHeight="1" x14ac:dyDescent="0.25">
      <c r="A370" s="4"/>
      <c r="C370" s="4"/>
      <c r="D370" s="6"/>
    </row>
    <row r="371" spans="1:4" ht="14.25" customHeight="1" x14ac:dyDescent="0.25">
      <c r="A371" s="4"/>
      <c r="C371" s="4"/>
      <c r="D371" s="6"/>
    </row>
    <row r="372" spans="1:4" ht="14.25" customHeight="1" x14ac:dyDescent="0.25">
      <c r="A372" s="4"/>
      <c r="C372" s="4"/>
      <c r="D372" s="6"/>
    </row>
    <row r="373" spans="1:4" ht="14.25" customHeight="1" x14ac:dyDescent="0.25">
      <c r="A373" s="4"/>
      <c r="C373" s="4"/>
      <c r="D373" s="6"/>
    </row>
    <row r="374" spans="1:4" ht="14.25" customHeight="1" x14ac:dyDescent="0.25">
      <c r="A374" s="4"/>
      <c r="C374" s="4"/>
      <c r="D374" s="6"/>
    </row>
    <row r="375" spans="1:4" ht="14.25" customHeight="1" x14ac:dyDescent="0.25">
      <c r="A375" s="4"/>
      <c r="C375" s="4"/>
      <c r="D375" s="6"/>
    </row>
    <row r="376" spans="1:4" ht="14.25" customHeight="1" x14ac:dyDescent="0.25">
      <c r="A376" s="4"/>
      <c r="C376" s="4"/>
      <c r="D376" s="6"/>
    </row>
    <row r="377" spans="1:4" ht="14.25" customHeight="1" x14ac:dyDescent="0.25">
      <c r="A377" s="4"/>
      <c r="C377" s="4"/>
      <c r="D377" s="6"/>
    </row>
    <row r="378" spans="1:4" ht="14.25" customHeight="1" x14ac:dyDescent="0.25">
      <c r="A378" s="4"/>
      <c r="C378" s="4"/>
      <c r="D378" s="6"/>
    </row>
    <row r="379" spans="1:4" ht="14.25" customHeight="1" x14ac:dyDescent="0.25">
      <c r="A379" s="4"/>
      <c r="C379" s="4"/>
      <c r="D379" s="6"/>
    </row>
    <row r="380" spans="1:4" ht="14.25" customHeight="1" x14ac:dyDescent="0.25">
      <c r="A380" s="4"/>
      <c r="C380" s="4"/>
      <c r="D380" s="6"/>
    </row>
    <row r="381" spans="1:4" ht="14.25" customHeight="1" x14ac:dyDescent="0.25">
      <c r="A381" s="4"/>
      <c r="C381" s="4"/>
      <c r="D381" s="6"/>
    </row>
    <row r="382" spans="1:4" ht="14.25" customHeight="1" x14ac:dyDescent="0.25">
      <c r="A382" s="4"/>
      <c r="C382" s="4"/>
      <c r="D382" s="6"/>
    </row>
    <row r="383" spans="1:4" ht="14.25" customHeight="1" x14ac:dyDescent="0.25">
      <c r="A383" s="4"/>
      <c r="C383" s="4"/>
      <c r="D383" s="6"/>
    </row>
    <row r="384" spans="1:4" ht="14.25" customHeight="1" x14ac:dyDescent="0.25">
      <c r="A384" s="4"/>
      <c r="C384" s="4"/>
      <c r="D384" s="6"/>
    </row>
    <row r="385" spans="1:4" ht="14.25" customHeight="1" x14ac:dyDescent="0.25">
      <c r="A385" s="4"/>
      <c r="C385" s="4"/>
      <c r="D385" s="6"/>
    </row>
    <row r="386" spans="1:4" ht="14.25" customHeight="1" x14ac:dyDescent="0.25">
      <c r="A386" s="4"/>
      <c r="C386" s="4"/>
      <c r="D386" s="6"/>
    </row>
    <row r="387" spans="1:4" ht="14.25" customHeight="1" x14ac:dyDescent="0.25">
      <c r="A387" s="4"/>
      <c r="C387" s="4"/>
      <c r="D387" s="6"/>
    </row>
    <row r="388" spans="1:4" ht="14.25" customHeight="1" x14ac:dyDescent="0.25">
      <c r="A388" s="4"/>
      <c r="C388" s="4"/>
      <c r="D388" s="6"/>
    </row>
    <row r="389" spans="1:4" ht="14.25" customHeight="1" x14ac:dyDescent="0.25">
      <c r="A389" s="4"/>
      <c r="C389" s="4"/>
      <c r="D389" s="6"/>
    </row>
    <row r="390" spans="1:4" ht="14.25" customHeight="1" x14ac:dyDescent="0.25">
      <c r="A390" s="4"/>
      <c r="C390" s="4"/>
      <c r="D390" s="6"/>
    </row>
    <row r="391" spans="1:4" ht="14.25" customHeight="1" x14ac:dyDescent="0.25">
      <c r="A391" s="4"/>
      <c r="C391" s="4"/>
      <c r="D391" s="6"/>
    </row>
    <row r="392" spans="1:4" ht="14.25" customHeight="1" x14ac:dyDescent="0.25">
      <c r="A392" s="4"/>
      <c r="C392" s="4"/>
      <c r="D392" s="6"/>
    </row>
    <row r="393" spans="1:4" ht="14.25" customHeight="1" x14ac:dyDescent="0.25">
      <c r="A393" s="4"/>
      <c r="C393" s="4"/>
      <c r="D393" s="6"/>
    </row>
    <row r="394" spans="1:4" ht="14.25" customHeight="1" x14ac:dyDescent="0.25">
      <c r="A394" s="4"/>
      <c r="C394" s="4"/>
      <c r="D394" s="6"/>
    </row>
    <row r="395" spans="1:4" ht="14.25" customHeight="1" x14ac:dyDescent="0.25">
      <c r="A395" s="4"/>
      <c r="C395" s="4"/>
      <c r="D395" s="6"/>
    </row>
    <row r="396" spans="1:4" ht="14.25" customHeight="1" x14ac:dyDescent="0.25">
      <c r="A396" s="4"/>
      <c r="C396" s="4"/>
      <c r="D396" s="6"/>
    </row>
    <row r="397" spans="1:4" ht="14.25" customHeight="1" x14ac:dyDescent="0.25">
      <c r="A397" s="4"/>
      <c r="C397" s="4"/>
      <c r="D397" s="6"/>
    </row>
    <row r="398" spans="1:4" ht="14.25" customHeight="1" x14ac:dyDescent="0.25">
      <c r="A398" s="4"/>
      <c r="C398" s="4"/>
      <c r="D398" s="6"/>
    </row>
    <row r="399" spans="1:4" ht="14.25" customHeight="1" x14ac:dyDescent="0.25">
      <c r="A399" s="4"/>
      <c r="C399" s="4"/>
      <c r="D399" s="6"/>
    </row>
    <row r="400" spans="1:4" ht="14.25" customHeight="1" x14ac:dyDescent="0.25">
      <c r="A400" s="4"/>
      <c r="C400" s="4"/>
      <c r="D400" s="6"/>
    </row>
    <row r="401" spans="1:4" ht="14.25" customHeight="1" x14ac:dyDescent="0.25">
      <c r="A401" s="4"/>
      <c r="C401" s="4"/>
      <c r="D401" s="6"/>
    </row>
    <row r="402" spans="1:4" ht="14.25" customHeight="1" x14ac:dyDescent="0.25">
      <c r="A402" s="4"/>
      <c r="C402" s="4"/>
      <c r="D402" s="6"/>
    </row>
    <row r="403" spans="1:4" ht="14.25" customHeight="1" x14ac:dyDescent="0.25">
      <c r="A403" s="4"/>
      <c r="C403" s="4"/>
      <c r="D403" s="6"/>
    </row>
    <row r="404" spans="1:4" ht="14.25" customHeight="1" x14ac:dyDescent="0.25">
      <c r="A404" s="4"/>
      <c r="C404" s="4"/>
      <c r="D404" s="6"/>
    </row>
    <row r="405" spans="1:4" ht="14.25" customHeight="1" x14ac:dyDescent="0.25">
      <c r="A405" s="4"/>
      <c r="C405" s="4"/>
      <c r="D405" s="6"/>
    </row>
    <row r="406" spans="1:4" ht="14.25" customHeight="1" x14ac:dyDescent="0.25">
      <c r="A406" s="4"/>
      <c r="C406" s="4"/>
      <c r="D406" s="6"/>
    </row>
    <row r="407" spans="1:4" ht="14.25" customHeight="1" x14ac:dyDescent="0.25">
      <c r="A407" s="4"/>
      <c r="C407" s="4"/>
      <c r="D407" s="6"/>
    </row>
    <row r="408" spans="1:4" ht="14.25" customHeight="1" x14ac:dyDescent="0.25">
      <c r="A408" s="4"/>
      <c r="C408" s="4"/>
      <c r="D408" s="6"/>
    </row>
    <row r="409" spans="1:4" ht="14.25" customHeight="1" x14ac:dyDescent="0.25">
      <c r="A409" s="4"/>
      <c r="C409" s="4"/>
      <c r="D409" s="6"/>
    </row>
    <row r="410" spans="1:4" ht="14.25" customHeight="1" x14ac:dyDescent="0.25">
      <c r="A410" s="4"/>
      <c r="C410" s="4"/>
      <c r="D410" s="6"/>
    </row>
    <row r="411" spans="1:4" ht="14.25" customHeight="1" x14ac:dyDescent="0.25">
      <c r="A411" s="4"/>
      <c r="C411" s="4"/>
      <c r="D411" s="6"/>
    </row>
    <row r="412" spans="1:4" ht="14.25" customHeight="1" x14ac:dyDescent="0.25">
      <c r="A412" s="4"/>
      <c r="C412" s="4"/>
      <c r="D412" s="6"/>
    </row>
    <row r="413" spans="1:4" ht="14.25" customHeight="1" x14ac:dyDescent="0.25">
      <c r="A413" s="4"/>
      <c r="C413" s="4"/>
      <c r="D413" s="6"/>
    </row>
    <row r="414" spans="1:4" ht="14.25" customHeight="1" x14ac:dyDescent="0.25">
      <c r="A414" s="4"/>
      <c r="C414" s="4"/>
      <c r="D414" s="6"/>
    </row>
    <row r="415" spans="1:4" ht="14.25" customHeight="1" x14ac:dyDescent="0.25">
      <c r="A415" s="4"/>
      <c r="C415" s="4"/>
      <c r="D415" s="6"/>
    </row>
    <row r="416" spans="1:4" ht="14.25" customHeight="1" x14ac:dyDescent="0.25">
      <c r="A416" s="4"/>
      <c r="C416" s="4"/>
      <c r="D416" s="6"/>
    </row>
    <row r="417" spans="1:4" ht="14.25" customHeight="1" x14ac:dyDescent="0.25">
      <c r="A417" s="4"/>
      <c r="C417" s="4"/>
      <c r="D417" s="6"/>
    </row>
    <row r="418" spans="1:4" ht="14.25" customHeight="1" x14ac:dyDescent="0.25">
      <c r="A418" s="4"/>
      <c r="C418" s="4"/>
      <c r="D418" s="6"/>
    </row>
    <row r="419" spans="1:4" ht="14.25" customHeight="1" x14ac:dyDescent="0.25">
      <c r="A419" s="4"/>
      <c r="C419" s="4"/>
      <c r="D419" s="6"/>
    </row>
    <row r="420" spans="1:4" ht="14.25" customHeight="1" x14ac:dyDescent="0.25">
      <c r="A420" s="4"/>
      <c r="C420" s="4"/>
      <c r="D420" s="6"/>
    </row>
    <row r="421" spans="1:4" ht="14.25" customHeight="1" x14ac:dyDescent="0.25">
      <c r="A421" s="4"/>
      <c r="C421" s="4"/>
      <c r="D421" s="6"/>
    </row>
    <row r="422" spans="1:4" ht="14.25" customHeight="1" x14ac:dyDescent="0.25">
      <c r="A422" s="4"/>
      <c r="C422" s="4"/>
      <c r="D422" s="6"/>
    </row>
    <row r="423" spans="1:4" ht="14.25" customHeight="1" x14ac:dyDescent="0.25">
      <c r="A423" s="4"/>
      <c r="C423" s="4"/>
      <c r="D423" s="6"/>
    </row>
    <row r="424" spans="1:4" ht="14.25" customHeight="1" x14ac:dyDescent="0.25">
      <c r="A424" s="4"/>
      <c r="C424" s="4"/>
      <c r="D424" s="6"/>
    </row>
    <row r="425" spans="1:4" ht="14.25" customHeight="1" x14ac:dyDescent="0.25">
      <c r="A425" s="4"/>
      <c r="C425" s="4"/>
      <c r="D425" s="6"/>
    </row>
    <row r="426" spans="1:4" ht="14.25" customHeight="1" x14ac:dyDescent="0.25">
      <c r="A426" s="4"/>
      <c r="C426" s="4"/>
      <c r="D426" s="6"/>
    </row>
    <row r="427" spans="1:4" ht="14.25" customHeight="1" x14ac:dyDescent="0.25">
      <c r="A427" s="4"/>
      <c r="C427" s="4"/>
      <c r="D427" s="6"/>
    </row>
    <row r="428" spans="1:4" ht="14.25" customHeight="1" x14ac:dyDescent="0.25">
      <c r="A428" s="4"/>
      <c r="C428" s="4"/>
      <c r="D428" s="6"/>
    </row>
    <row r="429" spans="1:4" ht="14.25" customHeight="1" x14ac:dyDescent="0.25">
      <c r="A429" s="4"/>
      <c r="C429" s="4"/>
      <c r="D429" s="6"/>
    </row>
    <row r="430" spans="1:4" ht="14.25" customHeight="1" x14ac:dyDescent="0.25">
      <c r="A430" s="4"/>
      <c r="C430" s="4"/>
      <c r="D430" s="6"/>
    </row>
    <row r="431" spans="1:4" ht="14.25" customHeight="1" x14ac:dyDescent="0.25">
      <c r="A431" s="4"/>
      <c r="C431" s="4"/>
      <c r="D431" s="6"/>
    </row>
    <row r="432" spans="1:4" ht="14.25" customHeight="1" x14ac:dyDescent="0.25">
      <c r="A432" s="4"/>
      <c r="C432" s="4"/>
      <c r="D432" s="6"/>
    </row>
    <row r="433" spans="1:4" ht="14.25" customHeight="1" x14ac:dyDescent="0.25">
      <c r="A433" s="4"/>
      <c r="C433" s="4"/>
      <c r="D433" s="6"/>
    </row>
    <row r="434" spans="1:4" ht="14.25" customHeight="1" x14ac:dyDescent="0.25">
      <c r="A434" s="4"/>
      <c r="C434" s="4"/>
      <c r="D434" s="6"/>
    </row>
    <row r="435" spans="1:4" ht="14.25" customHeight="1" x14ac:dyDescent="0.25">
      <c r="A435" s="4"/>
      <c r="C435" s="4"/>
      <c r="D435" s="6"/>
    </row>
    <row r="436" spans="1:4" ht="14.25" customHeight="1" x14ac:dyDescent="0.25">
      <c r="A436" s="4"/>
      <c r="C436" s="4"/>
      <c r="D436" s="6"/>
    </row>
    <row r="437" spans="1:4" ht="14.25" customHeight="1" x14ac:dyDescent="0.25">
      <c r="A437" s="4"/>
      <c r="C437" s="4"/>
      <c r="D437" s="6"/>
    </row>
    <row r="438" spans="1:4" ht="14.25" customHeight="1" x14ac:dyDescent="0.25">
      <c r="A438" s="4"/>
      <c r="C438" s="4"/>
      <c r="D438" s="6"/>
    </row>
    <row r="439" spans="1:4" ht="14.25" customHeight="1" x14ac:dyDescent="0.25">
      <c r="A439" s="4"/>
      <c r="C439" s="4"/>
      <c r="D439" s="6"/>
    </row>
    <row r="440" spans="1:4" ht="14.25" customHeight="1" x14ac:dyDescent="0.25">
      <c r="A440" s="4"/>
      <c r="C440" s="4"/>
      <c r="D440" s="6"/>
    </row>
    <row r="441" spans="1:4" ht="14.25" customHeight="1" x14ac:dyDescent="0.25">
      <c r="A441" s="4"/>
      <c r="C441" s="4"/>
      <c r="D441" s="6"/>
    </row>
    <row r="442" spans="1:4" ht="14.25" customHeight="1" x14ac:dyDescent="0.25">
      <c r="A442" s="4"/>
      <c r="C442" s="4"/>
      <c r="D442" s="6"/>
    </row>
    <row r="443" spans="1:4" ht="14.25" customHeight="1" x14ac:dyDescent="0.25">
      <c r="A443" s="4"/>
      <c r="C443" s="4"/>
      <c r="D443" s="6"/>
    </row>
    <row r="444" spans="1:4" ht="14.25" customHeight="1" x14ac:dyDescent="0.25">
      <c r="A444" s="4"/>
      <c r="C444" s="4"/>
      <c r="D444" s="6"/>
    </row>
    <row r="445" spans="1:4" ht="14.25" customHeight="1" x14ac:dyDescent="0.25">
      <c r="A445" s="4"/>
      <c r="C445" s="4"/>
      <c r="D445" s="6"/>
    </row>
    <row r="446" spans="1:4" ht="14.25" customHeight="1" x14ac:dyDescent="0.25">
      <c r="A446" s="4"/>
      <c r="C446" s="4"/>
      <c r="D446" s="6"/>
    </row>
    <row r="447" spans="1:4" ht="14.25" customHeight="1" x14ac:dyDescent="0.25">
      <c r="A447" s="4"/>
      <c r="C447" s="4"/>
      <c r="D447" s="6"/>
    </row>
    <row r="448" spans="1:4" ht="14.25" customHeight="1" x14ac:dyDescent="0.25">
      <c r="A448" s="4"/>
      <c r="C448" s="4"/>
      <c r="D448" s="6"/>
    </row>
    <row r="449" spans="1:4" ht="14.25" customHeight="1" x14ac:dyDescent="0.25">
      <c r="A449" s="4"/>
      <c r="C449" s="4"/>
      <c r="D449" s="6"/>
    </row>
    <row r="450" spans="1:4" ht="14.25" customHeight="1" x14ac:dyDescent="0.25">
      <c r="A450" s="4"/>
      <c r="C450" s="4"/>
      <c r="D450" s="6"/>
    </row>
    <row r="451" spans="1:4" ht="14.25" customHeight="1" x14ac:dyDescent="0.25">
      <c r="A451" s="4"/>
      <c r="C451" s="4"/>
      <c r="D451" s="6"/>
    </row>
    <row r="452" spans="1:4" ht="14.25" customHeight="1" x14ac:dyDescent="0.25">
      <c r="A452" s="4"/>
      <c r="C452" s="4"/>
      <c r="D452" s="6"/>
    </row>
    <row r="453" spans="1:4" ht="14.25" customHeight="1" x14ac:dyDescent="0.25">
      <c r="A453" s="4"/>
      <c r="C453" s="4"/>
      <c r="D453" s="6"/>
    </row>
    <row r="454" spans="1:4" ht="14.25" customHeight="1" x14ac:dyDescent="0.25">
      <c r="A454" s="4"/>
      <c r="C454" s="4"/>
      <c r="D454" s="6"/>
    </row>
    <row r="455" spans="1:4" ht="14.25" customHeight="1" x14ac:dyDescent="0.25">
      <c r="A455" s="4"/>
      <c r="C455" s="4"/>
      <c r="D455" s="6"/>
    </row>
    <row r="456" spans="1:4" ht="14.25" customHeight="1" x14ac:dyDescent="0.25">
      <c r="A456" s="4"/>
      <c r="C456" s="4"/>
      <c r="D456" s="6"/>
    </row>
    <row r="457" spans="1:4" ht="14.25" customHeight="1" x14ac:dyDescent="0.25">
      <c r="A457" s="4"/>
      <c r="C457" s="4"/>
      <c r="D457" s="6"/>
    </row>
    <row r="458" spans="1:4" ht="14.25" customHeight="1" x14ac:dyDescent="0.25">
      <c r="A458" s="4"/>
      <c r="C458" s="4"/>
      <c r="D458" s="6"/>
    </row>
    <row r="459" spans="1:4" ht="14.25" customHeight="1" x14ac:dyDescent="0.25">
      <c r="A459" s="4"/>
      <c r="C459" s="4"/>
      <c r="D459" s="6"/>
    </row>
    <row r="460" spans="1:4" ht="14.25" customHeight="1" x14ac:dyDescent="0.25">
      <c r="A460" s="4"/>
      <c r="C460" s="4"/>
      <c r="D460" s="6"/>
    </row>
    <row r="461" spans="1:4" ht="14.25" customHeight="1" x14ac:dyDescent="0.25">
      <c r="A461" s="4"/>
      <c r="C461" s="4"/>
      <c r="D461" s="6"/>
    </row>
    <row r="462" spans="1:4" ht="14.25" customHeight="1" x14ac:dyDescent="0.25">
      <c r="A462" s="4"/>
      <c r="C462" s="4"/>
      <c r="D462" s="6"/>
    </row>
    <row r="463" spans="1:4" ht="14.25" customHeight="1" x14ac:dyDescent="0.25">
      <c r="A463" s="4"/>
      <c r="C463" s="4"/>
      <c r="D463" s="6"/>
    </row>
    <row r="464" spans="1:4" ht="14.25" customHeight="1" x14ac:dyDescent="0.25">
      <c r="A464" s="4"/>
      <c r="C464" s="4"/>
      <c r="D464" s="6"/>
    </row>
    <row r="465" spans="1:4" ht="14.25" customHeight="1" x14ac:dyDescent="0.25">
      <c r="A465" s="4"/>
      <c r="C465" s="4"/>
      <c r="D465" s="6"/>
    </row>
    <row r="466" spans="1:4" ht="14.25" customHeight="1" x14ac:dyDescent="0.25">
      <c r="A466" s="4"/>
      <c r="C466" s="4"/>
      <c r="D466" s="6"/>
    </row>
    <row r="467" spans="1:4" ht="14.25" customHeight="1" x14ac:dyDescent="0.25">
      <c r="A467" s="4"/>
      <c r="C467" s="4"/>
      <c r="D467" s="6"/>
    </row>
    <row r="468" spans="1:4" ht="14.25" customHeight="1" x14ac:dyDescent="0.25">
      <c r="A468" s="4"/>
      <c r="C468" s="4"/>
      <c r="D468" s="6"/>
    </row>
    <row r="469" spans="1:4" ht="14.25" customHeight="1" x14ac:dyDescent="0.25">
      <c r="A469" s="4"/>
      <c r="C469" s="4"/>
      <c r="D469" s="6"/>
    </row>
    <row r="470" spans="1:4" ht="14.25" customHeight="1" x14ac:dyDescent="0.25">
      <c r="A470" s="4"/>
      <c r="C470" s="4"/>
      <c r="D470" s="6"/>
    </row>
    <row r="471" spans="1:4" ht="14.25" customHeight="1" x14ac:dyDescent="0.25">
      <c r="A471" s="4"/>
      <c r="C471" s="4"/>
      <c r="D471" s="6"/>
    </row>
    <row r="472" spans="1:4" ht="14.25" customHeight="1" x14ac:dyDescent="0.25">
      <c r="A472" s="4"/>
      <c r="C472" s="4"/>
      <c r="D472" s="6"/>
    </row>
    <row r="473" spans="1:4" ht="14.25" customHeight="1" x14ac:dyDescent="0.25">
      <c r="A473" s="4"/>
      <c r="C473" s="4"/>
      <c r="D473" s="6"/>
    </row>
    <row r="474" spans="1:4" ht="14.25" customHeight="1" x14ac:dyDescent="0.25">
      <c r="A474" s="4"/>
      <c r="C474" s="4"/>
      <c r="D474" s="6"/>
    </row>
    <row r="475" spans="1:4" ht="14.25" customHeight="1" x14ac:dyDescent="0.25">
      <c r="A475" s="4"/>
      <c r="C475" s="4"/>
      <c r="D475" s="6"/>
    </row>
    <row r="476" spans="1:4" ht="14.25" customHeight="1" x14ac:dyDescent="0.25">
      <c r="A476" s="4"/>
      <c r="C476" s="4"/>
      <c r="D476" s="6"/>
    </row>
    <row r="477" spans="1:4" ht="14.25" customHeight="1" x14ac:dyDescent="0.25">
      <c r="A477" s="4"/>
      <c r="C477" s="4"/>
      <c r="D477" s="6"/>
    </row>
    <row r="478" spans="1:4" ht="14.25" customHeight="1" x14ac:dyDescent="0.25">
      <c r="A478" s="4"/>
      <c r="C478" s="4"/>
      <c r="D478" s="6"/>
    </row>
    <row r="479" spans="1:4" ht="14.25" customHeight="1" x14ac:dyDescent="0.25">
      <c r="A479" s="4"/>
      <c r="C479" s="4"/>
      <c r="D479" s="6"/>
    </row>
    <row r="480" spans="1:4" ht="14.25" customHeight="1" x14ac:dyDescent="0.25">
      <c r="A480" s="4"/>
      <c r="C480" s="4"/>
      <c r="D480" s="6"/>
    </row>
    <row r="481" spans="1:4" ht="14.25" customHeight="1" x14ac:dyDescent="0.25">
      <c r="A481" s="4"/>
      <c r="C481" s="4"/>
      <c r="D481" s="6"/>
    </row>
    <row r="482" spans="1:4" ht="14.25" customHeight="1" x14ac:dyDescent="0.25">
      <c r="A482" s="4"/>
      <c r="C482" s="4"/>
      <c r="D482" s="6"/>
    </row>
    <row r="483" spans="1:4" ht="14.25" customHeight="1" x14ac:dyDescent="0.25">
      <c r="A483" s="4"/>
      <c r="C483" s="4"/>
      <c r="D483" s="6"/>
    </row>
    <row r="484" spans="1:4" ht="14.25" customHeight="1" x14ac:dyDescent="0.25">
      <c r="A484" s="4"/>
      <c r="C484" s="4"/>
      <c r="D484" s="6"/>
    </row>
    <row r="485" spans="1:4" ht="14.25" customHeight="1" x14ac:dyDescent="0.25">
      <c r="A485" s="4"/>
      <c r="C485" s="4"/>
      <c r="D485" s="6"/>
    </row>
    <row r="486" spans="1:4" ht="14.25" customHeight="1" x14ac:dyDescent="0.25">
      <c r="A486" s="4"/>
      <c r="C486" s="4"/>
      <c r="D486" s="6"/>
    </row>
    <row r="487" spans="1:4" ht="14.25" customHeight="1" x14ac:dyDescent="0.25">
      <c r="A487" s="4"/>
      <c r="C487" s="4"/>
      <c r="D487" s="6"/>
    </row>
    <row r="488" spans="1:4" ht="14.25" customHeight="1" x14ac:dyDescent="0.25">
      <c r="A488" s="4"/>
      <c r="C488" s="4"/>
      <c r="D488" s="6"/>
    </row>
    <row r="489" spans="1:4" ht="14.25" customHeight="1" x14ac:dyDescent="0.25">
      <c r="A489" s="4"/>
      <c r="C489" s="4"/>
      <c r="D489" s="6"/>
    </row>
    <row r="490" spans="1:4" ht="14.25" customHeight="1" x14ac:dyDescent="0.25">
      <c r="A490" s="4"/>
      <c r="C490" s="4"/>
      <c r="D490" s="6"/>
    </row>
    <row r="491" spans="1:4" ht="14.25" customHeight="1" x14ac:dyDescent="0.25">
      <c r="A491" s="4"/>
      <c r="C491" s="4"/>
      <c r="D491" s="6"/>
    </row>
    <row r="492" spans="1:4" ht="14.25" customHeight="1" x14ac:dyDescent="0.25">
      <c r="A492" s="4"/>
      <c r="C492" s="4"/>
      <c r="D492" s="6"/>
    </row>
    <row r="493" spans="1:4" ht="14.25" customHeight="1" x14ac:dyDescent="0.25">
      <c r="A493" s="4"/>
      <c r="C493" s="4"/>
      <c r="D493" s="6"/>
    </row>
    <row r="494" spans="1:4" ht="14.25" customHeight="1" x14ac:dyDescent="0.25">
      <c r="A494" s="4"/>
      <c r="C494" s="4"/>
      <c r="D494" s="6"/>
    </row>
    <row r="495" spans="1:4" ht="14.25" customHeight="1" x14ac:dyDescent="0.25">
      <c r="A495" s="4"/>
      <c r="C495" s="4"/>
      <c r="D495" s="6"/>
    </row>
    <row r="496" spans="1:4" ht="14.25" customHeight="1" x14ac:dyDescent="0.25">
      <c r="A496" s="4"/>
      <c r="C496" s="4"/>
      <c r="D496" s="6"/>
    </row>
    <row r="497" spans="1:4" ht="14.25" customHeight="1" x14ac:dyDescent="0.25">
      <c r="A497" s="4"/>
      <c r="C497" s="4"/>
      <c r="D497" s="6"/>
    </row>
    <row r="498" spans="1:4" ht="14.25" customHeight="1" x14ac:dyDescent="0.25">
      <c r="A498" s="4"/>
      <c r="C498" s="4"/>
      <c r="D498" s="6"/>
    </row>
    <row r="499" spans="1:4" ht="14.25" customHeight="1" x14ac:dyDescent="0.25">
      <c r="A499" s="4"/>
      <c r="C499" s="4"/>
      <c r="D499" s="6"/>
    </row>
    <row r="500" spans="1:4" ht="14.25" customHeight="1" x14ac:dyDescent="0.25">
      <c r="A500" s="4"/>
      <c r="C500" s="4"/>
      <c r="D500" s="6"/>
    </row>
    <row r="501" spans="1:4" ht="14.25" customHeight="1" x14ac:dyDescent="0.25">
      <c r="A501" s="4"/>
      <c r="C501" s="4"/>
      <c r="D501" s="6"/>
    </row>
    <row r="502" spans="1:4" ht="14.25" customHeight="1" x14ac:dyDescent="0.25">
      <c r="A502" s="4"/>
      <c r="C502" s="4"/>
      <c r="D502" s="6"/>
    </row>
    <row r="503" spans="1:4" ht="14.25" customHeight="1" x14ac:dyDescent="0.25">
      <c r="A503" s="4"/>
      <c r="C503" s="4"/>
      <c r="D503" s="6"/>
    </row>
    <row r="504" spans="1:4" ht="14.25" customHeight="1" x14ac:dyDescent="0.25">
      <c r="A504" s="4"/>
      <c r="C504" s="4"/>
      <c r="D504" s="6"/>
    </row>
    <row r="505" spans="1:4" ht="14.25" customHeight="1" x14ac:dyDescent="0.25">
      <c r="A505" s="4"/>
      <c r="C505" s="4"/>
      <c r="D505" s="6"/>
    </row>
    <row r="506" spans="1:4" ht="14.25" customHeight="1" x14ac:dyDescent="0.25">
      <c r="A506" s="4"/>
      <c r="C506" s="4"/>
      <c r="D506" s="6"/>
    </row>
    <row r="507" spans="1:4" ht="14.25" customHeight="1" x14ac:dyDescent="0.25">
      <c r="A507" s="4"/>
      <c r="C507" s="4"/>
      <c r="D507" s="6"/>
    </row>
    <row r="508" spans="1:4" ht="14.25" customHeight="1" x14ac:dyDescent="0.25">
      <c r="A508" s="4"/>
      <c r="C508" s="4"/>
      <c r="D508" s="6"/>
    </row>
    <row r="509" spans="1:4" ht="14.25" customHeight="1" x14ac:dyDescent="0.25">
      <c r="A509" s="4"/>
      <c r="C509" s="4"/>
      <c r="D509" s="6"/>
    </row>
    <row r="510" spans="1:4" ht="14.25" customHeight="1" x14ac:dyDescent="0.25">
      <c r="A510" s="4"/>
      <c r="C510" s="4"/>
      <c r="D510" s="6"/>
    </row>
    <row r="511" spans="1:4" ht="14.25" customHeight="1" x14ac:dyDescent="0.25">
      <c r="A511" s="4"/>
      <c r="C511" s="4"/>
      <c r="D511" s="6"/>
    </row>
    <row r="512" spans="1:4" ht="14.25" customHeight="1" x14ac:dyDescent="0.25">
      <c r="A512" s="4"/>
      <c r="C512" s="4"/>
      <c r="D512" s="6"/>
    </row>
    <row r="513" spans="1:4" ht="14.25" customHeight="1" x14ac:dyDescent="0.25">
      <c r="A513" s="4"/>
      <c r="C513" s="4"/>
      <c r="D513" s="6"/>
    </row>
    <row r="514" spans="1:4" ht="14.25" customHeight="1" x14ac:dyDescent="0.25">
      <c r="A514" s="4"/>
      <c r="C514" s="4"/>
      <c r="D514" s="6"/>
    </row>
    <row r="515" spans="1:4" ht="14.25" customHeight="1" x14ac:dyDescent="0.25">
      <c r="A515" s="4"/>
      <c r="C515" s="4"/>
      <c r="D515" s="6"/>
    </row>
    <row r="516" spans="1:4" ht="14.25" customHeight="1" x14ac:dyDescent="0.25">
      <c r="A516" s="4"/>
      <c r="C516" s="4"/>
      <c r="D516" s="6"/>
    </row>
    <row r="517" spans="1:4" ht="14.25" customHeight="1" x14ac:dyDescent="0.25">
      <c r="A517" s="4"/>
      <c r="C517" s="4"/>
      <c r="D517" s="6"/>
    </row>
    <row r="518" spans="1:4" ht="14.25" customHeight="1" x14ac:dyDescent="0.25">
      <c r="A518" s="4"/>
      <c r="C518" s="4"/>
      <c r="D518" s="6"/>
    </row>
    <row r="519" spans="1:4" ht="14.25" customHeight="1" x14ac:dyDescent="0.25">
      <c r="A519" s="4"/>
      <c r="C519" s="4"/>
      <c r="D519" s="6"/>
    </row>
    <row r="520" spans="1:4" ht="14.25" customHeight="1" x14ac:dyDescent="0.25">
      <c r="A520" s="4"/>
      <c r="C520" s="4"/>
      <c r="D520" s="6"/>
    </row>
    <row r="521" spans="1:4" ht="14.25" customHeight="1" x14ac:dyDescent="0.25">
      <c r="A521" s="4"/>
      <c r="C521" s="4"/>
      <c r="D521" s="6"/>
    </row>
    <row r="522" spans="1:4" ht="14.25" customHeight="1" x14ac:dyDescent="0.25">
      <c r="A522" s="4"/>
      <c r="C522" s="4"/>
      <c r="D522" s="6"/>
    </row>
    <row r="523" spans="1:4" ht="14.25" customHeight="1" x14ac:dyDescent="0.25">
      <c r="A523" s="4"/>
      <c r="C523" s="4"/>
      <c r="D523" s="6"/>
    </row>
    <row r="524" spans="1:4" ht="14.25" customHeight="1" x14ac:dyDescent="0.25">
      <c r="A524" s="4"/>
      <c r="C524" s="4"/>
      <c r="D524" s="6"/>
    </row>
    <row r="525" spans="1:4" ht="14.25" customHeight="1" x14ac:dyDescent="0.25">
      <c r="A525" s="4"/>
      <c r="C525" s="4"/>
      <c r="D525" s="6"/>
    </row>
    <row r="526" spans="1:4" ht="14.25" customHeight="1" x14ac:dyDescent="0.25">
      <c r="A526" s="4"/>
      <c r="C526" s="4"/>
      <c r="D526" s="6"/>
    </row>
    <row r="527" spans="1:4" ht="14.25" customHeight="1" x14ac:dyDescent="0.25">
      <c r="A527" s="4"/>
      <c r="C527" s="4"/>
      <c r="D527" s="6"/>
    </row>
    <row r="528" spans="1:4" ht="14.25" customHeight="1" x14ac:dyDescent="0.25">
      <c r="A528" s="4"/>
      <c r="C528" s="4"/>
      <c r="D528" s="6"/>
    </row>
    <row r="529" spans="1:4" ht="14.25" customHeight="1" x14ac:dyDescent="0.25">
      <c r="A529" s="4"/>
      <c r="C529" s="4"/>
      <c r="D529" s="6"/>
    </row>
    <row r="530" spans="1:4" ht="14.25" customHeight="1" x14ac:dyDescent="0.25">
      <c r="A530" s="4"/>
      <c r="C530" s="4"/>
      <c r="D530" s="6"/>
    </row>
    <row r="531" spans="1:4" ht="14.25" customHeight="1" x14ac:dyDescent="0.25">
      <c r="A531" s="4"/>
      <c r="C531" s="4"/>
      <c r="D531" s="6"/>
    </row>
    <row r="532" spans="1:4" ht="14.25" customHeight="1" x14ac:dyDescent="0.25">
      <c r="A532" s="4"/>
      <c r="C532" s="4"/>
      <c r="D532" s="6"/>
    </row>
    <row r="533" spans="1:4" ht="14.25" customHeight="1" x14ac:dyDescent="0.25">
      <c r="A533" s="4"/>
      <c r="C533" s="4"/>
      <c r="D533" s="6"/>
    </row>
    <row r="534" spans="1:4" ht="14.25" customHeight="1" x14ac:dyDescent="0.25">
      <c r="A534" s="4"/>
      <c r="C534" s="4"/>
      <c r="D534" s="6"/>
    </row>
    <row r="535" spans="1:4" ht="14.25" customHeight="1" x14ac:dyDescent="0.25">
      <c r="A535" s="4"/>
      <c r="C535" s="4"/>
      <c r="D535" s="6"/>
    </row>
    <row r="536" spans="1:4" ht="14.25" customHeight="1" x14ac:dyDescent="0.25">
      <c r="A536" s="4"/>
      <c r="C536" s="4"/>
      <c r="D536" s="6"/>
    </row>
    <row r="537" spans="1:4" ht="14.25" customHeight="1" x14ac:dyDescent="0.25">
      <c r="A537" s="4"/>
      <c r="C537" s="4"/>
      <c r="D537" s="6"/>
    </row>
    <row r="538" spans="1:4" ht="14.25" customHeight="1" x14ac:dyDescent="0.25">
      <c r="A538" s="4"/>
      <c r="C538" s="4"/>
      <c r="D538" s="6"/>
    </row>
    <row r="539" spans="1:4" ht="14.25" customHeight="1" x14ac:dyDescent="0.25">
      <c r="A539" s="4"/>
      <c r="C539" s="4"/>
      <c r="D539" s="6"/>
    </row>
    <row r="540" spans="1:4" ht="14.25" customHeight="1" x14ac:dyDescent="0.25">
      <c r="A540" s="4"/>
      <c r="C540" s="4"/>
      <c r="D540" s="6"/>
    </row>
    <row r="541" spans="1:4" ht="14.25" customHeight="1" x14ac:dyDescent="0.25">
      <c r="A541" s="4"/>
      <c r="C541" s="4"/>
      <c r="D541" s="6"/>
    </row>
    <row r="542" spans="1:4" ht="14.25" customHeight="1" x14ac:dyDescent="0.25">
      <c r="A542" s="4"/>
      <c r="C542" s="4"/>
      <c r="D542" s="6"/>
    </row>
    <row r="543" spans="1:4" ht="14.25" customHeight="1" x14ac:dyDescent="0.25">
      <c r="A543" s="4"/>
      <c r="C543" s="4"/>
      <c r="D543" s="6"/>
    </row>
    <row r="544" spans="1:4" ht="14.25" customHeight="1" x14ac:dyDescent="0.25">
      <c r="A544" s="4"/>
      <c r="C544" s="4"/>
      <c r="D544" s="6"/>
    </row>
    <row r="545" spans="1:4" ht="14.25" customHeight="1" x14ac:dyDescent="0.25">
      <c r="A545" s="4"/>
      <c r="C545" s="4"/>
      <c r="D545" s="6"/>
    </row>
    <row r="546" spans="1:4" ht="14.25" customHeight="1" x14ac:dyDescent="0.25">
      <c r="A546" s="4"/>
      <c r="C546" s="4"/>
      <c r="D546" s="6"/>
    </row>
    <row r="547" spans="1:4" ht="14.25" customHeight="1" x14ac:dyDescent="0.25">
      <c r="A547" s="4"/>
      <c r="C547" s="4"/>
      <c r="D547" s="6"/>
    </row>
    <row r="548" spans="1:4" ht="14.25" customHeight="1" x14ac:dyDescent="0.25">
      <c r="A548" s="4"/>
      <c r="C548" s="4"/>
      <c r="D548" s="6"/>
    </row>
    <row r="549" spans="1:4" ht="14.25" customHeight="1" x14ac:dyDescent="0.25">
      <c r="A549" s="4"/>
      <c r="C549" s="4"/>
      <c r="D549" s="6"/>
    </row>
    <row r="550" spans="1:4" ht="14.25" customHeight="1" x14ac:dyDescent="0.25">
      <c r="A550" s="4"/>
      <c r="C550" s="4"/>
      <c r="D550" s="6"/>
    </row>
    <row r="551" spans="1:4" ht="14.25" customHeight="1" x14ac:dyDescent="0.25">
      <c r="A551" s="4"/>
      <c r="C551" s="4"/>
      <c r="D551" s="6"/>
    </row>
    <row r="552" spans="1:4" ht="14.25" customHeight="1" x14ac:dyDescent="0.25">
      <c r="A552" s="4"/>
      <c r="C552" s="4"/>
      <c r="D552" s="6"/>
    </row>
    <row r="553" spans="1:4" ht="14.25" customHeight="1" x14ac:dyDescent="0.25">
      <c r="A553" s="4"/>
      <c r="C553" s="4"/>
      <c r="D553" s="6"/>
    </row>
    <row r="554" spans="1:4" ht="14.25" customHeight="1" x14ac:dyDescent="0.25">
      <c r="A554" s="4"/>
      <c r="C554" s="4"/>
      <c r="D554" s="6"/>
    </row>
    <row r="555" spans="1:4" ht="14.25" customHeight="1" x14ac:dyDescent="0.25">
      <c r="A555" s="4"/>
      <c r="C555" s="4"/>
      <c r="D555" s="6"/>
    </row>
    <row r="556" spans="1:4" ht="14.25" customHeight="1" x14ac:dyDescent="0.25">
      <c r="A556" s="4"/>
      <c r="C556" s="4"/>
      <c r="D556" s="6"/>
    </row>
    <row r="557" spans="1:4" ht="14.25" customHeight="1" x14ac:dyDescent="0.25">
      <c r="A557" s="4"/>
      <c r="C557" s="4"/>
      <c r="D557" s="6"/>
    </row>
    <row r="558" spans="1:4" ht="14.25" customHeight="1" x14ac:dyDescent="0.25">
      <c r="A558" s="4"/>
      <c r="C558" s="4"/>
      <c r="D558" s="6"/>
    </row>
    <row r="559" spans="1:4" ht="14.25" customHeight="1" x14ac:dyDescent="0.25">
      <c r="A559" s="4"/>
      <c r="C559" s="4"/>
      <c r="D559" s="6"/>
    </row>
    <row r="560" spans="1:4" ht="14.25" customHeight="1" x14ac:dyDescent="0.25">
      <c r="A560" s="4"/>
      <c r="C560" s="4"/>
      <c r="D560" s="6"/>
    </row>
    <row r="561" spans="1:4" ht="14.25" customHeight="1" x14ac:dyDescent="0.25">
      <c r="A561" s="4"/>
      <c r="C561" s="4"/>
      <c r="D561" s="6"/>
    </row>
    <row r="562" spans="1:4" ht="14.25" customHeight="1" x14ac:dyDescent="0.25">
      <c r="A562" s="4"/>
      <c r="C562" s="4"/>
      <c r="D562" s="6"/>
    </row>
    <row r="563" spans="1:4" ht="14.25" customHeight="1" x14ac:dyDescent="0.25">
      <c r="A563" s="4"/>
      <c r="C563" s="4"/>
      <c r="D563" s="6"/>
    </row>
    <row r="564" spans="1:4" ht="14.25" customHeight="1" x14ac:dyDescent="0.25">
      <c r="A564" s="4"/>
      <c r="C564" s="4"/>
      <c r="D564" s="6"/>
    </row>
    <row r="565" spans="1:4" ht="14.25" customHeight="1" x14ac:dyDescent="0.25">
      <c r="A565" s="4"/>
      <c r="C565" s="4"/>
      <c r="D565" s="6"/>
    </row>
    <row r="566" spans="1:4" ht="14.25" customHeight="1" x14ac:dyDescent="0.25">
      <c r="A566" s="4"/>
      <c r="C566" s="4"/>
      <c r="D566" s="6"/>
    </row>
    <row r="567" spans="1:4" ht="14.25" customHeight="1" x14ac:dyDescent="0.25">
      <c r="A567" s="4"/>
      <c r="C567" s="4"/>
      <c r="D567" s="6"/>
    </row>
    <row r="568" spans="1:4" ht="14.25" customHeight="1" x14ac:dyDescent="0.25">
      <c r="A568" s="4"/>
      <c r="C568" s="4"/>
      <c r="D568" s="6"/>
    </row>
    <row r="569" spans="1:4" ht="14.25" customHeight="1" x14ac:dyDescent="0.25">
      <c r="A569" s="4"/>
      <c r="C569" s="4"/>
      <c r="D569" s="6"/>
    </row>
    <row r="570" spans="1:4" ht="14.25" customHeight="1" x14ac:dyDescent="0.25">
      <c r="A570" s="4"/>
      <c r="C570" s="4"/>
      <c r="D570" s="6"/>
    </row>
    <row r="571" spans="1:4" ht="14.25" customHeight="1" x14ac:dyDescent="0.25">
      <c r="A571" s="4"/>
      <c r="C571" s="4"/>
      <c r="D571" s="6"/>
    </row>
    <row r="572" spans="1:4" ht="14.25" customHeight="1" x14ac:dyDescent="0.25">
      <c r="A572" s="4"/>
      <c r="C572" s="4"/>
      <c r="D572" s="6"/>
    </row>
    <row r="573" spans="1:4" ht="14.25" customHeight="1" x14ac:dyDescent="0.25">
      <c r="A573" s="4"/>
      <c r="C573" s="4"/>
      <c r="D573" s="6"/>
    </row>
    <row r="574" spans="1:4" ht="14.25" customHeight="1" x14ac:dyDescent="0.25">
      <c r="A574" s="4"/>
      <c r="C574" s="4"/>
      <c r="D574" s="6"/>
    </row>
    <row r="575" spans="1:4" ht="14.25" customHeight="1" x14ac:dyDescent="0.25">
      <c r="A575" s="4"/>
      <c r="C575" s="4"/>
      <c r="D575" s="6"/>
    </row>
    <row r="576" spans="1:4" ht="14.25" customHeight="1" x14ac:dyDescent="0.25">
      <c r="A576" s="4"/>
      <c r="C576" s="4"/>
      <c r="D576" s="6"/>
    </row>
    <row r="577" spans="1:4" ht="14.25" customHeight="1" x14ac:dyDescent="0.25">
      <c r="A577" s="4"/>
      <c r="C577" s="4"/>
      <c r="D577" s="6"/>
    </row>
    <row r="578" spans="1:4" ht="14.25" customHeight="1" x14ac:dyDescent="0.25">
      <c r="A578" s="4"/>
      <c r="C578" s="4"/>
      <c r="D578" s="6"/>
    </row>
    <row r="579" spans="1:4" ht="14.25" customHeight="1" x14ac:dyDescent="0.25">
      <c r="A579" s="4"/>
      <c r="C579" s="4"/>
      <c r="D579" s="6"/>
    </row>
    <row r="580" spans="1:4" ht="14.25" customHeight="1" x14ac:dyDescent="0.25">
      <c r="A580" s="4"/>
      <c r="C580" s="4"/>
      <c r="D580" s="6"/>
    </row>
    <row r="581" spans="1:4" ht="14.25" customHeight="1" x14ac:dyDescent="0.25">
      <c r="A581" s="4"/>
      <c r="C581" s="4"/>
      <c r="D581" s="6"/>
    </row>
    <row r="582" spans="1:4" ht="14.25" customHeight="1" x14ac:dyDescent="0.25">
      <c r="A582" s="4"/>
      <c r="C582" s="4"/>
      <c r="D582" s="6"/>
    </row>
    <row r="583" spans="1:4" ht="14.25" customHeight="1" x14ac:dyDescent="0.25">
      <c r="A583" s="4"/>
      <c r="C583" s="4"/>
      <c r="D583" s="6"/>
    </row>
    <row r="584" spans="1:4" ht="14.25" customHeight="1" x14ac:dyDescent="0.25">
      <c r="A584" s="4"/>
      <c r="C584" s="4"/>
      <c r="D584" s="6"/>
    </row>
    <row r="585" spans="1:4" ht="14.25" customHeight="1" x14ac:dyDescent="0.25">
      <c r="A585" s="4"/>
      <c r="C585" s="4"/>
      <c r="D585" s="6"/>
    </row>
    <row r="586" spans="1:4" ht="14.25" customHeight="1" x14ac:dyDescent="0.25">
      <c r="A586" s="4"/>
      <c r="C586" s="4"/>
      <c r="D586" s="6"/>
    </row>
    <row r="587" spans="1:4" ht="14.25" customHeight="1" x14ac:dyDescent="0.25">
      <c r="A587" s="4"/>
      <c r="C587" s="4"/>
      <c r="D587" s="6"/>
    </row>
    <row r="588" spans="1:4" ht="14.25" customHeight="1" x14ac:dyDescent="0.25">
      <c r="A588" s="4"/>
      <c r="C588" s="4"/>
      <c r="D588" s="6"/>
    </row>
    <row r="589" spans="1:4" ht="14.25" customHeight="1" x14ac:dyDescent="0.25">
      <c r="A589" s="4"/>
      <c r="C589" s="4"/>
      <c r="D589" s="6"/>
    </row>
    <row r="590" spans="1:4" ht="14.25" customHeight="1" x14ac:dyDescent="0.25">
      <c r="A590" s="4"/>
      <c r="C590" s="4"/>
      <c r="D590" s="6"/>
    </row>
    <row r="591" spans="1:4" ht="14.25" customHeight="1" x14ac:dyDescent="0.25">
      <c r="A591" s="4"/>
      <c r="C591" s="4"/>
      <c r="D591" s="6"/>
    </row>
    <row r="592" spans="1:4" ht="14.25" customHeight="1" x14ac:dyDescent="0.25">
      <c r="A592" s="4"/>
      <c r="C592" s="4"/>
      <c r="D592" s="6"/>
    </row>
    <row r="593" spans="1:4" ht="14.25" customHeight="1" x14ac:dyDescent="0.25">
      <c r="A593" s="4"/>
      <c r="C593" s="4"/>
      <c r="D593" s="6"/>
    </row>
    <row r="594" spans="1:4" ht="14.25" customHeight="1" x14ac:dyDescent="0.25">
      <c r="A594" s="4"/>
      <c r="C594" s="4"/>
      <c r="D594" s="6"/>
    </row>
    <row r="595" spans="1:4" ht="14.25" customHeight="1" x14ac:dyDescent="0.25">
      <c r="A595" s="4"/>
      <c r="C595" s="4"/>
      <c r="D595" s="6"/>
    </row>
    <row r="596" spans="1:4" ht="14.25" customHeight="1" x14ac:dyDescent="0.25">
      <c r="A596" s="4"/>
      <c r="C596" s="4"/>
      <c r="D596" s="6"/>
    </row>
    <row r="597" spans="1:4" ht="14.25" customHeight="1" x14ac:dyDescent="0.25">
      <c r="A597" s="4"/>
      <c r="C597" s="4"/>
      <c r="D597" s="6"/>
    </row>
    <row r="598" spans="1:4" ht="14.25" customHeight="1" x14ac:dyDescent="0.25">
      <c r="A598" s="4"/>
      <c r="C598" s="4"/>
      <c r="D598" s="6"/>
    </row>
    <row r="599" spans="1:4" ht="14.25" customHeight="1" x14ac:dyDescent="0.25">
      <c r="A599" s="4"/>
      <c r="C599" s="4"/>
      <c r="D599" s="6"/>
    </row>
    <row r="600" spans="1:4" ht="14.25" customHeight="1" x14ac:dyDescent="0.25">
      <c r="A600" s="4"/>
      <c r="C600" s="4"/>
      <c r="D600" s="6"/>
    </row>
    <row r="601" spans="1:4" ht="14.25" customHeight="1" x14ac:dyDescent="0.25">
      <c r="A601" s="4"/>
      <c r="C601" s="4"/>
      <c r="D601" s="6"/>
    </row>
    <row r="602" spans="1:4" ht="14.25" customHeight="1" x14ac:dyDescent="0.25">
      <c r="A602" s="4"/>
      <c r="C602" s="4"/>
      <c r="D602" s="6"/>
    </row>
    <row r="603" spans="1:4" ht="14.25" customHeight="1" x14ac:dyDescent="0.25">
      <c r="A603" s="4"/>
      <c r="C603" s="4"/>
      <c r="D603" s="6"/>
    </row>
    <row r="604" spans="1:4" ht="14.25" customHeight="1" x14ac:dyDescent="0.25">
      <c r="A604" s="4"/>
      <c r="C604" s="4"/>
      <c r="D604" s="6"/>
    </row>
    <row r="605" spans="1:4" ht="14.25" customHeight="1" x14ac:dyDescent="0.25">
      <c r="A605" s="4"/>
      <c r="C605" s="4"/>
      <c r="D605" s="6"/>
    </row>
    <row r="606" spans="1:4" ht="14.25" customHeight="1" x14ac:dyDescent="0.25">
      <c r="A606" s="4"/>
      <c r="C606" s="4"/>
      <c r="D606" s="6"/>
    </row>
    <row r="607" spans="1:4" ht="14.25" customHeight="1" x14ac:dyDescent="0.25">
      <c r="A607" s="4"/>
      <c r="C607" s="4"/>
      <c r="D607" s="6"/>
    </row>
    <row r="608" spans="1:4" ht="14.25" customHeight="1" x14ac:dyDescent="0.25">
      <c r="A608" s="4"/>
      <c r="C608" s="4"/>
      <c r="D608" s="6"/>
    </row>
    <row r="609" spans="1:4" ht="14.25" customHeight="1" x14ac:dyDescent="0.25">
      <c r="A609" s="4"/>
      <c r="C609" s="4"/>
      <c r="D609" s="6"/>
    </row>
    <row r="610" spans="1:4" ht="14.25" customHeight="1" x14ac:dyDescent="0.25">
      <c r="A610" s="4"/>
      <c r="C610" s="4"/>
      <c r="D610" s="6"/>
    </row>
    <row r="611" spans="1:4" ht="14.25" customHeight="1" x14ac:dyDescent="0.25">
      <c r="A611" s="4"/>
      <c r="C611" s="4"/>
      <c r="D611" s="6"/>
    </row>
    <row r="612" spans="1:4" ht="14.25" customHeight="1" x14ac:dyDescent="0.25">
      <c r="A612" s="4"/>
      <c r="C612" s="4"/>
      <c r="D612" s="6"/>
    </row>
    <row r="613" spans="1:4" ht="14.25" customHeight="1" x14ac:dyDescent="0.25">
      <c r="A613" s="4"/>
      <c r="C613" s="4"/>
      <c r="D613" s="6"/>
    </row>
    <row r="614" spans="1:4" ht="14.25" customHeight="1" x14ac:dyDescent="0.25">
      <c r="A614" s="4"/>
      <c r="C614" s="4"/>
      <c r="D614" s="6"/>
    </row>
    <row r="615" spans="1:4" ht="14.25" customHeight="1" x14ac:dyDescent="0.25">
      <c r="A615" s="4"/>
      <c r="C615" s="4"/>
      <c r="D615" s="6"/>
    </row>
    <row r="616" spans="1:4" ht="14.25" customHeight="1" x14ac:dyDescent="0.25">
      <c r="A616" s="4"/>
      <c r="C616" s="4"/>
      <c r="D616" s="6"/>
    </row>
    <row r="617" spans="1:4" ht="14.25" customHeight="1" x14ac:dyDescent="0.25">
      <c r="A617" s="4"/>
      <c r="C617" s="4"/>
      <c r="D617" s="6"/>
    </row>
    <row r="618" spans="1:4" ht="14.25" customHeight="1" x14ac:dyDescent="0.25">
      <c r="A618" s="4"/>
      <c r="C618" s="4"/>
      <c r="D618" s="6"/>
    </row>
    <row r="619" spans="1:4" ht="14.25" customHeight="1" x14ac:dyDescent="0.25">
      <c r="A619" s="4"/>
      <c r="C619" s="4"/>
      <c r="D619" s="6"/>
    </row>
    <row r="620" spans="1:4" ht="14.25" customHeight="1" x14ac:dyDescent="0.25">
      <c r="A620" s="4"/>
      <c r="C620" s="4"/>
      <c r="D620" s="6"/>
    </row>
    <row r="621" spans="1:4" ht="14.25" customHeight="1" x14ac:dyDescent="0.25">
      <c r="A621" s="4"/>
      <c r="C621" s="4"/>
      <c r="D621" s="6"/>
    </row>
    <row r="622" spans="1:4" ht="14.25" customHeight="1" x14ac:dyDescent="0.25">
      <c r="A622" s="4"/>
      <c r="C622" s="4"/>
      <c r="D622" s="6"/>
    </row>
    <row r="623" spans="1:4" ht="14.25" customHeight="1" x14ac:dyDescent="0.25">
      <c r="A623" s="4"/>
      <c r="C623" s="4"/>
      <c r="D623" s="6"/>
    </row>
    <row r="624" spans="1:4" ht="14.25" customHeight="1" x14ac:dyDescent="0.25">
      <c r="A624" s="4"/>
      <c r="C624" s="4"/>
      <c r="D624" s="6"/>
    </row>
    <row r="625" spans="1:4" ht="14.25" customHeight="1" x14ac:dyDescent="0.25">
      <c r="A625" s="4"/>
      <c r="C625" s="4"/>
      <c r="D625" s="6"/>
    </row>
    <row r="626" spans="1:4" ht="14.25" customHeight="1" x14ac:dyDescent="0.25">
      <c r="A626" s="4"/>
      <c r="C626" s="4"/>
      <c r="D626" s="6"/>
    </row>
    <row r="627" spans="1:4" ht="14.25" customHeight="1" x14ac:dyDescent="0.25">
      <c r="A627" s="4"/>
      <c r="C627" s="4"/>
      <c r="D627" s="6"/>
    </row>
    <row r="628" spans="1:4" ht="14.25" customHeight="1" x14ac:dyDescent="0.25">
      <c r="A628" s="4"/>
      <c r="C628" s="4"/>
      <c r="D628" s="6"/>
    </row>
    <row r="629" spans="1:4" ht="14.25" customHeight="1" x14ac:dyDescent="0.25">
      <c r="A629" s="4"/>
      <c r="C629" s="4"/>
      <c r="D629" s="6"/>
    </row>
    <row r="630" spans="1:4" ht="14.25" customHeight="1" x14ac:dyDescent="0.25">
      <c r="A630" s="4"/>
      <c r="C630" s="4"/>
      <c r="D630" s="6"/>
    </row>
    <row r="631" spans="1:4" ht="14.25" customHeight="1" x14ac:dyDescent="0.25">
      <c r="A631" s="4"/>
      <c r="C631" s="4"/>
      <c r="D631" s="6"/>
    </row>
    <row r="632" spans="1:4" ht="14.25" customHeight="1" x14ac:dyDescent="0.25">
      <c r="A632" s="4"/>
      <c r="C632" s="4"/>
      <c r="D632" s="6"/>
    </row>
    <row r="633" spans="1:4" ht="14.25" customHeight="1" x14ac:dyDescent="0.25">
      <c r="A633" s="4"/>
      <c r="C633" s="4"/>
      <c r="D633" s="6"/>
    </row>
    <row r="634" spans="1:4" ht="14.25" customHeight="1" x14ac:dyDescent="0.25">
      <c r="A634" s="4"/>
      <c r="C634" s="4"/>
      <c r="D634" s="6"/>
    </row>
    <row r="635" spans="1:4" ht="14.25" customHeight="1" x14ac:dyDescent="0.25">
      <c r="A635" s="4"/>
      <c r="C635" s="4"/>
      <c r="D635" s="6"/>
    </row>
    <row r="636" spans="1:4" ht="14.25" customHeight="1" x14ac:dyDescent="0.25">
      <c r="A636" s="4"/>
      <c r="C636" s="4"/>
      <c r="D636" s="6"/>
    </row>
    <row r="637" spans="1:4" ht="14.25" customHeight="1" x14ac:dyDescent="0.25">
      <c r="A637" s="4"/>
      <c r="C637" s="4"/>
      <c r="D637" s="6"/>
    </row>
    <row r="638" spans="1:4" ht="14.25" customHeight="1" x14ac:dyDescent="0.25">
      <c r="A638" s="4"/>
      <c r="C638" s="4"/>
      <c r="D638" s="6"/>
    </row>
    <row r="639" spans="1:4" ht="14.25" customHeight="1" x14ac:dyDescent="0.25">
      <c r="A639" s="4"/>
      <c r="C639" s="4"/>
      <c r="D639" s="6"/>
    </row>
    <row r="640" spans="1:4" ht="14.25" customHeight="1" x14ac:dyDescent="0.25">
      <c r="A640" s="4"/>
      <c r="C640" s="4"/>
      <c r="D640" s="6"/>
    </row>
    <row r="641" spans="1:4" ht="14.25" customHeight="1" x14ac:dyDescent="0.25">
      <c r="A641" s="4"/>
      <c r="C641" s="4"/>
      <c r="D641" s="6"/>
    </row>
    <row r="642" spans="1:4" ht="14.25" customHeight="1" x14ac:dyDescent="0.25">
      <c r="A642" s="4"/>
      <c r="C642" s="4"/>
      <c r="D642" s="6"/>
    </row>
    <row r="643" spans="1:4" ht="14.25" customHeight="1" x14ac:dyDescent="0.25">
      <c r="A643" s="4"/>
      <c r="C643" s="4"/>
      <c r="D643" s="6"/>
    </row>
    <row r="644" spans="1:4" ht="14.25" customHeight="1" x14ac:dyDescent="0.25">
      <c r="A644" s="4"/>
      <c r="C644" s="4"/>
      <c r="D644" s="6"/>
    </row>
    <row r="645" spans="1:4" ht="14.25" customHeight="1" x14ac:dyDescent="0.25">
      <c r="A645" s="4"/>
      <c r="C645" s="4"/>
      <c r="D645" s="6"/>
    </row>
    <row r="646" spans="1:4" ht="14.25" customHeight="1" x14ac:dyDescent="0.25">
      <c r="A646" s="4"/>
      <c r="C646" s="4"/>
      <c r="D646" s="6"/>
    </row>
    <row r="647" spans="1:4" ht="14.25" customHeight="1" x14ac:dyDescent="0.25">
      <c r="A647" s="4"/>
      <c r="C647" s="4"/>
      <c r="D647" s="6"/>
    </row>
    <row r="648" spans="1:4" ht="14.25" customHeight="1" x14ac:dyDescent="0.25">
      <c r="A648" s="4"/>
      <c r="C648" s="4"/>
      <c r="D648" s="6"/>
    </row>
    <row r="649" spans="1:4" ht="14.25" customHeight="1" x14ac:dyDescent="0.25">
      <c r="A649" s="4"/>
      <c r="C649" s="4"/>
      <c r="D649" s="6"/>
    </row>
    <row r="650" spans="1:4" ht="14.25" customHeight="1" x14ac:dyDescent="0.25">
      <c r="A650" s="4"/>
      <c r="C650" s="4"/>
      <c r="D650" s="6"/>
    </row>
    <row r="651" spans="1:4" ht="14.25" customHeight="1" x14ac:dyDescent="0.25">
      <c r="A651" s="4"/>
      <c r="C651" s="4"/>
      <c r="D651" s="6"/>
    </row>
    <row r="652" spans="1:4" ht="14.25" customHeight="1" x14ac:dyDescent="0.25">
      <c r="A652" s="4"/>
      <c r="C652" s="4"/>
      <c r="D652" s="6"/>
    </row>
    <row r="653" spans="1:4" ht="14.25" customHeight="1" x14ac:dyDescent="0.25">
      <c r="A653" s="4"/>
      <c r="C653" s="4"/>
      <c r="D653" s="6"/>
    </row>
    <row r="654" spans="1:4" ht="14.25" customHeight="1" x14ac:dyDescent="0.25">
      <c r="A654" s="4"/>
      <c r="C654" s="4"/>
      <c r="D654" s="6"/>
    </row>
    <row r="655" spans="1:4" ht="14.25" customHeight="1" x14ac:dyDescent="0.25">
      <c r="A655" s="4"/>
      <c r="C655" s="4"/>
      <c r="D655" s="6"/>
    </row>
    <row r="656" spans="1:4" ht="14.25" customHeight="1" x14ac:dyDescent="0.25">
      <c r="A656" s="4"/>
      <c r="C656" s="4"/>
      <c r="D656" s="6"/>
    </row>
    <row r="657" spans="1:4" ht="14.25" customHeight="1" x14ac:dyDescent="0.25">
      <c r="A657" s="4"/>
      <c r="C657" s="4"/>
      <c r="D657" s="6"/>
    </row>
    <row r="658" spans="1:4" ht="14.25" customHeight="1" x14ac:dyDescent="0.25">
      <c r="A658" s="4"/>
      <c r="C658" s="4"/>
      <c r="D658" s="6"/>
    </row>
    <row r="659" spans="1:4" ht="14.25" customHeight="1" x14ac:dyDescent="0.25">
      <c r="A659" s="4"/>
      <c r="C659" s="4"/>
      <c r="D659" s="6"/>
    </row>
    <row r="660" spans="1:4" ht="14.25" customHeight="1" x14ac:dyDescent="0.25">
      <c r="A660" s="4"/>
      <c r="C660" s="4"/>
      <c r="D660" s="6"/>
    </row>
    <row r="661" spans="1:4" ht="14.25" customHeight="1" x14ac:dyDescent="0.25">
      <c r="A661" s="4"/>
      <c r="C661" s="4"/>
      <c r="D661" s="6"/>
    </row>
    <row r="662" spans="1:4" ht="14.25" customHeight="1" x14ac:dyDescent="0.25">
      <c r="A662" s="4"/>
      <c r="C662" s="4"/>
      <c r="D662" s="6"/>
    </row>
    <row r="663" spans="1:4" ht="14.25" customHeight="1" x14ac:dyDescent="0.25">
      <c r="A663" s="4"/>
      <c r="C663" s="4"/>
      <c r="D663" s="6"/>
    </row>
    <row r="664" spans="1:4" ht="14.25" customHeight="1" x14ac:dyDescent="0.25">
      <c r="A664" s="4"/>
      <c r="C664" s="4"/>
      <c r="D664" s="6"/>
    </row>
    <row r="665" spans="1:4" ht="14.25" customHeight="1" x14ac:dyDescent="0.25">
      <c r="A665" s="4"/>
      <c r="C665" s="4"/>
      <c r="D665" s="6"/>
    </row>
    <row r="666" spans="1:4" ht="14.25" customHeight="1" x14ac:dyDescent="0.25">
      <c r="A666" s="4"/>
      <c r="C666" s="4"/>
      <c r="D666" s="6"/>
    </row>
    <row r="667" spans="1:4" ht="14.25" customHeight="1" x14ac:dyDescent="0.25">
      <c r="A667" s="4"/>
      <c r="C667" s="4"/>
      <c r="D667" s="6"/>
    </row>
    <row r="668" spans="1:4" ht="14.25" customHeight="1" x14ac:dyDescent="0.25">
      <c r="A668" s="4"/>
      <c r="C668" s="4"/>
      <c r="D668" s="6"/>
    </row>
    <row r="669" spans="1:4" ht="14.25" customHeight="1" x14ac:dyDescent="0.25">
      <c r="A669" s="4"/>
      <c r="C669" s="4"/>
      <c r="D669" s="6"/>
    </row>
    <row r="670" spans="1:4" ht="14.25" customHeight="1" x14ac:dyDescent="0.25">
      <c r="A670" s="4"/>
      <c r="C670" s="4"/>
      <c r="D670" s="6"/>
    </row>
    <row r="671" spans="1:4" ht="14.25" customHeight="1" x14ac:dyDescent="0.25">
      <c r="A671" s="4"/>
      <c r="C671" s="4"/>
      <c r="D671" s="6"/>
    </row>
    <row r="672" spans="1:4" ht="14.25" customHeight="1" x14ac:dyDescent="0.25">
      <c r="A672" s="4"/>
      <c r="C672" s="4"/>
      <c r="D672" s="6"/>
    </row>
    <row r="673" spans="1:4" ht="14.25" customHeight="1" x14ac:dyDescent="0.25">
      <c r="A673" s="4"/>
      <c r="C673" s="4"/>
      <c r="D673" s="6"/>
    </row>
    <row r="674" spans="1:4" ht="14.25" customHeight="1" x14ac:dyDescent="0.25">
      <c r="A674" s="4"/>
      <c r="C674" s="4"/>
      <c r="D674" s="6"/>
    </row>
    <row r="675" spans="1:4" ht="14.25" customHeight="1" x14ac:dyDescent="0.25">
      <c r="A675" s="4"/>
      <c r="C675" s="4"/>
      <c r="D675" s="6"/>
    </row>
    <row r="676" spans="1:4" ht="14.25" customHeight="1" x14ac:dyDescent="0.25">
      <c r="A676" s="4"/>
      <c r="C676" s="4"/>
      <c r="D676" s="6"/>
    </row>
    <row r="677" spans="1:4" ht="14.25" customHeight="1" x14ac:dyDescent="0.25">
      <c r="A677" s="4"/>
      <c r="C677" s="4"/>
      <c r="D677" s="6"/>
    </row>
    <row r="678" spans="1:4" ht="14.25" customHeight="1" x14ac:dyDescent="0.25">
      <c r="A678" s="4"/>
      <c r="C678" s="4"/>
      <c r="D678" s="6"/>
    </row>
    <row r="679" spans="1:4" ht="14.25" customHeight="1" x14ac:dyDescent="0.25">
      <c r="A679" s="4"/>
      <c r="C679" s="4"/>
      <c r="D679" s="6"/>
    </row>
    <row r="680" spans="1:4" ht="14.25" customHeight="1" x14ac:dyDescent="0.25">
      <c r="A680" s="4"/>
      <c r="C680" s="4"/>
      <c r="D680" s="6"/>
    </row>
    <row r="681" spans="1:4" ht="14.25" customHeight="1" x14ac:dyDescent="0.25">
      <c r="A681" s="4"/>
      <c r="C681" s="4"/>
      <c r="D681" s="6"/>
    </row>
    <row r="682" spans="1:4" ht="14.25" customHeight="1" x14ac:dyDescent="0.25">
      <c r="A682" s="4"/>
      <c r="C682" s="4"/>
      <c r="D682" s="6"/>
    </row>
    <row r="683" spans="1:4" ht="14.25" customHeight="1" x14ac:dyDescent="0.25">
      <c r="A683" s="4"/>
      <c r="C683" s="4"/>
      <c r="D683" s="6"/>
    </row>
    <row r="684" spans="1:4" ht="14.25" customHeight="1" x14ac:dyDescent="0.25">
      <c r="A684" s="4"/>
      <c r="C684" s="4"/>
      <c r="D684" s="6"/>
    </row>
    <row r="685" spans="1:4" ht="14.25" customHeight="1" x14ac:dyDescent="0.25">
      <c r="A685" s="4"/>
      <c r="C685" s="4"/>
      <c r="D685" s="6"/>
    </row>
    <row r="686" spans="1:4" ht="14.25" customHeight="1" x14ac:dyDescent="0.25">
      <c r="A686" s="4"/>
      <c r="C686" s="4"/>
      <c r="D686" s="6"/>
    </row>
    <row r="687" spans="1:4" ht="14.25" customHeight="1" x14ac:dyDescent="0.25">
      <c r="A687" s="4"/>
      <c r="C687" s="4"/>
      <c r="D687" s="6"/>
    </row>
    <row r="688" spans="1:4" ht="14.25" customHeight="1" x14ac:dyDescent="0.25">
      <c r="A688" s="4"/>
      <c r="C688" s="4"/>
      <c r="D688" s="6"/>
    </row>
    <row r="689" spans="1:4" ht="14.25" customHeight="1" x14ac:dyDescent="0.25">
      <c r="A689" s="4"/>
      <c r="C689" s="4"/>
      <c r="D689" s="6"/>
    </row>
    <row r="690" spans="1:4" ht="14.25" customHeight="1" x14ac:dyDescent="0.25">
      <c r="A690" s="4"/>
      <c r="C690" s="4"/>
      <c r="D690" s="6"/>
    </row>
    <row r="691" spans="1:4" ht="14.25" customHeight="1" x14ac:dyDescent="0.25">
      <c r="A691" s="4"/>
      <c r="C691" s="4"/>
      <c r="D691" s="6"/>
    </row>
    <row r="692" spans="1:4" ht="14.25" customHeight="1" x14ac:dyDescent="0.25">
      <c r="A692" s="4"/>
      <c r="C692" s="4"/>
      <c r="D692" s="6"/>
    </row>
    <row r="693" spans="1:4" ht="14.25" customHeight="1" x14ac:dyDescent="0.25">
      <c r="A693" s="4"/>
      <c r="C693" s="4"/>
      <c r="D693" s="6"/>
    </row>
    <row r="694" spans="1:4" ht="14.25" customHeight="1" x14ac:dyDescent="0.25">
      <c r="A694" s="4"/>
      <c r="C694" s="4"/>
      <c r="D694" s="6"/>
    </row>
    <row r="695" spans="1:4" ht="14.25" customHeight="1" x14ac:dyDescent="0.25">
      <c r="A695" s="4"/>
      <c r="C695" s="4"/>
      <c r="D695" s="6"/>
    </row>
    <row r="696" spans="1:4" ht="14.25" customHeight="1" x14ac:dyDescent="0.25">
      <c r="A696" s="4"/>
      <c r="C696" s="4"/>
      <c r="D696" s="6"/>
    </row>
    <row r="697" spans="1:4" ht="14.25" customHeight="1" x14ac:dyDescent="0.25">
      <c r="A697" s="4"/>
      <c r="C697" s="4"/>
      <c r="D697" s="6"/>
    </row>
    <row r="698" spans="1:4" ht="14.25" customHeight="1" x14ac:dyDescent="0.25">
      <c r="A698" s="4"/>
      <c r="C698" s="4"/>
      <c r="D698" s="6"/>
    </row>
    <row r="699" spans="1:4" ht="14.25" customHeight="1" x14ac:dyDescent="0.25">
      <c r="A699" s="4"/>
      <c r="C699" s="4"/>
      <c r="D699" s="6"/>
    </row>
    <row r="700" spans="1:4" ht="14.25" customHeight="1" x14ac:dyDescent="0.25">
      <c r="A700" s="4"/>
      <c r="C700" s="4"/>
      <c r="D700" s="6"/>
    </row>
    <row r="701" spans="1:4" ht="14.25" customHeight="1" x14ac:dyDescent="0.25">
      <c r="A701" s="4"/>
      <c r="C701" s="4"/>
      <c r="D701" s="6"/>
    </row>
    <row r="702" spans="1:4" ht="14.25" customHeight="1" x14ac:dyDescent="0.25">
      <c r="A702" s="4"/>
      <c r="C702" s="4"/>
      <c r="D702" s="6"/>
    </row>
    <row r="703" spans="1:4" ht="14.25" customHeight="1" x14ac:dyDescent="0.25">
      <c r="A703" s="4"/>
      <c r="C703" s="4"/>
      <c r="D703" s="6"/>
    </row>
    <row r="704" spans="1:4" ht="14.25" customHeight="1" x14ac:dyDescent="0.25">
      <c r="A704" s="4"/>
      <c r="C704" s="4"/>
      <c r="D704" s="6"/>
    </row>
    <row r="705" spans="1:4" ht="14.25" customHeight="1" x14ac:dyDescent="0.25">
      <c r="A705" s="4"/>
      <c r="C705" s="4"/>
      <c r="D705" s="6"/>
    </row>
    <row r="706" spans="1:4" ht="14.25" customHeight="1" x14ac:dyDescent="0.25">
      <c r="A706" s="4"/>
      <c r="C706" s="4"/>
      <c r="D706" s="6"/>
    </row>
    <row r="707" spans="1:4" ht="14.25" customHeight="1" x14ac:dyDescent="0.25">
      <c r="A707" s="4"/>
      <c r="C707" s="4"/>
      <c r="D707" s="6"/>
    </row>
    <row r="708" spans="1:4" ht="14.25" customHeight="1" x14ac:dyDescent="0.25">
      <c r="A708" s="4"/>
      <c r="C708" s="4"/>
      <c r="D708" s="6"/>
    </row>
    <row r="709" spans="1:4" ht="14.25" customHeight="1" x14ac:dyDescent="0.25">
      <c r="A709" s="4"/>
      <c r="C709" s="4"/>
      <c r="D709" s="6"/>
    </row>
    <row r="710" spans="1:4" ht="14.25" customHeight="1" x14ac:dyDescent="0.25">
      <c r="A710" s="4"/>
      <c r="C710" s="4"/>
      <c r="D710" s="6"/>
    </row>
    <row r="711" spans="1:4" ht="14.25" customHeight="1" x14ac:dyDescent="0.25">
      <c r="A711" s="4"/>
      <c r="C711" s="4"/>
      <c r="D711" s="6"/>
    </row>
    <row r="712" spans="1:4" ht="14.25" customHeight="1" x14ac:dyDescent="0.25">
      <c r="A712" s="4"/>
      <c r="C712" s="4"/>
      <c r="D712" s="6"/>
    </row>
    <row r="713" spans="1:4" ht="14.25" customHeight="1" x14ac:dyDescent="0.25">
      <c r="A713" s="4"/>
      <c r="C713" s="4"/>
      <c r="D713" s="6"/>
    </row>
    <row r="714" spans="1:4" ht="14.25" customHeight="1" x14ac:dyDescent="0.25">
      <c r="A714" s="4"/>
      <c r="C714" s="4"/>
      <c r="D714" s="6"/>
    </row>
    <row r="715" spans="1:4" ht="14.25" customHeight="1" x14ac:dyDescent="0.25">
      <c r="A715" s="4"/>
      <c r="C715" s="4"/>
      <c r="D715" s="6"/>
    </row>
    <row r="716" spans="1:4" ht="14.25" customHeight="1" x14ac:dyDescent="0.25">
      <c r="A716" s="4"/>
      <c r="C716" s="4"/>
      <c r="D716" s="6"/>
    </row>
    <row r="717" spans="1:4" ht="14.25" customHeight="1" x14ac:dyDescent="0.25">
      <c r="A717" s="4"/>
      <c r="C717" s="4"/>
      <c r="D717" s="6"/>
    </row>
    <row r="718" spans="1:4" ht="14.25" customHeight="1" x14ac:dyDescent="0.25">
      <c r="A718" s="4"/>
      <c r="C718" s="4"/>
      <c r="D718" s="6"/>
    </row>
    <row r="719" spans="1:4" ht="14.25" customHeight="1" x14ac:dyDescent="0.25">
      <c r="A719" s="4"/>
      <c r="C719" s="4"/>
      <c r="D719" s="6"/>
    </row>
    <row r="720" spans="1:4" ht="14.25" customHeight="1" x14ac:dyDescent="0.25">
      <c r="A720" s="4"/>
      <c r="C720" s="4"/>
      <c r="D720" s="6"/>
    </row>
    <row r="721" spans="1:4" ht="14.25" customHeight="1" x14ac:dyDescent="0.25">
      <c r="A721" s="4"/>
      <c r="C721" s="4"/>
      <c r="D721" s="6"/>
    </row>
    <row r="722" spans="1:4" ht="14.25" customHeight="1" x14ac:dyDescent="0.25">
      <c r="A722" s="4"/>
      <c r="C722" s="4"/>
      <c r="D722" s="6"/>
    </row>
    <row r="723" spans="1:4" ht="14.25" customHeight="1" x14ac:dyDescent="0.25">
      <c r="A723" s="4"/>
      <c r="C723" s="4"/>
      <c r="D723" s="6"/>
    </row>
    <row r="724" spans="1:4" ht="14.25" customHeight="1" x14ac:dyDescent="0.25">
      <c r="A724" s="4"/>
      <c r="C724" s="4"/>
      <c r="D724" s="6"/>
    </row>
    <row r="725" spans="1:4" ht="14.25" customHeight="1" x14ac:dyDescent="0.25">
      <c r="A725" s="4"/>
      <c r="C725" s="4"/>
      <c r="D725" s="6"/>
    </row>
    <row r="726" spans="1:4" ht="14.25" customHeight="1" x14ac:dyDescent="0.25">
      <c r="A726" s="4"/>
      <c r="C726" s="4"/>
      <c r="D726" s="6"/>
    </row>
    <row r="727" spans="1:4" ht="14.25" customHeight="1" x14ac:dyDescent="0.25">
      <c r="A727" s="4"/>
      <c r="C727" s="4"/>
      <c r="D727" s="6"/>
    </row>
    <row r="728" spans="1:4" ht="14.25" customHeight="1" x14ac:dyDescent="0.25">
      <c r="A728" s="4"/>
      <c r="C728" s="4"/>
      <c r="D728" s="6"/>
    </row>
    <row r="729" spans="1:4" ht="14.25" customHeight="1" x14ac:dyDescent="0.25">
      <c r="A729" s="4"/>
      <c r="C729" s="4"/>
      <c r="D729" s="6"/>
    </row>
    <row r="730" spans="1:4" ht="14.25" customHeight="1" x14ac:dyDescent="0.25">
      <c r="A730" s="4"/>
      <c r="C730" s="4"/>
      <c r="D730" s="6"/>
    </row>
    <row r="731" spans="1:4" ht="14.25" customHeight="1" x14ac:dyDescent="0.25">
      <c r="A731" s="4"/>
      <c r="C731" s="4"/>
      <c r="D731" s="6"/>
    </row>
    <row r="732" spans="1:4" ht="14.25" customHeight="1" x14ac:dyDescent="0.25">
      <c r="A732" s="4"/>
      <c r="C732" s="4"/>
      <c r="D732" s="6"/>
    </row>
    <row r="733" spans="1:4" ht="14.25" customHeight="1" x14ac:dyDescent="0.25">
      <c r="A733" s="4"/>
      <c r="C733" s="4"/>
      <c r="D733" s="6"/>
    </row>
    <row r="734" spans="1:4" ht="14.25" customHeight="1" x14ac:dyDescent="0.25">
      <c r="A734" s="4"/>
      <c r="C734" s="4"/>
      <c r="D734" s="6"/>
    </row>
    <row r="735" spans="1:4" ht="14.25" customHeight="1" x14ac:dyDescent="0.25">
      <c r="A735" s="4"/>
      <c r="C735" s="4"/>
      <c r="D735" s="6"/>
    </row>
    <row r="736" spans="1:4" ht="14.25" customHeight="1" x14ac:dyDescent="0.25">
      <c r="A736" s="4"/>
      <c r="C736" s="4"/>
      <c r="D736" s="6"/>
    </row>
    <row r="737" spans="1:4" ht="14.25" customHeight="1" x14ac:dyDescent="0.25">
      <c r="A737" s="4"/>
      <c r="C737" s="4"/>
      <c r="D737" s="6"/>
    </row>
    <row r="738" spans="1:4" ht="14.25" customHeight="1" x14ac:dyDescent="0.25">
      <c r="A738" s="4"/>
      <c r="C738" s="4"/>
      <c r="D738" s="6"/>
    </row>
    <row r="739" spans="1:4" ht="14.25" customHeight="1" x14ac:dyDescent="0.25">
      <c r="A739" s="4"/>
      <c r="C739" s="4"/>
      <c r="D739" s="6"/>
    </row>
    <row r="740" spans="1:4" ht="14.25" customHeight="1" x14ac:dyDescent="0.25">
      <c r="A740" s="4"/>
      <c r="C740" s="4"/>
      <c r="D740" s="6"/>
    </row>
    <row r="741" spans="1:4" ht="14.25" customHeight="1" x14ac:dyDescent="0.25">
      <c r="A741" s="4"/>
      <c r="C741" s="4"/>
      <c r="D741" s="6"/>
    </row>
    <row r="742" spans="1:4" ht="14.25" customHeight="1" x14ac:dyDescent="0.25">
      <c r="A742" s="4"/>
      <c r="C742" s="4"/>
      <c r="D742" s="6"/>
    </row>
    <row r="743" spans="1:4" ht="14.25" customHeight="1" x14ac:dyDescent="0.25">
      <c r="A743" s="4"/>
      <c r="C743" s="4"/>
      <c r="D743" s="6"/>
    </row>
    <row r="744" spans="1:4" ht="14.25" customHeight="1" x14ac:dyDescent="0.25">
      <c r="A744" s="4"/>
      <c r="C744" s="4"/>
      <c r="D744" s="6"/>
    </row>
    <row r="745" spans="1:4" ht="14.25" customHeight="1" x14ac:dyDescent="0.25">
      <c r="A745" s="4"/>
      <c r="C745" s="4"/>
      <c r="D745" s="6"/>
    </row>
    <row r="746" spans="1:4" ht="14.25" customHeight="1" x14ac:dyDescent="0.25">
      <c r="A746" s="4"/>
      <c r="C746" s="4"/>
      <c r="D746" s="6"/>
    </row>
    <row r="747" spans="1:4" ht="14.25" customHeight="1" x14ac:dyDescent="0.25">
      <c r="A747" s="4"/>
      <c r="C747" s="4"/>
      <c r="D747" s="6"/>
    </row>
    <row r="748" spans="1:4" ht="14.25" customHeight="1" x14ac:dyDescent="0.25">
      <c r="A748" s="4"/>
      <c r="C748" s="4"/>
      <c r="D748" s="6"/>
    </row>
    <row r="749" spans="1:4" ht="14.25" customHeight="1" x14ac:dyDescent="0.25">
      <c r="A749" s="4"/>
      <c r="C749" s="4"/>
      <c r="D749" s="6"/>
    </row>
    <row r="750" spans="1:4" ht="14.25" customHeight="1" x14ac:dyDescent="0.25">
      <c r="A750" s="4"/>
      <c r="C750" s="4"/>
      <c r="D750" s="6"/>
    </row>
    <row r="751" spans="1:4" ht="14.25" customHeight="1" x14ac:dyDescent="0.25">
      <c r="A751" s="4"/>
      <c r="C751" s="4"/>
      <c r="D751" s="6"/>
    </row>
    <row r="752" spans="1:4" ht="14.25" customHeight="1" x14ac:dyDescent="0.25">
      <c r="A752" s="4"/>
      <c r="C752" s="4"/>
      <c r="D752" s="6"/>
    </row>
    <row r="753" spans="1:4" ht="14.25" customHeight="1" x14ac:dyDescent="0.25">
      <c r="A753" s="4"/>
      <c r="C753" s="4"/>
      <c r="D753" s="6"/>
    </row>
    <row r="754" spans="1:4" ht="14.25" customHeight="1" x14ac:dyDescent="0.25">
      <c r="A754" s="4"/>
      <c r="C754" s="4"/>
      <c r="D754" s="6"/>
    </row>
    <row r="755" spans="1:4" ht="14.25" customHeight="1" x14ac:dyDescent="0.25">
      <c r="A755" s="4"/>
      <c r="C755" s="4"/>
      <c r="D755" s="6"/>
    </row>
    <row r="756" spans="1:4" ht="14.25" customHeight="1" x14ac:dyDescent="0.25">
      <c r="A756" s="4"/>
      <c r="C756" s="4"/>
      <c r="D756" s="6"/>
    </row>
    <row r="757" spans="1:4" ht="14.25" customHeight="1" x14ac:dyDescent="0.25">
      <c r="A757" s="4"/>
      <c r="C757" s="4"/>
      <c r="D757" s="6"/>
    </row>
    <row r="758" spans="1:4" ht="14.25" customHeight="1" x14ac:dyDescent="0.25">
      <c r="A758" s="4"/>
      <c r="C758" s="4"/>
      <c r="D758" s="6"/>
    </row>
    <row r="759" spans="1:4" ht="14.25" customHeight="1" x14ac:dyDescent="0.25">
      <c r="A759" s="4"/>
      <c r="C759" s="4"/>
      <c r="D759" s="6"/>
    </row>
    <row r="760" spans="1:4" ht="14.25" customHeight="1" x14ac:dyDescent="0.25">
      <c r="A760" s="4"/>
      <c r="C760" s="4"/>
      <c r="D760" s="6"/>
    </row>
    <row r="761" spans="1:4" ht="14.25" customHeight="1" x14ac:dyDescent="0.25">
      <c r="A761" s="4"/>
      <c r="C761" s="4"/>
      <c r="D761" s="6"/>
    </row>
    <row r="762" spans="1:4" ht="14.25" customHeight="1" x14ac:dyDescent="0.25">
      <c r="A762" s="4"/>
      <c r="C762" s="4"/>
      <c r="D762" s="6"/>
    </row>
    <row r="763" spans="1:4" ht="14.25" customHeight="1" x14ac:dyDescent="0.25">
      <c r="A763" s="4"/>
      <c r="C763" s="4"/>
      <c r="D763" s="6"/>
    </row>
    <row r="764" spans="1:4" ht="14.25" customHeight="1" x14ac:dyDescent="0.25">
      <c r="A764" s="4"/>
      <c r="C764" s="4"/>
      <c r="D764" s="6"/>
    </row>
    <row r="765" spans="1:4" ht="14.25" customHeight="1" x14ac:dyDescent="0.25">
      <c r="A765" s="4"/>
      <c r="C765" s="4"/>
      <c r="D765" s="6"/>
    </row>
    <row r="766" spans="1:4" ht="14.25" customHeight="1" x14ac:dyDescent="0.25">
      <c r="A766" s="4"/>
      <c r="C766" s="4"/>
      <c r="D766" s="6"/>
    </row>
    <row r="767" spans="1:4" ht="14.25" customHeight="1" x14ac:dyDescent="0.25">
      <c r="A767" s="4"/>
      <c r="C767" s="4"/>
      <c r="D767" s="6"/>
    </row>
    <row r="768" spans="1:4" ht="14.25" customHeight="1" x14ac:dyDescent="0.25">
      <c r="A768" s="4"/>
      <c r="C768" s="4"/>
      <c r="D768" s="6"/>
    </row>
    <row r="769" spans="1:4" ht="14.25" customHeight="1" x14ac:dyDescent="0.25">
      <c r="A769" s="4"/>
      <c r="C769" s="4"/>
      <c r="D769" s="6"/>
    </row>
    <row r="770" spans="1:4" ht="14.25" customHeight="1" x14ac:dyDescent="0.25">
      <c r="A770" s="4"/>
      <c r="C770" s="4"/>
      <c r="D770" s="6"/>
    </row>
    <row r="771" spans="1:4" ht="14.25" customHeight="1" x14ac:dyDescent="0.25">
      <c r="A771" s="4"/>
      <c r="C771" s="4"/>
      <c r="D771" s="6"/>
    </row>
    <row r="772" spans="1:4" ht="14.25" customHeight="1" x14ac:dyDescent="0.25">
      <c r="A772" s="4"/>
      <c r="C772" s="4"/>
      <c r="D772" s="6"/>
    </row>
    <row r="773" spans="1:4" ht="14.25" customHeight="1" x14ac:dyDescent="0.25">
      <c r="A773" s="4"/>
      <c r="C773" s="4"/>
      <c r="D773" s="6"/>
    </row>
    <row r="774" spans="1:4" ht="14.25" customHeight="1" x14ac:dyDescent="0.25">
      <c r="A774" s="4"/>
      <c r="C774" s="4"/>
      <c r="D774" s="6"/>
    </row>
    <row r="775" spans="1:4" ht="14.25" customHeight="1" x14ac:dyDescent="0.25">
      <c r="A775" s="4"/>
      <c r="C775" s="4"/>
      <c r="D775" s="6"/>
    </row>
    <row r="776" spans="1:4" ht="14.25" customHeight="1" x14ac:dyDescent="0.25">
      <c r="A776" s="4"/>
      <c r="C776" s="4"/>
      <c r="D776" s="6"/>
    </row>
    <row r="777" spans="1:4" ht="14.25" customHeight="1" x14ac:dyDescent="0.25">
      <c r="A777" s="4"/>
      <c r="C777" s="4"/>
      <c r="D777" s="6"/>
    </row>
    <row r="778" spans="1:4" ht="14.25" customHeight="1" x14ac:dyDescent="0.25">
      <c r="A778" s="4"/>
      <c r="C778" s="4"/>
      <c r="D778" s="6"/>
    </row>
    <row r="779" spans="1:4" ht="14.25" customHeight="1" x14ac:dyDescent="0.25">
      <c r="A779" s="4"/>
      <c r="C779" s="4"/>
      <c r="D779" s="6"/>
    </row>
    <row r="780" spans="1:4" ht="14.25" customHeight="1" x14ac:dyDescent="0.25">
      <c r="A780" s="4"/>
      <c r="C780" s="4"/>
      <c r="D780" s="6"/>
    </row>
    <row r="781" spans="1:4" ht="14.25" customHeight="1" x14ac:dyDescent="0.25">
      <c r="A781" s="4"/>
      <c r="C781" s="4"/>
      <c r="D781" s="6"/>
    </row>
    <row r="782" spans="1:4" ht="14.25" customHeight="1" x14ac:dyDescent="0.25">
      <c r="A782" s="4"/>
      <c r="C782" s="4"/>
      <c r="D782" s="6"/>
    </row>
    <row r="783" spans="1:4" ht="14.25" customHeight="1" x14ac:dyDescent="0.25">
      <c r="A783" s="4"/>
      <c r="C783" s="4"/>
      <c r="D783" s="6"/>
    </row>
    <row r="784" spans="1:4" ht="14.25" customHeight="1" x14ac:dyDescent="0.25">
      <c r="A784" s="4"/>
      <c r="C784" s="4"/>
      <c r="D784" s="6"/>
    </row>
    <row r="785" spans="1:4" ht="14.25" customHeight="1" x14ac:dyDescent="0.25">
      <c r="A785" s="4"/>
      <c r="C785" s="4"/>
      <c r="D785" s="6"/>
    </row>
    <row r="786" spans="1:4" ht="14.25" customHeight="1" x14ac:dyDescent="0.25">
      <c r="A786" s="4"/>
      <c r="C786" s="4"/>
      <c r="D786" s="6"/>
    </row>
    <row r="787" spans="1:4" ht="14.25" customHeight="1" x14ac:dyDescent="0.25">
      <c r="A787" s="4"/>
      <c r="C787" s="4"/>
      <c r="D787" s="6"/>
    </row>
    <row r="788" spans="1:4" ht="14.25" customHeight="1" x14ac:dyDescent="0.25">
      <c r="A788" s="4"/>
      <c r="C788" s="4"/>
      <c r="D788" s="6"/>
    </row>
    <row r="789" spans="1:4" ht="14.25" customHeight="1" x14ac:dyDescent="0.25">
      <c r="A789" s="4"/>
      <c r="C789" s="4"/>
      <c r="D789" s="6"/>
    </row>
    <row r="790" spans="1:4" ht="14.25" customHeight="1" x14ac:dyDescent="0.25">
      <c r="A790" s="4"/>
      <c r="C790" s="4"/>
      <c r="D790" s="6"/>
    </row>
    <row r="791" spans="1:4" ht="14.25" customHeight="1" x14ac:dyDescent="0.25">
      <c r="A791" s="4"/>
      <c r="C791" s="4"/>
      <c r="D791" s="6"/>
    </row>
    <row r="792" spans="1:4" ht="14.25" customHeight="1" x14ac:dyDescent="0.25">
      <c r="A792" s="4"/>
      <c r="C792" s="4"/>
      <c r="D792" s="6"/>
    </row>
    <row r="793" spans="1:4" ht="14.25" customHeight="1" x14ac:dyDescent="0.25">
      <c r="A793" s="4"/>
      <c r="C793" s="4"/>
      <c r="D793" s="6"/>
    </row>
    <row r="794" spans="1:4" ht="14.25" customHeight="1" x14ac:dyDescent="0.25">
      <c r="A794" s="4"/>
      <c r="C794" s="4"/>
      <c r="D794" s="6"/>
    </row>
    <row r="795" spans="1:4" ht="14.25" customHeight="1" x14ac:dyDescent="0.25">
      <c r="A795" s="4"/>
      <c r="C795" s="4"/>
      <c r="D795" s="6"/>
    </row>
    <row r="796" spans="1:4" ht="14.25" customHeight="1" x14ac:dyDescent="0.25">
      <c r="A796" s="4"/>
      <c r="C796" s="4"/>
      <c r="D796" s="6"/>
    </row>
    <row r="797" spans="1:4" ht="14.25" customHeight="1" x14ac:dyDescent="0.25">
      <c r="A797" s="4"/>
      <c r="C797" s="4"/>
      <c r="D797" s="6"/>
    </row>
    <row r="798" spans="1:4" ht="14.25" customHeight="1" x14ac:dyDescent="0.25">
      <c r="A798" s="4"/>
      <c r="C798" s="4"/>
      <c r="D798" s="6"/>
    </row>
    <row r="799" spans="1:4" ht="14.25" customHeight="1" x14ac:dyDescent="0.25">
      <c r="A799" s="4"/>
      <c r="C799" s="4"/>
      <c r="D799" s="6"/>
    </row>
    <row r="800" spans="1:4" ht="14.25" customHeight="1" x14ac:dyDescent="0.25">
      <c r="A800" s="4"/>
      <c r="C800" s="4"/>
      <c r="D800" s="6"/>
    </row>
    <row r="801" spans="1:4" ht="14.25" customHeight="1" x14ac:dyDescent="0.25">
      <c r="A801" s="4"/>
      <c r="C801" s="4"/>
      <c r="D801" s="6"/>
    </row>
    <row r="802" spans="1:4" ht="14.25" customHeight="1" x14ac:dyDescent="0.25">
      <c r="A802" s="4"/>
      <c r="C802" s="4"/>
      <c r="D802" s="6"/>
    </row>
    <row r="803" spans="1:4" ht="14.25" customHeight="1" x14ac:dyDescent="0.25">
      <c r="A803" s="4"/>
      <c r="C803" s="4"/>
      <c r="D803" s="6"/>
    </row>
    <row r="804" spans="1:4" ht="14.25" customHeight="1" x14ac:dyDescent="0.25">
      <c r="A804" s="4"/>
      <c r="C804" s="4"/>
      <c r="D804" s="6"/>
    </row>
    <row r="805" spans="1:4" ht="14.25" customHeight="1" x14ac:dyDescent="0.25">
      <c r="A805" s="4"/>
      <c r="C805" s="4"/>
      <c r="D805" s="6"/>
    </row>
    <row r="806" spans="1:4" ht="14.25" customHeight="1" x14ac:dyDescent="0.25">
      <c r="A806" s="4"/>
      <c r="C806" s="4"/>
      <c r="D806" s="6"/>
    </row>
    <row r="807" spans="1:4" ht="14.25" customHeight="1" x14ac:dyDescent="0.25">
      <c r="A807" s="4"/>
      <c r="C807" s="4"/>
      <c r="D807" s="6"/>
    </row>
    <row r="808" spans="1:4" ht="14.25" customHeight="1" x14ac:dyDescent="0.25">
      <c r="A808" s="4"/>
      <c r="C808" s="4"/>
      <c r="D808" s="6"/>
    </row>
    <row r="809" spans="1:4" ht="14.25" customHeight="1" x14ac:dyDescent="0.25">
      <c r="A809" s="4"/>
      <c r="C809" s="4"/>
      <c r="D809" s="6"/>
    </row>
    <row r="810" spans="1:4" ht="14.25" customHeight="1" x14ac:dyDescent="0.25">
      <c r="A810" s="4"/>
      <c r="C810" s="4"/>
      <c r="D810" s="6"/>
    </row>
    <row r="811" spans="1:4" ht="14.25" customHeight="1" x14ac:dyDescent="0.25">
      <c r="A811" s="4"/>
      <c r="C811" s="4"/>
      <c r="D811" s="6"/>
    </row>
    <row r="812" spans="1:4" ht="14.25" customHeight="1" x14ac:dyDescent="0.25">
      <c r="A812" s="4"/>
      <c r="C812" s="4"/>
      <c r="D812" s="6"/>
    </row>
    <row r="813" spans="1:4" ht="14.25" customHeight="1" x14ac:dyDescent="0.25">
      <c r="A813" s="4"/>
      <c r="C813" s="4"/>
      <c r="D813" s="6"/>
    </row>
    <row r="814" spans="1:4" ht="14.25" customHeight="1" x14ac:dyDescent="0.25">
      <c r="A814" s="4"/>
      <c r="C814" s="4"/>
      <c r="D814" s="6"/>
    </row>
    <row r="815" spans="1:4" ht="14.25" customHeight="1" x14ac:dyDescent="0.25">
      <c r="A815" s="4"/>
      <c r="C815" s="4"/>
      <c r="D815" s="6"/>
    </row>
    <row r="816" spans="1:4" ht="14.25" customHeight="1" x14ac:dyDescent="0.25">
      <c r="A816" s="4"/>
      <c r="C816" s="4"/>
      <c r="D816" s="6"/>
    </row>
    <row r="817" spans="1:4" ht="14.25" customHeight="1" x14ac:dyDescent="0.25">
      <c r="A817" s="4"/>
      <c r="C817" s="4"/>
      <c r="D817" s="6"/>
    </row>
    <row r="818" spans="1:4" ht="14.25" customHeight="1" x14ac:dyDescent="0.25">
      <c r="A818" s="4"/>
      <c r="C818" s="4"/>
      <c r="D818" s="6"/>
    </row>
    <row r="819" spans="1:4" ht="14.25" customHeight="1" x14ac:dyDescent="0.25">
      <c r="A819" s="4"/>
      <c r="C819" s="4"/>
      <c r="D819" s="6"/>
    </row>
    <row r="820" spans="1:4" ht="14.25" customHeight="1" x14ac:dyDescent="0.25">
      <c r="A820" s="4"/>
      <c r="C820" s="4"/>
      <c r="D820" s="6"/>
    </row>
    <row r="821" spans="1:4" ht="14.25" customHeight="1" x14ac:dyDescent="0.25">
      <c r="A821" s="4"/>
      <c r="C821" s="4"/>
      <c r="D821" s="6"/>
    </row>
    <row r="822" spans="1:4" ht="14.25" customHeight="1" x14ac:dyDescent="0.25">
      <c r="A822" s="4"/>
      <c r="C822" s="4"/>
      <c r="D822" s="6"/>
    </row>
    <row r="823" spans="1:4" ht="14.25" customHeight="1" x14ac:dyDescent="0.25">
      <c r="A823" s="4"/>
      <c r="C823" s="4"/>
      <c r="D823" s="6"/>
    </row>
    <row r="824" spans="1:4" ht="14.25" customHeight="1" x14ac:dyDescent="0.25">
      <c r="A824" s="4"/>
      <c r="C824" s="4"/>
      <c r="D824" s="6"/>
    </row>
    <row r="825" spans="1:4" ht="14.25" customHeight="1" x14ac:dyDescent="0.25">
      <c r="A825" s="4"/>
      <c r="C825" s="4"/>
      <c r="D825" s="6"/>
    </row>
    <row r="826" spans="1:4" ht="14.25" customHeight="1" x14ac:dyDescent="0.25">
      <c r="A826" s="4"/>
      <c r="C826" s="4"/>
      <c r="D826" s="6"/>
    </row>
    <row r="827" spans="1:4" ht="14.25" customHeight="1" x14ac:dyDescent="0.25">
      <c r="A827" s="4"/>
      <c r="C827" s="4"/>
      <c r="D827" s="6"/>
    </row>
    <row r="828" spans="1:4" ht="14.25" customHeight="1" x14ac:dyDescent="0.25">
      <c r="A828" s="4"/>
      <c r="C828" s="4"/>
      <c r="D828" s="6"/>
    </row>
    <row r="829" spans="1:4" ht="14.25" customHeight="1" x14ac:dyDescent="0.25">
      <c r="A829" s="4"/>
      <c r="C829" s="4"/>
      <c r="D829" s="6"/>
    </row>
    <row r="830" spans="1:4" ht="14.25" customHeight="1" x14ac:dyDescent="0.25">
      <c r="A830" s="4"/>
      <c r="C830" s="4"/>
      <c r="D830" s="6"/>
    </row>
    <row r="831" spans="1:4" ht="14.25" customHeight="1" x14ac:dyDescent="0.25">
      <c r="A831" s="4"/>
      <c r="C831" s="4"/>
      <c r="D831" s="6"/>
    </row>
    <row r="832" spans="1:4" ht="14.25" customHeight="1" x14ac:dyDescent="0.25">
      <c r="A832" s="4"/>
      <c r="C832" s="4"/>
      <c r="D832" s="6"/>
    </row>
    <row r="833" spans="1:4" ht="14.25" customHeight="1" x14ac:dyDescent="0.25">
      <c r="A833" s="4"/>
      <c r="C833" s="4"/>
      <c r="D833" s="6"/>
    </row>
    <row r="834" spans="1:4" ht="14.25" customHeight="1" x14ac:dyDescent="0.25">
      <c r="A834" s="4"/>
      <c r="C834" s="4"/>
      <c r="D834" s="6"/>
    </row>
    <row r="835" spans="1:4" ht="14.25" customHeight="1" x14ac:dyDescent="0.25">
      <c r="A835" s="4"/>
      <c r="C835" s="4"/>
      <c r="D835" s="6"/>
    </row>
    <row r="836" spans="1:4" ht="14.25" customHeight="1" x14ac:dyDescent="0.25">
      <c r="A836" s="4"/>
      <c r="C836" s="4"/>
      <c r="D836" s="6"/>
    </row>
    <row r="837" spans="1:4" ht="14.25" customHeight="1" x14ac:dyDescent="0.25">
      <c r="A837" s="4"/>
      <c r="C837" s="4"/>
      <c r="D837" s="6"/>
    </row>
    <row r="838" spans="1:4" ht="14.25" customHeight="1" x14ac:dyDescent="0.25">
      <c r="A838" s="4"/>
      <c r="C838" s="4"/>
      <c r="D838" s="6"/>
    </row>
    <row r="839" spans="1:4" ht="14.25" customHeight="1" x14ac:dyDescent="0.25">
      <c r="A839" s="4"/>
      <c r="C839" s="4"/>
      <c r="D839" s="6"/>
    </row>
    <row r="840" spans="1:4" ht="14.25" customHeight="1" x14ac:dyDescent="0.25">
      <c r="A840" s="4"/>
      <c r="C840" s="4"/>
      <c r="D840" s="6"/>
    </row>
    <row r="841" spans="1:4" ht="14.25" customHeight="1" x14ac:dyDescent="0.25">
      <c r="A841" s="4"/>
      <c r="C841" s="4"/>
      <c r="D841" s="6"/>
    </row>
    <row r="842" spans="1:4" ht="14.25" customHeight="1" x14ac:dyDescent="0.25">
      <c r="A842" s="4"/>
      <c r="C842" s="4"/>
      <c r="D842" s="6"/>
    </row>
    <row r="843" spans="1:4" ht="14.25" customHeight="1" x14ac:dyDescent="0.25">
      <c r="A843" s="4"/>
      <c r="C843" s="4"/>
      <c r="D843" s="6"/>
    </row>
    <row r="844" spans="1:4" ht="14.25" customHeight="1" x14ac:dyDescent="0.25">
      <c r="A844" s="4"/>
      <c r="C844" s="4"/>
      <c r="D844" s="6"/>
    </row>
    <row r="845" spans="1:4" ht="14.25" customHeight="1" x14ac:dyDescent="0.25">
      <c r="A845" s="4"/>
      <c r="C845" s="4"/>
      <c r="D845" s="6"/>
    </row>
    <row r="846" spans="1:4" ht="14.25" customHeight="1" x14ac:dyDescent="0.25">
      <c r="A846" s="4"/>
      <c r="C846" s="4"/>
      <c r="D846" s="6"/>
    </row>
    <row r="847" spans="1:4" ht="14.25" customHeight="1" x14ac:dyDescent="0.25">
      <c r="A847" s="4"/>
      <c r="C847" s="4"/>
      <c r="D847" s="6"/>
    </row>
    <row r="848" spans="1:4" ht="14.25" customHeight="1" x14ac:dyDescent="0.25">
      <c r="A848" s="4"/>
      <c r="C848" s="4"/>
      <c r="D848" s="6"/>
    </row>
    <row r="849" spans="1:4" ht="14.25" customHeight="1" x14ac:dyDescent="0.25">
      <c r="A849" s="4"/>
      <c r="C849" s="4"/>
      <c r="D849" s="6"/>
    </row>
    <row r="850" spans="1:4" ht="14.25" customHeight="1" x14ac:dyDescent="0.25">
      <c r="A850" s="4"/>
      <c r="C850" s="4"/>
      <c r="D850" s="6"/>
    </row>
    <row r="851" spans="1:4" ht="14.25" customHeight="1" x14ac:dyDescent="0.25">
      <c r="A851" s="4"/>
      <c r="C851" s="4"/>
      <c r="D851" s="6"/>
    </row>
    <row r="852" spans="1:4" ht="14.25" customHeight="1" x14ac:dyDescent="0.25">
      <c r="A852" s="4"/>
      <c r="C852" s="4"/>
      <c r="D852" s="6"/>
    </row>
    <row r="853" spans="1:4" ht="14.25" customHeight="1" x14ac:dyDescent="0.25">
      <c r="A853" s="4"/>
      <c r="C853" s="4"/>
      <c r="D853" s="6"/>
    </row>
    <row r="854" spans="1:4" ht="14.25" customHeight="1" x14ac:dyDescent="0.25">
      <c r="A854" s="4"/>
      <c r="C854" s="4"/>
      <c r="D854" s="6"/>
    </row>
    <row r="855" spans="1:4" ht="14.25" customHeight="1" x14ac:dyDescent="0.25">
      <c r="A855" s="4"/>
      <c r="C855" s="4"/>
      <c r="D855" s="6"/>
    </row>
    <row r="856" spans="1:4" ht="14.25" customHeight="1" x14ac:dyDescent="0.25">
      <c r="A856" s="4"/>
      <c r="C856" s="4"/>
      <c r="D856" s="6"/>
    </row>
    <row r="857" spans="1:4" ht="14.25" customHeight="1" x14ac:dyDescent="0.25">
      <c r="A857" s="4"/>
      <c r="C857" s="4"/>
      <c r="D857" s="6"/>
    </row>
    <row r="858" spans="1:4" ht="14.25" customHeight="1" x14ac:dyDescent="0.25">
      <c r="A858" s="4"/>
      <c r="C858" s="4"/>
      <c r="D858" s="6"/>
    </row>
    <row r="859" spans="1:4" ht="14.25" customHeight="1" x14ac:dyDescent="0.25">
      <c r="A859" s="4"/>
      <c r="C859" s="4"/>
      <c r="D859" s="6"/>
    </row>
    <row r="860" spans="1:4" ht="14.25" customHeight="1" x14ac:dyDescent="0.25">
      <c r="A860" s="4"/>
      <c r="C860" s="4"/>
      <c r="D860" s="6"/>
    </row>
    <row r="861" spans="1:4" ht="14.25" customHeight="1" x14ac:dyDescent="0.25">
      <c r="A861" s="4"/>
      <c r="C861" s="4"/>
      <c r="D861" s="6"/>
    </row>
    <row r="862" spans="1:4" ht="14.25" customHeight="1" x14ac:dyDescent="0.25">
      <c r="A862" s="4"/>
      <c r="C862" s="4"/>
      <c r="D862" s="6"/>
    </row>
    <row r="863" spans="1:4" ht="14.25" customHeight="1" x14ac:dyDescent="0.25">
      <c r="A863" s="4"/>
      <c r="C863" s="4"/>
      <c r="D863" s="6"/>
    </row>
    <row r="864" spans="1:4" ht="14.25" customHeight="1" x14ac:dyDescent="0.25">
      <c r="A864" s="4"/>
      <c r="C864" s="4"/>
      <c r="D864" s="6"/>
    </row>
    <row r="865" spans="1:4" ht="14.25" customHeight="1" x14ac:dyDescent="0.25">
      <c r="A865" s="4"/>
      <c r="C865" s="4"/>
      <c r="D865" s="6"/>
    </row>
    <row r="866" spans="1:4" ht="14.25" customHeight="1" x14ac:dyDescent="0.25">
      <c r="A866" s="4"/>
      <c r="C866" s="4"/>
      <c r="D866" s="6"/>
    </row>
    <row r="867" spans="1:4" ht="14.25" customHeight="1" x14ac:dyDescent="0.25">
      <c r="A867" s="4"/>
      <c r="C867" s="4"/>
      <c r="D867" s="6"/>
    </row>
    <row r="868" spans="1:4" ht="14.25" customHeight="1" x14ac:dyDescent="0.25">
      <c r="A868" s="4"/>
      <c r="C868" s="4"/>
      <c r="D868" s="6"/>
    </row>
    <row r="869" spans="1:4" ht="14.25" customHeight="1" x14ac:dyDescent="0.25">
      <c r="A869" s="4"/>
      <c r="C869" s="4"/>
      <c r="D869" s="6"/>
    </row>
    <row r="870" spans="1:4" ht="14.25" customHeight="1" x14ac:dyDescent="0.25">
      <c r="A870" s="4"/>
      <c r="C870" s="4"/>
      <c r="D870" s="6"/>
    </row>
    <row r="871" spans="1:4" ht="14.25" customHeight="1" x14ac:dyDescent="0.25">
      <c r="A871" s="4"/>
      <c r="C871" s="4"/>
      <c r="D871" s="6"/>
    </row>
    <row r="872" spans="1:4" ht="14.25" customHeight="1" x14ac:dyDescent="0.25">
      <c r="A872" s="4"/>
      <c r="C872" s="4"/>
      <c r="D872" s="6"/>
    </row>
    <row r="873" spans="1:4" ht="14.25" customHeight="1" x14ac:dyDescent="0.25">
      <c r="A873" s="4"/>
      <c r="C873" s="4"/>
      <c r="D873" s="6"/>
    </row>
    <row r="874" spans="1:4" ht="14.25" customHeight="1" x14ac:dyDescent="0.25">
      <c r="A874" s="4"/>
      <c r="C874" s="4"/>
      <c r="D874" s="6"/>
    </row>
    <row r="875" spans="1:4" ht="14.25" customHeight="1" x14ac:dyDescent="0.25">
      <c r="A875" s="4"/>
      <c r="C875" s="4"/>
      <c r="D875" s="6"/>
    </row>
    <row r="876" spans="1:4" ht="14.25" customHeight="1" x14ac:dyDescent="0.25">
      <c r="A876" s="4"/>
      <c r="C876" s="4"/>
      <c r="D876" s="6"/>
    </row>
    <row r="877" spans="1:4" ht="14.25" customHeight="1" x14ac:dyDescent="0.25">
      <c r="A877" s="4"/>
      <c r="C877" s="4"/>
      <c r="D877" s="6"/>
    </row>
    <row r="878" spans="1:4" ht="14.25" customHeight="1" x14ac:dyDescent="0.25">
      <c r="A878" s="4"/>
      <c r="C878" s="4"/>
      <c r="D878" s="6"/>
    </row>
    <row r="879" spans="1:4" ht="14.25" customHeight="1" x14ac:dyDescent="0.25">
      <c r="A879" s="4"/>
      <c r="C879" s="4"/>
      <c r="D879" s="6"/>
    </row>
    <row r="880" spans="1:4" ht="14.25" customHeight="1" x14ac:dyDescent="0.25">
      <c r="A880" s="4"/>
      <c r="C880" s="4"/>
      <c r="D880" s="6"/>
    </row>
    <row r="881" spans="1:4" ht="14.25" customHeight="1" x14ac:dyDescent="0.25">
      <c r="A881" s="4"/>
      <c r="C881" s="4"/>
      <c r="D881" s="6"/>
    </row>
    <row r="882" spans="1:4" ht="14.25" customHeight="1" x14ac:dyDescent="0.25">
      <c r="A882" s="4"/>
      <c r="C882" s="4"/>
      <c r="D882" s="6"/>
    </row>
    <row r="883" spans="1:4" ht="14.25" customHeight="1" x14ac:dyDescent="0.25">
      <c r="A883" s="4"/>
      <c r="C883" s="4"/>
      <c r="D883" s="6"/>
    </row>
    <row r="884" spans="1:4" ht="14.25" customHeight="1" x14ac:dyDescent="0.25">
      <c r="A884" s="4"/>
      <c r="C884" s="4"/>
      <c r="D884" s="6"/>
    </row>
    <row r="885" spans="1:4" ht="14.25" customHeight="1" x14ac:dyDescent="0.25">
      <c r="A885" s="4"/>
      <c r="C885" s="4"/>
      <c r="D885" s="6"/>
    </row>
    <row r="886" spans="1:4" ht="14.25" customHeight="1" x14ac:dyDescent="0.25">
      <c r="A886" s="4"/>
      <c r="C886" s="4"/>
      <c r="D886" s="6"/>
    </row>
    <row r="887" spans="1:4" ht="14.25" customHeight="1" x14ac:dyDescent="0.25">
      <c r="A887" s="4"/>
      <c r="C887" s="4"/>
      <c r="D887" s="6"/>
    </row>
    <row r="888" spans="1:4" ht="14.25" customHeight="1" x14ac:dyDescent="0.25">
      <c r="A888" s="4"/>
      <c r="C888" s="4"/>
      <c r="D888" s="6"/>
    </row>
    <row r="889" spans="1:4" ht="14.25" customHeight="1" x14ac:dyDescent="0.25">
      <c r="A889" s="4"/>
      <c r="C889" s="4"/>
      <c r="D889" s="6"/>
    </row>
    <row r="890" spans="1:4" ht="14.25" customHeight="1" x14ac:dyDescent="0.25">
      <c r="A890" s="4"/>
      <c r="C890" s="4"/>
      <c r="D890" s="6"/>
    </row>
    <row r="891" spans="1:4" ht="14.25" customHeight="1" x14ac:dyDescent="0.25">
      <c r="A891" s="4"/>
      <c r="C891" s="4"/>
      <c r="D891" s="6"/>
    </row>
    <row r="892" spans="1:4" ht="14.25" customHeight="1" x14ac:dyDescent="0.25">
      <c r="A892" s="4"/>
      <c r="C892" s="4"/>
      <c r="D892" s="6"/>
    </row>
    <row r="893" spans="1:4" ht="14.25" customHeight="1" x14ac:dyDescent="0.25">
      <c r="A893" s="4"/>
      <c r="C893" s="4"/>
      <c r="D893" s="6"/>
    </row>
    <row r="894" spans="1:4" ht="14.25" customHeight="1" x14ac:dyDescent="0.25">
      <c r="A894" s="4"/>
      <c r="C894" s="4"/>
      <c r="D894" s="6"/>
    </row>
    <row r="895" spans="1:4" ht="14.25" customHeight="1" x14ac:dyDescent="0.25">
      <c r="A895" s="4"/>
      <c r="C895" s="4"/>
      <c r="D895" s="6"/>
    </row>
    <row r="896" spans="1:4" ht="14.25" customHeight="1" x14ac:dyDescent="0.25">
      <c r="A896" s="4"/>
      <c r="C896" s="4"/>
      <c r="D896" s="6"/>
    </row>
    <row r="897" spans="1:4" ht="14.25" customHeight="1" x14ac:dyDescent="0.25">
      <c r="A897" s="4"/>
      <c r="C897" s="4"/>
      <c r="D897" s="6"/>
    </row>
    <row r="898" spans="1:4" ht="14.25" customHeight="1" x14ac:dyDescent="0.25">
      <c r="A898" s="4"/>
      <c r="C898" s="4"/>
      <c r="D898" s="6"/>
    </row>
    <row r="899" spans="1:4" ht="14.25" customHeight="1" x14ac:dyDescent="0.25">
      <c r="A899" s="4"/>
      <c r="C899" s="4"/>
      <c r="D899" s="6"/>
    </row>
    <row r="900" spans="1:4" ht="14.25" customHeight="1" x14ac:dyDescent="0.25">
      <c r="A900" s="4"/>
      <c r="C900" s="4"/>
      <c r="D900" s="6"/>
    </row>
    <row r="901" spans="1:4" ht="14.25" customHeight="1" x14ac:dyDescent="0.25">
      <c r="A901" s="4"/>
      <c r="C901" s="4"/>
      <c r="D901" s="6"/>
    </row>
    <row r="902" spans="1:4" ht="14.25" customHeight="1" x14ac:dyDescent="0.25">
      <c r="A902" s="4"/>
      <c r="C902" s="4"/>
      <c r="D902" s="6"/>
    </row>
    <row r="903" spans="1:4" ht="14.25" customHeight="1" x14ac:dyDescent="0.25">
      <c r="A903" s="4"/>
      <c r="C903" s="4"/>
      <c r="D903" s="6"/>
    </row>
    <row r="904" spans="1:4" ht="14.25" customHeight="1" x14ac:dyDescent="0.25">
      <c r="A904" s="4"/>
      <c r="C904" s="4"/>
      <c r="D904" s="6"/>
    </row>
    <row r="905" spans="1:4" ht="14.25" customHeight="1" x14ac:dyDescent="0.25">
      <c r="A905" s="4"/>
      <c r="C905" s="4"/>
      <c r="D905" s="6"/>
    </row>
    <row r="906" spans="1:4" ht="14.25" customHeight="1" x14ac:dyDescent="0.25">
      <c r="A906" s="4"/>
      <c r="C906" s="4"/>
      <c r="D906" s="6"/>
    </row>
    <row r="907" spans="1:4" ht="14.25" customHeight="1" x14ac:dyDescent="0.25">
      <c r="A907" s="4"/>
      <c r="C907" s="4"/>
      <c r="D907" s="6"/>
    </row>
    <row r="908" spans="1:4" ht="14.25" customHeight="1" x14ac:dyDescent="0.25">
      <c r="A908" s="4"/>
      <c r="C908" s="4"/>
      <c r="D908" s="6"/>
    </row>
    <row r="909" spans="1:4" ht="14.25" customHeight="1" x14ac:dyDescent="0.25">
      <c r="A909" s="4"/>
      <c r="C909" s="4"/>
      <c r="D909" s="6"/>
    </row>
    <row r="910" spans="1:4" ht="14.25" customHeight="1" x14ac:dyDescent="0.25">
      <c r="A910" s="4"/>
      <c r="C910" s="4"/>
      <c r="D910" s="6"/>
    </row>
    <row r="911" spans="1:4" ht="14.25" customHeight="1" x14ac:dyDescent="0.25">
      <c r="A911" s="4"/>
      <c r="C911" s="4"/>
      <c r="D911" s="6"/>
    </row>
    <row r="912" spans="1:4" ht="14.25" customHeight="1" x14ac:dyDescent="0.25">
      <c r="A912" s="4"/>
      <c r="C912" s="4"/>
      <c r="D912" s="6"/>
    </row>
    <row r="913" spans="1:4" ht="14.25" customHeight="1" x14ac:dyDescent="0.25">
      <c r="A913" s="4"/>
      <c r="C913" s="4"/>
      <c r="D913" s="6"/>
    </row>
    <row r="914" spans="1:4" ht="14.25" customHeight="1" x14ac:dyDescent="0.25">
      <c r="A914" s="4"/>
      <c r="C914" s="4"/>
      <c r="D914" s="6"/>
    </row>
    <row r="915" spans="1:4" ht="14.25" customHeight="1" x14ac:dyDescent="0.25">
      <c r="A915" s="4"/>
      <c r="C915" s="4"/>
      <c r="D915" s="6"/>
    </row>
    <row r="916" spans="1:4" ht="14.25" customHeight="1" x14ac:dyDescent="0.25">
      <c r="A916" s="4"/>
      <c r="C916" s="4"/>
      <c r="D916" s="6"/>
    </row>
    <row r="917" spans="1:4" ht="14.25" customHeight="1" x14ac:dyDescent="0.25">
      <c r="A917" s="4"/>
      <c r="C917" s="4"/>
      <c r="D917" s="6"/>
    </row>
    <row r="918" spans="1:4" ht="14.25" customHeight="1" x14ac:dyDescent="0.25">
      <c r="A918" s="4"/>
      <c r="C918" s="4"/>
      <c r="D918" s="6"/>
    </row>
    <row r="919" spans="1:4" ht="14.25" customHeight="1" x14ac:dyDescent="0.25">
      <c r="A919" s="4"/>
      <c r="C919" s="4"/>
      <c r="D919" s="6"/>
    </row>
    <row r="920" spans="1:4" ht="14.25" customHeight="1" x14ac:dyDescent="0.25">
      <c r="A920" s="4"/>
      <c r="C920" s="4"/>
      <c r="D920" s="6"/>
    </row>
    <row r="921" spans="1:4" ht="14.25" customHeight="1" x14ac:dyDescent="0.25">
      <c r="A921" s="4"/>
      <c r="C921" s="4"/>
      <c r="D921" s="6"/>
    </row>
    <row r="922" spans="1:4" ht="14.25" customHeight="1" x14ac:dyDescent="0.25">
      <c r="A922" s="4"/>
      <c r="C922" s="4"/>
      <c r="D922" s="6"/>
    </row>
    <row r="923" spans="1:4" ht="14.25" customHeight="1" x14ac:dyDescent="0.25">
      <c r="A923" s="4"/>
      <c r="C923" s="4"/>
      <c r="D923" s="6"/>
    </row>
    <row r="924" spans="1:4" ht="14.25" customHeight="1" x14ac:dyDescent="0.25">
      <c r="A924" s="4"/>
      <c r="C924" s="4"/>
      <c r="D924" s="6"/>
    </row>
    <row r="925" spans="1:4" ht="14.25" customHeight="1" x14ac:dyDescent="0.25">
      <c r="A925" s="4"/>
      <c r="C925" s="4"/>
      <c r="D925" s="6"/>
    </row>
    <row r="926" spans="1:4" ht="14.25" customHeight="1" x14ac:dyDescent="0.25">
      <c r="A926" s="4"/>
      <c r="C926" s="4"/>
      <c r="D926" s="6"/>
    </row>
    <row r="927" spans="1:4" ht="14.25" customHeight="1" x14ac:dyDescent="0.25">
      <c r="A927" s="4"/>
      <c r="C927" s="4"/>
      <c r="D927" s="6"/>
    </row>
    <row r="928" spans="1:4" ht="14.25" customHeight="1" x14ac:dyDescent="0.25">
      <c r="A928" s="4"/>
      <c r="C928" s="4"/>
      <c r="D928" s="6"/>
    </row>
    <row r="929" spans="1:4" ht="14.25" customHeight="1" x14ac:dyDescent="0.25">
      <c r="A929" s="4"/>
      <c r="C929" s="4"/>
      <c r="D929" s="6"/>
    </row>
    <row r="930" spans="1:4" ht="14.25" customHeight="1" x14ac:dyDescent="0.25">
      <c r="A930" s="4"/>
      <c r="C930" s="4"/>
      <c r="D930" s="6"/>
    </row>
    <row r="931" spans="1:4" ht="14.25" customHeight="1" x14ac:dyDescent="0.25">
      <c r="A931" s="4"/>
      <c r="C931" s="4"/>
      <c r="D931" s="6"/>
    </row>
    <row r="932" spans="1:4" ht="14.25" customHeight="1" x14ac:dyDescent="0.25">
      <c r="A932" s="4"/>
      <c r="C932" s="4"/>
      <c r="D932" s="6"/>
    </row>
    <row r="933" spans="1:4" ht="14.25" customHeight="1" x14ac:dyDescent="0.25">
      <c r="A933" s="4"/>
      <c r="C933" s="4"/>
      <c r="D933" s="6"/>
    </row>
    <row r="934" spans="1:4" ht="14.25" customHeight="1" x14ac:dyDescent="0.25">
      <c r="A934" s="4"/>
      <c r="C934" s="4"/>
      <c r="D934" s="6"/>
    </row>
    <row r="935" spans="1:4" ht="14.25" customHeight="1" x14ac:dyDescent="0.25">
      <c r="A935" s="4"/>
      <c r="C935" s="4"/>
      <c r="D935" s="6"/>
    </row>
    <row r="936" spans="1:4" ht="14.25" customHeight="1" x14ac:dyDescent="0.25">
      <c r="A936" s="4"/>
      <c r="C936" s="4"/>
      <c r="D936" s="6"/>
    </row>
    <row r="937" spans="1:4" ht="14.25" customHeight="1" x14ac:dyDescent="0.25">
      <c r="A937" s="4"/>
      <c r="C937" s="4"/>
      <c r="D937" s="6"/>
    </row>
    <row r="938" spans="1:4" ht="14.25" customHeight="1" x14ac:dyDescent="0.25">
      <c r="A938" s="4"/>
      <c r="C938" s="4"/>
      <c r="D938" s="6"/>
    </row>
    <row r="939" spans="1:4" ht="14.25" customHeight="1" x14ac:dyDescent="0.25">
      <c r="A939" s="4"/>
      <c r="C939" s="4"/>
      <c r="D939" s="6"/>
    </row>
    <row r="940" spans="1:4" ht="14.25" customHeight="1" x14ac:dyDescent="0.25">
      <c r="A940" s="4"/>
      <c r="C940" s="4"/>
      <c r="D940" s="6"/>
    </row>
    <row r="941" spans="1:4" ht="14.25" customHeight="1" x14ac:dyDescent="0.25">
      <c r="A941" s="4"/>
      <c r="C941" s="4"/>
      <c r="D941" s="6"/>
    </row>
    <row r="942" spans="1:4" ht="14.25" customHeight="1" x14ac:dyDescent="0.25">
      <c r="A942" s="4"/>
      <c r="C942" s="4"/>
      <c r="D942" s="6"/>
    </row>
    <row r="943" spans="1:4" ht="14.25" customHeight="1" x14ac:dyDescent="0.25">
      <c r="A943" s="4"/>
      <c r="C943" s="4"/>
      <c r="D943" s="6"/>
    </row>
    <row r="944" spans="1:4" ht="14.25" customHeight="1" x14ac:dyDescent="0.25">
      <c r="A944" s="4"/>
      <c r="C944" s="4"/>
      <c r="D944" s="6"/>
    </row>
    <row r="945" spans="1:4" ht="14.25" customHeight="1" x14ac:dyDescent="0.25">
      <c r="A945" s="4"/>
      <c r="C945" s="4"/>
      <c r="D945" s="6"/>
    </row>
    <row r="946" spans="1:4" ht="14.25" customHeight="1" x14ac:dyDescent="0.25">
      <c r="A946" s="4"/>
      <c r="C946" s="4"/>
      <c r="D946" s="6"/>
    </row>
    <row r="947" spans="1:4" ht="14.25" customHeight="1" x14ac:dyDescent="0.25">
      <c r="A947" s="4"/>
      <c r="C947" s="4"/>
      <c r="D947" s="6"/>
    </row>
    <row r="948" spans="1:4" ht="14.25" customHeight="1" x14ac:dyDescent="0.25">
      <c r="A948" s="4"/>
      <c r="C948" s="4"/>
      <c r="D948" s="6"/>
    </row>
    <row r="949" spans="1:4" ht="14.25" customHeight="1" x14ac:dyDescent="0.25">
      <c r="A949" s="4"/>
      <c r="C949" s="4"/>
      <c r="D949" s="6"/>
    </row>
    <row r="950" spans="1:4" ht="14.25" customHeight="1" x14ac:dyDescent="0.25">
      <c r="A950" s="4"/>
      <c r="C950" s="4"/>
      <c r="D950" s="6"/>
    </row>
    <row r="951" spans="1:4" ht="14.25" customHeight="1" x14ac:dyDescent="0.25">
      <c r="A951" s="4"/>
      <c r="C951" s="4"/>
      <c r="D951" s="6"/>
    </row>
    <row r="952" spans="1:4" ht="14.25" customHeight="1" x14ac:dyDescent="0.25">
      <c r="A952" s="4"/>
      <c r="C952" s="4"/>
      <c r="D952" s="6"/>
    </row>
    <row r="953" spans="1:4" ht="14.25" customHeight="1" x14ac:dyDescent="0.25">
      <c r="A953" s="4"/>
      <c r="C953" s="4"/>
      <c r="D953" s="6"/>
    </row>
    <row r="954" spans="1:4" ht="14.25" customHeight="1" x14ac:dyDescent="0.25">
      <c r="A954" s="4"/>
      <c r="C954" s="4"/>
      <c r="D954" s="6"/>
    </row>
    <row r="955" spans="1:4" ht="14.25" customHeight="1" x14ac:dyDescent="0.25">
      <c r="A955" s="4"/>
      <c r="C955" s="4"/>
      <c r="D955" s="6"/>
    </row>
    <row r="956" spans="1:4" ht="14.25" customHeight="1" x14ac:dyDescent="0.25">
      <c r="A956" s="4"/>
      <c r="C956" s="4"/>
      <c r="D956" s="6"/>
    </row>
    <row r="957" spans="1:4" ht="14.25" customHeight="1" x14ac:dyDescent="0.25">
      <c r="A957" s="4"/>
      <c r="C957" s="4"/>
      <c r="D957" s="6"/>
    </row>
    <row r="958" spans="1:4" ht="14.25" customHeight="1" x14ac:dyDescent="0.25">
      <c r="A958" s="4"/>
      <c r="C958" s="4"/>
      <c r="D958" s="6"/>
    </row>
    <row r="959" spans="1:4" ht="14.25" customHeight="1" x14ac:dyDescent="0.25">
      <c r="A959" s="4"/>
      <c r="C959" s="4"/>
      <c r="D959" s="6"/>
    </row>
    <row r="960" spans="1:4" ht="14.25" customHeight="1" x14ac:dyDescent="0.25">
      <c r="A960" s="4"/>
      <c r="C960" s="4"/>
      <c r="D960" s="6"/>
    </row>
    <row r="961" spans="1:4" ht="14.25" customHeight="1" x14ac:dyDescent="0.25">
      <c r="A961" s="4"/>
      <c r="C961" s="4"/>
      <c r="D961" s="6"/>
    </row>
    <row r="962" spans="1:4" ht="14.25" customHeight="1" x14ac:dyDescent="0.25">
      <c r="A962" s="4"/>
      <c r="C962" s="4"/>
      <c r="D962" s="6"/>
    </row>
    <row r="963" spans="1:4" ht="14.25" customHeight="1" x14ac:dyDescent="0.25">
      <c r="A963" s="4"/>
      <c r="C963" s="4"/>
      <c r="D963" s="6"/>
    </row>
    <row r="964" spans="1:4" ht="14.25" customHeight="1" x14ac:dyDescent="0.25">
      <c r="A964" s="4"/>
      <c r="C964" s="4"/>
      <c r="D964" s="6"/>
    </row>
    <row r="965" spans="1:4" ht="14.25" customHeight="1" x14ac:dyDescent="0.25">
      <c r="A965" s="4"/>
      <c r="C965" s="4"/>
      <c r="D965" s="6"/>
    </row>
    <row r="966" spans="1:4" ht="14.25" customHeight="1" x14ac:dyDescent="0.25">
      <c r="A966" s="4"/>
      <c r="C966" s="4"/>
      <c r="D966" s="6"/>
    </row>
    <row r="967" spans="1:4" ht="14.25" customHeight="1" x14ac:dyDescent="0.25">
      <c r="A967" s="4"/>
      <c r="C967" s="4"/>
      <c r="D967" s="6"/>
    </row>
    <row r="968" spans="1:4" ht="14.25" customHeight="1" x14ac:dyDescent="0.25">
      <c r="A968" s="4"/>
      <c r="C968" s="4"/>
      <c r="D968" s="6"/>
    </row>
    <row r="969" spans="1:4" ht="14.25" customHeight="1" x14ac:dyDescent="0.25">
      <c r="A969" s="4"/>
      <c r="C969" s="4"/>
      <c r="D969" s="6"/>
    </row>
    <row r="970" spans="1:4" ht="14.25" customHeight="1" x14ac:dyDescent="0.25">
      <c r="A970" s="4"/>
      <c r="C970" s="4"/>
      <c r="D970" s="6"/>
    </row>
    <row r="971" spans="1:4" ht="14.25" customHeight="1" x14ac:dyDescent="0.25">
      <c r="A971" s="4"/>
      <c r="C971" s="4"/>
      <c r="D971" s="6"/>
    </row>
    <row r="972" spans="1:4" ht="14.25" customHeight="1" x14ac:dyDescent="0.25">
      <c r="A972" s="4"/>
      <c r="C972" s="4"/>
      <c r="D972" s="6"/>
    </row>
    <row r="973" spans="1:4" ht="14.25" customHeight="1" x14ac:dyDescent="0.25">
      <c r="A973" s="4"/>
      <c r="C973" s="4"/>
      <c r="D973" s="6"/>
    </row>
    <row r="974" spans="1:4" ht="14.25" customHeight="1" x14ac:dyDescent="0.25">
      <c r="A974" s="4"/>
      <c r="C974" s="4"/>
      <c r="D974" s="6"/>
    </row>
    <row r="975" spans="1:4" ht="14.25" customHeight="1" x14ac:dyDescent="0.25">
      <c r="A975" s="4"/>
      <c r="C975" s="4"/>
      <c r="D975" s="6"/>
    </row>
    <row r="976" spans="1:4" ht="14.25" customHeight="1" x14ac:dyDescent="0.25">
      <c r="A976" s="4"/>
      <c r="C976" s="4"/>
      <c r="D976" s="6"/>
    </row>
    <row r="977" spans="1:4" ht="14.25" customHeight="1" x14ac:dyDescent="0.25">
      <c r="A977" s="4"/>
      <c r="C977" s="4"/>
      <c r="D977" s="6"/>
    </row>
    <row r="978" spans="1:4" ht="14.25" customHeight="1" x14ac:dyDescent="0.25">
      <c r="A978" s="4"/>
      <c r="C978" s="4"/>
      <c r="D978" s="6"/>
    </row>
    <row r="979" spans="1:4" ht="14.25" customHeight="1" x14ac:dyDescent="0.25">
      <c r="A979" s="4"/>
      <c r="C979" s="4"/>
      <c r="D979" s="6"/>
    </row>
    <row r="980" spans="1:4" ht="14.25" customHeight="1" x14ac:dyDescent="0.25">
      <c r="A980" s="4"/>
      <c r="C980" s="4"/>
      <c r="D980" s="6"/>
    </row>
    <row r="981" spans="1:4" ht="14.25" customHeight="1" x14ac:dyDescent="0.25">
      <c r="A981" s="4"/>
      <c r="C981" s="4"/>
      <c r="D981" s="6"/>
    </row>
    <row r="982" spans="1:4" ht="14.25" customHeight="1" x14ac:dyDescent="0.25">
      <c r="A982" s="4"/>
      <c r="C982" s="4"/>
      <c r="D982" s="6"/>
    </row>
    <row r="983" spans="1:4" ht="14.25" customHeight="1" x14ac:dyDescent="0.25">
      <c r="A983" s="4"/>
      <c r="C983" s="4"/>
      <c r="D983" s="6"/>
    </row>
    <row r="984" spans="1:4" ht="14.25" customHeight="1" x14ac:dyDescent="0.25">
      <c r="A984" s="4"/>
      <c r="C984" s="4"/>
      <c r="D984" s="6"/>
    </row>
    <row r="985" spans="1:4" ht="14.25" customHeight="1" x14ac:dyDescent="0.25">
      <c r="A985" s="4"/>
      <c r="C985" s="4"/>
      <c r="D985" s="6"/>
    </row>
    <row r="986" spans="1:4" ht="14.25" customHeight="1" x14ac:dyDescent="0.25">
      <c r="A986" s="4"/>
      <c r="C986" s="4"/>
      <c r="D986" s="6"/>
    </row>
    <row r="987" spans="1:4" ht="14.25" customHeight="1" x14ac:dyDescent="0.25">
      <c r="A987" s="4"/>
      <c r="C987" s="4"/>
      <c r="D987" s="6"/>
    </row>
    <row r="988" spans="1:4" ht="14.25" customHeight="1" x14ac:dyDescent="0.25">
      <c r="A988" s="4"/>
      <c r="C988" s="4"/>
      <c r="D988" s="6"/>
    </row>
    <row r="989" spans="1:4" ht="14.25" customHeight="1" x14ac:dyDescent="0.25">
      <c r="A989" s="4"/>
      <c r="C989" s="4"/>
      <c r="D989" s="6"/>
    </row>
    <row r="990" spans="1:4" ht="14.25" customHeight="1" x14ac:dyDescent="0.25">
      <c r="A990" s="4"/>
      <c r="C990" s="4"/>
      <c r="D990" s="6"/>
    </row>
    <row r="991" spans="1:4" ht="14.25" customHeight="1" x14ac:dyDescent="0.25">
      <c r="A991" s="4"/>
      <c r="C991" s="4"/>
      <c r="D991" s="6"/>
    </row>
    <row r="992" spans="1:4" ht="14.25" customHeight="1" x14ac:dyDescent="0.25">
      <c r="A992" s="4"/>
      <c r="C992" s="4"/>
      <c r="D992" s="6"/>
    </row>
    <row r="993" spans="1:4" ht="14.25" customHeight="1" x14ac:dyDescent="0.25">
      <c r="A993" s="4"/>
      <c r="C993" s="4"/>
      <c r="D993" s="6"/>
    </row>
    <row r="994" spans="1:4" ht="14.25" customHeight="1" x14ac:dyDescent="0.25">
      <c r="A994" s="4"/>
      <c r="C994" s="4"/>
      <c r="D994" s="6"/>
    </row>
    <row r="995" spans="1:4" ht="14.25" customHeight="1" x14ac:dyDescent="0.25">
      <c r="A995" s="4"/>
      <c r="C995" s="4"/>
      <c r="D995" s="6"/>
    </row>
    <row r="996" spans="1:4" ht="14.25" customHeight="1" x14ac:dyDescent="0.25">
      <c r="A996" s="4"/>
      <c r="C996" s="4"/>
      <c r="D996" s="6"/>
    </row>
    <row r="997" spans="1:4" ht="14.25" customHeight="1" x14ac:dyDescent="0.25">
      <c r="A997" s="4"/>
      <c r="C997" s="4"/>
      <c r="D997" s="6"/>
    </row>
    <row r="998" spans="1:4" ht="14.25" customHeight="1" x14ac:dyDescent="0.25">
      <c r="A998" s="4"/>
      <c r="C998" s="4"/>
      <c r="D998" s="6"/>
    </row>
    <row r="999" spans="1:4" ht="14.25" customHeight="1" x14ac:dyDescent="0.25">
      <c r="A999" s="4"/>
      <c r="C999" s="4"/>
      <c r="D999" s="6"/>
    </row>
    <row r="1000" spans="1:4" ht="14.25" customHeight="1" x14ac:dyDescent="0.25">
      <c r="A1000" s="4"/>
      <c r="C1000" s="4"/>
      <c r="D1000" s="6"/>
    </row>
  </sheetData>
  <hyperlinks>
    <hyperlink ref="B2" location="Google_Sheet_Link_574372903" display="Nathaniel Moran" xr:uid="{00000000-0004-0000-0000-000000000000}"/>
    <hyperlink ref="E2" location="Google_Sheet_Link_1412222445" display="Multiple" xr:uid="{00000000-0004-0000-0000-000001000000}"/>
    <hyperlink ref="B3" location="Google_Sheet_Link_825373500" display="Dan Crenshaw" xr:uid="{00000000-0004-0000-0000-000002000000}"/>
    <hyperlink ref="E3" location="Google_Sheet_Link_288215943" display="Multiple" xr:uid="{00000000-0004-0000-0000-000003000000}"/>
    <hyperlink ref="B4" location="Google_Sheet_Link_1667461717" display="Keith Self" xr:uid="{00000000-0004-0000-0000-000004000000}"/>
    <hyperlink ref="E4" location="Google_Sheet_Link_307492900" display="Evan Hunt (D)" xr:uid="{00000000-0004-0000-0000-000005000000}"/>
    <hyperlink ref="B5" location="Google_Sheet_Link_399853343" display="Pat Fallon" xr:uid="{00000000-0004-0000-0000-000006000000}"/>
    <hyperlink ref="E5" location="Google_Sheet_Link_603083622" display="Brice Gonzales (D)" xr:uid="{00000000-0004-0000-0000-000007000000}"/>
    <hyperlink ref="B6" location="Google_Sheet_Link_332481525" display="Lance Gooden" xr:uid="{00000000-0004-0000-0000-000008000000}"/>
    <hyperlink ref="E6" location="Google_Sheet_Link_1012229016" display="Multiple" xr:uid="{00000000-0004-0000-0000-000009000000}"/>
    <hyperlink ref="B7" location="Google_Sheet_Link_609931590" display="Jake Ellzey" xr:uid="{00000000-0004-0000-0000-00000A000000}"/>
    <hyperlink ref="E7" location="Google_Sheet_Link_984562451" display="Multiple" xr:uid="{00000000-0004-0000-0000-00000B000000}"/>
    <hyperlink ref="B8" location="Google_Sheet_Link_2141655656" display="Lizzie Fletcher" xr:uid="{00000000-0004-0000-0000-00000C000000}"/>
    <hyperlink ref="E10" location="Google_Sheet_Link_843991238" display="Multiple" xr:uid="{00000000-0004-0000-0000-00000E000000}"/>
    <hyperlink ref="E11" location="Google_Sheet_Link_1829520452" display="Multiple" xr:uid="{00000000-0004-0000-0000-00000F000000}"/>
    <hyperlink ref="B12" location="Google_Sheet_Link_569874753" display="August Pfluger" xr:uid="{00000000-0004-0000-0000-000010000000}"/>
    <hyperlink ref="B13" location="Google_Sheet_Link_734603483" display="Craig Goldman" xr:uid="{00000000-0004-0000-0000-000011000000}"/>
    <hyperlink ref="E13" location="Google_Sheet_Link_787485710" display="Kenneth Morgan-Aguilera (D)" xr:uid="{00000000-0004-0000-0000-000012000000}"/>
    <hyperlink ref="B14" location="Google_Sheet_Link_852448232" display="Ronny Jackson" xr:uid="{00000000-0004-0000-0000-000013000000}"/>
    <hyperlink ref="E14" location="Google_Sheet_Link_644949713" display="Mark Nair (D)" xr:uid="{00000000-0004-0000-0000-000014000000}"/>
    <hyperlink ref="B15" location="Google_Sheet_Link_1866790086" display="Randy Weber" xr:uid="{00000000-0004-0000-0000-000015000000}"/>
    <hyperlink ref="E15" location="Google_Sheet_Link_1433340678" display="Jessica Forgy (R)" xr:uid="{00000000-0004-0000-0000-000016000000}"/>
    <hyperlink ref="F15" location="Google_Sheet_Link_544806811" display="Thurman Bartie (D)" xr:uid="{00000000-0004-0000-0000-000017000000}"/>
    <hyperlink ref="B16" location="Google_Sheet_Link_17038802" display="Monica De La Cruz" xr:uid="{00000000-0004-0000-0000-000018000000}"/>
    <hyperlink ref="E16" location="Google_Sheet_Link_90245562" display="Ada Cuellar (R)" xr:uid="{00000000-0004-0000-0000-000019000000}"/>
    <hyperlink ref="F16" location="Google_Sheet_Link_1383687427" display="Bobby Pulido (R)" xr:uid="{00000000-0004-0000-0000-00001A000000}"/>
    <hyperlink ref="B17" location="Google_Sheet_Link_1594635359" display="Veronica Escobar" xr:uid="{00000000-0004-0000-0000-00001B000000}"/>
    <hyperlink ref="E17" location="Google_Sheet_Link_1100623319" display="Deliris Montanez Berrios (R)" xr:uid="{00000000-0004-0000-0000-00001C000000}"/>
    <hyperlink ref="B18" location="Google_Sheet_Link_1619242248" display="Pete Sessions" xr:uid="{00000000-0004-0000-0000-00001D000000}"/>
    <hyperlink ref="E19" location="Google_Sheet_Link_392033780" display="Al Green (D)" xr:uid="{00000000-0004-0000-0000-00001F000000}"/>
    <hyperlink ref="B20" location="Google_Sheet_Link_2096686739" display="Jodey Arrington" xr:uid="{00000000-0004-0000-0000-000020000000}"/>
    <hyperlink ref="E20" location="Google_Sheet_Link_1455438773" display="Kyle Rable (D)" xr:uid="{00000000-0004-0000-0000-000021000000}"/>
    <hyperlink ref="B21" location="Google_Sheet_Link_1117952950" display="Joaquin Castro" xr:uid="{00000000-0004-0000-0000-000022000000}"/>
    <hyperlink ref="E21" location="Google_Sheet_Link_986594843" display="Anthony Tristan (R)" xr:uid="{00000000-0004-0000-0000-000023000000}"/>
    <hyperlink ref="F21" location="Google_Sheet_Link_2044763314" display="Edgardo Rafael Baez (R)" xr:uid="{00000000-0004-0000-0000-000024000000}"/>
    <hyperlink ref="E22" location="Google_Sheet_Link_859689431" display="Multiple" xr:uid="{00000000-0004-0000-0000-000025000000}"/>
    <hyperlink ref="B23" location="Google_Sheet_Link_964645421" display="Troy Nehls" xr:uid="{00000000-0004-0000-0000-000026000000}"/>
    <hyperlink ref="E23" location="Google_Sheet_Link_855773705" display="Marquette Greene-Scott (D)" xr:uid="{00000000-0004-0000-0000-000027000000}"/>
    <hyperlink ref="B24" location="Google_Sheet_Link_1686358997" display="Tony Gonzales" xr:uid="{00000000-0004-0000-0000-000028000000}"/>
    <hyperlink ref="E24" location="Google_Sheet_Link_51738659" display="Multiple" xr:uid="{00000000-0004-0000-0000-000029000000}"/>
    <hyperlink ref="B25" location="Google_Sheet_Link_369687427" display="Beth Van Duyne" xr:uid="{00000000-0004-0000-0000-00002A000000}"/>
    <hyperlink ref="E25" location="Google_Sheet_Link_1595683436" display="Multiple" xr:uid="{00000000-0004-0000-0000-00002B000000}"/>
    <hyperlink ref="B26" location="Google_Sheet_Link_769348210" display="Roger Williams" xr:uid="{00000000-0004-0000-0000-00002C000000}"/>
    <hyperlink ref="B27" location="Google_Sheet_Link_1628959655" display="Brandon Gill" xr:uid="{00000000-0004-0000-0000-00002F000000}"/>
    <hyperlink ref="B28" location="Google_Sheet_Link_1871100323" display="Michael Cloud" xr:uid="{00000000-0004-0000-0000-000030000000}"/>
    <hyperlink ref="F28" location="Google_Sheet_Link_351969248" display="Tanya Lloyd (D)" xr:uid="{00000000-0004-0000-0000-000031000000}"/>
    <hyperlink ref="B29" location="Google_Sheet_Link_2036562922" display="Henry Cuellar" xr:uid="{00000000-0004-0000-0000-000032000000}"/>
    <hyperlink ref="E29" location="Google_Sheet_Link_1371025904" display="Multiple" xr:uid="{00000000-0004-0000-0000-000033000000}"/>
    <hyperlink ref="B30" location="Google_Sheet_Link_1000580595" display="Sylvia Garcia" xr:uid="{00000000-0004-0000-0000-000034000000}"/>
    <hyperlink ref="B31" location="Google_Sheet_Link_559247583" display="Jasmine Crockett" xr:uid="{00000000-0004-0000-0000-000035000000}"/>
    <hyperlink ref="E31" location="Google_Sheet_Link_414834822" display="Multiple" xr:uid="{00000000-0004-0000-0000-000036000000}"/>
    <hyperlink ref="B32" location="Google_Sheet_Link_1194206948" display="John Carter" xr:uid="{00000000-0004-0000-0000-000037000000}"/>
    <hyperlink ref="E32" location="Google_Sheet_Link_2002347703" display="Multiple" xr:uid="{00000000-0004-0000-0000-000038000000}"/>
    <hyperlink ref="B33" location="Google_Sheet_Link_1557911378" display="Julie Johnson" xr:uid="{00000000-0004-0000-0000-000039000000}"/>
    <hyperlink ref="E33" location="Google_Sheet_Link_1267773754" display="Multiple" xr:uid="{00000000-0004-0000-0000-00003A000000}"/>
    <hyperlink ref="B34" location="Google_Sheet_Link_1156940171" display="Marc Veasey" xr:uid="{00000000-0004-0000-0000-00003B000000}"/>
    <hyperlink ref="E34" location="Google_Sheet_Link_800671606" display="Multiple" xr:uid="{00000000-0004-0000-0000-00003C000000}"/>
    <hyperlink ref="B35" location="Google_Sheet_Link_496547230" display="Vicente Gonzalez" xr:uid="{00000000-0004-0000-0000-00003D000000}"/>
    <hyperlink ref="E35" location="Google_Sheet_Link_201934199" display="Multiple" xr:uid="{00000000-0004-0000-0000-00003E000000}"/>
    <hyperlink ref="B36" location="Google_Sheet_Link_18065914" display="Greg Casar" xr:uid="{00000000-0004-0000-0000-00003F000000}"/>
    <hyperlink ref="E36" location="Google_Sheet_Link_1442720830" display="Multiple" xr:uid="{00000000-0004-0000-0000-000040000000}"/>
    <hyperlink ref="B37" location="Google_Sheet_Link_933127202" display="Brian Babin" xr:uid="{00000000-0004-0000-0000-000041000000}"/>
    <hyperlink ref="E37" location="Google_Sheet_Link_1368821815" display="Jonathan Mitchell (R)" xr:uid="{00000000-0004-0000-0000-000042000000}"/>
    <hyperlink ref="E38" location="Google_Sheet_Link_663736556" display="Multiple" xr:uid="{00000000-0004-0000-0000-000043000000}"/>
    <hyperlink ref="E39" location="Google_Sheet_Link_1747440203" display="Multiple" xr:uid="{00000000-0004-0000-0000-000044000000}"/>
    <hyperlink ref="E12" location="Pedro_Ruiz" display="Pedro_Ruiz" xr:uid="{234160DA-5285-444A-870E-ED460F486F9B}"/>
    <hyperlink ref="E9" location="_TX08" display="Multiple" xr:uid="{5542A50C-3186-45A6-A347-5E0D00EA687A}"/>
    <hyperlink ref="F14" location="Chasity_Wedgeworth" display="Chasity Wedgeworth (R)" xr:uid="{7C9623E2-630C-4A9C-9E43-6EEDA3610229}"/>
    <hyperlink ref="F23" location="Demile_James" display="Demile James (I)" xr:uid="{3A1D37D3-FCCE-4590-B100-E04146A14249}"/>
    <hyperlink ref="E26" location="_TX25" display="Multiple" xr:uid="{6F5D53F3-91E4-4C87-8FDF-9FFD6D6502BC}"/>
    <hyperlink ref="E27" location="Steven_Shook" display="Steven Shook (D)" xr:uid="{256062F1-7C65-41FE-BBAC-1AC403956ECC}"/>
    <hyperlink ref="E28" location="Chris_Hatley" display="Chris Hatley (R)" xr:uid="{087988A7-8464-4EE2-ABB3-2BAA4526489D}"/>
    <hyperlink ref="E30" location="Jarvis_Johnson" display="Jarvis Johnson (D)" xr:uid="{DB166050-EC4B-42D5-BE14-2CA2E5F344DB}"/>
    <hyperlink ref="E18" location="_TX17" display="Multiple" xr:uid="{E8C3D26B-B41D-49B7-A34E-549E5CFD2567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2"/>
  <sheetViews>
    <sheetView workbookViewId="0"/>
  </sheetViews>
  <sheetFormatPr defaultColWidth="14.42578125" defaultRowHeight="15" x14ac:dyDescent="0.25"/>
  <cols>
    <col min="1" max="1" width="7.28515625" customWidth="1"/>
    <col min="2" max="2" width="26.140625" customWidth="1"/>
    <col min="3" max="3" width="5.5703125" customWidth="1"/>
    <col min="4" max="4" width="11.140625" customWidth="1"/>
    <col min="5" max="5" width="18" customWidth="1"/>
    <col min="6" max="6" width="19.85546875" customWidth="1"/>
    <col min="7" max="7" width="9.42578125" customWidth="1"/>
    <col min="8" max="8" width="44.5703125" customWidth="1"/>
    <col min="9" max="9" width="47" bestFit="1" customWidth="1"/>
    <col min="10" max="10" width="8.140625" customWidth="1"/>
    <col min="11" max="26" width="8.7109375" customWidth="1"/>
  </cols>
  <sheetData>
    <row r="1" spans="1:10" x14ac:dyDescent="0.25">
      <c r="A1" s="2" t="s">
        <v>0</v>
      </c>
      <c r="B1" s="2" t="s">
        <v>73</v>
      </c>
      <c r="C1" s="1" t="s">
        <v>2</v>
      </c>
      <c r="D1" s="2" t="s">
        <v>74</v>
      </c>
      <c r="E1" s="2" t="s">
        <v>75</v>
      </c>
      <c r="F1" s="2" t="s">
        <v>76</v>
      </c>
      <c r="G1" s="2" t="s">
        <v>77</v>
      </c>
      <c r="H1" s="8" t="s">
        <v>78</v>
      </c>
      <c r="I1" s="2" t="s">
        <v>79</v>
      </c>
      <c r="J1" s="2"/>
    </row>
    <row r="2" spans="1:10" x14ac:dyDescent="0.25">
      <c r="A2" s="7" t="s">
        <v>80</v>
      </c>
      <c r="B2" s="7" t="s">
        <v>6</v>
      </c>
      <c r="C2" s="4" t="s">
        <v>7</v>
      </c>
      <c r="D2" s="7" t="s">
        <v>1</v>
      </c>
      <c r="E2" s="9" t="s">
        <v>81</v>
      </c>
      <c r="F2" s="9" t="s">
        <v>82</v>
      </c>
      <c r="G2" s="5" t="s">
        <v>77</v>
      </c>
      <c r="H2" s="10"/>
      <c r="I2" s="7" t="s">
        <v>83</v>
      </c>
      <c r="J2" s="11"/>
    </row>
    <row r="3" spans="1:10" x14ac:dyDescent="0.25">
      <c r="A3" s="7" t="s">
        <v>80</v>
      </c>
      <c r="B3" s="7" t="s">
        <v>84</v>
      </c>
      <c r="C3" s="4" t="s">
        <v>7</v>
      </c>
      <c r="D3" s="7" t="s">
        <v>85</v>
      </c>
      <c r="E3" s="7"/>
      <c r="H3" s="10"/>
      <c r="J3" s="6"/>
    </row>
    <row r="4" spans="1:10" x14ac:dyDescent="0.25">
      <c r="A4" s="7" t="s">
        <v>80</v>
      </c>
      <c r="B4" s="7" t="s">
        <v>86</v>
      </c>
      <c r="C4" s="4" t="s">
        <v>19</v>
      </c>
      <c r="D4" s="7" t="s">
        <v>85</v>
      </c>
      <c r="E4" s="9" t="s">
        <v>87</v>
      </c>
      <c r="F4" s="9"/>
      <c r="G4" s="5" t="s">
        <v>77</v>
      </c>
      <c r="H4" s="10" t="s">
        <v>88</v>
      </c>
      <c r="J4" s="11"/>
    </row>
    <row r="5" spans="1:10" x14ac:dyDescent="0.25">
      <c r="A5" s="7" t="s">
        <v>80</v>
      </c>
      <c r="B5" s="7" t="s">
        <v>89</v>
      </c>
      <c r="C5" s="4" t="s">
        <v>19</v>
      </c>
      <c r="D5" s="7" t="s">
        <v>85</v>
      </c>
      <c r="E5" s="9" t="s">
        <v>90</v>
      </c>
      <c r="F5" s="9" t="s">
        <v>91</v>
      </c>
      <c r="G5" s="5" t="s">
        <v>77</v>
      </c>
      <c r="H5" s="10" t="s">
        <v>92</v>
      </c>
      <c r="J5" s="11"/>
    </row>
    <row r="6" spans="1:10" x14ac:dyDescent="0.25">
      <c r="A6" s="7" t="s">
        <v>80</v>
      </c>
      <c r="B6" s="7" t="s">
        <v>93</v>
      </c>
      <c r="C6" s="4" t="s">
        <v>19</v>
      </c>
      <c r="D6" s="7" t="s">
        <v>85</v>
      </c>
      <c r="E6" s="7"/>
      <c r="H6" s="10"/>
      <c r="J6" s="6"/>
    </row>
    <row r="7" spans="1:10" x14ac:dyDescent="0.25">
      <c r="A7" s="7" t="s">
        <v>80</v>
      </c>
      <c r="B7" s="7" t="s">
        <v>94</v>
      </c>
      <c r="C7" s="4" t="s">
        <v>19</v>
      </c>
      <c r="D7" s="7" t="s">
        <v>85</v>
      </c>
      <c r="E7" s="12" t="str">
        <f>HYPERLINK("https://masikaakilahray.com","Ray")</f>
        <v>Ray</v>
      </c>
      <c r="G7" s="12" t="str">
        <f>HYPERLINK("https://www.facebook.com/people/Masika-Akilah-Ray-for-Congress/61575084912369/","Facebook")</f>
        <v>Facebook</v>
      </c>
      <c r="H7" s="10"/>
      <c r="J7" s="6"/>
    </row>
    <row r="8" spans="1:10" x14ac:dyDescent="0.25">
      <c r="A8" s="7" t="s">
        <v>80</v>
      </c>
      <c r="B8" s="7" t="s">
        <v>95</v>
      </c>
      <c r="C8" s="4" t="s">
        <v>7</v>
      </c>
      <c r="D8" s="7" t="s">
        <v>96</v>
      </c>
      <c r="E8" s="6" t="s">
        <v>97</v>
      </c>
      <c r="F8" s="6" t="s">
        <v>97</v>
      </c>
      <c r="G8" s="6" t="s">
        <v>97</v>
      </c>
      <c r="H8" s="13" t="s">
        <v>97</v>
      </c>
      <c r="I8" s="6" t="s">
        <v>97</v>
      </c>
      <c r="J8" s="6"/>
    </row>
    <row r="9" spans="1:10" x14ac:dyDescent="0.25">
      <c r="A9" s="7" t="s">
        <v>98</v>
      </c>
      <c r="B9" s="7" t="s">
        <v>11</v>
      </c>
      <c r="C9" s="4" t="s">
        <v>7</v>
      </c>
      <c r="D9" s="7" t="s">
        <v>1</v>
      </c>
      <c r="E9" s="9" t="s">
        <v>99</v>
      </c>
      <c r="F9" s="9" t="s">
        <v>100</v>
      </c>
      <c r="G9" s="5" t="s">
        <v>77</v>
      </c>
      <c r="H9" s="10"/>
      <c r="I9" s="7" t="s">
        <v>101</v>
      </c>
      <c r="J9" s="11"/>
    </row>
    <row r="10" spans="1:10" x14ac:dyDescent="0.25">
      <c r="A10" s="7" t="s">
        <v>98</v>
      </c>
      <c r="B10" s="14" t="s">
        <v>102</v>
      </c>
      <c r="C10" s="4" t="s">
        <v>7</v>
      </c>
      <c r="D10" s="14" t="s">
        <v>85</v>
      </c>
      <c r="E10" s="5" t="s">
        <v>103</v>
      </c>
      <c r="F10" s="12" t="str">
        <f>HYPERLINK("https://x.com/MartinEtwop","@MartinEtwop")</f>
        <v>@MartinEtwop</v>
      </c>
      <c r="G10" s="14"/>
      <c r="H10" s="10"/>
      <c r="J10" s="6"/>
    </row>
    <row r="11" spans="1:10" x14ac:dyDescent="0.25">
      <c r="A11" s="7" t="s">
        <v>98</v>
      </c>
      <c r="B11" s="14" t="s">
        <v>104</v>
      </c>
      <c r="C11" s="4" t="s">
        <v>7</v>
      </c>
      <c r="D11" s="14" t="s">
        <v>85</v>
      </c>
      <c r="E11" s="14"/>
      <c r="F11" s="14"/>
      <c r="G11" s="14"/>
      <c r="H11" s="10"/>
      <c r="J11" s="6"/>
    </row>
    <row r="12" spans="1:10" x14ac:dyDescent="0.25">
      <c r="A12" s="7" t="s">
        <v>98</v>
      </c>
      <c r="B12" s="14" t="s">
        <v>105</v>
      </c>
      <c r="C12" s="4" t="s">
        <v>7</v>
      </c>
      <c r="D12" s="14" t="s">
        <v>85</v>
      </c>
      <c r="E12" s="5" t="s">
        <v>106</v>
      </c>
      <c r="F12" s="14"/>
      <c r="G12" s="14"/>
      <c r="H12" s="10"/>
      <c r="J12" s="6"/>
    </row>
    <row r="13" spans="1:10" x14ac:dyDescent="0.25">
      <c r="A13" s="7" t="s">
        <v>98</v>
      </c>
      <c r="B13" s="7" t="s">
        <v>107</v>
      </c>
      <c r="C13" s="4" t="s">
        <v>7</v>
      </c>
      <c r="D13" s="7" t="s">
        <v>85</v>
      </c>
      <c r="E13" s="5" t="s">
        <v>108</v>
      </c>
      <c r="F13" s="9" t="s">
        <v>109</v>
      </c>
      <c r="G13" s="5" t="s">
        <v>77</v>
      </c>
      <c r="H13" s="10"/>
      <c r="J13" s="6"/>
    </row>
    <row r="14" spans="1:10" x14ac:dyDescent="0.25">
      <c r="A14" s="7" t="s">
        <v>98</v>
      </c>
      <c r="B14" s="14" t="s">
        <v>110</v>
      </c>
      <c r="C14" s="4" t="s">
        <v>7</v>
      </c>
      <c r="D14" s="14" t="s">
        <v>85</v>
      </c>
      <c r="E14" s="5" t="s">
        <v>111</v>
      </c>
      <c r="F14" s="5" t="s">
        <v>112</v>
      </c>
      <c r="G14" s="5" t="s">
        <v>77</v>
      </c>
      <c r="H14" s="10"/>
      <c r="J14" s="6"/>
    </row>
    <row r="15" spans="1:10" ht="15.75" x14ac:dyDescent="0.25">
      <c r="A15" s="7" t="s">
        <v>98</v>
      </c>
      <c r="B15" s="15" t="s">
        <v>113</v>
      </c>
      <c r="C15" s="6" t="s">
        <v>19</v>
      </c>
      <c r="D15" s="7" t="s">
        <v>85</v>
      </c>
      <c r="E15" s="12" t="str">
        <f>HYPERLINK("https://shaunfinnieforcongress.com","Finnie")</f>
        <v>Finnie</v>
      </c>
      <c r="G15" s="12" t="str">
        <f>HYPERLINK("https://www.facebook.com/people/Shaun-Finnie-for-Congress/61577416087375","Facebook")</f>
        <v>Facebook</v>
      </c>
      <c r="H15" s="10"/>
      <c r="I15" s="7" t="s">
        <v>114</v>
      </c>
      <c r="J15" s="16"/>
    </row>
    <row r="16" spans="1:10" x14ac:dyDescent="0.25">
      <c r="A16" s="7" t="s">
        <v>98</v>
      </c>
      <c r="B16" s="14" t="s">
        <v>115</v>
      </c>
      <c r="C16" s="4" t="s">
        <v>7</v>
      </c>
      <c r="D16" s="7" t="s">
        <v>96</v>
      </c>
      <c r="E16" s="6" t="s">
        <v>97</v>
      </c>
      <c r="F16" s="6" t="s">
        <v>97</v>
      </c>
      <c r="G16" s="6" t="s">
        <v>97</v>
      </c>
      <c r="H16" s="13" t="s">
        <v>97</v>
      </c>
      <c r="I16" s="6" t="s">
        <v>97</v>
      </c>
      <c r="J16" s="6"/>
    </row>
    <row r="17" spans="1:11" x14ac:dyDescent="0.25">
      <c r="A17" s="7" t="s">
        <v>116</v>
      </c>
      <c r="B17" s="7" t="s">
        <v>12</v>
      </c>
      <c r="C17" s="4" t="s">
        <v>7</v>
      </c>
      <c r="D17" s="7" t="s">
        <v>1</v>
      </c>
      <c r="E17" s="9" t="s">
        <v>117</v>
      </c>
      <c r="F17" s="5" t="s">
        <v>118</v>
      </c>
      <c r="G17" s="5" t="s">
        <v>77</v>
      </c>
      <c r="H17" s="10"/>
      <c r="J17" s="6"/>
      <c r="K17" s="17"/>
    </row>
    <row r="18" spans="1:11" x14ac:dyDescent="0.25">
      <c r="A18" s="7" t="s">
        <v>116</v>
      </c>
      <c r="B18" s="7" t="s">
        <v>119</v>
      </c>
      <c r="C18" s="6" t="s">
        <v>19</v>
      </c>
      <c r="D18" s="7" t="s">
        <v>85</v>
      </c>
      <c r="E18" s="9" t="s">
        <v>120</v>
      </c>
      <c r="F18" s="12" t="str">
        <f>HYPERLINK("https://x.com/ElectEvanHunt","@ElectEvanHunt")</f>
        <v>@ElectEvanHunt</v>
      </c>
      <c r="G18" s="12" t="str">
        <f>HYPERLINK("https://www.facebook.com/p/Elect-Evan-Hunt-61575035168598/","Facebook")</f>
        <v>Facebook</v>
      </c>
      <c r="H18" s="10"/>
      <c r="J18" s="6"/>
    </row>
    <row r="19" spans="1:11" x14ac:dyDescent="0.25">
      <c r="A19" s="7" t="s">
        <v>116</v>
      </c>
      <c r="B19" s="7" t="s">
        <v>121</v>
      </c>
      <c r="C19" s="6" t="s">
        <v>19</v>
      </c>
      <c r="D19" s="7" t="s">
        <v>122</v>
      </c>
      <c r="E19" s="9"/>
      <c r="F19" s="9"/>
      <c r="H19" s="10"/>
      <c r="J19" s="6"/>
    </row>
    <row r="20" spans="1:11" x14ac:dyDescent="0.25">
      <c r="A20" s="7" t="s">
        <v>123</v>
      </c>
      <c r="B20" s="7" t="s">
        <v>14</v>
      </c>
      <c r="C20" s="4" t="s">
        <v>7</v>
      </c>
      <c r="D20" s="7" t="s">
        <v>1</v>
      </c>
      <c r="E20" s="9" t="s">
        <v>124</v>
      </c>
      <c r="F20" s="9" t="s">
        <v>125</v>
      </c>
      <c r="G20" s="9" t="s">
        <v>77</v>
      </c>
      <c r="H20" s="10"/>
      <c r="J20" s="6"/>
      <c r="K20" s="17"/>
    </row>
    <row r="21" spans="1:11" x14ac:dyDescent="0.25">
      <c r="A21" s="7" t="s">
        <v>123</v>
      </c>
      <c r="B21" s="7" t="s">
        <v>126</v>
      </c>
      <c r="C21" s="4" t="s">
        <v>19</v>
      </c>
      <c r="D21" s="7" t="s">
        <v>85</v>
      </c>
      <c r="H21" s="10"/>
      <c r="J21" s="11"/>
    </row>
    <row r="22" spans="1:11" x14ac:dyDescent="0.25">
      <c r="A22" s="7" t="s">
        <v>127</v>
      </c>
      <c r="B22" s="7" t="s">
        <v>16</v>
      </c>
      <c r="C22" s="4" t="s">
        <v>7</v>
      </c>
      <c r="D22" s="7" t="s">
        <v>1</v>
      </c>
      <c r="E22" s="9"/>
      <c r="F22" s="9" t="s">
        <v>128</v>
      </c>
      <c r="G22" s="9"/>
      <c r="H22" s="10"/>
      <c r="J22" s="6"/>
    </row>
    <row r="23" spans="1:11" x14ac:dyDescent="0.25">
      <c r="A23" s="7" t="s">
        <v>127</v>
      </c>
      <c r="B23" s="7" t="s">
        <v>132</v>
      </c>
      <c r="C23" s="6" t="s">
        <v>7</v>
      </c>
      <c r="D23" s="7" t="s">
        <v>85</v>
      </c>
      <c r="E23" s="5" t="s">
        <v>133</v>
      </c>
      <c r="F23" s="5" t="s">
        <v>134</v>
      </c>
      <c r="G23" s="5"/>
      <c r="H23" s="10" t="s">
        <v>135</v>
      </c>
      <c r="J23" s="11"/>
    </row>
    <row r="24" spans="1:11" x14ac:dyDescent="0.25">
      <c r="A24" s="7" t="s">
        <v>127</v>
      </c>
      <c r="B24" s="7" t="s">
        <v>136</v>
      </c>
      <c r="C24" s="6" t="s">
        <v>7</v>
      </c>
      <c r="D24" s="7" t="s">
        <v>85</v>
      </c>
      <c r="E24" s="5" t="s">
        <v>137</v>
      </c>
      <c r="G24" s="5"/>
      <c r="H24" s="10" t="s">
        <v>135</v>
      </c>
      <c r="J24" s="11"/>
    </row>
    <row r="25" spans="1:11" x14ac:dyDescent="0.25">
      <c r="A25" t="s">
        <v>127</v>
      </c>
      <c r="B25" t="s">
        <v>423</v>
      </c>
      <c r="C25" s="6" t="s">
        <v>19</v>
      </c>
      <c r="D25" t="s">
        <v>85</v>
      </c>
    </row>
    <row r="26" spans="1:11" x14ac:dyDescent="0.25">
      <c r="A26" s="7" t="s">
        <v>127</v>
      </c>
      <c r="B26" s="7" t="s">
        <v>129</v>
      </c>
      <c r="C26" s="6" t="s">
        <v>19</v>
      </c>
      <c r="D26" s="7" t="s">
        <v>85</v>
      </c>
      <c r="E26" s="9" t="s">
        <v>130</v>
      </c>
      <c r="F26" s="9" t="s">
        <v>131</v>
      </c>
      <c r="G26" s="9"/>
      <c r="H26" s="10"/>
      <c r="J26" s="6"/>
    </row>
    <row r="27" spans="1:11" x14ac:dyDescent="0.25">
      <c r="A27" s="7" t="s">
        <v>138</v>
      </c>
      <c r="B27" s="7" t="s">
        <v>17</v>
      </c>
      <c r="C27" s="4" t="s">
        <v>7</v>
      </c>
      <c r="D27" s="7" t="s">
        <v>1</v>
      </c>
      <c r="E27" s="9" t="s">
        <v>139</v>
      </c>
      <c r="F27" s="9" t="s">
        <v>140</v>
      </c>
      <c r="G27" s="9"/>
      <c r="H27" s="10"/>
      <c r="J27" s="6"/>
      <c r="K27" s="17"/>
    </row>
    <row r="28" spans="1:11" ht="30" x14ac:dyDescent="0.25">
      <c r="A28" s="15" t="s">
        <v>138</v>
      </c>
      <c r="B28" s="15" t="s">
        <v>141</v>
      </c>
      <c r="C28" s="4" t="s">
        <v>7</v>
      </c>
      <c r="D28" s="15" t="s">
        <v>85</v>
      </c>
      <c r="E28" s="18" t="s">
        <v>142</v>
      </c>
      <c r="F28" s="15"/>
      <c r="G28" s="18"/>
      <c r="H28" s="14" t="s">
        <v>143</v>
      </c>
      <c r="I28" s="15" t="s">
        <v>144</v>
      </c>
      <c r="J28" s="19"/>
    </row>
    <row r="29" spans="1:11" x14ac:dyDescent="0.25">
      <c r="A29" s="7" t="s">
        <v>138</v>
      </c>
      <c r="B29" s="7" t="s">
        <v>145</v>
      </c>
      <c r="C29" s="6" t="s">
        <v>7</v>
      </c>
      <c r="D29" s="7" t="s">
        <v>85</v>
      </c>
      <c r="E29" s="9" t="s">
        <v>146</v>
      </c>
      <c r="F29" s="9" t="s">
        <v>147</v>
      </c>
      <c r="G29" s="9" t="s">
        <v>77</v>
      </c>
      <c r="H29" s="10"/>
      <c r="J29" s="6"/>
    </row>
    <row r="30" spans="1:11" x14ac:dyDescent="0.25">
      <c r="A30" s="7" t="s">
        <v>138</v>
      </c>
      <c r="B30" s="7" t="s">
        <v>148</v>
      </c>
      <c r="C30" s="6" t="s">
        <v>19</v>
      </c>
      <c r="D30" s="7" t="s">
        <v>85</v>
      </c>
      <c r="H30" s="10"/>
      <c r="J30" s="11"/>
      <c r="K30" s="17"/>
    </row>
    <row r="31" spans="1:11" x14ac:dyDescent="0.25">
      <c r="A31" s="7" t="s">
        <v>149</v>
      </c>
      <c r="B31" s="7" t="s">
        <v>18</v>
      </c>
      <c r="C31" s="4" t="s">
        <v>19</v>
      </c>
      <c r="D31" s="7" t="s">
        <v>1</v>
      </c>
      <c r="E31" s="9" t="s">
        <v>150</v>
      </c>
      <c r="F31" s="9"/>
      <c r="G31" s="9" t="s">
        <v>77</v>
      </c>
      <c r="H31" s="10"/>
      <c r="J31" s="6"/>
      <c r="K31" s="17"/>
    </row>
    <row r="32" spans="1:11" x14ac:dyDescent="0.25">
      <c r="A32" t="s">
        <v>151</v>
      </c>
      <c r="B32" t="s">
        <v>425</v>
      </c>
      <c r="C32" s="4" t="s">
        <v>7</v>
      </c>
      <c r="D32" t="s">
        <v>85</v>
      </c>
      <c r="E32" s="9" t="str">
        <f>HYPERLINK("https://jensenfortexas.com/","Jensen")</f>
        <v>Jensen</v>
      </c>
      <c r="F32" s="9"/>
      <c r="G32" s="9"/>
    </row>
    <row r="33" spans="1:10" x14ac:dyDescent="0.25">
      <c r="A33" s="7" t="s">
        <v>151</v>
      </c>
      <c r="B33" s="7" t="s">
        <v>155</v>
      </c>
      <c r="C33" s="4" t="s">
        <v>7</v>
      </c>
      <c r="D33" s="7" t="s">
        <v>85</v>
      </c>
      <c r="E33" s="7"/>
      <c r="G33" s="12" t="str">
        <f>HYPERLINK("https://www.facebook.com/jessica.hart.52035","Facebook")</f>
        <v>Facebook</v>
      </c>
      <c r="H33" s="7" t="s">
        <v>156</v>
      </c>
      <c r="I33" s="7" t="s">
        <v>97</v>
      </c>
    </row>
    <row r="34" spans="1:10" x14ac:dyDescent="0.25">
      <c r="A34" s="7" t="s">
        <v>151</v>
      </c>
      <c r="B34" s="7" t="s">
        <v>152</v>
      </c>
      <c r="C34" s="4" t="s">
        <v>7</v>
      </c>
      <c r="D34" s="7" t="s">
        <v>85</v>
      </c>
      <c r="E34" s="9" t="s">
        <v>153</v>
      </c>
      <c r="F34" s="9" t="s">
        <v>154</v>
      </c>
      <c r="G34" s="9" t="s">
        <v>77</v>
      </c>
      <c r="H34" s="10"/>
      <c r="J34" s="6"/>
    </row>
    <row r="35" spans="1:10" x14ac:dyDescent="0.25">
      <c r="A35" s="7" t="s">
        <v>151</v>
      </c>
      <c r="B35" s="7" t="s">
        <v>157</v>
      </c>
      <c r="C35" s="6" t="s">
        <v>19</v>
      </c>
      <c r="D35" s="7" t="s">
        <v>85</v>
      </c>
      <c r="E35" s="9" t="s">
        <v>158</v>
      </c>
      <c r="F35" s="12" t="str">
        <f>HYPERLINK("https://x.com/CongressLaura","@CongressLaura")</f>
        <v>@CongressLaura</v>
      </c>
      <c r="G35" s="9" t="s">
        <v>77</v>
      </c>
      <c r="H35" s="10"/>
      <c r="J35" s="6"/>
    </row>
    <row r="36" spans="1:10" x14ac:dyDescent="0.25">
      <c r="A36" s="7" t="s">
        <v>159</v>
      </c>
      <c r="B36" s="7" t="s">
        <v>160</v>
      </c>
      <c r="C36" s="6" t="s">
        <v>7</v>
      </c>
      <c r="D36" s="7" t="s">
        <v>85</v>
      </c>
      <c r="E36" s="5" t="s">
        <v>161</v>
      </c>
      <c r="G36" s="5" t="s">
        <v>77</v>
      </c>
      <c r="H36" s="10" t="s">
        <v>162</v>
      </c>
      <c r="I36" s="7" t="s">
        <v>163</v>
      </c>
      <c r="J36" s="11"/>
    </row>
    <row r="37" spans="1:10" x14ac:dyDescent="0.25">
      <c r="A37" s="7" t="s">
        <v>159</v>
      </c>
      <c r="B37" s="7" t="s">
        <v>164</v>
      </c>
      <c r="C37" s="4" t="s">
        <v>7</v>
      </c>
      <c r="D37" s="7" t="s">
        <v>85</v>
      </c>
      <c r="E37" s="9" t="s">
        <v>165</v>
      </c>
      <c r="F37" s="9" t="s">
        <v>166</v>
      </c>
      <c r="G37" s="12" t="str">
        <f>HYPERLINK("https://www.facebook.com/BriscoeCain","Facebook")</f>
        <v>Facebook</v>
      </c>
      <c r="H37" s="10" t="s">
        <v>167</v>
      </c>
      <c r="J37" s="6"/>
    </row>
    <row r="38" spans="1:10" x14ac:dyDescent="0.25">
      <c r="A38" s="7" t="s">
        <v>159</v>
      </c>
      <c r="B38" s="7" t="s">
        <v>168</v>
      </c>
      <c r="C38" s="6" t="s">
        <v>7</v>
      </c>
      <c r="D38" s="7" t="s">
        <v>85</v>
      </c>
      <c r="E38" s="9" t="s">
        <v>169</v>
      </c>
      <c r="F38" s="9" t="s">
        <v>170</v>
      </c>
      <c r="G38" s="9" t="s">
        <v>77</v>
      </c>
      <c r="J38" s="11"/>
    </row>
    <row r="39" spans="1:10" x14ac:dyDescent="0.25">
      <c r="A39" s="7" t="s">
        <v>159</v>
      </c>
      <c r="B39" s="7" t="s">
        <v>177</v>
      </c>
      <c r="C39" s="6" t="s">
        <v>7</v>
      </c>
      <c r="D39" s="7" t="s">
        <v>85</v>
      </c>
      <c r="E39" s="7"/>
      <c r="H39" s="10"/>
      <c r="J39" s="11"/>
    </row>
    <row r="40" spans="1:10" x14ac:dyDescent="0.25">
      <c r="A40" s="7" t="s">
        <v>159</v>
      </c>
      <c r="B40" s="7" t="s">
        <v>171</v>
      </c>
      <c r="C40" s="6" t="s">
        <v>7</v>
      </c>
      <c r="D40" s="7" t="s">
        <v>85</v>
      </c>
      <c r="E40" s="7"/>
      <c r="F40" s="9"/>
      <c r="G40" s="12" t="str">
        <f>HYPERLINK("https://www.facebook.com/mayra.guillen.52012","Facebook")</f>
        <v>Facebook</v>
      </c>
      <c r="H40" s="10"/>
      <c r="J40" s="6"/>
    </row>
    <row r="41" spans="1:10" x14ac:dyDescent="0.25">
      <c r="A41" s="7" t="s">
        <v>159</v>
      </c>
      <c r="B41" s="7" t="s">
        <v>172</v>
      </c>
      <c r="C41" s="6" t="s">
        <v>7</v>
      </c>
      <c r="D41" s="7" t="s">
        <v>85</v>
      </c>
      <c r="E41" s="7"/>
      <c r="H41" s="7" t="s">
        <v>173</v>
      </c>
      <c r="J41" s="11"/>
    </row>
    <row r="42" spans="1:10" x14ac:dyDescent="0.25">
      <c r="A42" s="7" t="s">
        <v>159</v>
      </c>
      <c r="B42" s="7" t="s">
        <v>174</v>
      </c>
      <c r="C42" s="4" t="s">
        <v>7</v>
      </c>
      <c r="D42" s="7" t="s">
        <v>85</v>
      </c>
      <c r="E42" s="9" t="s">
        <v>175</v>
      </c>
      <c r="F42" s="12" t="str">
        <f>HYPERLINK("https://x.com/AlexMealerTX","@AlexMealerTX")</f>
        <v>@AlexMealerTX</v>
      </c>
      <c r="G42" s="12" t="str">
        <f>HYPERLINK("https://www.facebook.com/AlexMealerTX","Facebook")</f>
        <v>Facebook</v>
      </c>
      <c r="H42" s="10" t="s">
        <v>176</v>
      </c>
      <c r="J42" s="6"/>
    </row>
    <row r="43" spans="1:10" x14ac:dyDescent="0.25">
      <c r="A43" t="s">
        <v>159</v>
      </c>
      <c r="B43" t="s">
        <v>427</v>
      </c>
      <c r="C43" s="26" t="s">
        <v>7</v>
      </c>
      <c r="D43" t="s">
        <v>85</v>
      </c>
      <c r="E43" s="25" t="str">
        <f>HYPERLINK("https://www.danmimsfortexas.com","Mims")</f>
        <v>Mims</v>
      </c>
      <c r="F43" s="25" t="str">
        <f>HYPERLINK("https://www.facebook.com/DanMimsForTexas","Facebook")</f>
        <v>Facebook</v>
      </c>
      <c r="G43" s="25"/>
      <c r="H43" t="s">
        <v>426</v>
      </c>
    </row>
    <row r="44" spans="1:10" x14ac:dyDescent="0.25">
      <c r="A44" t="s">
        <v>159</v>
      </c>
      <c r="B44" t="s">
        <v>428</v>
      </c>
      <c r="C44" s="26" t="s">
        <v>7</v>
      </c>
      <c r="D44" t="s">
        <v>85</v>
      </c>
      <c r="E44" s="7"/>
      <c r="F44" s="25" t="str">
        <f>HYPERLINK("https://www.facebook.com/TexansForStovall","Facebook")</f>
        <v>Facebook</v>
      </c>
      <c r="G44" s="25"/>
    </row>
    <row r="45" spans="1:10" x14ac:dyDescent="0.25">
      <c r="A45" s="7" t="s">
        <v>159</v>
      </c>
      <c r="B45" s="7" t="s">
        <v>178</v>
      </c>
      <c r="C45" s="6" t="s">
        <v>7</v>
      </c>
      <c r="D45" s="7" t="s">
        <v>85</v>
      </c>
      <c r="H45" s="10"/>
      <c r="J45" s="6"/>
    </row>
    <row r="46" spans="1:10" x14ac:dyDescent="0.25">
      <c r="A46" s="7" t="s">
        <v>179</v>
      </c>
      <c r="B46" s="7" t="s">
        <v>180</v>
      </c>
      <c r="C46" s="6" t="s">
        <v>7</v>
      </c>
      <c r="D46" s="7" t="s">
        <v>85</v>
      </c>
      <c r="E46" s="7"/>
      <c r="F46" s="9" t="str">
        <f>HYPERLINK("https://x.com/ChrisKGober","@ChrisKGober")</f>
        <v>@ChrisKGober</v>
      </c>
    </row>
    <row r="47" spans="1:10" x14ac:dyDescent="0.25">
      <c r="A47" s="7" t="s">
        <v>179</v>
      </c>
      <c r="B47" s="7" t="s">
        <v>181</v>
      </c>
      <c r="C47" s="6" t="s">
        <v>7</v>
      </c>
      <c r="D47" s="7" t="s">
        <v>85</v>
      </c>
      <c r="E47" s="7"/>
      <c r="F47" s="9"/>
      <c r="G47" s="9" t="s">
        <v>77</v>
      </c>
      <c r="H47" s="10"/>
    </row>
    <row r="48" spans="1:10" x14ac:dyDescent="0.25">
      <c r="A48" s="7" t="s">
        <v>179</v>
      </c>
      <c r="B48" s="7" t="s">
        <v>182</v>
      </c>
      <c r="C48" s="6" t="s">
        <v>7</v>
      </c>
      <c r="D48" s="7" t="s">
        <v>85</v>
      </c>
      <c r="E48" s="7"/>
      <c r="H48" s="10"/>
      <c r="I48" s="7" t="s">
        <v>144</v>
      </c>
      <c r="J48" s="6"/>
    </row>
    <row r="49" spans="1:11" x14ac:dyDescent="0.25">
      <c r="A49" s="7" t="s">
        <v>179</v>
      </c>
      <c r="B49" s="7" t="s">
        <v>183</v>
      </c>
      <c r="C49" s="6" t="s">
        <v>7</v>
      </c>
      <c r="D49" s="7" t="s">
        <v>85</v>
      </c>
      <c r="E49" s="7"/>
      <c r="J49" s="11"/>
    </row>
    <row r="50" spans="1:11" x14ac:dyDescent="0.25">
      <c r="A50" s="20" t="s">
        <v>179</v>
      </c>
      <c r="B50" s="20" t="s">
        <v>184</v>
      </c>
      <c r="C50" s="6" t="s">
        <v>7</v>
      </c>
      <c r="D50" s="20" t="s">
        <v>85</v>
      </c>
      <c r="E50" s="9" t="str">
        <f>HYPERLINK("https://karakingforcongress.com","King")</f>
        <v>King</v>
      </c>
      <c r="H50" s="20" t="s">
        <v>185</v>
      </c>
      <c r="I50" s="20" t="s">
        <v>186</v>
      </c>
    </row>
    <row r="51" spans="1:11" x14ac:dyDescent="0.25">
      <c r="A51" t="s">
        <v>179</v>
      </c>
      <c r="B51" t="s">
        <v>429</v>
      </c>
      <c r="C51" s="26" t="s">
        <v>7</v>
      </c>
      <c r="D51" t="s">
        <v>85</v>
      </c>
      <c r="E51" s="25" t="str">
        <f>HYPERLINK("https://jennygarciasharon.com/","Sharon")</f>
        <v>Sharon</v>
      </c>
      <c r="F51" s="25" t="str">
        <f>HYPERLINK("https://x.com/jgs_tx","@jgs_TX")</f>
        <v>@jgs_TX</v>
      </c>
      <c r="G51" s="25"/>
    </row>
    <row r="52" spans="1:11" x14ac:dyDescent="0.25">
      <c r="A52" s="7" t="s">
        <v>179</v>
      </c>
      <c r="B52" s="7" t="s">
        <v>187</v>
      </c>
      <c r="C52" s="6" t="s">
        <v>7</v>
      </c>
      <c r="D52" s="7" t="s">
        <v>85</v>
      </c>
      <c r="E52" s="7"/>
      <c r="F52" s="9"/>
      <c r="G52" s="9"/>
      <c r="H52" s="10"/>
      <c r="J52" s="6"/>
    </row>
    <row r="53" spans="1:11" x14ac:dyDescent="0.25">
      <c r="A53" s="7" t="s">
        <v>179</v>
      </c>
      <c r="B53" s="7" t="s">
        <v>188</v>
      </c>
      <c r="C53" s="6" t="s">
        <v>19</v>
      </c>
      <c r="D53" s="7" t="s">
        <v>85</v>
      </c>
      <c r="E53" s="9" t="s">
        <v>189</v>
      </c>
      <c r="F53" s="9" t="s">
        <v>190</v>
      </c>
      <c r="G53" s="9"/>
      <c r="H53" s="10"/>
      <c r="J53" s="6"/>
    </row>
    <row r="54" spans="1:11" x14ac:dyDescent="0.25">
      <c r="A54" s="7" t="s">
        <v>179</v>
      </c>
      <c r="B54" s="7" t="s">
        <v>191</v>
      </c>
      <c r="C54" s="6" t="s">
        <v>19</v>
      </c>
      <c r="D54" s="7" t="s">
        <v>85</v>
      </c>
      <c r="E54" s="5" t="s">
        <v>192</v>
      </c>
      <c r="G54" s="5"/>
      <c r="H54" s="10"/>
      <c r="I54" s="7" t="s">
        <v>193</v>
      </c>
      <c r="J54" s="11"/>
    </row>
    <row r="55" spans="1:11" x14ac:dyDescent="0.25">
      <c r="A55" s="7" t="s">
        <v>194</v>
      </c>
      <c r="B55" s="7" t="s">
        <v>25</v>
      </c>
      <c r="C55" s="4" t="s">
        <v>7</v>
      </c>
      <c r="D55" s="7" t="s">
        <v>1</v>
      </c>
      <c r="E55" s="9" t="s">
        <v>195</v>
      </c>
      <c r="F55" s="9" t="s">
        <v>196</v>
      </c>
      <c r="G55" s="9" t="s">
        <v>77</v>
      </c>
      <c r="H55" s="10"/>
      <c r="J55" s="6"/>
    </row>
    <row r="56" spans="1:11" x14ac:dyDescent="0.25">
      <c r="A56" t="s">
        <v>194</v>
      </c>
      <c r="B56" t="s">
        <v>430</v>
      </c>
      <c r="C56" s="26" t="s">
        <v>19</v>
      </c>
      <c r="D56" t="s">
        <v>85</v>
      </c>
      <c r="E56" s="25"/>
      <c r="F56" s="25"/>
      <c r="G56" s="25"/>
    </row>
    <row r="57" spans="1:11" x14ac:dyDescent="0.25">
      <c r="A57" s="7" t="s">
        <v>197</v>
      </c>
      <c r="B57" s="7" t="s">
        <v>26</v>
      </c>
      <c r="C57" s="4" t="s">
        <v>7</v>
      </c>
      <c r="D57" s="7" t="s">
        <v>1</v>
      </c>
      <c r="E57" s="9" t="s">
        <v>198</v>
      </c>
      <c r="F57" s="9" t="s">
        <v>199</v>
      </c>
      <c r="G57" s="12" t="str">
        <f>HYPERLINK("https://www.facebook.com/teamgoldman/","Facebook")</f>
        <v>Facebook</v>
      </c>
      <c r="H57" s="10"/>
      <c r="J57" s="6"/>
    </row>
    <row r="58" spans="1:11" x14ac:dyDescent="0.25">
      <c r="A58" s="7" t="s">
        <v>197</v>
      </c>
      <c r="B58" s="7" t="s">
        <v>200</v>
      </c>
      <c r="C58" s="6" t="s">
        <v>19</v>
      </c>
      <c r="D58" s="7" t="s">
        <v>85</v>
      </c>
      <c r="E58" s="5" t="s">
        <v>201</v>
      </c>
      <c r="F58" s="12" t="str">
        <f>HYPERLINK("https://x.com/kmorganaguilera","@kmorganaguilera")</f>
        <v>@kmorganaguilera</v>
      </c>
      <c r="G58" s="12" t="str">
        <f>HYPERLINK("https://www.facebook.com/p/Kenneth-Morgan-Aguilera-61575112525888/","Facebook")</f>
        <v>Facebook</v>
      </c>
      <c r="H58" s="10"/>
      <c r="I58" s="7" t="s">
        <v>202</v>
      </c>
      <c r="J58" s="11"/>
      <c r="K58" s="17"/>
    </row>
    <row r="59" spans="1:11" x14ac:dyDescent="0.25">
      <c r="A59" s="7" t="s">
        <v>203</v>
      </c>
      <c r="B59" s="7" t="s">
        <v>28</v>
      </c>
      <c r="C59" s="4" t="s">
        <v>7</v>
      </c>
      <c r="D59" s="7" t="s">
        <v>1</v>
      </c>
      <c r="E59" s="9" t="s">
        <v>204</v>
      </c>
      <c r="F59" s="9" t="s">
        <v>205</v>
      </c>
      <c r="G59" s="12" t="str">
        <f>HYPERLINK("https://www.facebook.com/RonnyJacksonTX/","Facebook")</f>
        <v>Facebook</v>
      </c>
      <c r="H59" s="10"/>
      <c r="J59" s="6"/>
    </row>
    <row r="60" spans="1:11" x14ac:dyDescent="0.25">
      <c r="A60" t="s">
        <v>203</v>
      </c>
      <c r="B60" t="s">
        <v>432</v>
      </c>
      <c r="C60" s="4" t="s">
        <v>7</v>
      </c>
      <c r="D60" t="s">
        <v>85</v>
      </c>
      <c r="E60" s="9" t="str">
        <f>HYPERLINK("https://www.chasityfortexans.com/","Wedgeworth")</f>
        <v>Wedgeworth</v>
      </c>
      <c r="G60" s="12" t="str">
        <f>HYPERLINK("https://www.facebook.com/ChasityforTexans","Facebook")</f>
        <v>Facebook</v>
      </c>
    </row>
    <row r="61" spans="1:11" x14ac:dyDescent="0.25">
      <c r="A61" s="7" t="s">
        <v>203</v>
      </c>
      <c r="B61" s="7" t="s">
        <v>206</v>
      </c>
      <c r="C61" s="4" t="s">
        <v>207</v>
      </c>
      <c r="D61" s="7" t="s">
        <v>85</v>
      </c>
      <c r="E61" s="9" t="str">
        <f>HYPERLINK("https://marknair.com","Nair")</f>
        <v>Nair</v>
      </c>
      <c r="F61" s="9" t="str">
        <f>HYPERLINK("https://x.com/MarkNairTX","@MarkNairTX")</f>
        <v>@MarkNairTX</v>
      </c>
      <c r="G61" s="9" t="str">
        <f>HYPERLINK("https://facebook.com/profile.php?id=61579237110991","Facebook")</f>
        <v>Facebook</v>
      </c>
      <c r="H61" s="10"/>
      <c r="I61" s="10"/>
    </row>
    <row r="62" spans="1:11" x14ac:dyDescent="0.25">
      <c r="A62" s="7" t="s">
        <v>208</v>
      </c>
      <c r="B62" s="7" t="s">
        <v>31</v>
      </c>
      <c r="C62" s="4" t="s">
        <v>7</v>
      </c>
      <c r="D62" s="7" t="s">
        <v>1</v>
      </c>
      <c r="E62" s="9" t="s">
        <v>209</v>
      </c>
      <c r="F62" s="9" t="s">
        <v>210</v>
      </c>
      <c r="G62" s="9"/>
      <c r="H62" s="10"/>
      <c r="J62" s="6"/>
    </row>
    <row r="63" spans="1:11" x14ac:dyDescent="0.25">
      <c r="A63" s="7" t="s">
        <v>208</v>
      </c>
      <c r="B63" s="7" t="s">
        <v>211</v>
      </c>
      <c r="C63" s="6" t="s">
        <v>7</v>
      </c>
      <c r="D63" s="7" t="s">
        <v>85</v>
      </c>
      <c r="E63" s="9" t="s">
        <v>212</v>
      </c>
      <c r="F63" s="9"/>
      <c r="G63" s="9" t="s">
        <v>77</v>
      </c>
      <c r="H63" s="10"/>
      <c r="J63" s="6"/>
    </row>
    <row r="64" spans="1:11" x14ac:dyDescent="0.25">
      <c r="A64" s="7" t="s">
        <v>208</v>
      </c>
      <c r="B64" s="7" t="s">
        <v>213</v>
      </c>
      <c r="C64" s="6" t="s">
        <v>19</v>
      </c>
      <c r="D64" s="7" t="s">
        <v>85</v>
      </c>
      <c r="E64" s="9"/>
      <c r="F64" s="9"/>
      <c r="G64" s="9"/>
      <c r="H64" s="10"/>
      <c r="J64" s="6"/>
    </row>
    <row r="65" spans="1:11" x14ac:dyDescent="0.25">
      <c r="A65" s="7" t="s">
        <v>214</v>
      </c>
      <c r="B65" s="7" t="s">
        <v>34</v>
      </c>
      <c r="C65" s="4" t="s">
        <v>7</v>
      </c>
      <c r="D65" s="7" t="s">
        <v>1</v>
      </c>
      <c r="E65" s="5" t="s">
        <v>215</v>
      </c>
      <c r="F65" s="9"/>
      <c r="G65" s="9"/>
      <c r="H65" s="10"/>
      <c r="J65" s="6"/>
    </row>
    <row r="66" spans="1:11" x14ac:dyDescent="0.25">
      <c r="A66" s="7" t="s">
        <v>214</v>
      </c>
      <c r="B66" s="7" t="s">
        <v>216</v>
      </c>
      <c r="C66" s="4" t="s">
        <v>19</v>
      </c>
      <c r="D66" s="7" t="s">
        <v>85</v>
      </c>
      <c r="E66" s="9" t="str">
        <f>HYPERLINK("https://adcforcongress.com","A Cuellar")</f>
        <v>A Cuellar</v>
      </c>
      <c r="F66" s="9" t="str">
        <f>HYPERLINK("https://x.com/AdaCuellarMD","@AdaCuellarMD")</f>
        <v>@AdaCuellarMD</v>
      </c>
      <c r="G66" s="9" t="str">
        <f>HYPERLINK("https://www.facebook.com/AdaCuellarForCongress","Facebook")</f>
        <v>Facebook</v>
      </c>
      <c r="I66" t="s">
        <v>434</v>
      </c>
      <c r="J66" s="6"/>
    </row>
    <row r="67" spans="1:11" x14ac:dyDescent="0.25">
      <c r="A67" s="7" t="s">
        <v>214</v>
      </c>
      <c r="B67" s="7" t="s">
        <v>217</v>
      </c>
      <c r="C67" s="4" t="s">
        <v>19</v>
      </c>
      <c r="D67" s="7" t="s">
        <v>85</v>
      </c>
      <c r="E67" s="9" t="str">
        <f>HYPERLINK("https://bobbypulido.com","Pulido")</f>
        <v>Pulido</v>
      </c>
      <c r="F67" s="9" t="str">
        <f>HYPERLINK("https://x.com/BobbyPulido","@BobbyPulido")</f>
        <v>@BobbyPulido</v>
      </c>
      <c r="G67" s="9" t="str">
        <f>HYPERLINK("https://www.facebook.com/BobbyPulidoForCongress","Facebook")</f>
        <v>Facebook</v>
      </c>
      <c r="I67" t="s">
        <v>435</v>
      </c>
      <c r="J67" s="6"/>
    </row>
    <row r="68" spans="1:11" x14ac:dyDescent="0.25">
      <c r="A68" s="7" t="s">
        <v>218</v>
      </c>
      <c r="B68" s="7" t="s">
        <v>37</v>
      </c>
      <c r="C68" s="4" t="s">
        <v>19</v>
      </c>
      <c r="D68" s="7" t="s">
        <v>1</v>
      </c>
      <c r="E68" s="9" t="s">
        <v>219</v>
      </c>
      <c r="F68" s="9" t="s">
        <v>220</v>
      </c>
      <c r="G68" s="9"/>
      <c r="H68" s="10"/>
      <c r="J68" s="6"/>
      <c r="K68" s="17"/>
    </row>
    <row r="69" spans="1:11" x14ac:dyDescent="0.25">
      <c r="A69" s="7" t="s">
        <v>218</v>
      </c>
      <c r="B69" s="7" t="s">
        <v>221</v>
      </c>
      <c r="C69" s="4" t="s">
        <v>7</v>
      </c>
      <c r="D69" s="7" t="s">
        <v>85</v>
      </c>
      <c r="E69" s="5" t="s">
        <v>222</v>
      </c>
      <c r="G69" s="5" t="s">
        <v>77</v>
      </c>
      <c r="H69" s="10"/>
      <c r="J69" s="6"/>
    </row>
    <row r="70" spans="1:11" x14ac:dyDescent="0.25">
      <c r="A70" s="7" t="s">
        <v>223</v>
      </c>
      <c r="B70" s="7" t="s">
        <v>39</v>
      </c>
      <c r="C70" s="4" t="s">
        <v>7</v>
      </c>
      <c r="D70" s="7" t="s">
        <v>1</v>
      </c>
      <c r="E70" s="9" t="s">
        <v>224</v>
      </c>
      <c r="F70" s="9" t="s">
        <v>225</v>
      </c>
      <c r="G70" s="9"/>
      <c r="H70" s="10"/>
      <c r="J70" s="6"/>
    </row>
    <row r="71" spans="1:11" x14ac:dyDescent="0.25">
      <c r="A71" s="7" t="s">
        <v>223</v>
      </c>
      <c r="B71" s="7" t="s">
        <v>226</v>
      </c>
      <c r="C71" s="6" t="s">
        <v>7</v>
      </c>
      <c r="D71" s="7" t="s">
        <v>85</v>
      </c>
      <c r="H71" s="10"/>
      <c r="I71" s="7" t="s">
        <v>202</v>
      </c>
      <c r="J71" s="11"/>
    </row>
    <row r="72" spans="1:11" x14ac:dyDescent="0.25">
      <c r="A72" t="s">
        <v>223</v>
      </c>
      <c r="B72" t="s">
        <v>467</v>
      </c>
      <c r="C72" s="29" t="s">
        <v>19</v>
      </c>
      <c r="D72" t="s">
        <v>85</v>
      </c>
      <c r="E72" s="9" t="str">
        <f>HYPERLINK("https://www.milahforcongress.com/","Flores")</f>
        <v>Flores</v>
      </c>
      <c r="F72" s="9" t="str">
        <f>HYPERLINK("https://twitter.com/Milah4Congress","@Milah4Congress")</f>
        <v>@Milah4Congress</v>
      </c>
      <c r="G72" s="9" t="str">
        <f>HYPERLINK("https://www.facebook.com/people/Milah-Flores-for-Congress/61582107836835/","Facebook")</f>
        <v>Facebook</v>
      </c>
      <c r="H72" t="s">
        <v>466</v>
      </c>
    </row>
    <row r="73" spans="1:11" x14ac:dyDescent="0.25">
      <c r="A73" t="s">
        <v>223</v>
      </c>
      <c r="B73" t="s">
        <v>436</v>
      </c>
      <c r="C73" s="29" t="s">
        <v>19</v>
      </c>
      <c r="D73" t="s">
        <v>85</v>
      </c>
      <c r="G73" s="5" t="str">
        <f>HYPERLINK("https://www.facebook.com/p/J-Gordon-Mitchell-61565028037072/","Facebook")</f>
        <v>Facebook</v>
      </c>
    </row>
    <row r="74" spans="1:11" x14ac:dyDescent="0.25">
      <c r="A74" s="7" t="s">
        <v>227</v>
      </c>
      <c r="B74" s="7" t="s">
        <v>22</v>
      </c>
      <c r="C74" s="6" t="s">
        <v>19</v>
      </c>
      <c r="D74" s="7" t="s">
        <v>228</v>
      </c>
      <c r="E74" s="9" t="s">
        <v>229</v>
      </c>
      <c r="F74" s="9" t="s">
        <v>230</v>
      </c>
      <c r="G74" s="9" t="s">
        <v>77</v>
      </c>
      <c r="H74" s="10"/>
      <c r="J74" s="11"/>
    </row>
    <row r="75" spans="1:11" x14ac:dyDescent="0.25">
      <c r="A75" s="7" t="s">
        <v>231</v>
      </c>
      <c r="B75" s="7" t="s">
        <v>42</v>
      </c>
      <c r="C75" s="4" t="s">
        <v>7</v>
      </c>
      <c r="D75" s="7" t="s">
        <v>1</v>
      </c>
      <c r="E75" s="9" t="s">
        <v>232</v>
      </c>
      <c r="F75" s="9" t="s">
        <v>233</v>
      </c>
      <c r="G75" s="9" t="s">
        <v>77</v>
      </c>
      <c r="H75" s="10"/>
      <c r="J75" s="6"/>
    </row>
    <row r="76" spans="1:11" s="24" customFormat="1" x14ac:dyDescent="0.25">
      <c r="A76" s="15" t="s">
        <v>231</v>
      </c>
      <c r="B76" s="15" t="s">
        <v>234</v>
      </c>
      <c r="C76" s="4" t="s">
        <v>19</v>
      </c>
      <c r="D76" s="15" t="s">
        <v>85</v>
      </c>
      <c r="E76" s="18" t="str">
        <f>HYPERLINK("https://rableforwesttexas.com","Rable")</f>
        <v>Rable</v>
      </c>
      <c r="F76" s="18" t="str">
        <f>HYPERLINK("https://x.com/rableforwesttx","@rableforwesttx")</f>
        <v>@rableforwesttx</v>
      </c>
      <c r="G76" s="18" t="str">
        <f>HYPERLINK("https://facebook.com/profile.php?id=61574961930745","Facebook")</f>
        <v>Facebook</v>
      </c>
      <c r="H76" s="14"/>
      <c r="I76" s="14" t="s">
        <v>235</v>
      </c>
      <c r="J76" s="4"/>
    </row>
    <row r="77" spans="1:11" x14ac:dyDescent="0.25">
      <c r="A77" s="7" t="s">
        <v>236</v>
      </c>
      <c r="B77" s="7" t="s">
        <v>44</v>
      </c>
      <c r="C77" s="4" t="s">
        <v>19</v>
      </c>
      <c r="D77" s="7" t="s">
        <v>1</v>
      </c>
      <c r="E77" s="9" t="s">
        <v>237</v>
      </c>
      <c r="F77" s="9" t="s">
        <v>238</v>
      </c>
      <c r="G77" s="9"/>
      <c r="H77" s="10"/>
      <c r="J77" s="6"/>
    </row>
    <row r="78" spans="1:11" x14ac:dyDescent="0.25">
      <c r="A78" s="7" t="s">
        <v>236</v>
      </c>
      <c r="B78" s="7" t="s">
        <v>239</v>
      </c>
      <c r="C78" s="6" t="s">
        <v>7</v>
      </c>
      <c r="D78" s="7" t="s">
        <v>85</v>
      </c>
      <c r="E78" s="7"/>
      <c r="H78" s="10"/>
      <c r="I78" s="7" t="s">
        <v>202</v>
      </c>
      <c r="J78" s="11"/>
    </row>
    <row r="79" spans="1:11" x14ac:dyDescent="0.25">
      <c r="A79" s="7" t="s">
        <v>236</v>
      </c>
      <c r="B79" s="7" t="s">
        <v>240</v>
      </c>
      <c r="C79" s="6" t="s">
        <v>7</v>
      </c>
      <c r="D79" s="7" t="s">
        <v>85</v>
      </c>
      <c r="E79" s="7"/>
      <c r="H79" s="10"/>
      <c r="I79" s="7" t="s">
        <v>202</v>
      </c>
      <c r="J79" s="11"/>
    </row>
    <row r="80" spans="1:11" x14ac:dyDescent="0.25">
      <c r="A80" s="7" t="s">
        <v>241</v>
      </c>
      <c r="B80" s="7" t="s">
        <v>242</v>
      </c>
      <c r="C80" s="6" t="s">
        <v>7</v>
      </c>
      <c r="D80" s="7" t="s">
        <v>85</v>
      </c>
      <c r="E80" s="18" t="str">
        <f>HYPERLINK("http://bettsfortexas.com","Betts")</f>
        <v>Betts</v>
      </c>
      <c r="F80" s="18" t="str">
        <f>HYPERLINK("https://x.com/BettsforTexas","@BettsforTexas")</f>
        <v>@BettsforTexas</v>
      </c>
      <c r="G80" s="18" t="str">
        <f>HYPERLINK("https://www.facebook.com/BettsforTexas","Facebook")</f>
        <v>Facebook</v>
      </c>
      <c r="H80" s="10"/>
      <c r="J80" s="6"/>
    </row>
    <row r="81" spans="1:26" x14ac:dyDescent="0.25">
      <c r="A81" s="7" t="s">
        <v>241</v>
      </c>
      <c r="B81" s="7" t="s">
        <v>243</v>
      </c>
      <c r="C81" s="6" t="s">
        <v>7</v>
      </c>
      <c r="D81" s="7" t="s">
        <v>85</v>
      </c>
      <c r="E81" s="7"/>
      <c r="I81" s="7" t="s">
        <v>244</v>
      </c>
      <c r="J81" s="6"/>
    </row>
    <row r="82" spans="1:26" x14ac:dyDescent="0.25">
      <c r="A82" s="7" t="s">
        <v>241</v>
      </c>
      <c r="B82" s="7" t="s">
        <v>245</v>
      </c>
      <c r="C82" s="6" t="s">
        <v>7</v>
      </c>
      <c r="D82" s="7" t="s">
        <v>85</v>
      </c>
      <c r="E82" s="7"/>
      <c r="J82" s="11"/>
    </row>
    <row r="83" spans="1:26" s="24" customFormat="1" ht="75" x14ac:dyDescent="0.25">
      <c r="A83" s="15" t="s">
        <v>241</v>
      </c>
      <c r="B83" s="15" t="s">
        <v>246</v>
      </c>
      <c r="C83" s="4" t="s">
        <v>7</v>
      </c>
      <c r="D83" s="15" t="s">
        <v>85</v>
      </c>
      <c r="E83" s="18" t="s">
        <v>247</v>
      </c>
      <c r="F83" s="18" t="str">
        <f>HYPERLINK("https://x.com/Zeke4Texas","@Zeke4Texas")</f>
        <v>@Zeke4Texas</v>
      </c>
      <c r="G83" s="18" t="str">
        <f>HYPERLINK("https://facebook.com/Zeke4Texas","Facebook")</f>
        <v>Facebook</v>
      </c>
      <c r="H83" s="14" t="s">
        <v>248</v>
      </c>
      <c r="I83" s="14" t="s">
        <v>249</v>
      </c>
      <c r="J83" s="22"/>
    </row>
    <row r="84" spans="1:26" x14ac:dyDescent="0.25">
      <c r="A84" s="7" t="s">
        <v>241</v>
      </c>
      <c r="B84" s="7" t="s">
        <v>250</v>
      </c>
      <c r="C84" s="6" t="s">
        <v>7</v>
      </c>
      <c r="D84" s="7" t="s">
        <v>85</v>
      </c>
      <c r="E84" s="7"/>
      <c r="F84" s="12" t="str">
        <f>HYPERLINK("https://x.com/WestonMartinez","@WestonMartinez")</f>
        <v>@WestonMartinez</v>
      </c>
      <c r="H84" s="10"/>
    </row>
    <row r="85" spans="1:26" x14ac:dyDescent="0.25">
      <c r="A85" s="7" t="s">
        <v>241</v>
      </c>
      <c r="B85" s="7" t="s">
        <v>251</v>
      </c>
      <c r="C85" s="6" t="s">
        <v>7</v>
      </c>
      <c r="D85" s="7" t="s">
        <v>85</v>
      </c>
      <c r="E85" s="7"/>
    </row>
    <row r="86" spans="1:26" x14ac:dyDescent="0.25">
      <c r="A86" t="s">
        <v>241</v>
      </c>
      <c r="B86" t="s">
        <v>439</v>
      </c>
      <c r="C86" s="29" t="s">
        <v>7</v>
      </c>
      <c r="D86" t="s">
        <v>85</v>
      </c>
      <c r="E86" s="18" t="str">
        <f>HYPERLINK("https://rojas4texas.com/","Rojas")</f>
        <v>Rojas</v>
      </c>
      <c r="F86" s="9" t="str">
        <f>HYPERLINK("https://x.com/rojas4texas","@Rojas4Texas")</f>
        <v>@Rojas4Texas</v>
      </c>
      <c r="G86" s="9" t="str">
        <f>HYPERLINK("https://www.facebook.com/profile.php?id=61581784807052","Facebook")</f>
        <v>Facebook</v>
      </c>
      <c r="J86" s="9"/>
    </row>
    <row r="87" spans="1:26" x14ac:dyDescent="0.25">
      <c r="A87" s="7" t="s">
        <v>241</v>
      </c>
      <c r="B87" s="7" t="s">
        <v>252</v>
      </c>
      <c r="C87" s="4" t="s">
        <v>7</v>
      </c>
      <c r="D87" s="7" t="s">
        <v>85</v>
      </c>
      <c r="E87" s="7"/>
      <c r="F87" s="9" t="str">
        <f>HYPERLINK("https://x.com/Kylefor21", "@Kylefor21")</f>
        <v>@Kylefor21</v>
      </c>
      <c r="G87" s="9" t="s">
        <v>77</v>
      </c>
      <c r="H87" s="10"/>
    </row>
    <row r="88" spans="1:26" x14ac:dyDescent="0.25">
      <c r="A88" s="7" t="s">
        <v>241</v>
      </c>
      <c r="B88" s="7" t="s">
        <v>253</v>
      </c>
      <c r="C88" s="4" t="s">
        <v>7</v>
      </c>
      <c r="D88" s="7" t="s">
        <v>85</v>
      </c>
      <c r="E88" s="7"/>
      <c r="F88" s="9" t="s">
        <v>254</v>
      </c>
      <c r="G88" s="9"/>
      <c r="H88" s="10"/>
    </row>
    <row r="89" spans="1:26" x14ac:dyDescent="0.25">
      <c r="A89" t="s">
        <v>241</v>
      </c>
      <c r="B89" t="s">
        <v>438</v>
      </c>
      <c r="C89" s="29" t="s">
        <v>7</v>
      </c>
      <c r="D89" t="s">
        <v>85</v>
      </c>
      <c r="E89" s="7"/>
      <c r="L89" s="15"/>
    </row>
    <row r="90" spans="1:26" s="24" customFormat="1" ht="30" x14ac:dyDescent="0.25">
      <c r="A90" s="15" t="s">
        <v>241</v>
      </c>
      <c r="B90" s="15" t="s">
        <v>255</v>
      </c>
      <c r="C90" s="4" t="s">
        <v>7</v>
      </c>
      <c r="D90" s="15" t="s">
        <v>85</v>
      </c>
      <c r="E90" s="18" t="str">
        <f>HYPERLINK("https://www.Trey4TX.com","Trainor")</f>
        <v>Trainor</v>
      </c>
      <c r="F90" s="18" t="str">
        <f>HYPERLINK("https://x.com/TXElectionLaw","@TXElectionLaw")</f>
        <v>@TXElectionLaw</v>
      </c>
      <c r="G90" s="18"/>
      <c r="H90" s="14" t="s">
        <v>256</v>
      </c>
      <c r="I90" s="15"/>
      <c r="J90" s="15"/>
      <c r="K90" s="15"/>
      <c r="L90" s="15"/>
    </row>
    <row r="91" spans="1:26" x14ac:dyDescent="0.25">
      <c r="A91" s="7" t="s">
        <v>241</v>
      </c>
      <c r="B91" s="7" t="s">
        <v>257</v>
      </c>
      <c r="C91" s="6" t="s">
        <v>7</v>
      </c>
      <c r="D91" s="7" t="s">
        <v>85</v>
      </c>
      <c r="E91" s="18" t="s">
        <v>258</v>
      </c>
      <c r="F91" s="18" t="s">
        <v>259</v>
      </c>
      <c r="G91" s="12" t="str">
        <f>HYPERLINK("https://www.facebook.com/michael.wheeler.165685","Facebook")</f>
        <v>Facebook</v>
      </c>
      <c r="H91" s="10"/>
      <c r="I91" s="7" t="s">
        <v>260</v>
      </c>
      <c r="J91" s="4"/>
      <c r="K91" s="15"/>
    </row>
    <row r="92" spans="1:26" x14ac:dyDescent="0.25">
      <c r="A92" s="7" t="s">
        <v>241</v>
      </c>
      <c r="B92" s="7" t="s">
        <v>261</v>
      </c>
      <c r="C92" s="6" t="s">
        <v>19</v>
      </c>
      <c r="D92" s="7" t="s">
        <v>85</v>
      </c>
      <c r="E92" s="7"/>
      <c r="H92" s="10"/>
      <c r="J92" s="11"/>
    </row>
    <row r="93" spans="1:26" x14ac:dyDescent="0.25">
      <c r="A93" s="7" t="s">
        <v>241</v>
      </c>
      <c r="B93" s="7" t="s">
        <v>262</v>
      </c>
      <c r="C93" s="6" t="s">
        <v>19</v>
      </c>
      <c r="D93" s="7" t="s">
        <v>85</v>
      </c>
      <c r="E93" s="9" t="s">
        <v>263</v>
      </c>
      <c r="F93" s="9"/>
      <c r="G93" s="9"/>
      <c r="H93" s="10"/>
      <c r="J93" s="6"/>
    </row>
    <row r="94" spans="1:26" x14ac:dyDescent="0.25">
      <c r="A94" s="7" t="s">
        <v>241</v>
      </c>
      <c r="B94" s="7" t="s">
        <v>264</v>
      </c>
      <c r="C94" s="6" t="s">
        <v>19</v>
      </c>
      <c r="D94" s="7" t="s">
        <v>85</v>
      </c>
      <c r="E94" s="7"/>
      <c r="F94" s="9"/>
      <c r="G94" s="9"/>
      <c r="H94" s="10"/>
      <c r="J94" s="6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x14ac:dyDescent="0.25">
      <c r="A95" s="7" t="s">
        <v>241</v>
      </c>
      <c r="B95" s="7" t="s">
        <v>265</v>
      </c>
      <c r="C95" s="6" t="s">
        <v>19</v>
      </c>
      <c r="D95" s="7" t="s">
        <v>85</v>
      </c>
      <c r="E95" s="7"/>
      <c r="F95" s="9"/>
      <c r="G95" s="9"/>
      <c r="H95" s="10"/>
      <c r="J95" s="6"/>
    </row>
    <row r="96" spans="1:26" x14ac:dyDescent="0.25">
      <c r="A96" s="7" t="s">
        <v>241</v>
      </c>
      <c r="B96" s="7" t="s">
        <v>266</v>
      </c>
      <c r="C96" s="6" t="s">
        <v>267</v>
      </c>
      <c r="D96" s="7" t="s">
        <v>85</v>
      </c>
      <c r="E96" s="7"/>
      <c r="F96" s="9"/>
      <c r="G96" s="9"/>
      <c r="H96" s="10"/>
      <c r="J96" s="6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x14ac:dyDescent="0.25">
      <c r="A97" s="7" t="s">
        <v>268</v>
      </c>
      <c r="B97" s="7" t="s">
        <v>49</v>
      </c>
      <c r="C97" s="6" t="s">
        <v>7</v>
      </c>
      <c r="D97" s="7" t="s">
        <v>1</v>
      </c>
      <c r="E97" s="12" t="str">
        <f>HYPERLINK("https://nehlsforcongress.com","Nehls")</f>
        <v>Nehls</v>
      </c>
      <c r="F97" s="12" t="str">
        <f>HYPERLINK("https://x.com/SheriffTNehls","@SheriffTNehls")</f>
        <v>@SheriffTNehls</v>
      </c>
      <c r="G97" s="9" t="s">
        <v>77</v>
      </c>
      <c r="H97" s="10"/>
      <c r="J97" s="11"/>
    </row>
    <row r="98" spans="1:26" x14ac:dyDescent="0.25">
      <c r="A98" s="7" t="s">
        <v>268</v>
      </c>
      <c r="B98" s="7" t="s">
        <v>269</v>
      </c>
      <c r="C98" s="6" t="s">
        <v>19</v>
      </c>
      <c r="D98" s="7" t="s">
        <v>85</v>
      </c>
      <c r="E98" s="9" t="str">
        <f>HYPERLINK("https://marquettegreenescott.com/","Greene-Scott")</f>
        <v>Greene-Scott</v>
      </c>
      <c r="F98" s="12" t="str">
        <f>HYPERLINK("https://x.com/mgreenescott","@mgreenescott")</f>
        <v>@mgreenescott</v>
      </c>
      <c r="G98" s="9" t="str">
        <f>HYPERLINK("https://www.facebook.com/mgreenescott/","Facebook")</f>
        <v>Facebook</v>
      </c>
    </row>
    <row r="99" spans="1:26" x14ac:dyDescent="0.25">
      <c r="A99" t="s">
        <v>268</v>
      </c>
      <c r="B99" t="s">
        <v>440</v>
      </c>
      <c r="C99" s="29" t="s">
        <v>267</v>
      </c>
      <c r="D99" t="s">
        <v>85</v>
      </c>
    </row>
    <row r="100" spans="1:26" x14ac:dyDescent="0.25">
      <c r="A100" s="7" t="s">
        <v>270</v>
      </c>
      <c r="B100" s="7" t="s">
        <v>51</v>
      </c>
      <c r="C100" s="4" t="s">
        <v>7</v>
      </c>
      <c r="D100" s="7" t="s">
        <v>1</v>
      </c>
      <c r="F100" s="12" t="str">
        <f>HYPERLINK("https://x.com/TonyGonzales4TX","@TonyGonzales4TX")</f>
        <v>@TonyGonzales4TX</v>
      </c>
    </row>
    <row r="101" spans="1:26" ht="15.75" x14ac:dyDescent="0.25">
      <c r="A101" s="7" t="s">
        <v>270</v>
      </c>
      <c r="B101" s="23" t="s">
        <v>274</v>
      </c>
      <c r="C101" s="4" t="s">
        <v>7</v>
      </c>
      <c r="D101" s="7" t="s">
        <v>85</v>
      </c>
      <c r="E101" s="12" t="str">
        <f>HYPERLINK("https://julieclarkfortexas.com","Clark")</f>
        <v>Clark</v>
      </c>
      <c r="J101" s="22"/>
    </row>
    <row r="102" spans="1:26" ht="45" x14ac:dyDescent="0.25">
      <c r="A102" s="15" t="s">
        <v>270</v>
      </c>
      <c r="B102" s="23" t="s">
        <v>271</v>
      </c>
      <c r="C102" s="4" t="s">
        <v>7</v>
      </c>
      <c r="D102" s="15" t="s">
        <v>85</v>
      </c>
      <c r="E102" s="18" t="str">
        <f>HYPERLINK("https://brandonherreraforcongress.com","Herrera")</f>
        <v>Herrera</v>
      </c>
      <c r="F102" s="18" t="str">
        <f>HYPERLINK("https://x.com/TheAKGuy","@TheAKGuy")</f>
        <v>@TheAKGuy</v>
      </c>
      <c r="G102" s="18" t="str">
        <f>HYPERLINK("https://facebook.com/BrandonHerreraForTexas","Facebook")</f>
        <v>Facebook</v>
      </c>
      <c r="H102" s="21" t="s">
        <v>272</v>
      </c>
      <c r="I102" s="21" t="s">
        <v>273</v>
      </c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x14ac:dyDescent="0.25">
      <c r="A103" s="7" t="s">
        <v>270</v>
      </c>
      <c r="B103" s="23" t="s">
        <v>275</v>
      </c>
      <c r="C103" s="6" t="s">
        <v>19</v>
      </c>
      <c r="D103" s="7" t="s">
        <v>85</v>
      </c>
      <c r="E103" s="7"/>
      <c r="H103" s="10"/>
      <c r="J103" s="11"/>
    </row>
    <row r="104" spans="1:26" s="31" customFormat="1" x14ac:dyDescent="0.25">
      <c r="A104" t="s">
        <v>270</v>
      </c>
      <c r="B104" t="s">
        <v>442</v>
      </c>
      <c r="C104" s="29" t="s">
        <v>19</v>
      </c>
      <c r="D104" t="s">
        <v>85</v>
      </c>
      <c r="E104" s="12" t="str">
        <f>HYPERLINK("https://www.gretelforcongress.com/","Enck")</f>
        <v>Enck</v>
      </c>
      <c r="F104"/>
      <c r="G104"/>
      <c r="H104"/>
      <c r="I104"/>
      <c r="J104"/>
    </row>
    <row r="105" spans="1:26" ht="30" x14ac:dyDescent="0.25">
      <c r="A105" s="23" t="s">
        <v>270</v>
      </c>
      <c r="B105" s="23" t="s">
        <v>276</v>
      </c>
      <c r="C105" s="4" t="s">
        <v>19</v>
      </c>
      <c r="D105" s="23" t="s">
        <v>85</v>
      </c>
      <c r="E105" s="30" t="str">
        <f>HYPERLINK("https://hawksforcongress.com","Hawks")</f>
        <v>Hawks</v>
      </c>
      <c r="F105" s="30" t="str">
        <f>HYPERLINK("https://x.com/hawks4congress","@hawks4congress")</f>
        <v>@hawks4congress</v>
      </c>
      <c r="G105" s="30" t="str">
        <f>HYPERLINK("https://facebook.com/hawksforcongress","Facebook")</f>
        <v>Facebook</v>
      </c>
      <c r="H105" s="21" t="s">
        <v>277</v>
      </c>
      <c r="I105" s="31"/>
      <c r="J105" s="32"/>
    </row>
    <row r="106" spans="1:26" x14ac:dyDescent="0.25">
      <c r="A106" s="7" t="s">
        <v>270</v>
      </c>
      <c r="B106" s="23" t="s">
        <v>278</v>
      </c>
      <c r="C106" s="6" t="s">
        <v>19</v>
      </c>
      <c r="D106" s="7" t="s">
        <v>85</v>
      </c>
      <c r="E106" s="7"/>
      <c r="H106" s="10"/>
      <c r="J106" s="11"/>
    </row>
    <row r="107" spans="1:26" ht="30" x14ac:dyDescent="0.25">
      <c r="A107" s="15" t="s">
        <v>270</v>
      </c>
      <c r="B107" s="23" t="s">
        <v>279</v>
      </c>
      <c r="C107" s="4" t="s">
        <v>19</v>
      </c>
      <c r="D107" s="15" t="s">
        <v>85</v>
      </c>
      <c r="E107" s="7"/>
      <c r="F107" s="18" t="str">
        <f>HYPERLINK("https://x.com/SantosLimonTX","@SantosLimonTX")</f>
        <v>@SantosLimonTX</v>
      </c>
      <c r="G107" s="18" t="str">
        <f>HYPERLINK("https://facebook.com/limonforcongress","Facebook")</f>
        <v>Facebook</v>
      </c>
      <c r="H107" s="14" t="s">
        <v>280</v>
      </c>
      <c r="I107" s="14" t="s">
        <v>281</v>
      </c>
      <c r="J107" s="19"/>
    </row>
    <row r="108" spans="1:26" x14ac:dyDescent="0.25">
      <c r="A108" s="7" t="s">
        <v>270</v>
      </c>
      <c r="B108" s="23" t="s">
        <v>282</v>
      </c>
      <c r="C108" s="6" t="s">
        <v>19</v>
      </c>
      <c r="D108" s="7" t="s">
        <v>85</v>
      </c>
      <c r="E108" s="7"/>
      <c r="H108" s="10"/>
      <c r="J108" s="11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x14ac:dyDescent="0.25">
      <c r="A109" s="7" t="s">
        <v>270</v>
      </c>
      <c r="B109" s="23" t="s">
        <v>283</v>
      </c>
      <c r="C109" s="6" t="s">
        <v>7</v>
      </c>
      <c r="D109" s="15" t="s">
        <v>96</v>
      </c>
      <c r="H109" s="10"/>
      <c r="J109" s="6"/>
    </row>
    <row r="110" spans="1:26" x14ac:dyDescent="0.25">
      <c r="A110" s="7" t="s">
        <v>284</v>
      </c>
      <c r="B110" s="23" t="s">
        <v>52</v>
      </c>
      <c r="C110" s="4" t="s">
        <v>7</v>
      </c>
      <c r="D110" s="7" t="s">
        <v>1</v>
      </c>
      <c r="E110" s="9" t="s">
        <v>285</v>
      </c>
      <c r="F110" s="9" t="s">
        <v>286</v>
      </c>
      <c r="G110" s="9"/>
      <c r="H110" s="10"/>
      <c r="J110" s="6"/>
    </row>
    <row r="111" spans="1:26" x14ac:dyDescent="0.25">
      <c r="A111" s="7" t="s">
        <v>284</v>
      </c>
      <c r="B111" s="23" t="s">
        <v>287</v>
      </c>
      <c r="C111" s="6" t="s">
        <v>7</v>
      </c>
      <c r="D111" s="7" t="s">
        <v>85</v>
      </c>
      <c r="E111" s="7"/>
      <c r="H111" s="10"/>
      <c r="J111" s="6"/>
    </row>
    <row r="112" spans="1:26" x14ac:dyDescent="0.25">
      <c r="A112" s="7" t="s">
        <v>284</v>
      </c>
      <c r="B112" s="7" t="s">
        <v>288</v>
      </c>
      <c r="C112" s="6" t="s">
        <v>19</v>
      </c>
      <c r="D112" s="7" t="s">
        <v>85</v>
      </c>
      <c r="E112" s="7"/>
      <c r="F112" s="9"/>
      <c r="G112" s="9"/>
      <c r="H112" s="10"/>
      <c r="J112" s="6"/>
    </row>
    <row r="113" spans="1:10" x14ac:dyDescent="0.25">
      <c r="A113" s="7" t="s">
        <v>284</v>
      </c>
      <c r="B113" s="7" t="s">
        <v>289</v>
      </c>
      <c r="C113" s="6" t="s">
        <v>19</v>
      </c>
      <c r="D113" s="7" t="s">
        <v>85</v>
      </c>
      <c r="E113" s="7"/>
      <c r="F113" s="9"/>
      <c r="G113" s="9"/>
      <c r="H113" s="10"/>
      <c r="J113" s="6"/>
    </row>
    <row r="114" spans="1:10" x14ac:dyDescent="0.25">
      <c r="A114" s="7" t="s">
        <v>284</v>
      </c>
      <c r="B114" s="7" t="s">
        <v>276</v>
      </c>
      <c r="C114" s="6" t="s">
        <v>19</v>
      </c>
      <c r="D114" s="7" t="s">
        <v>85</v>
      </c>
      <c r="E114" s="9" t="s">
        <v>290</v>
      </c>
      <c r="F114" s="9"/>
      <c r="G114" s="9"/>
      <c r="H114" s="10"/>
      <c r="J114" s="11"/>
    </row>
    <row r="115" spans="1:10" x14ac:dyDescent="0.25">
      <c r="A115" t="s">
        <v>284</v>
      </c>
      <c r="B115" t="s">
        <v>444</v>
      </c>
      <c r="C115" s="29" t="s">
        <v>19</v>
      </c>
      <c r="D115" t="s">
        <v>85</v>
      </c>
      <c r="E115" s="30" t="str">
        <f>HYPERLINK("https://www.aaronhendleyforus.com/","Hendley")</f>
        <v>Hendley</v>
      </c>
      <c r="F115" s="30" t="str">
        <f>HYPERLINK("https://x.com/AaronforUS","@AaronforUS")</f>
        <v>@AaronforUS</v>
      </c>
      <c r="G115" s="30" t="str">
        <f>HYPERLINK("https://www.facebook.com/profile.php?id=61577888297459","Facebook")</f>
        <v>Facebook</v>
      </c>
      <c r="I115" t="s">
        <v>443</v>
      </c>
    </row>
    <row r="116" spans="1:10" x14ac:dyDescent="0.25">
      <c r="A116" s="7" t="s">
        <v>284</v>
      </c>
      <c r="B116" s="7" t="s">
        <v>62</v>
      </c>
      <c r="C116" s="4" t="s">
        <v>19</v>
      </c>
      <c r="D116" s="7" t="s">
        <v>228</v>
      </c>
      <c r="E116" s="9" t="s">
        <v>291</v>
      </c>
      <c r="F116" s="9" t="s">
        <v>292</v>
      </c>
      <c r="G116" s="9"/>
      <c r="H116" s="10"/>
      <c r="J116" s="6"/>
    </row>
    <row r="117" spans="1:10" x14ac:dyDescent="0.25">
      <c r="A117" s="7" t="s">
        <v>293</v>
      </c>
      <c r="B117" s="7" t="s">
        <v>53</v>
      </c>
      <c r="C117" s="4" t="s">
        <v>7</v>
      </c>
      <c r="D117" s="7" t="s">
        <v>1</v>
      </c>
      <c r="E117" s="9" t="s">
        <v>294</v>
      </c>
      <c r="F117" s="9" t="s">
        <v>295</v>
      </c>
      <c r="G117" s="9"/>
      <c r="H117" s="10"/>
      <c r="J117" s="6"/>
    </row>
    <row r="118" spans="1:10" ht="15.75" x14ac:dyDescent="0.25">
      <c r="A118" s="7" t="s">
        <v>293</v>
      </c>
      <c r="B118" s="7" t="s">
        <v>296</v>
      </c>
      <c r="C118" s="6" t="s">
        <v>19</v>
      </c>
      <c r="D118" s="7" t="s">
        <v>85</v>
      </c>
      <c r="E118" s="7"/>
      <c r="H118" s="10"/>
      <c r="I118" s="7" t="s">
        <v>297</v>
      </c>
      <c r="J118" s="16"/>
    </row>
    <row r="119" spans="1:10" x14ac:dyDescent="0.25">
      <c r="A119" t="s">
        <v>293</v>
      </c>
      <c r="B119" t="s">
        <v>446</v>
      </c>
      <c r="C119" s="29" t="s">
        <v>19</v>
      </c>
      <c r="D119" t="s">
        <v>85</v>
      </c>
      <c r="E119" s="30" t="str">
        <f>HYPERLINK("https://dannyminton.com/","Minton")</f>
        <v>Minton</v>
      </c>
      <c r="F119" s="30" t="str">
        <f>HYPERLINK("https://x.com/dannyminton4tx","@dannyminton4tx")</f>
        <v>@dannyminton4tx</v>
      </c>
      <c r="G119" s="30" t="str">
        <f>HYPERLINK("https://www.facebook.com/profile.php?id=61579091540344","Facebook")</f>
        <v>Facebook</v>
      </c>
      <c r="I119" t="s">
        <v>445</v>
      </c>
    </row>
    <row r="120" spans="1:10" ht="15.75" x14ac:dyDescent="0.25">
      <c r="A120" s="7" t="s">
        <v>293</v>
      </c>
      <c r="B120" s="7" t="s">
        <v>298</v>
      </c>
      <c r="C120" s="6" t="s">
        <v>19</v>
      </c>
      <c r="D120" s="7" t="s">
        <v>85</v>
      </c>
      <c r="E120" s="7"/>
      <c r="H120" s="10"/>
      <c r="I120" s="7" t="s">
        <v>299</v>
      </c>
      <c r="J120" s="16"/>
    </row>
    <row r="121" spans="1:10" x14ac:dyDescent="0.25">
      <c r="A121" s="7" t="s">
        <v>300</v>
      </c>
      <c r="B121" s="7" t="s">
        <v>55</v>
      </c>
      <c r="C121" s="4" t="s">
        <v>7</v>
      </c>
      <c r="D121" s="7" t="s">
        <v>1</v>
      </c>
      <c r="E121" s="9" t="s">
        <v>301</v>
      </c>
      <c r="F121" s="9"/>
      <c r="G121" s="9"/>
      <c r="H121" s="10" t="s">
        <v>302</v>
      </c>
      <c r="J121" s="11"/>
    </row>
    <row r="122" spans="1:10" x14ac:dyDescent="0.25">
      <c r="A122" t="s">
        <v>300</v>
      </c>
      <c r="B122" t="s">
        <v>447</v>
      </c>
      <c r="C122" s="29" t="s">
        <v>19</v>
      </c>
      <c r="D122" t="s">
        <v>85</v>
      </c>
      <c r="E122" s="30" t="str">
        <f>HYPERLINK("https://shookforcongress2026.com/","Shook")</f>
        <v>Shook</v>
      </c>
      <c r="F122" s="30"/>
      <c r="G122" s="30" t="str">
        <f>HYPERLINK("https://www.facebook.com/profile.php?id=61581168892730","Facebook")</f>
        <v>Facebook</v>
      </c>
      <c r="I122" t="s">
        <v>445</v>
      </c>
    </row>
    <row r="123" spans="1:10" x14ac:dyDescent="0.25">
      <c r="A123" s="7" t="s">
        <v>303</v>
      </c>
      <c r="B123" s="7" t="s">
        <v>56</v>
      </c>
      <c r="C123" s="4" t="s">
        <v>7</v>
      </c>
      <c r="D123" s="7" t="s">
        <v>1</v>
      </c>
      <c r="E123" s="9" t="s">
        <v>304</v>
      </c>
      <c r="F123" s="9" t="s">
        <v>305</v>
      </c>
      <c r="G123" s="9"/>
      <c r="H123" s="10"/>
      <c r="J123" s="6"/>
    </row>
    <row r="124" spans="1:10" x14ac:dyDescent="0.25">
      <c r="A124" t="s">
        <v>303</v>
      </c>
      <c r="B124" t="s">
        <v>449</v>
      </c>
      <c r="C124" s="29" t="s">
        <v>7</v>
      </c>
      <c r="D124" t="s">
        <v>85</v>
      </c>
      <c r="E124" s="30" t="str">
        <f>HYPERLINK("https://hatleyforcongress.com/","Hatley")</f>
        <v>Hatley</v>
      </c>
      <c r="F124" s="30" t="str">
        <f>HYPERLINK("https://x.com/hatley4congress","@hatley4congress")</f>
        <v>@hatley4congress</v>
      </c>
      <c r="G124" s="30" t="str">
        <f>HYPERLINK("https://www.facebook.com/HatleyForCongress","Facebook")</f>
        <v>Facebook</v>
      </c>
    </row>
    <row r="125" spans="1:10" x14ac:dyDescent="0.25">
      <c r="A125" s="7" t="s">
        <v>303</v>
      </c>
      <c r="B125" s="7" t="s">
        <v>306</v>
      </c>
      <c r="C125" s="6" t="s">
        <v>19</v>
      </c>
      <c r="D125" s="7" t="s">
        <v>85</v>
      </c>
      <c r="E125" s="9" t="s">
        <v>307</v>
      </c>
      <c r="F125" s="9" t="s">
        <v>308</v>
      </c>
      <c r="G125" s="9"/>
      <c r="H125" s="10"/>
      <c r="J125" s="6"/>
    </row>
    <row r="126" spans="1:10" x14ac:dyDescent="0.25">
      <c r="A126" s="7" t="s">
        <v>309</v>
      </c>
      <c r="B126" s="7" t="s">
        <v>58</v>
      </c>
      <c r="C126" s="4" t="s">
        <v>19</v>
      </c>
      <c r="D126" s="7" t="s">
        <v>1</v>
      </c>
      <c r="E126" s="5" t="s">
        <v>310</v>
      </c>
      <c r="F126" s="9" t="s">
        <v>311</v>
      </c>
      <c r="G126" s="9"/>
      <c r="H126" s="10"/>
      <c r="J126" s="6"/>
    </row>
    <row r="127" spans="1:10" x14ac:dyDescent="0.25">
      <c r="A127" s="7" t="s">
        <v>309</v>
      </c>
      <c r="B127" s="7" t="s">
        <v>312</v>
      </c>
      <c r="C127" s="4" t="s">
        <v>7</v>
      </c>
      <c r="D127" s="7" t="s">
        <v>85</v>
      </c>
      <c r="E127" s="7"/>
      <c r="H127" s="10"/>
      <c r="I127" s="7" t="s">
        <v>313</v>
      </c>
      <c r="J127" s="6"/>
    </row>
    <row r="128" spans="1:10" x14ac:dyDescent="0.25">
      <c r="A128" s="14" t="s">
        <v>309</v>
      </c>
      <c r="B128" s="14" t="s">
        <v>314</v>
      </c>
      <c r="C128" s="4" t="s">
        <v>7</v>
      </c>
      <c r="D128" s="14" t="s">
        <v>85</v>
      </c>
      <c r="E128" s="5" t="s">
        <v>315</v>
      </c>
      <c r="F128" s="5"/>
      <c r="G128" s="5" t="s">
        <v>77</v>
      </c>
      <c r="H128" s="10"/>
      <c r="J128" s="11"/>
    </row>
    <row r="129" spans="1:26" x14ac:dyDescent="0.25">
      <c r="A129" s="7" t="s">
        <v>309</v>
      </c>
      <c r="B129" s="7" t="s">
        <v>316</v>
      </c>
      <c r="C129" s="6" t="s">
        <v>19</v>
      </c>
      <c r="D129" s="7" t="s">
        <v>85</v>
      </c>
      <c r="E129" s="7"/>
      <c r="H129" s="10"/>
      <c r="J129" s="11"/>
    </row>
    <row r="130" spans="1:26" x14ac:dyDescent="0.25">
      <c r="A130" s="7" t="s">
        <v>309</v>
      </c>
      <c r="B130" s="7" t="s">
        <v>317</v>
      </c>
      <c r="C130" s="4" t="s">
        <v>7</v>
      </c>
      <c r="D130" s="7" t="s">
        <v>228</v>
      </c>
      <c r="E130" s="7"/>
      <c r="G130" s="12" t="str">
        <f>HYPERLINK("https://www.facebook.com/tano.tijerina.1","Facebook")</f>
        <v>Facebook</v>
      </c>
      <c r="H130" s="10"/>
      <c r="J130" s="11"/>
    </row>
    <row r="131" spans="1:26" x14ac:dyDescent="0.25">
      <c r="A131" s="7" t="s">
        <v>309</v>
      </c>
      <c r="B131" s="7" t="s">
        <v>318</v>
      </c>
      <c r="C131" s="4" t="s">
        <v>19</v>
      </c>
      <c r="D131" s="7" t="s">
        <v>228</v>
      </c>
      <c r="E131" s="7"/>
      <c r="F131" s="12" t="str">
        <f>HYPERLINK("https://x.com/JCisnerosTX","@JCisnerosTX")</f>
        <v>@JCisnerosTX</v>
      </c>
      <c r="G131" s="12" t="str">
        <f>HYPERLINK("https://www.facebook.com/JCisnerosTX","Facebook")</f>
        <v>Facebook</v>
      </c>
      <c r="H131" s="10"/>
      <c r="J131" s="6"/>
    </row>
    <row r="132" spans="1:26" ht="15.75" x14ac:dyDescent="0.25">
      <c r="A132" s="7" t="s">
        <v>319</v>
      </c>
      <c r="B132" s="7" t="s">
        <v>59</v>
      </c>
      <c r="C132" s="4" t="s">
        <v>19</v>
      </c>
      <c r="D132" s="7" t="s">
        <v>1</v>
      </c>
      <c r="E132" s="9" t="s">
        <v>320</v>
      </c>
      <c r="F132" s="9" t="s">
        <v>321</v>
      </c>
      <c r="G132" s="9" t="s">
        <v>77</v>
      </c>
      <c r="H132" s="10" t="s">
        <v>322</v>
      </c>
      <c r="I132" s="7" t="s">
        <v>323</v>
      </c>
      <c r="J132" s="16"/>
    </row>
    <row r="133" spans="1:26" x14ac:dyDescent="0.25">
      <c r="A133" t="s">
        <v>319</v>
      </c>
      <c r="B133" t="s">
        <v>451</v>
      </c>
      <c r="C133" s="29" t="s">
        <v>19</v>
      </c>
      <c r="D133" t="s">
        <v>85</v>
      </c>
      <c r="G133" s="9" t="str">
        <f>HYPERLINK("https://www.facebook.com/Jarvisdiallojohnson","Facebook")</f>
        <v>Facebook</v>
      </c>
    </row>
    <row r="134" spans="1:26" x14ac:dyDescent="0.25">
      <c r="A134" s="7" t="s">
        <v>324</v>
      </c>
      <c r="B134" s="7" t="s">
        <v>60</v>
      </c>
      <c r="C134" s="4" t="s">
        <v>19</v>
      </c>
      <c r="D134" s="7" t="s">
        <v>1</v>
      </c>
      <c r="E134" s="9" t="s">
        <v>325</v>
      </c>
      <c r="F134" s="9" t="s">
        <v>326</v>
      </c>
      <c r="G134" s="9"/>
      <c r="H134" s="10"/>
      <c r="J134" s="6"/>
      <c r="K134" s="17"/>
    </row>
    <row r="135" spans="1:26" x14ac:dyDescent="0.25">
      <c r="A135" s="7" t="s">
        <v>324</v>
      </c>
      <c r="B135" s="7" t="s">
        <v>327</v>
      </c>
      <c r="C135" s="6" t="s">
        <v>19</v>
      </c>
      <c r="D135" s="7" t="s">
        <v>85</v>
      </c>
      <c r="E135" s="9" t="s">
        <v>328</v>
      </c>
      <c r="F135" s="9"/>
      <c r="G135" s="9" t="s">
        <v>77</v>
      </c>
      <c r="H135" s="10"/>
      <c r="J135" s="6"/>
    </row>
    <row r="136" spans="1:26" x14ac:dyDescent="0.25">
      <c r="A136" s="7" t="s">
        <v>324</v>
      </c>
      <c r="B136" s="7" t="s">
        <v>329</v>
      </c>
      <c r="C136" s="6" t="s">
        <v>19</v>
      </c>
      <c r="D136" s="7" t="s">
        <v>85</v>
      </c>
      <c r="E136" s="7"/>
      <c r="H136" s="10"/>
      <c r="J136" s="11"/>
    </row>
    <row r="137" spans="1:26" x14ac:dyDescent="0.25">
      <c r="A137" t="s">
        <v>324</v>
      </c>
      <c r="B137" t="s">
        <v>455</v>
      </c>
      <c r="C137" s="29" t="s">
        <v>19</v>
      </c>
      <c r="D137" t="s">
        <v>85</v>
      </c>
      <c r="E137" s="9" t="str">
        <f>HYPERLINK("https://www.villarforcongress.com/","Villar")</f>
        <v>Villar</v>
      </c>
      <c r="F137" s="9" t="str">
        <f>HYPERLINK("https://x.com/ovillarofficial","@ovillarofficial")</f>
        <v>@ovillarofficial</v>
      </c>
      <c r="G137" s="9" t="str">
        <f>HYPERLINK("https://www.facebook.com/oscarvillarofficial","Facebook")</f>
        <v>Facebook</v>
      </c>
    </row>
    <row r="138" spans="1:26" x14ac:dyDescent="0.25">
      <c r="A138" s="7" t="s">
        <v>324</v>
      </c>
      <c r="B138" s="7" t="s">
        <v>330</v>
      </c>
      <c r="C138" s="6" t="s">
        <v>7</v>
      </c>
      <c r="D138" s="7" t="s">
        <v>85</v>
      </c>
      <c r="E138" s="7"/>
      <c r="F138" s="9"/>
      <c r="G138" s="9"/>
      <c r="H138" s="10"/>
      <c r="J138" s="6"/>
    </row>
    <row r="139" spans="1:26" x14ac:dyDescent="0.25">
      <c r="A139" s="7" t="s">
        <v>324</v>
      </c>
      <c r="B139" s="7" t="s">
        <v>331</v>
      </c>
      <c r="C139" s="6" t="s">
        <v>7</v>
      </c>
      <c r="D139" s="7" t="s">
        <v>85</v>
      </c>
      <c r="E139" s="7"/>
      <c r="F139" s="9"/>
      <c r="G139" s="9"/>
      <c r="H139" s="10"/>
      <c r="J139" s="11"/>
    </row>
    <row r="140" spans="1:26" x14ac:dyDescent="0.25">
      <c r="A140" t="s">
        <v>324</v>
      </c>
      <c r="B140" t="s">
        <v>453</v>
      </c>
      <c r="C140" s="29" t="s">
        <v>7</v>
      </c>
      <c r="D140" t="s">
        <v>85</v>
      </c>
      <c r="E140" s="9" t="str">
        <f>HYPERLINK("https://jacksonfortexas.com/","Jackson")</f>
        <v>Jackson</v>
      </c>
      <c r="F140" s="9" t="str">
        <f>HYPERLINK("https://x.com/Jackson4Texas","@Jackson4Texas")</f>
        <v>@Jackson4Texas</v>
      </c>
      <c r="G140" s="9" t="str">
        <f>HYPERLINK("https://www.facebook.com/everett.p.jackson","Facebook")</f>
        <v>Facebook</v>
      </c>
    </row>
    <row r="141" spans="1:26" x14ac:dyDescent="0.25">
      <c r="A141" t="s">
        <v>324</v>
      </c>
      <c r="B141" t="s">
        <v>468</v>
      </c>
      <c r="C141" s="26" t="s">
        <v>7</v>
      </c>
      <c r="D141" t="s">
        <v>85</v>
      </c>
      <c r="E141" s="9" t="str">
        <f>HYPERLINK("https://texascody.com","Nickson")</f>
        <v>Nickson</v>
      </c>
    </row>
    <row r="142" spans="1:26" x14ac:dyDescent="0.25">
      <c r="A142" t="s">
        <v>324</v>
      </c>
      <c r="B142" t="s">
        <v>454</v>
      </c>
      <c r="C142" s="29" t="s">
        <v>7</v>
      </c>
      <c r="D142" t="s">
        <v>85</v>
      </c>
      <c r="E142" s="9" t="str">
        <f>HYPERLINK("https://www.stephanireazor.com/","Reazor")</f>
        <v>Reazor</v>
      </c>
      <c r="F142" s="9"/>
      <c r="G142" s="9"/>
      <c r="H142" t="s">
        <v>10</v>
      </c>
    </row>
    <row r="143" spans="1:26" x14ac:dyDescent="0.25">
      <c r="A143" s="7" t="s">
        <v>324</v>
      </c>
      <c r="B143" s="7" t="s">
        <v>332</v>
      </c>
      <c r="C143" s="6" t="s">
        <v>7</v>
      </c>
      <c r="D143" s="7" t="s">
        <v>85</v>
      </c>
      <c r="E143" s="7"/>
      <c r="H143" s="10"/>
      <c r="J143" s="11"/>
    </row>
    <row r="144" spans="1:26" x14ac:dyDescent="0.25">
      <c r="A144" s="15" t="s">
        <v>333</v>
      </c>
      <c r="B144" s="15" t="s">
        <v>61</v>
      </c>
      <c r="C144" s="4" t="s">
        <v>7</v>
      </c>
      <c r="D144" s="15" t="s">
        <v>1</v>
      </c>
      <c r="E144" s="15"/>
      <c r="F144" s="33" t="s">
        <v>334</v>
      </c>
      <c r="G144" s="33" t="s">
        <v>77</v>
      </c>
      <c r="H144" s="14"/>
      <c r="I144" s="14" t="s">
        <v>335</v>
      </c>
      <c r="J144" s="4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x14ac:dyDescent="0.25">
      <c r="A145" t="s">
        <v>333</v>
      </c>
      <c r="B145" t="s">
        <v>456</v>
      </c>
      <c r="C145" s="29" t="s">
        <v>7</v>
      </c>
      <c r="D145" t="s">
        <v>85</v>
      </c>
      <c r="E145" s="9" t="str">
        <f>HYPERLINK("https://abel4congress.com/","Abel")</f>
        <v>Abel</v>
      </c>
      <c r="F145" s="9" t="str">
        <f>HYPERLINK("https://x.com/Abel_TX31","@Abel_TX31")</f>
        <v>@Abel_TX31</v>
      </c>
      <c r="G145" s="9" t="str">
        <f>HYPERLINK("https://www.facebook.com/Abel4Congress/","Facebook")</f>
        <v>Facebook</v>
      </c>
    </row>
    <row r="146" spans="1:26" x14ac:dyDescent="0.25">
      <c r="A146" s="7" t="s">
        <v>333</v>
      </c>
      <c r="B146" s="7" t="s">
        <v>336</v>
      </c>
      <c r="C146" s="6" t="s">
        <v>7</v>
      </c>
      <c r="D146" s="7" t="s">
        <v>85</v>
      </c>
      <c r="E146" s="7"/>
      <c r="F146" s="9"/>
      <c r="G146" s="9"/>
      <c r="H146" s="10"/>
      <c r="J146" s="6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x14ac:dyDescent="0.25">
      <c r="A147" s="7" t="s">
        <v>333</v>
      </c>
      <c r="B147" s="7" t="s">
        <v>337</v>
      </c>
      <c r="C147" s="6" t="s">
        <v>7</v>
      </c>
      <c r="D147" s="7" t="s">
        <v>85</v>
      </c>
      <c r="E147" s="7"/>
      <c r="F147" s="9"/>
      <c r="G147" s="9"/>
      <c r="H147" s="10"/>
      <c r="J147" s="6"/>
    </row>
    <row r="148" spans="1:26" ht="30" x14ac:dyDescent="0.25">
      <c r="A148" s="15" t="s">
        <v>333</v>
      </c>
      <c r="B148" s="15" t="s">
        <v>338</v>
      </c>
      <c r="C148" s="4" t="s">
        <v>7</v>
      </c>
      <c r="D148" s="15" t="s">
        <v>85</v>
      </c>
      <c r="E148" s="18" t="str">
        <f>HYPERLINK("https://valentinaforcongress.com","Gomez")</f>
        <v>Gomez</v>
      </c>
      <c r="F148" s="18" t="str">
        <f>HYPERLINK("https://x.com/ValentinaForUSA","@ValentinaForUSA")</f>
        <v>@ValentinaForUSA</v>
      </c>
      <c r="G148" s="18"/>
      <c r="H148" s="14" t="s">
        <v>339</v>
      </c>
      <c r="I148" s="14" t="s">
        <v>340</v>
      </c>
      <c r="J148" s="4"/>
    </row>
    <row r="149" spans="1:26" x14ac:dyDescent="0.25">
      <c r="A149" s="7" t="s">
        <v>333</v>
      </c>
      <c r="B149" s="7" t="s">
        <v>341</v>
      </c>
      <c r="C149" s="6" t="s">
        <v>7</v>
      </c>
      <c r="D149" s="7" t="s">
        <v>85</v>
      </c>
      <c r="E149" s="9" t="s">
        <v>342</v>
      </c>
      <c r="F149" s="9"/>
      <c r="G149" s="9"/>
      <c r="H149" s="10"/>
      <c r="J149" s="6"/>
    </row>
    <row r="150" spans="1:26" x14ac:dyDescent="0.25">
      <c r="A150" s="7" t="s">
        <v>333</v>
      </c>
      <c r="B150" s="7" t="s">
        <v>343</v>
      </c>
      <c r="C150" s="6" t="s">
        <v>7</v>
      </c>
      <c r="D150" s="7" t="s">
        <v>85</v>
      </c>
      <c r="E150" s="7"/>
      <c r="F150" s="9"/>
      <c r="G150" s="9"/>
      <c r="H150" s="10"/>
      <c r="J150" s="6"/>
    </row>
    <row r="151" spans="1:26" x14ac:dyDescent="0.25">
      <c r="A151" s="7" t="s">
        <v>333</v>
      </c>
      <c r="B151" s="7" t="s">
        <v>344</v>
      </c>
      <c r="C151" s="6" t="s">
        <v>7</v>
      </c>
      <c r="D151" s="7" t="s">
        <v>85</v>
      </c>
      <c r="E151" s="7"/>
      <c r="F151" s="9"/>
      <c r="G151" s="9"/>
    </row>
    <row r="152" spans="1:26" x14ac:dyDescent="0.25">
      <c r="A152" s="15" t="s">
        <v>333</v>
      </c>
      <c r="B152" s="15" t="s">
        <v>345</v>
      </c>
      <c r="C152" s="4" t="s">
        <v>19</v>
      </c>
      <c r="D152" s="15" t="s">
        <v>85</v>
      </c>
      <c r="E152" s="18" t="str">
        <f>HYPERLINK("https://votejustinearly.com","Early")</f>
        <v>Early</v>
      </c>
      <c r="F152" s="18" t="str">
        <f>HYPERLINK("https://x.com/votejustinearly","@votejustinearly")</f>
        <v>@votejustinearly</v>
      </c>
      <c r="G152" s="18" t="str">
        <f>HYPERLINK("https://facebook.com/votejustinearly","Facebook")</f>
        <v>Facebook</v>
      </c>
      <c r="H152" s="10"/>
      <c r="J152" s="6"/>
    </row>
    <row r="153" spans="1:26" x14ac:dyDescent="0.25">
      <c r="A153" s="7" t="s">
        <v>333</v>
      </c>
      <c r="B153" s="7" t="s">
        <v>346</v>
      </c>
      <c r="C153" s="6" t="s">
        <v>19</v>
      </c>
      <c r="D153" s="7" t="s">
        <v>85</v>
      </c>
      <c r="E153" s="9" t="s">
        <v>347</v>
      </c>
      <c r="F153" s="9" t="s">
        <v>348</v>
      </c>
      <c r="G153" s="9" t="s">
        <v>77</v>
      </c>
      <c r="H153" s="7" t="s">
        <v>349</v>
      </c>
    </row>
    <row r="154" spans="1:26" x14ac:dyDescent="0.25">
      <c r="A154" s="7" t="s">
        <v>333</v>
      </c>
      <c r="B154" s="7" t="s">
        <v>350</v>
      </c>
      <c r="C154" s="6" t="s">
        <v>19</v>
      </c>
      <c r="D154" s="7" t="s">
        <v>85</v>
      </c>
      <c r="E154" s="7"/>
      <c r="F154" s="9"/>
      <c r="G154" s="9"/>
      <c r="H154" s="10"/>
      <c r="J154" s="6"/>
    </row>
    <row r="155" spans="1:26" x14ac:dyDescent="0.25">
      <c r="A155" s="7" t="s">
        <v>333</v>
      </c>
      <c r="B155" s="7" t="s">
        <v>351</v>
      </c>
      <c r="C155" s="6" t="s">
        <v>19</v>
      </c>
      <c r="D155" s="7" t="s">
        <v>85</v>
      </c>
      <c r="E155" s="7"/>
      <c r="F155" s="9"/>
      <c r="G155" s="9"/>
      <c r="H155" s="10"/>
      <c r="J155" s="6"/>
    </row>
    <row r="156" spans="1:26" x14ac:dyDescent="0.25">
      <c r="A156" s="7" t="s">
        <v>333</v>
      </c>
      <c r="B156" s="7" t="s">
        <v>363</v>
      </c>
      <c r="C156" s="4" t="s">
        <v>19</v>
      </c>
      <c r="D156" s="7" t="s">
        <v>85</v>
      </c>
      <c r="E156" s="12" t="str">
        <f>HYPERLINK("https://whitlowforcongress.com","Whitlow")</f>
        <v>Whitlow</v>
      </c>
      <c r="F156" s="12" t="str">
        <f>HYPERLINK("https://x.com/StuartWhitlow31","@StuartWhitlow31")</f>
        <v>@StuartWhitlow31</v>
      </c>
      <c r="G156" s="12" t="str">
        <f>HYPERLINK("https://www.facebook.com/WhitlowForCongress","Facebook")</f>
        <v>Facebook</v>
      </c>
      <c r="H156" s="10"/>
      <c r="J156" s="6"/>
    </row>
    <row r="157" spans="1:26" x14ac:dyDescent="0.25">
      <c r="A157" s="7" t="s">
        <v>352</v>
      </c>
      <c r="B157" s="7" t="s">
        <v>353</v>
      </c>
      <c r="C157" s="4" t="s">
        <v>7</v>
      </c>
      <c r="D157" s="7" t="s">
        <v>85</v>
      </c>
      <c r="E157" s="5" t="s">
        <v>354</v>
      </c>
      <c r="F157" s="5" t="s">
        <v>355</v>
      </c>
      <c r="H157" s="10"/>
      <c r="J157" s="6"/>
    </row>
    <row r="158" spans="1:26" x14ac:dyDescent="0.25">
      <c r="A158" s="7" t="s">
        <v>352</v>
      </c>
      <c r="B158" s="7" t="s">
        <v>356</v>
      </c>
      <c r="C158" s="6" t="s">
        <v>7</v>
      </c>
      <c r="D158" s="7" t="s">
        <v>85</v>
      </c>
      <c r="E158" s="7"/>
      <c r="F158" s="9"/>
      <c r="G158" s="9"/>
      <c r="H158" s="10"/>
      <c r="J158" s="6"/>
    </row>
    <row r="159" spans="1:26" x14ac:dyDescent="0.25">
      <c r="A159" t="s">
        <v>352</v>
      </c>
      <c r="B159" t="s">
        <v>458</v>
      </c>
      <c r="C159" s="29" t="s">
        <v>7</v>
      </c>
      <c r="D159" t="s">
        <v>85</v>
      </c>
      <c r="E159" s="12" t="str">
        <f>HYPERLINK("https://dayfortexas.com/","Day")</f>
        <v>Day</v>
      </c>
      <c r="F159" s="12" t="str">
        <f>HYPERLINK("https://x.com/DayforTexas","@DayforTexas")</f>
        <v>@DayforTexas</v>
      </c>
      <c r="G159" s="12" t="str">
        <f>HYPERLINK("https://www.facebook.com/DayforTexas/","Facebook")</f>
        <v>Facebook</v>
      </c>
    </row>
    <row r="160" spans="1:26" x14ac:dyDescent="0.25">
      <c r="A160" s="7" t="s">
        <v>352</v>
      </c>
      <c r="B160" s="7" t="s">
        <v>357</v>
      </c>
      <c r="C160" s="4" t="s">
        <v>7</v>
      </c>
      <c r="D160" s="7" t="s">
        <v>85</v>
      </c>
      <c r="E160" s="5" t="s">
        <v>358</v>
      </c>
      <c r="G160" s="5" t="s">
        <v>77</v>
      </c>
      <c r="H160" s="10"/>
      <c r="J160" s="6"/>
    </row>
    <row r="161" spans="1:10" x14ac:dyDescent="0.25">
      <c r="A161" s="7" t="s">
        <v>352</v>
      </c>
      <c r="B161" s="7" t="s">
        <v>359</v>
      </c>
      <c r="C161" s="6" t="s">
        <v>7</v>
      </c>
      <c r="D161" s="7" t="s">
        <v>85</v>
      </c>
      <c r="E161" s="7"/>
      <c r="F161" s="9"/>
      <c r="G161" s="9"/>
      <c r="H161" s="10"/>
      <c r="J161" s="6"/>
    </row>
    <row r="162" spans="1:10" x14ac:dyDescent="0.25">
      <c r="A162" t="s">
        <v>352</v>
      </c>
      <c r="B162" t="s">
        <v>457</v>
      </c>
      <c r="C162" s="29" t="s">
        <v>7</v>
      </c>
      <c r="D162" t="s">
        <v>85</v>
      </c>
      <c r="E162" s="12" t="str">
        <f>HYPERLINK("https://tobeypearson.com/","Pearson")</f>
        <v>Pearson</v>
      </c>
      <c r="F162" s="12" t="str">
        <f>HYPERLINK("https://x.com/TheTobeyPearson","@TheTobeyPearson")</f>
        <v>@TheTobeyPearson</v>
      </c>
      <c r="G162" s="12" t="str">
        <f>HYPERLINK("https://www.facebook.com/people/Tobey-Pearson/61579991319469/","Facebook")</f>
        <v>Facebook</v>
      </c>
    </row>
    <row r="163" spans="1:10" x14ac:dyDescent="0.25">
      <c r="A163" s="7" t="s">
        <v>352</v>
      </c>
      <c r="B163" s="7" t="s">
        <v>360</v>
      </c>
      <c r="C163" s="4" t="s">
        <v>7</v>
      </c>
      <c r="D163" s="7" t="s">
        <v>85</v>
      </c>
      <c r="E163" s="12" t="str">
        <f>HYPERLINK("https://jacobsabell.com","SaBell")</f>
        <v>SaBell</v>
      </c>
    </row>
    <row r="164" spans="1:10" x14ac:dyDescent="0.25">
      <c r="A164" s="7" t="s">
        <v>352</v>
      </c>
      <c r="B164" s="7" t="s">
        <v>361</v>
      </c>
      <c r="C164" s="6" t="s">
        <v>7</v>
      </c>
      <c r="D164" s="7" t="s">
        <v>85</v>
      </c>
      <c r="E164" s="7"/>
      <c r="F164" s="9"/>
      <c r="G164" s="9"/>
      <c r="H164" s="10"/>
      <c r="J164" s="6"/>
    </row>
    <row r="165" spans="1:10" x14ac:dyDescent="0.25">
      <c r="A165" s="7" t="s">
        <v>352</v>
      </c>
      <c r="B165" s="7" t="s">
        <v>362</v>
      </c>
      <c r="C165" s="6" t="s">
        <v>19</v>
      </c>
      <c r="D165" s="7" t="s">
        <v>85</v>
      </c>
      <c r="E165" s="7"/>
      <c r="H165" s="10"/>
      <c r="J165" s="6"/>
    </row>
    <row r="166" spans="1:10" x14ac:dyDescent="0.25">
      <c r="A166" s="7" t="s">
        <v>352</v>
      </c>
      <c r="B166" s="7" t="s">
        <v>364</v>
      </c>
      <c r="C166" s="6" t="s">
        <v>267</v>
      </c>
      <c r="D166" s="7" t="s">
        <v>85</v>
      </c>
      <c r="E166" s="7"/>
      <c r="F166" s="9"/>
      <c r="G166" s="9"/>
      <c r="H166" s="10"/>
      <c r="J166" s="11"/>
    </row>
    <row r="167" spans="1:10" x14ac:dyDescent="0.25">
      <c r="A167" s="7" t="s">
        <v>365</v>
      </c>
      <c r="B167" s="7" t="s">
        <v>64</v>
      </c>
      <c r="C167" s="4" t="s">
        <v>19</v>
      </c>
      <c r="D167" s="7" t="s">
        <v>1</v>
      </c>
      <c r="E167" s="9" t="s">
        <v>366</v>
      </c>
      <c r="F167" s="9" t="s">
        <v>367</v>
      </c>
      <c r="G167" s="9"/>
      <c r="H167" s="10"/>
      <c r="J167" s="6"/>
    </row>
    <row r="168" spans="1:10" x14ac:dyDescent="0.25">
      <c r="A168" s="7" t="s">
        <v>365</v>
      </c>
      <c r="B168" s="7" t="s">
        <v>368</v>
      </c>
      <c r="C168" s="6" t="s">
        <v>19</v>
      </c>
      <c r="D168" s="7" t="s">
        <v>85</v>
      </c>
      <c r="F168" s="9"/>
      <c r="G168" s="9"/>
      <c r="H168" s="10"/>
      <c r="J168" s="6"/>
    </row>
    <row r="169" spans="1:10" x14ac:dyDescent="0.25">
      <c r="A169" s="7" t="s">
        <v>365</v>
      </c>
      <c r="B169" s="7" t="s">
        <v>369</v>
      </c>
      <c r="C169" s="6" t="s">
        <v>7</v>
      </c>
      <c r="D169" s="7" t="s">
        <v>85</v>
      </c>
      <c r="F169" s="9"/>
      <c r="G169" s="9"/>
      <c r="H169" s="10"/>
      <c r="J169" s="6"/>
    </row>
    <row r="170" spans="1:10" x14ac:dyDescent="0.25">
      <c r="A170" s="7" t="s">
        <v>365</v>
      </c>
      <c r="B170" s="7" t="s">
        <v>370</v>
      </c>
      <c r="C170" s="6" t="s">
        <v>7</v>
      </c>
      <c r="D170" s="7" t="s">
        <v>85</v>
      </c>
      <c r="F170" s="9"/>
      <c r="G170" s="9"/>
      <c r="H170" s="10"/>
      <c r="J170" s="6"/>
    </row>
    <row r="171" spans="1:10" ht="15.75" x14ac:dyDescent="0.25">
      <c r="A171" s="7" t="s">
        <v>371</v>
      </c>
      <c r="B171" s="7" t="s">
        <v>65</v>
      </c>
      <c r="C171" s="4" t="s">
        <v>19</v>
      </c>
      <c r="D171" s="7" t="s">
        <v>1</v>
      </c>
      <c r="E171" s="9" t="s">
        <v>372</v>
      </c>
      <c r="F171" s="9"/>
      <c r="G171" s="9"/>
      <c r="H171" s="10" t="s">
        <v>373</v>
      </c>
      <c r="J171" s="16"/>
    </row>
    <row r="172" spans="1:10" x14ac:dyDescent="0.25">
      <c r="A172" s="7" t="s">
        <v>371</v>
      </c>
      <c r="B172" s="7" t="s">
        <v>374</v>
      </c>
      <c r="C172" s="6" t="s">
        <v>19</v>
      </c>
      <c r="D172" s="7" t="s">
        <v>85</v>
      </c>
      <c r="E172" s="14"/>
      <c r="G172" s="9"/>
      <c r="H172" s="10"/>
      <c r="J172" s="6"/>
    </row>
    <row r="173" spans="1:10" x14ac:dyDescent="0.25">
      <c r="A173" s="14" t="s">
        <v>371</v>
      </c>
      <c r="B173" s="14" t="s">
        <v>375</v>
      </c>
      <c r="C173" s="4" t="s">
        <v>7</v>
      </c>
      <c r="D173" s="14" t="s">
        <v>85</v>
      </c>
      <c r="E173" s="14"/>
      <c r="F173" s="14"/>
      <c r="G173" s="14"/>
      <c r="H173" s="10"/>
      <c r="J173" s="6"/>
    </row>
    <row r="174" spans="1:10" x14ac:dyDescent="0.25">
      <c r="A174" t="s">
        <v>371</v>
      </c>
      <c r="B174" t="s">
        <v>462</v>
      </c>
      <c r="C174" s="29" t="s">
        <v>7</v>
      </c>
      <c r="D174" t="s">
        <v>85</v>
      </c>
      <c r="E174" s="12" t="str">
        <f>HYPERLINK("https://luisbuentello.com/","Buentello")</f>
        <v>Buentello</v>
      </c>
      <c r="F174" s="12"/>
      <c r="G174" s="12"/>
    </row>
    <row r="175" spans="1:10" x14ac:dyDescent="0.25">
      <c r="A175" s="14" t="s">
        <v>371</v>
      </c>
      <c r="B175" s="14" t="s">
        <v>376</v>
      </c>
      <c r="C175" s="4" t="s">
        <v>7</v>
      </c>
      <c r="D175" s="14" t="s">
        <v>85</v>
      </c>
      <c r="E175" s="14"/>
      <c r="F175" s="12"/>
      <c r="G175" s="12"/>
      <c r="H175" s="10"/>
    </row>
    <row r="176" spans="1:10" x14ac:dyDescent="0.25">
      <c r="A176" s="7" t="s">
        <v>371</v>
      </c>
      <c r="B176" s="7" t="s">
        <v>377</v>
      </c>
      <c r="C176" s="4" t="s">
        <v>7</v>
      </c>
      <c r="D176" s="7" t="s">
        <v>85</v>
      </c>
      <c r="E176" s="12" t="s">
        <v>378</v>
      </c>
      <c r="F176" s="12" t="s">
        <v>379</v>
      </c>
      <c r="G176" s="12" t="s">
        <v>77</v>
      </c>
      <c r="H176" s="10"/>
      <c r="J176" s="6"/>
    </row>
    <row r="177" spans="1:26" x14ac:dyDescent="0.25">
      <c r="A177" s="14" t="s">
        <v>371</v>
      </c>
      <c r="B177" s="14" t="s">
        <v>380</v>
      </c>
      <c r="C177" s="4" t="s">
        <v>7</v>
      </c>
      <c r="D177" s="14" t="s">
        <v>85</v>
      </c>
      <c r="E177" s="14"/>
      <c r="F177" s="12"/>
      <c r="G177" s="12"/>
      <c r="H177" s="10"/>
      <c r="J177" s="11"/>
    </row>
    <row r="178" spans="1:26" x14ac:dyDescent="0.25">
      <c r="A178" s="7" t="s">
        <v>371</v>
      </c>
      <c r="B178" s="7" t="s">
        <v>278</v>
      </c>
      <c r="C178" s="6" t="s">
        <v>7</v>
      </c>
      <c r="D178" s="7" t="s">
        <v>85</v>
      </c>
      <c r="E178" s="34"/>
      <c r="F178" s="12"/>
      <c r="G178" s="12"/>
      <c r="H178" s="10"/>
      <c r="J178" s="6"/>
    </row>
    <row r="179" spans="1:26" x14ac:dyDescent="0.25">
      <c r="A179" s="7" t="s">
        <v>371</v>
      </c>
      <c r="B179" s="7" t="s">
        <v>381</v>
      </c>
      <c r="C179" s="6" t="s">
        <v>7</v>
      </c>
      <c r="D179" s="7" t="s">
        <v>85</v>
      </c>
      <c r="E179" s="34"/>
      <c r="F179" s="12"/>
      <c r="G179" s="12"/>
      <c r="J179" s="6"/>
    </row>
    <row r="180" spans="1:26" x14ac:dyDescent="0.25">
      <c r="A180" t="s">
        <v>371</v>
      </c>
      <c r="B180" t="s">
        <v>461</v>
      </c>
      <c r="C180" s="29" t="s">
        <v>7</v>
      </c>
      <c r="D180" t="s">
        <v>85</v>
      </c>
      <c r="E180" s="12" t="str">
        <f>HYPERLINK("https://www.mandelfortexas.com/","Mandel")</f>
        <v>Mandel</v>
      </c>
      <c r="F180" s="12" t="str">
        <f>HYPERLINK("https://x.com/MandelForTexas","@MandelForTexas")</f>
        <v>@MandelForTexas</v>
      </c>
      <c r="G180" s="12" t="str">
        <f>HYPERLINK("https://www.facebook.com/scottmandelforcongress/","Facebook")</f>
        <v>Facebook</v>
      </c>
    </row>
    <row r="181" spans="1:26" x14ac:dyDescent="0.25">
      <c r="A181" s="14" t="s">
        <v>371</v>
      </c>
      <c r="B181" s="14" t="s">
        <v>424</v>
      </c>
      <c r="C181" s="4" t="s">
        <v>7</v>
      </c>
      <c r="D181" s="14" t="s">
        <v>85</v>
      </c>
      <c r="E181" s="34"/>
      <c r="F181" s="12"/>
      <c r="G181" s="12"/>
      <c r="H181" s="10"/>
      <c r="J181" s="6"/>
    </row>
    <row r="182" spans="1:26" x14ac:dyDescent="0.25">
      <c r="A182" t="s">
        <v>371</v>
      </c>
      <c r="B182" t="s">
        <v>460</v>
      </c>
      <c r="C182" s="29" t="s">
        <v>459</v>
      </c>
      <c r="D182" t="s">
        <v>85</v>
      </c>
      <c r="E182" s="14"/>
      <c r="F182" s="12" t="str">
        <f>HYPERLINK("https://x.com/Espinoza4TX","@Espinoza4TX")</f>
        <v>@Espinoza4TX</v>
      </c>
      <c r="G182" s="12"/>
    </row>
    <row r="183" spans="1:26" x14ac:dyDescent="0.25">
      <c r="A183" s="7" t="s">
        <v>382</v>
      </c>
      <c r="B183" s="7" t="s">
        <v>383</v>
      </c>
      <c r="C183" s="4" t="s">
        <v>7</v>
      </c>
      <c r="D183" s="7" t="s">
        <v>85</v>
      </c>
      <c r="E183" s="9" t="s">
        <v>384</v>
      </c>
      <c r="F183" s="9" t="s">
        <v>385</v>
      </c>
      <c r="G183" s="9"/>
      <c r="H183" s="10"/>
    </row>
    <row r="184" spans="1:26" x14ac:dyDescent="0.25">
      <c r="A184" s="7" t="s">
        <v>382</v>
      </c>
      <c r="B184" s="7" t="s">
        <v>386</v>
      </c>
      <c r="C184" s="6" t="s">
        <v>7</v>
      </c>
      <c r="D184" s="7" t="s">
        <v>85</v>
      </c>
      <c r="E184" s="9" t="str">
        <f>HYPERLINK("https://CarlosForCongress.com", "DeLaCruz")</f>
        <v>DeLaCruz</v>
      </c>
      <c r="F184" s="9" t="str">
        <f>HYPERLINK("https://x.com/CarlosForTexas", "@CarlosForTexas")</f>
        <v>@CarlosForTexas</v>
      </c>
      <c r="G184" s="9" t="str">
        <f>HYPERLINK("https://www.facebook.com/CarlosForTexas", "Facebook")</f>
        <v>Facebook</v>
      </c>
      <c r="H184" s="10" t="s">
        <v>373</v>
      </c>
    </row>
    <row r="185" spans="1:26" x14ac:dyDescent="0.25">
      <c r="A185" s="7" t="s">
        <v>382</v>
      </c>
      <c r="B185" s="7" t="s">
        <v>387</v>
      </c>
      <c r="C185" s="4" t="s">
        <v>7</v>
      </c>
      <c r="D185" s="7" t="s">
        <v>85</v>
      </c>
      <c r="E185" s="7"/>
      <c r="H185" s="10"/>
      <c r="J185" s="6"/>
    </row>
    <row r="186" spans="1:26" ht="150" x14ac:dyDescent="0.25">
      <c r="A186" s="15" t="s">
        <v>382</v>
      </c>
      <c r="B186" s="15" t="s">
        <v>388</v>
      </c>
      <c r="C186" s="4" t="s">
        <v>7</v>
      </c>
      <c r="D186" s="15" t="s">
        <v>85</v>
      </c>
      <c r="E186" s="15"/>
      <c r="F186" s="18" t="s">
        <v>389</v>
      </c>
      <c r="G186" s="18" t="s">
        <v>77</v>
      </c>
      <c r="H186" s="14" t="s">
        <v>390</v>
      </c>
      <c r="I186" s="15"/>
      <c r="J186" s="19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x14ac:dyDescent="0.25">
      <c r="A187" s="7" t="s">
        <v>382</v>
      </c>
      <c r="B187" s="7" t="s">
        <v>393</v>
      </c>
      <c r="C187" s="4" t="s">
        <v>7</v>
      </c>
      <c r="D187" s="7" t="s">
        <v>85</v>
      </c>
      <c r="E187" s="7"/>
      <c r="G187" s="12" t="str">
        <f>HYPERLINK("https://www.facebook.com/groups/286050171265513","Facebook")</f>
        <v>Facebook</v>
      </c>
      <c r="H187" s="10"/>
      <c r="J187" s="6"/>
    </row>
    <row r="188" spans="1:26" x14ac:dyDescent="0.25">
      <c r="A188" t="s">
        <v>382</v>
      </c>
      <c r="B188" t="s">
        <v>463</v>
      </c>
      <c r="C188" s="29" t="s">
        <v>19</v>
      </c>
      <c r="D188" t="s">
        <v>85</v>
      </c>
      <c r="E188" s="18" t="str">
        <f>HYPERLINK("https://www.votejohnnygarcia.com/","Garcia")</f>
        <v>Garcia</v>
      </c>
    </row>
    <row r="189" spans="1:26" x14ac:dyDescent="0.25">
      <c r="A189" s="15" t="s">
        <v>382</v>
      </c>
      <c r="B189" s="15" t="s">
        <v>394</v>
      </c>
      <c r="C189" s="4" t="s">
        <v>19</v>
      </c>
      <c r="D189" s="15" t="s">
        <v>85</v>
      </c>
      <c r="E189" s="18" t="str">
        <f>HYPERLINK("https://liraforcongress.com","Lira")</f>
        <v>Lira</v>
      </c>
      <c r="F189" s="18" t="str">
        <f>HYPERLINK("https://x.com/LiraForCongress","@LiraForCongress")</f>
        <v>@LiraForCongress</v>
      </c>
      <c r="G189" s="18"/>
      <c r="H189" s="10"/>
      <c r="I189" s="10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x14ac:dyDescent="0.25">
      <c r="A190" s="7" t="s">
        <v>382</v>
      </c>
      <c r="B190" s="7" t="s">
        <v>395</v>
      </c>
      <c r="C190" s="4" t="s">
        <v>19</v>
      </c>
      <c r="D190" s="7" t="s">
        <v>85</v>
      </c>
      <c r="E190" s="9" t="str">
        <f>HYPERLINK("https://whitneyfortexas.com","Masterson")</f>
        <v>Masterson</v>
      </c>
      <c r="F190" s="9" t="str">
        <f>HYPERLINK("https://x.com/whitney4texas","@whitney4texas")</f>
        <v>@whitney4texas</v>
      </c>
      <c r="G190" s="9" t="str">
        <f>HYPERLINK("https://facebook.com/profile.php?id=61577262930979","Facebook")</f>
        <v>Facebook</v>
      </c>
      <c r="H190" s="10"/>
      <c r="J190" s="6"/>
    </row>
    <row r="191" spans="1:26" x14ac:dyDescent="0.25">
      <c r="A191" s="7" t="s">
        <v>382</v>
      </c>
      <c r="B191" s="7" t="s">
        <v>396</v>
      </c>
      <c r="C191" s="6" t="s">
        <v>7</v>
      </c>
      <c r="D191" s="7" t="s">
        <v>228</v>
      </c>
      <c r="E191" s="7"/>
      <c r="G191" s="12" t="str">
        <f>HYPERLINK("https://www.facebook.com/grantmoodytx","Facebook")</f>
        <v>Facebook</v>
      </c>
      <c r="H191" s="10"/>
      <c r="J191" s="6"/>
    </row>
    <row r="192" spans="1:26" ht="30" x14ac:dyDescent="0.25">
      <c r="A192" s="7" t="s">
        <v>382</v>
      </c>
      <c r="B192" s="7" t="s">
        <v>397</v>
      </c>
      <c r="C192" s="6" t="s">
        <v>7</v>
      </c>
      <c r="D192" s="7" t="s">
        <v>228</v>
      </c>
      <c r="E192" s="7"/>
      <c r="H192" s="14" t="s">
        <v>398</v>
      </c>
      <c r="I192" s="14"/>
      <c r="J192" s="15"/>
    </row>
    <row r="193" spans="1:10" ht="30" x14ac:dyDescent="0.25">
      <c r="A193" s="15" t="s">
        <v>382</v>
      </c>
      <c r="B193" s="15" t="s">
        <v>391</v>
      </c>
      <c r="C193" s="4" t="s">
        <v>7</v>
      </c>
      <c r="D193" s="15" t="s">
        <v>96</v>
      </c>
      <c r="E193" s="15"/>
      <c r="F193" s="15"/>
      <c r="G193" s="15"/>
      <c r="H193" s="14" t="s">
        <v>392</v>
      </c>
      <c r="I193" s="15"/>
      <c r="J193" s="15"/>
    </row>
    <row r="194" spans="1:10" x14ac:dyDescent="0.25">
      <c r="A194" s="7" t="s">
        <v>399</v>
      </c>
      <c r="B194" s="7" t="s">
        <v>68</v>
      </c>
      <c r="C194" s="4" t="s">
        <v>7</v>
      </c>
      <c r="D194" s="7" t="s">
        <v>1</v>
      </c>
      <c r="E194" s="9" t="s">
        <v>400</v>
      </c>
      <c r="F194" s="9" t="s">
        <v>401</v>
      </c>
      <c r="G194" s="9" t="s">
        <v>77</v>
      </c>
      <c r="H194" s="10"/>
      <c r="J194" s="6"/>
    </row>
    <row r="195" spans="1:10" x14ac:dyDescent="0.25">
      <c r="A195" s="7" t="s">
        <v>399</v>
      </c>
      <c r="B195" s="7" t="s">
        <v>402</v>
      </c>
      <c r="C195" s="6" t="s">
        <v>7</v>
      </c>
      <c r="D195" s="7" t="s">
        <v>85</v>
      </c>
      <c r="G195" s="9"/>
      <c r="H195" s="10" t="s">
        <v>403</v>
      </c>
      <c r="J195" s="11"/>
    </row>
    <row r="196" spans="1:10" x14ac:dyDescent="0.25">
      <c r="A196" s="7" t="s">
        <v>404</v>
      </c>
      <c r="B196" s="7" t="s">
        <v>66</v>
      </c>
      <c r="C196" s="4" t="s">
        <v>19</v>
      </c>
      <c r="D196" s="7" t="s">
        <v>85</v>
      </c>
      <c r="E196" s="9" t="s">
        <v>405</v>
      </c>
      <c r="F196" s="12" t="str">
        <f>HYPERLINK("https://x.com/GregCasar","@GregCasar")</f>
        <v>@GregCasar</v>
      </c>
      <c r="G196" s="9"/>
      <c r="H196" s="10"/>
      <c r="J196" s="6"/>
    </row>
    <row r="197" spans="1:10" x14ac:dyDescent="0.25">
      <c r="A197" s="7" t="s">
        <v>404</v>
      </c>
      <c r="B197" s="7" t="s">
        <v>406</v>
      </c>
      <c r="C197" s="6" t="s">
        <v>19</v>
      </c>
      <c r="D197" s="7" t="s">
        <v>85</v>
      </c>
      <c r="E197" s="7"/>
      <c r="G197" s="9"/>
      <c r="H197" s="10"/>
      <c r="J197" s="6"/>
    </row>
    <row r="198" spans="1:10" x14ac:dyDescent="0.25">
      <c r="A198" t="s">
        <v>404</v>
      </c>
      <c r="B198" t="s">
        <v>464</v>
      </c>
      <c r="C198" s="29" t="s">
        <v>19</v>
      </c>
      <c r="D198" t="s">
        <v>85</v>
      </c>
    </row>
    <row r="199" spans="1:10" x14ac:dyDescent="0.25">
      <c r="A199" s="7" t="s">
        <v>404</v>
      </c>
      <c r="B199" s="7" t="s">
        <v>407</v>
      </c>
      <c r="C199" s="6" t="s">
        <v>7</v>
      </c>
      <c r="D199" s="7" t="s">
        <v>85</v>
      </c>
      <c r="E199" s="7"/>
      <c r="G199" s="9"/>
      <c r="H199" s="10"/>
      <c r="I199" s="7" t="s">
        <v>408</v>
      </c>
      <c r="J199" s="6"/>
    </row>
    <row r="200" spans="1:10" x14ac:dyDescent="0.25">
      <c r="A200" s="7" t="s">
        <v>404</v>
      </c>
      <c r="B200" s="7" t="s">
        <v>409</v>
      </c>
      <c r="C200" s="4" t="s">
        <v>7</v>
      </c>
      <c r="D200" s="7" t="s">
        <v>85</v>
      </c>
      <c r="E200" s="9" t="s">
        <v>410</v>
      </c>
      <c r="F200" s="9" t="s">
        <v>411</v>
      </c>
      <c r="G200" s="9" t="s">
        <v>77</v>
      </c>
      <c r="H200" s="10"/>
      <c r="J200" s="11"/>
    </row>
    <row r="201" spans="1:10" x14ac:dyDescent="0.25">
      <c r="A201" s="7" t="s">
        <v>412</v>
      </c>
      <c r="B201" s="14" t="s">
        <v>413</v>
      </c>
      <c r="C201" s="4" t="s">
        <v>7</v>
      </c>
      <c r="D201" s="14" t="s">
        <v>85</v>
      </c>
      <c r="E201" s="5" t="s">
        <v>414</v>
      </c>
      <c r="F201" s="14"/>
      <c r="G201" s="5" t="s">
        <v>77</v>
      </c>
      <c r="H201" s="10"/>
      <c r="J201" s="6"/>
    </row>
    <row r="202" spans="1:10" x14ac:dyDescent="0.25">
      <c r="A202" s="7" t="s">
        <v>412</v>
      </c>
      <c r="B202" s="7" t="s">
        <v>416</v>
      </c>
      <c r="C202" s="6" t="s">
        <v>7</v>
      </c>
      <c r="D202" s="7" t="s">
        <v>85</v>
      </c>
      <c r="E202" s="5" t="str">
        <f>HYPERLINK("https://ShellyForCongress.com","deZevallos")</f>
        <v>deZevallos</v>
      </c>
      <c r="J202" s="6"/>
    </row>
    <row r="203" spans="1:10" x14ac:dyDescent="0.25">
      <c r="A203" s="7" t="s">
        <v>412</v>
      </c>
      <c r="B203" s="7" t="s">
        <v>418</v>
      </c>
      <c r="C203" s="6" t="s">
        <v>7</v>
      </c>
      <c r="D203" s="7" t="s">
        <v>85</v>
      </c>
      <c r="E203" s="5" t="str">
        <f>HYPERLINK("https://www.barrettmcnabb.com","McNabb")</f>
        <v>McNabb</v>
      </c>
    </row>
    <row r="204" spans="1:10" x14ac:dyDescent="0.25">
      <c r="A204" s="7" t="s">
        <v>412</v>
      </c>
      <c r="B204" s="7" t="s">
        <v>419</v>
      </c>
      <c r="C204" s="6" t="s">
        <v>7</v>
      </c>
      <c r="D204" s="7" t="s">
        <v>85</v>
      </c>
      <c r="E204" s="7"/>
      <c r="H204" s="10"/>
      <c r="J204" s="6"/>
    </row>
    <row r="205" spans="1:10" x14ac:dyDescent="0.25">
      <c r="A205" t="s">
        <v>412</v>
      </c>
      <c r="B205" t="s">
        <v>465</v>
      </c>
      <c r="C205" s="29" t="s">
        <v>7</v>
      </c>
      <c r="D205" t="s">
        <v>85</v>
      </c>
      <c r="E205" s="9" t="str">
        <f>HYPERLINK("https://www.jeffyunafortexas.com/","Yuna")</f>
        <v>Yuna</v>
      </c>
      <c r="F205" s="9" t="str">
        <f>HYPERLINK("https://x.com/JeffYunaforTX","@JeffYunaforTX")</f>
        <v>@JeffYunaforTX</v>
      </c>
      <c r="G205" s="9"/>
    </row>
    <row r="206" spans="1:10" x14ac:dyDescent="0.25">
      <c r="A206" s="14" t="s">
        <v>412</v>
      </c>
      <c r="B206" s="14" t="s">
        <v>415</v>
      </c>
      <c r="C206" s="4" t="s">
        <v>19</v>
      </c>
      <c r="D206" s="14" t="s">
        <v>85</v>
      </c>
      <c r="E206" s="14"/>
      <c r="F206" s="14"/>
      <c r="G206" s="14"/>
      <c r="H206" s="10"/>
    </row>
    <row r="207" spans="1:10" x14ac:dyDescent="0.25">
      <c r="A207" s="14" t="s">
        <v>412</v>
      </c>
      <c r="B207" s="14" t="s">
        <v>420</v>
      </c>
      <c r="C207" s="4" t="s">
        <v>19</v>
      </c>
      <c r="D207" s="14" t="s">
        <v>85</v>
      </c>
      <c r="E207" s="5" t="s">
        <v>421</v>
      </c>
      <c r="F207" s="5" t="s">
        <v>422</v>
      </c>
      <c r="G207" s="5" t="s">
        <v>77</v>
      </c>
      <c r="H207" s="10"/>
      <c r="J207" s="6"/>
    </row>
    <row r="208" spans="1:10" x14ac:dyDescent="0.25">
      <c r="A208" s="14" t="s">
        <v>412</v>
      </c>
      <c r="B208" s="14" t="s">
        <v>417</v>
      </c>
      <c r="C208" s="4" t="s">
        <v>19</v>
      </c>
      <c r="D208" s="14" t="s">
        <v>85</v>
      </c>
      <c r="E208" s="14"/>
      <c r="F208" s="14"/>
      <c r="G208" s="14"/>
      <c r="H208" s="10"/>
      <c r="J208" s="6"/>
    </row>
    <row r="209" spans="3:10" x14ac:dyDescent="0.25">
      <c r="C209" s="4"/>
      <c r="H209" s="10"/>
      <c r="J209" s="6"/>
    </row>
    <row r="210" spans="3:10" x14ac:dyDescent="0.25">
      <c r="C210" s="4"/>
      <c r="H210" s="10"/>
      <c r="J210" s="6"/>
    </row>
    <row r="211" spans="3:10" x14ac:dyDescent="0.25">
      <c r="C211" s="4"/>
      <c r="H211" s="10"/>
      <c r="J211" s="6"/>
    </row>
    <row r="212" spans="3:10" x14ac:dyDescent="0.25">
      <c r="C212" s="4"/>
      <c r="H212" s="10"/>
      <c r="J212" s="6"/>
    </row>
    <row r="213" spans="3:10" x14ac:dyDescent="0.25">
      <c r="C213" s="4"/>
      <c r="H213" s="10"/>
      <c r="J213" s="6"/>
    </row>
    <row r="214" spans="3:10" x14ac:dyDescent="0.25">
      <c r="C214" s="4"/>
      <c r="H214" s="10"/>
      <c r="J214" s="6"/>
    </row>
    <row r="215" spans="3:10" x14ac:dyDescent="0.25">
      <c r="C215" s="4"/>
      <c r="H215" s="10"/>
      <c r="J215" s="6"/>
    </row>
    <row r="216" spans="3:10" x14ac:dyDescent="0.25">
      <c r="C216" s="4"/>
      <c r="H216" s="10"/>
      <c r="J216" s="6"/>
    </row>
    <row r="217" spans="3:10" x14ac:dyDescent="0.25">
      <c r="C217" s="4"/>
      <c r="H217" s="10"/>
      <c r="J217" s="6"/>
    </row>
    <row r="218" spans="3:10" x14ac:dyDescent="0.25">
      <c r="C218" s="4"/>
      <c r="H218" s="10"/>
      <c r="J218" s="6"/>
    </row>
    <row r="219" spans="3:10" x14ac:dyDescent="0.25">
      <c r="C219" s="4"/>
      <c r="H219" s="10"/>
      <c r="J219" s="6"/>
    </row>
    <row r="220" spans="3:10" x14ac:dyDescent="0.25">
      <c r="C220" s="4"/>
      <c r="H220" s="10"/>
      <c r="J220" s="6"/>
    </row>
    <row r="221" spans="3:10" x14ac:dyDescent="0.25">
      <c r="C221" s="4"/>
      <c r="H221" s="10"/>
      <c r="J221" s="6"/>
    </row>
    <row r="222" spans="3:10" x14ac:dyDescent="0.25">
      <c r="C222" s="4"/>
      <c r="H222" s="10"/>
      <c r="J222" s="6"/>
    </row>
    <row r="223" spans="3:10" x14ac:dyDescent="0.25">
      <c r="C223" s="4"/>
      <c r="H223" s="10"/>
      <c r="J223" s="6"/>
    </row>
    <row r="224" spans="3:10" x14ac:dyDescent="0.25">
      <c r="C224" s="4"/>
      <c r="H224" s="10"/>
      <c r="J224" s="6"/>
    </row>
    <row r="225" spans="3:10" x14ac:dyDescent="0.25">
      <c r="C225" s="4"/>
      <c r="H225" s="10"/>
      <c r="J225" s="6"/>
    </row>
    <row r="226" spans="3:10" x14ac:dyDescent="0.25">
      <c r="C226" s="4"/>
      <c r="H226" s="10"/>
      <c r="J226" s="6"/>
    </row>
    <row r="227" spans="3:10" x14ac:dyDescent="0.25">
      <c r="C227" s="4"/>
      <c r="H227" s="10"/>
      <c r="J227" s="6"/>
    </row>
    <row r="228" spans="3:10" x14ac:dyDescent="0.25">
      <c r="C228" s="4"/>
      <c r="H228" s="10"/>
      <c r="J228" s="6"/>
    </row>
    <row r="229" spans="3:10" x14ac:dyDescent="0.25">
      <c r="C229" s="4"/>
      <c r="H229" s="10"/>
      <c r="J229" s="6"/>
    </row>
    <row r="230" spans="3:10" x14ac:dyDescent="0.25">
      <c r="C230" s="4"/>
      <c r="H230" s="10"/>
      <c r="J230" s="6"/>
    </row>
    <row r="231" spans="3:10" x14ac:dyDescent="0.25">
      <c r="C231" s="4"/>
      <c r="H231" s="10"/>
      <c r="J231" s="6"/>
    </row>
    <row r="232" spans="3:10" x14ac:dyDescent="0.25">
      <c r="C232" s="4"/>
      <c r="H232" s="10"/>
      <c r="J232" s="6"/>
    </row>
    <row r="233" spans="3:10" x14ac:dyDescent="0.25">
      <c r="C233" s="4"/>
      <c r="H233" s="10"/>
      <c r="J233" s="6"/>
    </row>
    <row r="234" spans="3:10" x14ac:dyDescent="0.25">
      <c r="C234" s="4"/>
      <c r="H234" s="10"/>
      <c r="J234" s="6"/>
    </row>
    <row r="235" spans="3:10" x14ac:dyDescent="0.25">
      <c r="C235" s="4"/>
      <c r="H235" s="10"/>
      <c r="J235" s="6"/>
    </row>
    <row r="236" spans="3:10" x14ac:dyDescent="0.25">
      <c r="C236" s="4"/>
      <c r="H236" s="10"/>
      <c r="J236" s="6"/>
    </row>
    <row r="237" spans="3:10" x14ac:dyDescent="0.25">
      <c r="C237" s="4"/>
      <c r="H237" s="10"/>
      <c r="J237" s="6"/>
    </row>
    <row r="238" spans="3:10" x14ac:dyDescent="0.25">
      <c r="C238" s="4"/>
      <c r="H238" s="10"/>
      <c r="J238" s="6"/>
    </row>
    <row r="239" spans="3:10" x14ac:dyDescent="0.25">
      <c r="C239" s="4"/>
      <c r="H239" s="10"/>
      <c r="J239" s="6"/>
    </row>
    <row r="240" spans="3:10" x14ac:dyDescent="0.25">
      <c r="C240" s="4"/>
      <c r="H240" s="10"/>
      <c r="J240" s="6"/>
    </row>
    <row r="241" spans="3:10" x14ac:dyDescent="0.25">
      <c r="C241" s="4"/>
      <c r="H241" s="10"/>
      <c r="J241" s="6"/>
    </row>
    <row r="242" spans="3:10" x14ac:dyDescent="0.25">
      <c r="C242" s="4"/>
      <c r="H242" s="10"/>
      <c r="J242" s="6"/>
    </row>
    <row r="243" spans="3:10" x14ac:dyDescent="0.25">
      <c r="C243" s="4"/>
      <c r="H243" s="10"/>
      <c r="J243" s="6"/>
    </row>
    <row r="244" spans="3:10" x14ac:dyDescent="0.25">
      <c r="C244" s="4"/>
      <c r="H244" s="10"/>
      <c r="J244" s="6"/>
    </row>
    <row r="245" spans="3:10" x14ac:dyDescent="0.25">
      <c r="C245" s="4"/>
      <c r="H245" s="10"/>
      <c r="J245" s="6"/>
    </row>
    <row r="246" spans="3:10" x14ac:dyDescent="0.25">
      <c r="C246" s="4"/>
      <c r="H246" s="10"/>
      <c r="J246" s="6"/>
    </row>
    <row r="247" spans="3:10" x14ac:dyDescent="0.25">
      <c r="C247" s="4"/>
      <c r="H247" s="10"/>
      <c r="J247" s="6"/>
    </row>
    <row r="248" spans="3:10" x14ac:dyDescent="0.25">
      <c r="C248" s="4"/>
      <c r="H248" s="10"/>
      <c r="J248" s="6"/>
    </row>
    <row r="249" spans="3:10" x14ac:dyDescent="0.25">
      <c r="C249" s="4"/>
      <c r="H249" s="10"/>
      <c r="J249" s="6"/>
    </row>
    <row r="250" spans="3:10" x14ac:dyDescent="0.25">
      <c r="C250" s="4"/>
      <c r="H250" s="10"/>
      <c r="J250" s="6"/>
    </row>
    <row r="251" spans="3:10" x14ac:dyDescent="0.25">
      <c r="C251" s="4"/>
      <c r="H251" s="10"/>
      <c r="J251" s="6"/>
    </row>
    <row r="252" spans="3:10" x14ac:dyDescent="0.25">
      <c r="C252" s="4"/>
      <c r="H252" s="10"/>
      <c r="J252" s="6"/>
    </row>
    <row r="253" spans="3:10" x14ac:dyDescent="0.25">
      <c r="C253" s="4"/>
      <c r="H253" s="10"/>
      <c r="J253" s="6"/>
    </row>
    <row r="254" spans="3:10" x14ac:dyDescent="0.25">
      <c r="C254" s="4"/>
      <c r="H254" s="10"/>
      <c r="J254" s="6"/>
    </row>
    <row r="255" spans="3:10" x14ac:dyDescent="0.25">
      <c r="C255" s="4"/>
      <c r="H255" s="10"/>
      <c r="J255" s="6"/>
    </row>
    <row r="256" spans="3:10" x14ac:dyDescent="0.25">
      <c r="C256" s="4"/>
      <c r="H256" s="10"/>
      <c r="J256" s="6"/>
    </row>
    <row r="257" spans="3:10" x14ac:dyDescent="0.25">
      <c r="C257" s="4"/>
      <c r="H257" s="10"/>
      <c r="J257" s="6"/>
    </row>
    <row r="258" spans="3:10" x14ac:dyDescent="0.25">
      <c r="C258" s="4"/>
      <c r="H258" s="10"/>
      <c r="J258" s="6"/>
    </row>
    <row r="259" spans="3:10" x14ac:dyDescent="0.25">
      <c r="C259" s="4"/>
      <c r="H259" s="10"/>
      <c r="J259" s="6"/>
    </row>
    <row r="260" spans="3:10" x14ac:dyDescent="0.25">
      <c r="C260" s="4"/>
      <c r="H260" s="10"/>
      <c r="J260" s="6"/>
    </row>
    <row r="261" spans="3:10" x14ac:dyDescent="0.25">
      <c r="C261" s="4"/>
      <c r="H261" s="10"/>
      <c r="J261" s="6"/>
    </row>
    <row r="262" spans="3:10" x14ac:dyDescent="0.25">
      <c r="C262" s="4"/>
      <c r="H262" s="10"/>
      <c r="J262" s="6"/>
    </row>
    <row r="263" spans="3:10" x14ac:dyDescent="0.25">
      <c r="C263" s="4"/>
      <c r="H263" s="10"/>
      <c r="J263" s="6"/>
    </row>
    <row r="264" spans="3:10" x14ac:dyDescent="0.25">
      <c r="C264" s="4"/>
      <c r="H264" s="10"/>
      <c r="J264" s="6"/>
    </row>
    <row r="265" spans="3:10" x14ac:dyDescent="0.25">
      <c r="C265" s="4"/>
      <c r="H265" s="10"/>
      <c r="J265" s="6"/>
    </row>
    <row r="266" spans="3:10" x14ac:dyDescent="0.25">
      <c r="C266" s="4"/>
      <c r="H266" s="10"/>
      <c r="J266" s="6"/>
    </row>
    <row r="267" spans="3:10" x14ac:dyDescent="0.25">
      <c r="C267" s="4"/>
      <c r="H267" s="10"/>
      <c r="J267" s="6"/>
    </row>
    <row r="268" spans="3:10" x14ac:dyDescent="0.25">
      <c r="C268" s="4"/>
      <c r="H268" s="10"/>
      <c r="J268" s="6"/>
    </row>
    <row r="269" spans="3:10" x14ac:dyDescent="0.25">
      <c r="C269" s="4"/>
      <c r="H269" s="10"/>
      <c r="J269" s="6"/>
    </row>
    <row r="270" spans="3:10" x14ac:dyDescent="0.25">
      <c r="C270" s="4"/>
      <c r="H270" s="10"/>
      <c r="J270" s="6"/>
    </row>
    <row r="271" spans="3:10" x14ac:dyDescent="0.25">
      <c r="C271" s="4"/>
      <c r="H271" s="10"/>
      <c r="J271" s="6"/>
    </row>
    <row r="272" spans="3:10" x14ac:dyDescent="0.25">
      <c r="C272" s="4"/>
      <c r="H272" s="10"/>
      <c r="J272" s="6"/>
    </row>
    <row r="273" spans="3:10" x14ac:dyDescent="0.25">
      <c r="C273" s="4"/>
      <c r="H273" s="10"/>
      <c r="J273" s="6"/>
    </row>
    <row r="274" spans="3:10" x14ac:dyDescent="0.25">
      <c r="C274" s="4"/>
      <c r="H274" s="10"/>
      <c r="J274" s="6"/>
    </row>
    <row r="275" spans="3:10" x14ac:dyDescent="0.25">
      <c r="C275" s="4"/>
      <c r="H275" s="10"/>
      <c r="J275" s="6"/>
    </row>
    <row r="276" spans="3:10" x14ac:dyDescent="0.25">
      <c r="C276" s="4"/>
      <c r="H276" s="10"/>
      <c r="J276" s="6"/>
    </row>
    <row r="277" spans="3:10" x14ac:dyDescent="0.25">
      <c r="C277" s="4"/>
      <c r="H277" s="10"/>
      <c r="J277" s="6"/>
    </row>
    <row r="278" spans="3:10" x14ac:dyDescent="0.25">
      <c r="C278" s="4"/>
      <c r="H278" s="10"/>
      <c r="J278" s="6"/>
    </row>
    <row r="279" spans="3:10" x14ac:dyDescent="0.25">
      <c r="C279" s="4"/>
      <c r="H279" s="10"/>
      <c r="J279" s="6"/>
    </row>
    <row r="280" spans="3:10" x14ac:dyDescent="0.25">
      <c r="C280" s="4"/>
      <c r="H280" s="10"/>
      <c r="J280" s="6"/>
    </row>
    <row r="281" spans="3:10" x14ac:dyDescent="0.25">
      <c r="C281" s="4"/>
      <c r="H281" s="10"/>
      <c r="J281" s="6"/>
    </row>
    <row r="282" spans="3:10" x14ac:dyDescent="0.25">
      <c r="C282" s="4"/>
      <c r="H282" s="10"/>
      <c r="J282" s="6"/>
    </row>
    <row r="283" spans="3:10" x14ac:dyDescent="0.25">
      <c r="C283" s="4"/>
      <c r="H283" s="10"/>
      <c r="J283" s="6"/>
    </row>
    <row r="284" spans="3:10" x14ac:dyDescent="0.25">
      <c r="C284" s="4"/>
      <c r="H284" s="10"/>
      <c r="J284" s="6"/>
    </row>
    <row r="285" spans="3:10" x14ac:dyDescent="0.25">
      <c r="C285" s="4"/>
      <c r="H285" s="10"/>
      <c r="J285" s="6"/>
    </row>
    <row r="286" spans="3:10" x14ac:dyDescent="0.25">
      <c r="C286" s="4"/>
      <c r="H286" s="10"/>
      <c r="J286" s="6"/>
    </row>
    <row r="287" spans="3:10" x14ac:dyDescent="0.25">
      <c r="C287" s="4"/>
      <c r="H287" s="10"/>
      <c r="J287" s="6"/>
    </row>
    <row r="288" spans="3:10" x14ac:dyDescent="0.25">
      <c r="C288" s="4"/>
      <c r="H288" s="10"/>
      <c r="J288" s="6"/>
    </row>
    <row r="289" spans="3:10" x14ac:dyDescent="0.25">
      <c r="C289" s="4"/>
      <c r="H289" s="10"/>
      <c r="J289" s="6"/>
    </row>
    <row r="290" spans="3:10" x14ac:dyDescent="0.25">
      <c r="C290" s="4"/>
      <c r="H290" s="10"/>
      <c r="J290" s="6"/>
    </row>
    <row r="291" spans="3:10" x14ac:dyDescent="0.25">
      <c r="C291" s="4"/>
      <c r="H291" s="10"/>
      <c r="J291" s="6"/>
    </row>
    <row r="292" spans="3:10" x14ac:dyDescent="0.25">
      <c r="C292" s="4"/>
      <c r="H292" s="10"/>
      <c r="J292" s="6"/>
    </row>
    <row r="293" spans="3:10" x14ac:dyDescent="0.25">
      <c r="C293" s="4"/>
      <c r="H293" s="10"/>
      <c r="J293" s="6"/>
    </row>
    <row r="294" spans="3:10" x14ac:dyDescent="0.25">
      <c r="C294" s="4"/>
      <c r="H294" s="10"/>
      <c r="J294" s="6"/>
    </row>
    <row r="295" spans="3:10" x14ac:dyDescent="0.25">
      <c r="C295" s="4"/>
      <c r="H295" s="10"/>
      <c r="J295" s="6"/>
    </row>
    <row r="296" spans="3:10" x14ac:dyDescent="0.25">
      <c r="C296" s="4"/>
      <c r="H296" s="10"/>
      <c r="J296" s="6"/>
    </row>
    <row r="297" spans="3:10" x14ac:dyDescent="0.25">
      <c r="C297" s="4"/>
      <c r="H297" s="10"/>
      <c r="J297" s="6"/>
    </row>
    <row r="298" spans="3:10" x14ac:dyDescent="0.25">
      <c r="C298" s="4"/>
      <c r="H298" s="10"/>
      <c r="J298" s="6"/>
    </row>
    <row r="299" spans="3:10" x14ac:dyDescent="0.25">
      <c r="C299" s="4"/>
      <c r="H299" s="10"/>
      <c r="J299" s="6"/>
    </row>
    <row r="300" spans="3:10" x14ac:dyDescent="0.25">
      <c r="C300" s="4"/>
      <c r="H300" s="10"/>
      <c r="J300" s="6"/>
    </row>
    <row r="301" spans="3:10" x14ac:dyDescent="0.25">
      <c r="C301" s="4"/>
      <c r="H301" s="10"/>
      <c r="J301" s="6"/>
    </row>
    <row r="302" spans="3:10" x14ac:dyDescent="0.25">
      <c r="C302" s="4"/>
      <c r="H302" s="10"/>
      <c r="J302" s="6"/>
    </row>
    <row r="303" spans="3:10" x14ac:dyDescent="0.25">
      <c r="C303" s="4"/>
      <c r="H303" s="10"/>
      <c r="J303" s="6"/>
    </row>
    <row r="304" spans="3:10" x14ac:dyDescent="0.25">
      <c r="C304" s="4"/>
      <c r="H304" s="10"/>
      <c r="J304" s="6"/>
    </row>
    <row r="305" spans="3:10" x14ac:dyDescent="0.25">
      <c r="C305" s="4"/>
      <c r="H305" s="10"/>
      <c r="J305" s="6"/>
    </row>
    <row r="306" spans="3:10" x14ac:dyDescent="0.25">
      <c r="C306" s="4"/>
      <c r="H306" s="10"/>
      <c r="J306" s="6"/>
    </row>
    <row r="307" spans="3:10" x14ac:dyDescent="0.25">
      <c r="C307" s="4"/>
      <c r="H307" s="10"/>
      <c r="J307" s="6"/>
    </row>
    <row r="308" spans="3:10" x14ac:dyDescent="0.25">
      <c r="C308" s="4"/>
      <c r="H308" s="10"/>
      <c r="J308" s="6"/>
    </row>
    <row r="309" spans="3:10" x14ac:dyDescent="0.25">
      <c r="C309" s="4"/>
      <c r="H309" s="10"/>
      <c r="J309" s="6"/>
    </row>
    <row r="310" spans="3:10" x14ac:dyDescent="0.25">
      <c r="C310" s="4"/>
      <c r="H310" s="10"/>
      <c r="J310" s="6"/>
    </row>
    <row r="311" spans="3:10" x14ac:dyDescent="0.25">
      <c r="C311" s="4"/>
      <c r="H311" s="10"/>
      <c r="J311" s="6"/>
    </row>
    <row r="312" spans="3:10" x14ac:dyDescent="0.25">
      <c r="C312" s="4"/>
      <c r="H312" s="10"/>
      <c r="J312" s="6"/>
    </row>
    <row r="313" spans="3:10" x14ac:dyDescent="0.25">
      <c r="C313" s="4"/>
      <c r="H313" s="10"/>
      <c r="J313" s="6"/>
    </row>
    <row r="314" spans="3:10" x14ac:dyDescent="0.25">
      <c r="C314" s="4"/>
      <c r="H314" s="10"/>
      <c r="J314" s="6"/>
    </row>
    <row r="315" spans="3:10" x14ac:dyDescent="0.25">
      <c r="C315" s="4"/>
      <c r="H315" s="10"/>
      <c r="J315" s="6"/>
    </row>
    <row r="316" spans="3:10" x14ac:dyDescent="0.25">
      <c r="C316" s="4"/>
      <c r="H316" s="10"/>
      <c r="J316" s="6"/>
    </row>
    <row r="317" spans="3:10" x14ac:dyDescent="0.25">
      <c r="C317" s="4"/>
      <c r="H317" s="10"/>
      <c r="J317" s="6"/>
    </row>
    <row r="318" spans="3:10" x14ac:dyDescent="0.25">
      <c r="C318" s="4"/>
      <c r="H318" s="10"/>
      <c r="J318" s="6"/>
    </row>
    <row r="319" spans="3:10" x14ac:dyDescent="0.25">
      <c r="C319" s="4"/>
      <c r="H319" s="10"/>
      <c r="J319" s="6"/>
    </row>
    <row r="320" spans="3:10" x14ac:dyDescent="0.25">
      <c r="C320" s="4"/>
      <c r="H320" s="10"/>
      <c r="J320" s="6"/>
    </row>
    <row r="321" spans="3:10" x14ac:dyDescent="0.25">
      <c r="C321" s="4"/>
      <c r="H321" s="10"/>
      <c r="J321" s="6"/>
    </row>
    <row r="322" spans="3:10" x14ac:dyDescent="0.25">
      <c r="C322" s="4"/>
      <c r="H322" s="10"/>
      <c r="J322" s="6"/>
    </row>
    <row r="323" spans="3:10" x14ac:dyDescent="0.25">
      <c r="C323" s="4"/>
      <c r="H323" s="10"/>
      <c r="J323" s="6"/>
    </row>
    <row r="324" spans="3:10" x14ac:dyDescent="0.25">
      <c r="C324" s="4"/>
      <c r="H324" s="10"/>
      <c r="J324" s="6"/>
    </row>
    <row r="325" spans="3:10" x14ac:dyDescent="0.25">
      <c r="C325" s="4"/>
      <c r="H325" s="10"/>
      <c r="J325" s="6"/>
    </row>
    <row r="326" spans="3:10" x14ac:dyDescent="0.25">
      <c r="C326" s="4"/>
      <c r="H326" s="10"/>
      <c r="J326" s="6"/>
    </row>
    <row r="327" spans="3:10" x14ac:dyDescent="0.25">
      <c r="C327" s="4"/>
      <c r="H327" s="10"/>
      <c r="J327" s="6"/>
    </row>
    <row r="328" spans="3:10" x14ac:dyDescent="0.25">
      <c r="C328" s="4"/>
      <c r="H328" s="10"/>
      <c r="J328" s="6"/>
    </row>
    <row r="329" spans="3:10" x14ac:dyDescent="0.25">
      <c r="C329" s="4"/>
      <c r="H329" s="10"/>
      <c r="J329" s="6"/>
    </row>
    <row r="330" spans="3:10" x14ac:dyDescent="0.25">
      <c r="C330" s="4"/>
      <c r="H330" s="10"/>
      <c r="J330" s="6"/>
    </row>
    <row r="331" spans="3:10" x14ac:dyDescent="0.25">
      <c r="C331" s="4"/>
      <c r="H331" s="10"/>
      <c r="J331" s="6"/>
    </row>
    <row r="332" spans="3:10" x14ac:dyDescent="0.25">
      <c r="C332" s="4"/>
      <c r="H332" s="10"/>
      <c r="J332" s="6"/>
    </row>
    <row r="333" spans="3:10" x14ac:dyDescent="0.25">
      <c r="C333" s="4"/>
      <c r="H333" s="10"/>
      <c r="J333" s="6"/>
    </row>
    <row r="334" spans="3:10" x14ac:dyDescent="0.25">
      <c r="C334" s="4"/>
      <c r="H334" s="10"/>
      <c r="J334" s="6"/>
    </row>
    <row r="335" spans="3:10" x14ac:dyDescent="0.25">
      <c r="C335" s="4"/>
      <c r="H335" s="10"/>
      <c r="J335" s="6"/>
    </row>
    <row r="336" spans="3:10" x14ac:dyDescent="0.25">
      <c r="C336" s="4"/>
      <c r="H336" s="10"/>
      <c r="J336" s="6"/>
    </row>
    <row r="337" spans="3:10" x14ac:dyDescent="0.25">
      <c r="C337" s="4"/>
      <c r="H337" s="10"/>
      <c r="J337" s="6"/>
    </row>
    <row r="338" spans="3:10" x14ac:dyDescent="0.25">
      <c r="C338" s="4"/>
      <c r="H338" s="10"/>
      <c r="J338" s="6"/>
    </row>
    <row r="339" spans="3:10" x14ac:dyDescent="0.25">
      <c r="C339" s="4"/>
      <c r="H339" s="10"/>
      <c r="J339" s="6"/>
    </row>
    <row r="340" spans="3:10" x14ac:dyDescent="0.25">
      <c r="C340" s="4"/>
      <c r="H340" s="10"/>
      <c r="J340" s="6"/>
    </row>
    <row r="341" spans="3:10" x14ac:dyDescent="0.25">
      <c r="C341" s="4"/>
      <c r="H341" s="10"/>
      <c r="J341" s="6"/>
    </row>
    <row r="342" spans="3:10" x14ac:dyDescent="0.25">
      <c r="C342" s="4"/>
      <c r="H342" s="10"/>
      <c r="J342" s="6"/>
    </row>
    <row r="343" spans="3:10" x14ac:dyDescent="0.25">
      <c r="C343" s="4"/>
      <c r="H343" s="10"/>
      <c r="J343" s="6"/>
    </row>
    <row r="344" spans="3:10" x14ac:dyDescent="0.25">
      <c r="C344" s="4"/>
      <c r="H344" s="10"/>
      <c r="J344" s="6"/>
    </row>
    <row r="345" spans="3:10" x14ac:dyDescent="0.25">
      <c r="C345" s="4"/>
      <c r="H345" s="10"/>
      <c r="J345" s="6"/>
    </row>
    <row r="346" spans="3:10" x14ac:dyDescent="0.25">
      <c r="C346" s="4"/>
      <c r="H346" s="10"/>
      <c r="J346" s="6"/>
    </row>
    <row r="347" spans="3:10" x14ac:dyDescent="0.25">
      <c r="C347" s="4"/>
      <c r="H347" s="10"/>
      <c r="J347" s="6"/>
    </row>
    <row r="348" spans="3:10" x14ac:dyDescent="0.25">
      <c r="C348" s="4"/>
      <c r="H348" s="10"/>
      <c r="J348" s="6"/>
    </row>
    <row r="349" spans="3:10" x14ac:dyDescent="0.25">
      <c r="C349" s="4"/>
      <c r="H349" s="10"/>
      <c r="J349" s="6"/>
    </row>
    <row r="350" spans="3:10" x14ac:dyDescent="0.25">
      <c r="C350" s="4"/>
      <c r="H350" s="10"/>
      <c r="J350" s="6"/>
    </row>
    <row r="351" spans="3:10" x14ac:dyDescent="0.25">
      <c r="C351" s="4"/>
      <c r="H351" s="10"/>
      <c r="J351" s="6"/>
    </row>
    <row r="352" spans="3:10" x14ac:dyDescent="0.25">
      <c r="C352" s="4"/>
      <c r="H352" s="10"/>
      <c r="J352" s="6"/>
    </row>
    <row r="353" spans="3:10" x14ac:dyDescent="0.25">
      <c r="C353" s="4"/>
      <c r="H353" s="10"/>
      <c r="J353" s="6"/>
    </row>
    <row r="354" spans="3:10" x14ac:dyDescent="0.25">
      <c r="C354" s="4"/>
      <c r="H354" s="10"/>
      <c r="J354" s="6"/>
    </row>
    <row r="355" spans="3:10" x14ac:dyDescent="0.25">
      <c r="C355" s="4"/>
      <c r="H355" s="10"/>
      <c r="J355" s="6"/>
    </row>
    <row r="356" spans="3:10" x14ac:dyDescent="0.25">
      <c r="C356" s="4"/>
      <c r="H356" s="10"/>
      <c r="J356" s="6"/>
    </row>
    <row r="357" spans="3:10" x14ac:dyDescent="0.25">
      <c r="C357" s="4"/>
      <c r="H357" s="10"/>
      <c r="J357" s="6"/>
    </row>
    <row r="358" spans="3:10" x14ac:dyDescent="0.25">
      <c r="C358" s="4"/>
      <c r="H358" s="10"/>
      <c r="J358" s="6"/>
    </row>
    <row r="359" spans="3:10" x14ac:dyDescent="0.25">
      <c r="C359" s="4"/>
      <c r="H359" s="10"/>
      <c r="J359" s="6"/>
    </row>
    <row r="360" spans="3:10" x14ac:dyDescent="0.25">
      <c r="C360" s="4"/>
      <c r="H360" s="10"/>
      <c r="J360" s="6"/>
    </row>
    <row r="361" spans="3:10" x14ac:dyDescent="0.25">
      <c r="C361" s="4"/>
      <c r="H361" s="10"/>
      <c r="J361" s="6"/>
    </row>
    <row r="362" spans="3:10" x14ac:dyDescent="0.25">
      <c r="C362" s="4"/>
      <c r="H362" s="10"/>
      <c r="J362" s="6"/>
    </row>
    <row r="363" spans="3:10" x14ac:dyDescent="0.25">
      <c r="C363" s="4"/>
      <c r="H363" s="10"/>
      <c r="J363" s="6"/>
    </row>
    <row r="364" spans="3:10" x14ac:dyDescent="0.25">
      <c r="C364" s="4"/>
      <c r="H364" s="10"/>
      <c r="J364" s="6"/>
    </row>
    <row r="365" spans="3:10" x14ac:dyDescent="0.25">
      <c r="C365" s="4"/>
      <c r="H365" s="10"/>
      <c r="J365" s="6"/>
    </row>
    <row r="366" spans="3:10" x14ac:dyDescent="0.25">
      <c r="C366" s="4"/>
      <c r="H366" s="10"/>
      <c r="J366" s="6"/>
    </row>
    <row r="367" spans="3:10" x14ac:dyDescent="0.25">
      <c r="C367" s="4"/>
      <c r="H367" s="10"/>
      <c r="J367" s="6"/>
    </row>
    <row r="368" spans="3:10" x14ac:dyDescent="0.25">
      <c r="C368" s="4"/>
      <c r="H368" s="10"/>
      <c r="J368" s="6"/>
    </row>
    <row r="369" spans="3:10" x14ac:dyDescent="0.25">
      <c r="C369" s="4"/>
      <c r="H369" s="10"/>
      <c r="J369" s="6"/>
    </row>
    <row r="370" spans="3:10" x14ac:dyDescent="0.25">
      <c r="C370" s="4"/>
      <c r="H370" s="10"/>
      <c r="J370" s="6"/>
    </row>
    <row r="371" spans="3:10" x14ac:dyDescent="0.25">
      <c r="C371" s="4"/>
      <c r="H371" s="10"/>
      <c r="J371" s="6"/>
    </row>
    <row r="372" spans="3:10" x14ac:dyDescent="0.25">
      <c r="C372" s="4"/>
      <c r="H372" s="10"/>
      <c r="J372" s="6"/>
    </row>
    <row r="373" spans="3:10" x14ac:dyDescent="0.25">
      <c r="C373" s="4"/>
      <c r="H373" s="10"/>
      <c r="J373" s="6"/>
    </row>
    <row r="374" spans="3:10" x14ac:dyDescent="0.25">
      <c r="C374" s="4"/>
      <c r="H374" s="10"/>
      <c r="J374" s="6"/>
    </row>
    <row r="375" spans="3:10" x14ac:dyDescent="0.25">
      <c r="C375" s="4"/>
      <c r="H375" s="10"/>
      <c r="J375" s="6"/>
    </row>
    <row r="376" spans="3:10" x14ac:dyDescent="0.25">
      <c r="C376" s="4"/>
      <c r="H376" s="10"/>
      <c r="J376" s="6"/>
    </row>
    <row r="377" spans="3:10" x14ac:dyDescent="0.25">
      <c r="C377" s="4"/>
      <c r="H377" s="10"/>
      <c r="J377" s="6"/>
    </row>
    <row r="378" spans="3:10" x14ac:dyDescent="0.25">
      <c r="C378" s="4"/>
      <c r="H378" s="10"/>
      <c r="J378" s="6"/>
    </row>
    <row r="379" spans="3:10" x14ac:dyDescent="0.25">
      <c r="C379" s="4"/>
      <c r="H379" s="10"/>
      <c r="J379" s="6"/>
    </row>
    <row r="380" spans="3:10" x14ac:dyDescent="0.25">
      <c r="C380" s="4"/>
      <c r="H380" s="10"/>
      <c r="J380" s="6"/>
    </row>
    <row r="381" spans="3:10" x14ac:dyDescent="0.25">
      <c r="C381" s="4"/>
      <c r="H381" s="10"/>
      <c r="J381" s="6"/>
    </row>
    <row r="382" spans="3:10" x14ac:dyDescent="0.25">
      <c r="C382" s="4"/>
      <c r="H382" s="10"/>
      <c r="J382" s="6"/>
    </row>
    <row r="383" spans="3:10" x14ac:dyDescent="0.25">
      <c r="C383" s="4"/>
      <c r="H383" s="10"/>
      <c r="J383" s="6"/>
    </row>
    <row r="384" spans="3:10" x14ac:dyDescent="0.25">
      <c r="C384" s="4"/>
      <c r="H384" s="10"/>
      <c r="J384" s="6"/>
    </row>
    <row r="385" spans="3:10" x14ac:dyDescent="0.25">
      <c r="C385" s="4"/>
      <c r="H385" s="10"/>
      <c r="J385" s="6"/>
    </row>
    <row r="386" spans="3:10" x14ac:dyDescent="0.25">
      <c r="C386" s="4"/>
      <c r="H386" s="10"/>
      <c r="J386" s="6"/>
    </row>
    <row r="387" spans="3:10" x14ac:dyDescent="0.25">
      <c r="C387" s="4"/>
      <c r="H387" s="10"/>
      <c r="J387" s="6"/>
    </row>
    <row r="388" spans="3:10" x14ac:dyDescent="0.25">
      <c r="C388" s="4"/>
      <c r="H388" s="10"/>
      <c r="J388" s="6"/>
    </row>
    <row r="389" spans="3:10" x14ac:dyDescent="0.25">
      <c r="C389" s="4"/>
      <c r="H389" s="10"/>
      <c r="J389" s="6"/>
    </row>
    <row r="390" spans="3:10" x14ac:dyDescent="0.25">
      <c r="C390" s="4"/>
      <c r="H390" s="10"/>
      <c r="J390" s="6"/>
    </row>
    <row r="391" spans="3:10" x14ac:dyDescent="0.25">
      <c r="C391" s="4"/>
      <c r="H391" s="10"/>
      <c r="J391" s="6"/>
    </row>
    <row r="392" spans="3:10" x14ac:dyDescent="0.25">
      <c r="C392" s="4"/>
      <c r="H392" s="10"/>
      <c r="J392" s="6"/>
    </row>
    <row r="393" spans="3:10" x14ac:dyDescent="0.25">
      <c r="C393" s="4"/>
      <c r="H393" s="10"/>
      <c r="J393" s="6"/>
    </row>
    <row r="394" spans="3:10" x14ac:dyDescent="0.25">
      <c r="C394" s="4"/>
      <c r="H394" s="10"/>
      <c r="J394" s="6"/>
    </row>
    <row r="395" spans="3:10" x14ac:dyDescent="0.25">
      <c r="C395" s="4"/>
      <c r="H395" s="10"/>
      <c r="J395" s="6"/>
    </row>
    <row r="396" spans="3:10" x14ac:dyDescent="0.25">
      <c r="C396" s="4"/>
      <c r="H396" s="10"/>
      <c r="J396" s="6"/>
    </row>
    <row r="397" spans="3:10" x14ac:dyDescent="0.25">
      <c r="C397" s="4"/>
      <c r="H397" s="10"/>
      <c r="J397" s="6"/>
    </row>
    <row r="398" spans="3:10" x14ac:dyDescent="0.25">
      <c r="C398" s="4"/>
      <c r="H398" s="10"/>
      <c r="J398" s="6"/>
    </row>
    <row r="399" spans="3:10" x14ac:dyDescent="0.25">
      <c r="C399" s="4"/>
      <c r="H399" s="10"/>
      <c r="J399" s="6"/>
    </row>
    <row r="400" spans="3:10" x14ac:dyDescent="0.25">
      <c r="C400" s="4"/>
      <c r="H400" s="10"/>
      <c r="J400" s="6"/>
    </row>
    <row r="401" spans="3:10" x14ac:dyDescent="0.25">
      <c r="C401" s="4"/>
      <c r="H401" s="10"/>
      <c r="J401" s="6"/>
    </row>
    <row r="402" spans="3:10" x14ac:dyDescent="0.25">
      <c r="C402" s="4"/>
      <c r="H402" s="10"/>
      <c r="J402" s="6"/>
    </row>
    <row r="403" spans="3:10" x14ac:dyDescent="0.25">
      <c r="C403" s="4"/>
      <c r="H403" s="10"/>
      <c r="J403" s="6"/>
    </row>
    <row r="404" spans="3:10" x14ac:dyDescent="0.25">
      <c r="C404" s="4"/>
      <c r="H404" s="10"/>
      <c r="J404" s="6"/>
    </row>
    <row r="405" spans="3:10" x14ac:dyDescent="0.25">
      <c r="C405" s="4"/>
      <c r="H405" s="10"/>
      <c r="J405" s="6"/>
    </row>
    <row r="406" spans="3:10" x14ac:dyDescent="0.25">
      <c r="C406" s="4"/>
      <c r="H406" s="10"/>
      <c r="J406" s="6"/>
    </row>
    <row r="407" spans="3:10" x14ac:dyDescent="0.25">
      <c r="C407" s="4"/>
      <c r="H407" s="10"/>
      <c r="J407" s="6"/>
    </row>
    <row r="408" spans="3:10" x14ac:dyDescent="0.25">
      <c r="C408" s="4"/>
      <c r="H408" s="10"/>
      <c r="J408" s="6"/>
    </row>
    <row r="409" spans="3:10" x14ac:dyDescent="0.25">
      <c r="C409" s="4"/>
      <c r="H409" s="10"/>
      <c r="J409" s="6"/>
    </row>
    <row r="410" spans="3:10" x14ac:dyDescent="0.25">
      <c r="C410" s="4"/>
      <c r="H410" s="10"/>
      <c r="J410" s="6"/>
    </row>
    <row r="411" spans="3:10" x14ac:dyDescent="0.25">
      <c r="C411" s="4"/>
      <c r="H411" s="10"/>
      <c r="J411" s="6"/>
    </row>
    <row r="412" spans="3:10" x14ac:dyDescent="0.25">
      <c r="C412" s="4"/>
      <c r="H412" s="10"/>
      <c r="J412" s="6"/>
    </row>
    <row r="413" spans="3:10" x14ac:dyDescent="0.25">
      <c r="C413" s="4"/>
      <c r="H413" s="10"/>
      <c r="J413" s="6"/>
    </row>
    <row r="414" spans="3:10" x14ac:dyDescent="0.25">
      <c r="C414" s="4"/>
      <c r="H414" s="10"/>
      <c r="J414" s="6"/>
    </row>
    <row r="415" spans="3:10" x14ac:dyDescent="0.25">
      <c r="C415" s="4"/>
      <c r="H415" s="10"/>
      <c r="J415" s="6"/>
    </row>
    <row r="416" spans="3:10" x14ac:dyDescent="0.25">
      <c r="C416" s="4"/>
      <c r="H416" s="10"/>
      <c r="J416" s="6"/>
    </row>
    <row r="417" spans="3:10" x14ac:dyDescent="0.25">
      <c r="C417" s="4"/>
      <c r="H417" s="10"/>
      <c r="J417" s="6"/>
    </row>
    <row r="418" spans="3:10" x14ac:dyDescent="0.25">
      <c r="C418" s="4"/>
      <c r="H418" s="10"/>
      <c r="J418" s="6"/>
    </row>
    <row r="419" spans="3:10" x14ac:dyDescent="0.25">
      <c r="C419" s="4"/>
      <c r="H419" s="10"/>
      <c r="J419" s="6"/>
    </row>
    <row r="420" spans="3:10" x14ac:dyDescent="0.25">
      <c r="C420" s="4"/>
      <c r="H420" s="10"/>
      <c r="J420" s="6"/>
    </row>
    <row r="421" spans="3:10" x14ac:dyDescent="0.25">
      <c r="C421" s="4"/>
      <c r="H421" s="10"/>
      <c r="J421" s="6"/>
    </row>
    <row r="422" spans="3:10" x14ac:dyDescent="0.25">
      <c r="C422" s="4"/>
      <c r="H422" s="10"/>
      <c r="J422" s="6"/>
    </row>
    <row r="423" spans="3:10" x14ac:dyDescent="0.25">
      <c r="C423" s="4"/>
      <c r="H423" s="10"/>
      <c r="J423" s="6"/>
    </row>
    <row r="424" spans="3:10" x14ac:dyDescent="0.25">
      <c r="C424" s="4"/>
      <c r="H424" s="10"/>
      <c r="J424" s="6"/>
    </row>
    <row r="425" spans="3:10" x14ac:dyDescent="0.25">
      <c r="C425" s="4"/>
      <c r="H425" s="10"/>
      <c r="J425" s="6"/>
    </row>
    <row r="426" spans="3:10" x14ac:dyDescent="0.25">
      <c r="C426" s="4"/>
      <c r="H426" s="10"/>
      <c r="J426" s="6"/>
    </row>
    <row r="427" spans="3:10" x14ac:dyDescent="0.25">
      <c r="C427" s="4"/>
      <c r="H427" s="10"/>
      <c r="J427" s="6"/>
    </row>
    <row r="428" spans="3:10" x14ac:dyDescent="0.25">
      <c r="C428" s="4"/>
      <c r="H428" s="10"/>
      <c r="J428" s="6"/>
    </row>
    <row r="429" spans="3:10" x14ac:dyDescent="0.25">
      <c r="C429" s="4"/>
      <c r="H429" s="10"/>
      <c r="J429" s="6"/>
    </row>
    <row r="430" spans="3:10" x14ac:dyDescent="0.25">
      <c r="C430" s="4"/>
      <c r="H430" s="10"/>
      <c r="J430" s="6"/>
    </row>
    <row r="431" spans="3:10" x14ac:dyDescent="0.25">
      <c r="C431" s="4"/>
      <c r="H431" s="10"/>
      <c r="J431" s="6"/>
    </row>
    <row r="432" spans="3:10" x14ac:dyDescent="0.25">
      <c r="C432" s="4"/>
      <c r="H432" s="10"/>
      <c r="J432" s="6"/>
    </row>
    <row r="433" spans="3:10" x14ac:dyDescent="0.25">
      <c r="C433" s="4"/>
      <c r="H433" s="10"/>
      <c r="J433" s="6"/>
    </row>
    <row r="434" spans="3:10" x14ac:dyDescent="0.25">
      <c r="C434" s="4"/>
      <c r="H434" s="10"/>
      <c r="J434" s="6"/>
    </row>
    <row r="435" spans="3:10" x14ac:dyDescent="0.25">
      <c r="C435" s="4"/>
      <c r="H435" s="10"/>
      <c r="J435" s="6"/>
    </row>
    <row r="436" spans="3:10" x14ac:dyDescent="0.25">
      <c r="C436" s="4"/>
      <c r="H436" s="10"/>
      <c r="J436" s="6"/>
    </row>
    <row r="437" spans="3:10" x14ac:dyDescent="0.25">
      <c r="C437" s="4"/>
      <c r="H437" s="10"/>
      <c r="J437" s="6"/>
    </row>
    <row r="438" spans="3:10" x14ac:dyDescent="0.25">
      <c r="C438" s="4"/>
      <c r="H438" s="10"/>
      <c r="J438" s="6"/>
    </row>
    <row r="439" spans="3:10" x14ac:dyDescent="0.25">
      <c r="C439" s="4"/>
      <c r="H439" s="10"/>
      <c r="J439" s="6"/>
    </row>
    <row r="440" spans="3:10" x14ac:dyDescent="0.25">
      <c r="C440" s="4"/>
      <c r="H440" s="10"/>
      <c r="J440" s="6"/>
    </row>
    <row r="441" spans="3:10" x14ac:dyDescent="0.25">
      <c r="C441" s="4"/>
      <c r="H441" s="10"/>
      <c r="J441" s="6"/>
    </row>
    <row r="442" spans="3:10" x14ac:dyDescent="0.25">
      <c r="C442" s="4"/>
      <c r="H442" s="10"/>
      <c r="J442" s="6"/>
    </row>
    <row r="443" spans="3:10" x14ac:dyDescent="0.25">
      <c r="C443" s="4"/>
      <c r="H443" s="10"/>
      <c r="J443" s="6"/>
    </row>
    <row r="444" spans="3:10" x14ac:dyDescent="0.25">
      <c r="C444" s="4"/>
      <c r="H444" s="10"/>
      <c r="J444" s="6"/>
    </row>
    <row r="445" spans="3:10" x14ac:dyDescent="0.25">
      <c r="C445" s="4"/>
      <c r="H445" s="10"/>
      <c r="J445" s="6"/>
    </row>
    <row r="446" spans="3:10" x14ac:dyDescent="0.25">
      <c r="C446" s="4"/>
      <c r="H446" s="10"/>
      <c r="J446" s="6"/>
    </row>
    <row r="447" spans="3:10" x14ac:dyDescent="0.25">
      <c r="C447" s="4"/>
      <c r="H447" s="10"/>
      <c r="J447" s="6"/>
    </row>
    <row r="448" spans="3:10" x14ac:dyDescent="0.25">
      <c r="C448" s="4"/>
      <c r="H448" s="10"/>
      <c r="J448" s="6"/>
    </row>
    <row r="449" spans="3:10" x14ac:dyDescent="0.25">
      <c r="C449" s="4"/>
      <c r="H449" s="10"/>
      <c r="J449" s="6"/>
    </row>
    <row r="450" spans="3:10" x14ac:dyDescent="0.25">
      <c r="C450" s="4"/>
      <c r="H450" s="10"/>
      <c r="J450" s="6"/>
    </row>
    <row r="451" spans="3:10" x14ac:dyDescent="0.25">
      <c r="C451" s="4"/>
      <c r="H451" s="10"/>
      <c r="J451" s="6"/>
    </row>
    <row r="452" spans="3:10" x14ac:dyDescent="0.25">
      <c r="C452" s="4"/>
      <c r="H452" s="10"/>
      <c r="J452" s="6"/>
    </row>
    <row r="453" spans="3:10" x14ac:dyDescent="0.25">
      <c r="C453" s="4"/>
      <c r="H453" s="10"/>
      <c r="J453" s="6"/>
    </row>
    <row r="454" spans="3:10" x14ac:dyDescent="0.25">
      <c r="C454" s="4"/>
      <c r="H454" s="10"/>
      <c r="J454" s="6"/>
    </row>
    <row r="455" spans="3:10" x14ac:dyDescent="0.25">
      <c r="C455" s="4"/>
      <c r="H455" s="10"/>
      <c r="J455" s="6"/>
    </row>
    <row r="456" spans="3:10" x14ac:dyDescent="0.25">
      <c r="C456" s="4"/>
      <c r="H456" s="10"/>
      <c r="J456" s="6"/>
    </row>
    <row r="457" spans="3:10" x14ac:dyDescent="0.25">
      <c r="C457" s="4"/>
      <c r="H457" s="10"/>
      <c r="J457" s="6"/>
    </row>
    <row r="458" spans="3:10" x14ac:dyDescent="0.25">
      <c r="C458" s="4"/>
      <c r="H458" s="10"/>
      <c r="J458" s="6"/>
    </row>
    <row r="459" spans="3:10" x14ac:dyDescent="0.25">
      <c r="C459" s="4"/>
      <c r="H459" s="10"/>
      <c r="J459" s="6"/>
    </row>
    <row r="460" spans="3:10" x14ac:dyDescent="0.25">
      <c r="C460" s="4"/>
      <c r="H460" s="10"/>
      <c r="J460" s="6"/>
    </row>
    <row r="461" spans="3:10" x14ac:dyDescent="0.25">
      <c r="C461" s="4"/>
      <c r="H461" s="10"/>
      <c r="J461" s="6"/>
    </row>
    <row r="462" spans="3:10" x14ac:dyDescent="0.25">
      <c r="C462" s="4"/>
      <c r="H462" s="10"/>
      <c r="J462" s="6"/>
    </row>
    <row r="463" spans="3:10" x14ac:dyDescent="0.25">
      <c r="C463" s="4"/>
      <c r="H463" s="10"/>
      <c r="J463" s="6"/>
    </row>
    <row r="464" spans="3:10" x14ac:dyDescent="0.25">
      <c r="C464" s="4"/>
      <c r="H464" s="10"/>
      <c r="J464" s="6"/>
    </row>
    <row r="465" spans="3:10" x14ac:dyDescent="0.25">
      <c r="C465" s="4"/>
      <c r="H465" s="10"/>
      <c r="J465" s="6"/>
    </row>
    <row r="466" spans="3:10" x14ac:dyDescent="0.25">
      <c r="C466" s="4"/>
      <c r="H466" s="10"/>
      <c r="J466" s="6"/>
    </row>
    <row r="467" spans="3:10" x14ac:dyDescent="0.25">
      <c r="C467" s="4"/>
      <c r="H467" s="10"/>
      <c r="J467" s="6"/>
    </row>
    <row r="468" spans="3:10" x14ac:dyDescent="0.25">
      <c r="C468" s="4"/>
      <c r="H468" s="10"/>
      <c r="J468" s="6"/>
    </row>
    <row r="469" spans="3:10" x14ac:dyDescent="0.25">
      <c r="C469" s="4"/>
      <c r="H469" s="10"/>
      <c r="J469" s="6"/>
    </row>
    <row r="470" spans="3:10" x14ac:dyDescent="0.25">
      <c r="C470" s="4"/>
      <c r="H470" s="10"/>
      <c r="J470" s="6"/>
    </row>
    <row r="471" spans="3:10" x14ac:dyDescent="0.25">
      <c r="C471" s="4"/>
      <c r="H471" s="10"/>
      <c r="J471" s="6"/>
    </row>
    <row r="472" spans="3:10" x14ac:dyDescent="0.25">
      <c r="C472" s="4"/>
      <c r="H472" s="10"/>
      <c r="J472" s="6"/>
    </row>
    <row r="473" spans="3:10" x14ac:dyDescent="0.25">
      <c r="C473" s="4"/>
      <c r="H473" s="10"/>
      <c r="J473" s="6"/>
    </row>
    <row r="474" spans="3:10" x14ac:dyDescent="0.25">
      <c r="C474" s="4"/>
      <c r="H474" s="10"/>
      <c r="J474" s="6"/>
    </row>
    <row r="475" spans="3:10" x14ac:dyDescent="0.25">
      <c r="C475" s="4"/>
      <c r="H475" s="10"/>
      <c r="J475" s="6"/>
    </row>
    <row r="476" spans="3:10" x14ac:dyDescent="0.25">
      <c r="C476" s="4"/>
      <c r="H476" s="10"/>
      <c r="J476" s="6"/>
    </row>
    <row r="477" spans="3:10" x14ac:dyDescent="0.25">
      <c r="C477" s="4"/>
      <c r="H477" s="10"/>
      <c r="J477" s="6"/>
    </row>
    <row r="478" spans="3:10" x14ac:dyDescent="0.25">
      <c r="C478" s="4"/>
      <c r="H478" s="10"/>
      <c r="J478" s="6"/>
    </row>
    <row r="479" spans="3:10" x14ac:dyDescent="0.25">
      <c r="C479" s="4"/>
      <c r="H479" s="10"/>
      <c r="J479" s="6"/>
    </row>
    <row r="480" spans="3:10" x14ac:dyDescent="0.25">
      <c r="C480" s="4"/>
      <c r="H480" s="10"/>
      <c r="J480" s="6"/>
    </row>
    <row r="481" spans="3:10" x14ac:dyDescent="0.25">
      <c r="C481" s="4"/>
      <c r="H481" s="10"/>
      <c r="J481" s="6"/>
    </row>
    <row r="482" spans="3:10" x14ac:dyDescent="0.25">
      <c r="C482" s="4"/>
      <c r="H482" s="10"/>
      <c r="J482" s="6"/>
    </row>
    <row r="483" spans="3:10" x14ac:dyDescent="0.25">
      <c r="C483" s="4"/>
      <c r="H483" s="10"/>
      <c r="J483" s="6"/>
    </row>
    <row r="484" spans="3:10" x14ac:dyDescent="0.25">
      <c r="C484" s="4"/>
      <c r="H484" s="10"/>
      <c r="J484" s="6"/>
    </row>
    <row r="485" spans="3:10" x14ac:dyDescent="0.25">
      <c r="C485" s="4"/>
      <c r="H485" s="10"/>
      <c r="J485" s="6"/>
    </row>
    <row r="486" spans="3:10" x14ac:dyDescent="0.25">
      <c r="C486" s="4"/>
      <c r="H486" s="10"/>
      <c r="J486" s="6"/>
    </row>
    <row r="487" spans="3:10" x14ac:dyDescent="0.25">
      <c r="C487" s="4"/>
      <c r="H487" s="10"/>
      <c r="J487" s="6"/>
    </row>
    <row r="488" spans="3:10" x14ac:dyDescent="0.25">
      <c r="C488" s="4"/>
      <c r="H488" s="10"/>
      <c r="J488" s="6"/>
    </row>
    <row r="489" spans="3:10" x14ac:dyDescent="0.25">
      <c r="C489" s="4"/>
      <c r="H489" s="10"/>
      <c r="J489" s="6"/>
    </row>
    <row r="490" spans="3:10" x14ac:dyDescent="0.25">
      <c r="C490" s="4"/>
      <c r="H490" s="10"/>
      <c r="J490" s="6"/>
    </row>
    <row r="491" spans="3:10" x14ac:dyDescent="0.25">
      <c r="C491" s="4"/>
      <c r="H491" s="10"/>
      <c r="J491" s="6"/>
    </row>
    <row r="492" spans="3:10" x14ac:dyDescent="0.25">
      <c r="C492" s="4"/>
      <c r="H492" s="10"/>
      <c r="J492" s="6"/>
    </row>
    <row r="493" spans="3:10" x14ac:dyDescent="0.25">
      <c r="C493" s="4"/>
      <c r="H493" s="10"/>
      <c r="J493" s="6"/>
    </row>
    <row r="494" spans="3:10" x14ac:dyDescent="0.25">
      <c r="C494" s="4"/>
      <c r="H494" s="10"/>
      <c r="J494" s="6"/>
    </row>
    <row r="495" spans="3:10" x14ac:dyDescent="0.25">
      <c r="C495" s="4"/>
      <c r="H495" s="10"/>
      <c r="J495" s="6"/>
    </row>
    <row r="496" spans="3:10" x14ac:dyDescent="0.25">
      <c r="C496" s="4"/>
      <c r="H496" s="10"/>
      <c r="J496" s="6"/>
    </row>
    <row r="497" spans="3:10" x14ac:dyDescent="0.25">
      <c r="C497" s="4"/>
      <c r="H497" s="10"/>
      <c r="J497" s="6"/>
    </row>
    <row r="498" spans="3:10" x14ac:dyDescent="0.25">
      <c r="C498" s="4"/>
      <c r="H498" s="10"/>
      <c r="J498" s="6"/>
    </row>
    <row r="499" spans="3:10" x14ac:dyDescent="0.25">
      <c r="C499" s="4"/>
      <c r="H499" s="10"/>
      <c r="J499" s="6"/>
    </row>
    <row r="500" spans="3:10" x14ac:dyDescent="0.25">
      <c r="C500" s="4"/>
      <c r="H500" s="10"/>
      <c r="J500" s="6"/>
    </row>
    <row r="501" spans="3:10" x14ac:dyDescent="0.25">
      <c r="C501" s="4"/>
      <c r="H501" s="10"/>
      <c r="J501" s="6"/>
    </row>
    <row r="502" spans="3:10" x14ac:dyDescent="0.25">
      <c r="C502" s="4"/>
      <c r="H502" s="10"/>
      <c r="J502" s="6"/>
    </row>
    <row r="503" spans="3:10" x14ac:dyDescent="0.25">
      <c r="C503" s="4"/>
      <c r="H503" s="10"/>
      <c r="J503" s="6"/>
    </row>
    <row r="504" spans="3:10" x14ac:dyDescent="0.25">
      <c r="C504" s="4"/>
      <c r="H504" s="10"/>
      <c r="J504" s="6"/>
    </row>
    <row r="505" spans="3:10" x14ac:dyDescent="0.25">
      <c r="C505" s="4"/>
      <c r="H505" s="10"/>
      <c r="J505" s="6"/>
    </row>
    <row r="506" spans="3:10" x14ac:dyDescent="0.25">
      <c r="C506" s="4"/>
      <c r="H506" s="10"/>
      <c r="J506" s="6"/>
    </row>
    <row r="507" spans="3:10" x14ac:dyDescent="0.25">
      <c r="C507" s="4"/>
      <c r="H507" s="10"/>
      <c r="J507" s="6"/>
    </row>
    <row r="508" spans="3:10" x14ac:dyDescent="0.25">
      <c r="C508" s="4"/>
      <c r="H508" s="10"/>
      <c r="J508" s="6"/>
    </row>
    <row r="509" spans="3:10" x14ac:dyDescent="0.25">
      <c r="C509" s="4"/>
      <c r="H509" s="10"/>
      <c r="J509" s="6"/>
    </row>
    <row r="510" spans="3:10" x14ac:dyDescent="0.25">
      <c r="C510" s="4"/>
      <c r="H510" s="10"/>
      <c r="J510" s="6"/>
    </row>
    <row r="511" spans="3:10" x14ac:dyDescent="0.25">
      <c r="C511" s="4"/>
      <c r="H511" s="10"/>
      <c r="J511" s="6"/>
    </row>
    <row r="512" spans="3:10" x14ac:dyDescent="0.25">
      <c r="C512" s="4"/>
      <c r="H512" s="10"/>
      <c r="J512" s="6"/>
    </row>
    <row r="513" spans="3:10" x14ac:dyDescent="0.25">
      <c r="C513" s="4"/>
      <c r="H513" s="10"/>
      <c r="J513" s="6"/>
    </row>
    <row r="514" spans="3:10" x14ac:dyDescent="0.25">
      <c r="C514" s="4"/>
      <c r="H514" s="10"/>
      <c r="J514" s="6"/>
    </row>
    <row r="515" spans="3:10" x14ac:dyDescent="0.25">
      <c r="C515" s="4"/>
      <c r="H515" s="10"/>
      <c r="J515" s="6"/>
    </row>
    <row r="516" spans="3:10" x14ac:dyDescent="0.25">
      <c r="C516" s="4"/>
      <c r="H516" s="10"/>
      <c r="J516" s="6"/>
    </row>
    <row r="517" spans="3:10" x14ac:dyDescent="0.25">
      <c r="C517" s="4"/>
      <c r="H517" s="10"/>
      <c r="J517" s="6"/>
    </row>
    <row r="518" spans="3:10" x14ac:dyDescent="0.25">
      <c r="C518" s="4"/>
      <c r="H518" s="10"/>
      <c r="J518" s="6"/>
    </row>
    <row r="519" spans="3:10" x14ac:dyDescent="0.25">
      <c r="C519" s="4"/>
      <c r="H519" s="10"/>
      <c r="J519" s="6"/>
    </row>
    <row r="520" spans="3:10" x14ac:dyDescent="0.25">
      <c r="C520" s="4"/>
      <c r="H520" s="10"/>
      <c r="J520" s="6"/>
    </row>
    <row r="521" spans="3:10" x14ac:dyDescent="0.25">
      <c r="C521" s="4"/>
      <c r="H521" s="10"/>
      <c r="J521" s="6"/>
    </row>
    <row r="522" spans="3:10" x14ac:dyDescent="0.25">
      <c r="C522" s="4"/>
      <c r="H522" s="10"/>
      <c r="J522" s="6"/>
    </row>
    <row r="523" spans="3:10" x14ac:dyDescent="0.25">
      <c r="C523" s="4"/>
      <c r="H523" s="10"/>
      <c r="J523" s="6"/>
    </row>
    <row r="524" spans="3:10" x14ac:dyDescent="0.25">
      <c r="C524" s="4"/>
      <c r="H524" s="10"/>
      <c r="J524" s="6"/>
    </row>
    <row r="525" spans="3:10" x14ac:dyDescent="0.25">
      <c r="C525" s="4"/>
      <c r="H525" s="10"/>
      <c r="J525" s="6"/>
    </row>
    <row r="526" spans="3:10" x14ac:dyDescent="0.25">
      <c r="C526" s="4"/>
      <c r="H526" s="10"/>
      <c r="J526" s="6"/>
    </row>
    <row r="527" spans="3:10" x14ac:dyDescent="0.25">
      <c r="C527" s="4"/>
      <c r="H527" s="10"/>
      <c r="J527" s="6"/>
    </row>
    <row r="528" spans="3:10" x14ac:dyDescent="0.25">
      <c r="C528" s="4"/>
      <c r="H528" s="10"/>
      <c r="J528" s="6"/>
    </row>
    <row r="529" spans="3:10" x14ac:dyDescent="0.25">
      <c r="C529" s="4"/>
      <c r="H529" s="10"/>
      <c r="J529" s="6"/>
    </row>
    <row r="530" spans="3:10" x14ac:dyDescent="0.25">
      <c r="C530" s="4"/>
      <c r="H530" s="10"/>
      <c r="J530" s="6"/>
    </row>
    <row r="531" spans="3:10" x14ac:dyDescent="0.25">
      <c r="C531" s="4"/>
      <c r="H531" s="10"/>
      <c r="J531" s="6"/>
    </row>
    <row r="532" spans="3:10" x14ac:dyDescent="0.25">
      <c r="C532" s="4"/>
      <c r="H532" s="10"/>
      <c r="J532" s="6"/>
    </row>
    <row r="533" spans="3:10" x14ac:dyDescent="0.25">
      <c r="C533" s="4"/>
      <c r="H533" s="10"/>
      <c r="J533" s="6"/>
    </row>
    <row r="534" spans="3:10" x14ac:dyDescent="0.25">
      <c r="C534" s="4"/>
      <c r="H534" s="10"/>
      <c r="J534" s="6"/>
    </row>
    <row r="535" spans="3:10" x14ac:dyDescent="0.25">
      <c r="C535" s="4"/>
      <c r="H535" s="10"/>
      <c r="J535" s="6"/>
    </row>
    <row r="536" spans="3:10" x14ac:dyDescent="0.25">
      <c r="C536" s="4"/>
      <c r="H536" s="10"/>
      <c r="J536" s="6"/>
    </row>
    <row r="537" spans="3:10" x14ac:dyDescent="0.25">
      <c r="C537" s="4"/>
      <c r="H537" s="10"/>
      <c r="J537" s="6"/>
    </row>
    <row r="538" spans="3:10" x14ac:dyDescent="0.25">
      <c r="C538" s="4"/>
      <c r="H538" s="10"/>
      <c r="J538" s="6"/>
    </row>
    <row r="539" spans="3:10" x14ac:dyDescent="0.25">
      <c r="C539" s="4"/>
      <c r="H539" s="10"/>
      <c r="J539" s="6"/>
    </row>
    <row r="540" spans="3:10" x14ac:dyDescent="0.25">
      <c r="C540" s="4"/>
      <c r="H540" s="10"/>
      <c r="J540" s="6"/>
    </row>
    <row r="541" spans="3:10" x14ac:dyDescent="0.25">
      <c r="C541" s="4"/>
      <c r="H541" s="10"/>
      <c r="J541" s="6"/>
    </row>
    <row r="542" spans="3:10" x14ac:dyDescent="0.25">
      <c r="C542" s="4"/>
      <c r="H542" s="10"/>
      <c r="J542" s="6"/>
    </row>
    <row r="543" spans="3:10" x14ac:dyDescent="0.25">
      <c r="C543" s="4"/>
      <c r="H543" s="10"/>
      <c r="J543" s="6"/>
    </row>
    <row r="544" spans="3:10" x14ac:dyDescent="0.25">
      <c r="C544" s="4"/>
      <c r="H544" s="10"/>
      <c r="J544" s="6"/>
    </row>
    <row r="545" spans="3:10" x14ac:dyDescent="0.25">
      <c r="C545" s="4"/>
      <c r="H545" s="10"/>
      <c r="J545" s="6"/>
    </row>
    <row r="546" spans="3:10" x14ac:dyDescent="0.25">
      <c r="C546" s="4"/>
      <c r="H546" s="10"/>
      <c r="J546" s="6"/>
    </row>
    <row r="547" spans="3:10" x14ac:dyDescent="0.25">
      <c r="C547" s="4"/>
      <c r="H547" s="10"/>
      <c r="J547" s="6"/>
    </row>
    <row r="548" spans="3:10" x14ac:dyDescent="0.25">
      <c r="C548" s="4"/>
      <c r="H548" s="10"/>
      <c r="J548" s="6"/>
    </row>
    <row r="549" spans="3:10" x14ac:dyDescent="0.25">
      <c r="C549" s="4"/>
      <c r="H549" s="10"/>
      <c r="J549" s="6"/>
    </row>
    <row r="550" spans="3:10" x14ac:dyDescent="0.25">
      <c r="C550" s="4"/>
      <c r="H550" s="10"/>
      <c r="J550" s="6"/>
    </row>
    <row r="551" spans="3:10" x14ac:dyDescent="0.25">
      <c r="C551" s="4"/>
      <c r="H551" s="10"/>
      <c r="J551" s="6"/>
    </row>
    <row r="552" spans="3:10" x14ac:dyDescent="0.25">
      <c r="C552" s="4"/>
      <c r="H552" s="10"/>
      <c r="J552" s="6"/>
    </row>
    <row r="553" spans="3:10" x14ac:dyDescent="0.25">
      <c r="C553" s="4"/>
      <c r="H553" s="10"/>
      <c r="J553" s="6"/>
    </row>
    <row r="554" spans="3:10" x14ac:dyDescent="0.25">
      <c r="C554" s="4"/>
      <c r="H554" s="10"/>
      <c r="J554" s="6"/>
    </row>
    <row r="555" spans="3:10" x14ac:dyDescent="0.25">
      <c r="C555" s="4"/>
      <c r="H555" s="10"/>
      <c r="J555" s="6"/>
    </row>
    <row r="556" spans="3:10" x14ac:dyDescent="0.25">
      <c r="C556" s="4"/>
      <c r="H556" s="10"/>
      <c r="J556" s="6"/>
    </row>
    <row r="557" spans="3:10" x14ac:dyDescent="0.25">
      <c r="C557" s="4"/>
      <c r="H557" s="10"/>
      <c r="J557" s="6"/>
    </row>
    <row r="558" spans="3:10" x14ac:dyDescent="0.25">
      <c r="C558" s="4"/>
      <c r="H558" s="10"/>
      <c r="J558" s="6"/>
    </row>
    <row r="559" spans="3:10" x14ac:dyDescent="0.25">
      <c r="C559" s="4"/>
      <c r="H559" s="10"/>
      <c r="J559" s="6"/>
    </row>
    <row r="560" spans="3:10" x14ac:dyDescent="0.25">
      <c r="C560" s="4"/>
      <c r="H560" s="10"/>
      <c r="J560" s="6"/>
    </row>
    <row r="561" spans="3:10" x14ac:dyDescent="0.25">
      <c r="C561" s="4"/>
      <c r="H561" s="10"/>
      <c r="J561" s="6"/>
    </row>
    <row r="562" spans="3:10" x14ac:dyDescent="0.25">
      <c r="C562" s="4"/>
      <c r="H562" s="10"/>
      <c r="J562" s="6"/>
    </row>
    <row r="563" spans="3:10" x14ac:dyDescent="0.25">
      <c r="C563" s="4"/>
      <c r="H563" s="10"/>
      <c r="J563" s="6"/>
    </row>
    <row r="564" spans="3:10" x14ac:dyDescent="0.25">
      <c r="C564" s="4"/>
      <c r="H564" s="10"/>
      <c r="J564" s="6"/>
    </row>
    <row r="565" spans="3:10" x14ac:dyDescent="0.25">
      <c r="C565" s="4"/>
      <c r="H565" s="10"/>
      <c r="J565" s="6"/>
    </row>
    <row r="566" spans="3:10" x14ac:dyDescent="0.25">
      <c r="C566" s="4"/>
      <c r="H566" s="10"/>
      <c r="J566" s="6"/>
    </row>
    <row r="567" spans="3:10" x14ac:dyDescent="0.25">
      <c r="C567" s="4"/>
      <c r="H567" s="10"/>
      <c r="J567" s="6"/>
    </row>
    <row r="568" spans="3:10" x14ac:dyDescent="0.25">
      <c r="C568" s="4"/>
      <c r="H568" s="10"/>
      <c r="J568" s="6"/>
    </row>
    <row r="569" spans="3:10" x14ac:dyDescent="0.25">
      <c r="C569" s="4"/>
      <c r="H569" s="10"/>
      <c r="J569" s="6"/>
    </row>
    <row r="570" spans="3:10" x14ac:dyDescent="0.25">
      <c r="C570" s="4"/>
      <c r="H570" s="10"/>
      <c r="J570" s="6"/>
    </row>
    <row r="571" spans="3:10" x14ac:dyDescent="0.25">
      <c r="C571" s="4"/>
      <c r="H571" s="10"/>
      <c r="J571" s="6"/>
    </row>
    <row r="572" spans="3:10" x14ac:dyDescent="0.25">
      <c r="C572" s="4"/>
      <c r="H572" s="10"/>
      <c r="J572" s="6"/>
    </row>
    <row r="573" spans="3:10" x14ac:dyDescent="0.25">
      <c r="C573" s="4"/>
      <c r="H573" s="10"/>
      <c r="J573" s="6"/>
    </row>
    <row r="574" spans="3:10" x14ac:dyDescent="0.25">
      <c r="C574" s="4"/>
      <c r="H574" s="10"/>
      <c r="J574" s="6"/>
    </row>
    <row r="575" spans="3:10" x14ac:dyDescent="0.25">
      <c r="C575" s="4"/>
      <c r="H575" s="10"/>
      <c r="J575" s="6"/>
    </row>
    <row r="576" spans="3:10" x14ac:dyDescent="0.25">
      <c r="C576" s="4"/>
      <c r="H576" s="10"/>
      <c r="J576" s="6"/>
    </row>
    <row r="577" spans="3:10" x14ac:dyDescent="0.25">
      <c r="C577" s="4"/>
      <c r="H577" s="10"/>
      <c r="J577" s="6"/>
    </row>
    <row r="578" spans="3:10" x14ac:dyDescent="0.25">
      <c r="C578" s="4"/>
      <c r="H578" s="10"/>
      <c r="J578" s="6"/>
    </row>
    <row r="579" spans="3:10" x14ac:dyDescent="0.25">
      <c r="C579" s="4"/>
      <c r="H579" s="10"/>
      <c r="J579" s="6"/>
    </row>
    <row r="580" spans="3:10" x14ac:dyDescent="0.25">
      <c r="C580" s="4"/>
      <c r="H580" s="10"/>
      <c r="J580" s="6"/>
    </row>
    <row r="581" spans="3:10" x14ac:dyDescent="0.25">
      <c r="C581" s="4"/>
      <c r="H581" s="10"/>
      <c r="J581" s="6"/>
    </row>
    <row r="582" spans="3:10" x14ac:dyDescent="0.25">
      <c r="C582" s="4"/>
      <c r="H582" s="10"/>
      <c r="J582" s="6"/>
    </row>
    <row r="583" spans="3:10" x14ac:dyDescent="0.25">
      <c r="C583" s="4"/>
      <c r="H583" s="10"/>
      <c r="J583" s="6"/>
    </row>
    <row r="584" spans="3:10" x14ac:dyDescent="0.25">
      <c r="C584" s="4"/>
      <c r="H584" s="10"/>
      <c r="J584" s="6"/>
    </row>
    <row r="585" spans="3:10" x14ac:dyDescent="0.25">
      <c r="C585" s="4"/>
      <c r="H585" s="10"/>
      <c r="J585" s="6"/>
    </row>
    <row r="586" spans="3:10" x14ac:dyDescent="0.25">
      <c r="C586" s="4"/>
      <c r="H586" s="10"/>
      <c r="J586" s="6"/>
    </row>
    <row r="587" spans="3:10" x14ac:dyDescent="0.25">
      <c r="C587" s="4"/>
      <c r="H587" s="10"/>
      <c r="J587" s="6"/>
    </row>
    <row r="588" spans="3:10" x14ac:dyDescent="0.25">
      <c r="C588" s="4"/>
      <c r="H588" s="10"/>
      <c r="J588" s="6"/>
    </row>
    <row r="589" spans="3:10" x14ac:dyDescent="0.25">
      <c r="C589" s="4"/>
      <c r="H589" s="10"/>
      <c r="J589" s="6"/>
    </row>
    <row r="590" spans="3:10" x14ac:dyDescent="0.25">
      <c r="C590" s="4"/>
      <c r="H590" s="10"/>
      <c r="J590" s="6"/>
    </row>
    <row r="591" spans="3:10" x14ac:dyDescent="0.25">
      <c r="C591" s="4"/>
      <c r="H591" s="10"/>
      <c r="J591" s="6"/>
    </row>
    <row r="592" spans="3:10" x14ac:dyDescent="0.25">
      <c r="C592" s="4"/>
      <c r="H592" s="10"/>
      <c r="J592" s="6"/>
    </row>
    <row r="593" spans="3:10" x14ac:dyDescent="0.25">
      <c r="C593" s="4"/>
      <c r="H593" s="10"/>
      <c r="J593" s="6"/>
    </row>
    <row r="594" spans="3:10" x14ac:dyDescent="0.25">
      <c r="C594" s="4"/>
      <c r="H594" s="10"/>
      <c r="J594" s="6"/>
    </row>
    <row r="595" spans="3:10" x14ac:dyDescent="0.25">
      <c r="C595" s="4"/>
      <c r="H595" s="10"/>
      <c r="J595" s="6"/>
    </row>
    <row r="596" spans="3:10" x14ac:dyDescent="0.25">
      <c r="C596" s="4"/>
      <c r="H596" s="10"/>
      <c r="J596" s="6"/>
    </row>
    <row r="597" spans="3:10" x14ac:dyDescent="0.25">
      <c r="C597" s="4"/>
      <c r="H597" s="10"/>
      <c r="J597" s="6"/>
    </row>
    <row r="598" spans="3:10" x14ac:dyDescent="0.25">
      <c r="C598" s="4"/>
      <c r="H598" s="10"/>
      <c r="J598" s="6"/>
    </row>
    <row r="599" spans="3:10" x14ac:dyDescent="0.25">
      <c r="C599" s="4"/>
      <c r="H599" s="10"/>
      <c r="J599" s="6"/>
    </row>
    <row r="600" spans="3:10" x14ac:dyDescent="0.25">
      <c r="C600" s="4"/>
      <c r="H600" s="10"/>
      <c r="J600" s="6"/>
    </row>
    <row r="601" spans="3:10" x14ac:dyDescent="0.25">
      <c r="C601" s="4"/>
      <c r="H601" s="10"/>
      <c r="J601" s="6"/>
    </row>
    <row r="602" spans="3:10" x14ac:dyDescent="0.25">
      <c r="C602" s="4"/>
      <c r="H602" s="10"/>
      <c r="J602" s="6"/>
    </row>
    <row r="603" spans="3:10" x14ac:dyDescent="0.25">
      <c r="C603" s="4"/>
      <c r="H603" s="10"/>
      <c r="J603" s="6"/>
    </row>
    <row r="604" spans="3:10" x14ac:dyDescent="0.25">
      <c r="C604" s="4"/>
      <c r="H604" s="10"/>
      <c r="J604" s="6"/>
    </row>
    <row r="605" spans="3:10" x14ac:dyDescent="0.25">
      <c r="C605" s="4"/>
      <c r="H605" s="10"/>
      <c r="J605" s="6"/>
    </row>
    <row r="606" spans="3:10" x14ac:dyDescent="0.25">
      <c r="C606" s="4"/>
      <c r="H606" s="10"/>
      <c r="J606" s="6"/>
    </row>
    <row r="607" spans="3:10" x14ac:dyDescent="0.25">
      <c r="C607" s="4"/>
      <c r="H607" s="10"/>
      <c r="J607" s="6"/>
    </row>
    <row r="608" spans="3:10" x14ac:dyDescent="0.25">
      <c r="C608" s="4"/>
      <c r="H608" s="10"/>
      <c r="J608" s="6"/>
    </row>
    <row r="609" spans="3:10" x14ac:dyDescent="0.25">
      <c r="C609" s="4"/>
      <c r="H609" s="10"/>
      <c r="J609" s="6"/>
    </row>
    <row r="610" spans="3:10" x14ac:dyDescent="0.25">
      <c r="C610" s="4"/>
      <c r="H610" s="10"/>
      <c r="J610" s="6"/>
    </row>
    <row r="611" spans="3:10" x14ac:dyDescent="0.25">
      <c r="C611" s="4"/>
      <c r="H611" s="10"/>
      <c r="J611" s="6"/>
    </row>
    <row r="612" spans="3:10" x14ac:dyDescent="0.25">
      <c r="C612" s="4"/>
      <c r="H612" s="10"/>
      <c r="J612" s="6"/>
    </row>
    <row r="613" spans="3:10" x14ac:dyDescent="0.25">
      <c r="C613" s="4"/>
      <c r="H613" s="10"/>
      <c r="J613" s="6"/>
    </row>
    <row r="614" spans="3:10" x14ac:dyDescent="0.25">
      <c r="C614" s="4"/>
      <c r="H614" s="10"/>
      <c r="J614" s="6"/>
    </row>
    <row r="615" spans="3:10" x14ac:dyDescent="0.25">
      <c r="C615" s="4"/>
      <c r="H615" s="10"/>
      <c r="J615" s="6"/>
    </row>
    <row r="616" spans="3:10" x14ac:dyDescent="0.25">
      <c r="C616" s="4"/>
      <c r="H616" s="10"/>
      <c r="J616" s="6"/>
    </row>
    <row r="617" spans="3:10" x14ac:dyDescent="0.25">
      <c r="C617" s="4"/>
      <c r="H617" s="10"/>
      <c r="J617" s="6"/>
    </row>
    <row r="618" spans="3:10" x14ac:dyDescent="0.25">
      <c r="C618" s="4"/>
      <c r="H618" s="10"/>
      <c r="J618" s="6"/>
    </row>
    <row r="619" spans="3:10" x14ac:dyDescent="0.25">
      <c r="C619" s="4"/>
      <c r="H619" s="10"/>
      <c r="J619" s="6"/>
    </row>
    <row r="620" spans="3:10" x14ac:dyDescent="0.25">
      <c r="C620" s="4"/>
      <c r="H620" s="10"/>
      <c r="J620" s="6"/>
    </row>
    <row r="621" spans="3:10" x14ac:dyDescent="0.25">
      <c r="C621" s="4"/>
      <c r="H621" s="10"/>
      <c r="J621" s="6"/>
    </row>
    <row r="622" spans="3:10" x14ac:dyDescent="0.25">
      <c r="C622" s="4"/>
      <c r="H622" s="10"/>
      <c r="J622" s="6"/>
    </row>
    <row r="623" spans="3:10" x14ac:dyDescent="0.25">
      <c r="C623" s="4"/>
      <c r="H623" s="10"/>
      <c r="J623" s="6"/>
    </row>
    <row r="624" spans="3:10" x14ac:dyDescent="0.25">
      <c r="C624" s="4"/>
      <c r="H624" s="10"/>
      <c r="J624" s="6"/>
    </row>
    <row r="625" spans="3:10" x14ac:dyDescent="0.25">
      <c r="C625" s="4"/>
      <c r="H625" s="10"/>
      <c r="J625" s="6"/>
    </row>
    <row r="626" spans="3:10" x14ac:dyDescent="0.25">
      <c r="C626" s="4"/>
      <c r="H626" s="10"/>
      <c r="J626" s="6"/>
    </row>
    <row r="627" spans="3:10" x14ac:dyDescent="0.25">
      <c r="C627" s="4"/>
      <c r="H627" s="10"/>
      <c r="J627" s="6"/>
    </row>
    <row r="628" spans="3:10" x14ac:dyDescent="0.25">
      <c r="C628" s="4"/>
      <c r="H628" s="10"/>
      <c r="J628" s="6"/>
    </row>
    <row r="629" spans="3:10" x14ac:dyDescent="0.25">
      <c r="C629" s="4"/>
      <c r="H629" s="10"/>
      <c r="J629" s="6"/>
    </row>
    <row r="630" spans="3:10" x14ac:dyDescent="0.25">
      <c r="C630" s="4"/>
      <c r="H630" s="10"/>
      <c r="J630" s="6"/>
    </row>
    <row r="631" spans="3:10" x14ac:dyDescent="0.25">
      <c r="C631" s="4"/>
      <c r="H631" s="10"/>
      <c r="J631" s="6"/>
    </row>
    <row r="632" spans="3:10" x14ac:dyDescent="0.25">
      <c r="C632" s="4"/>
      <c r="H632" s="10"/>
      <c r="J632" s="6"/>
    </row>
    <row r="633" spans="3:10" x14ac:dyDescent="0.25">
      <c r="C633" s="4"/>
      <c r="H633" s="10"/>
      <c r="J633" s="6"/>
    </row>
    <row r="634" spans="3:10" x14ac:dyDescent="0.25">
      <c r="C634" s="4"/>
      <c r="H634" s="10"/>
      <c r="J634" s="6"/>
    </row>
    <row r="635" spans="3:10" x14ac:dyDescent="0.25">
      <c r="C635" s="4"/>
      <c r="H635" s="10"/>
      <c r="J635" s="6"/>
    </row>
    <row r="636" spans="3:10" x14ac:dyDescent="0.25">
      <c r="C636" s="4"/>
      <c r="H636" s="10"/>
      <c r="J636" s="6"/>
    </row>
    <row r="637" spans="3:10" x14ac:dyDescent="0.25">
      <c r="C637" s="4"/>
      <c r="H637" s="10"/>
      <c r="J637" s="6"/>
    </row>
    <row r="638" spans="3:10" x14ac:dyDescent="0.25">
      <c r="C638" s="4"/>
      <c r="H638" s="10"/>
      <c r="J638" s="6"/>
    </row>
    <row r="639" spans="3:10" x14ac:dyDescent="0.25">
      <c r="C639" s="4"/>
      <c r="H639" s="10"/>
      <c r="J639" s="6"/>
    </row>
    <row r="640" spans="3:10" x14ac:dyDescent="0.25">
      <c r="C640" s="4"/>
      <c r="H640" s="10"/>
      <c r="J640" s="6"/>
    </row>
    <row r="641" spans="3:10" x14ac:dyDescent="0.25">
      <c r="C641" s="4"/>
      <c r="H641" s="10"/>
      <c r="J641" s="6"/>
    </row>
    <row r="642" spans="3:10" x14ac:dyDescent="0.25">
      <c r="C642" s="4"/>
      <c r="H642" s="10"/>
      <c r="J642" s="6"/>
    </row>
    <row r="643" spans="3:10" x14ac:dyDescent="0.25">
      <c r="C643" s="4"/>
      <c r="H643" s="10"/>
      <c r="J643" s="6"/>
    </row>
    <row r="644" spans="3:10" x14ac:dyDescent="0.25">
      <c r="C644" s="4"/>
      <c r="H644" s="10"/>
      <c r="J644" s="6"/>
    </row>
    <row r="645" spans="3:10" x14ac:dyDescent="0.25">
      <c r="C645" s="4"/>
      <c r="H645" s="10"/>
      <c r="J645" s="6"/>
    </row>
    <row r="646" spans="3:10" x14ac:dyDescent="0.25">
      <c r="C646" s="4"/>
      <c r="H646" s="10"/>
      <c r="J646" s="6"/>
    </row>
    <row r="647" spans="3:10" x14ac:dyDescent="0.25">
      <c r="C647" s="4"/>
      <c r="H647" s="10"/>
      <c r="J647" s="6"/>
    </row>
    <row r="648" spans="3:10" x14ac:dyDescent="0.25">
      <c r="C648" s="4"/>
      <c r="H648" s="10"/>
      <c r="J648" s="6"/>
    </row>
    <row r="649" spans="3:10" x14ac:dyDescent="0.25">
      <c r="C649" s="4"/>
      <c r="H649" s="10"/>
      <c r="J649" s="6"/>
    </row>
    <row r="650" spans="3:10" x14ac:dyDescent="0.25">
      <c r="C650" s="4"/>
      <c r="H650" s="10"/>
      <c r="J650" s="6"/>
    </row>
    <row r="651" spans="3:10" x14ac:dyDescent="0.25">
      <c r="C651" s="4"/>
      <c r="H651" s="10"/>
      <c r="J651" s="6"/>
    </row>
    <row r="652" spans="3:10" x14ac:dyDescent="0.25">
      <c r="C652" s="4"/>
      <c r="H652" s="10"/>
      <c r="J652" s="6"/>
    </row>
    <row r="653" spans="3:10" x14ac:dyDescent="0.25">
      <c r="C653" s="4"/>
      <c r="H653" s="10"/>
      <c r="J653" s="6"/>
    </row>
    <row r="654" spans="3:10" x14ac:dyDescent="0.25">
      <c r="C654" s="4"/>
      <c r="H654" s="10"/>
      <c r="J654" s="6"/>
    </row>
    <row r="655" spans="3:10" x14ac:dyDescent="0.25">
      <c r="C655" s="4"/>
      <c r="H655" s="10"/>
      <c r="J655" s="6"/>
    </row>
    <row r="656" spans="3:10" x14ac:dyDescent="0.25">
      <c r="C656" s="4"/>
      <c r="H656" s="10"/>
      <c r="J656" s="6"/>
    </row>
    <row r="657" spans="3:10" x14ac:dyDescent="0.25">
      <c r="C657" s="4"/>
      <c r="H657" s="10"/>
      <c r="J657" s="6"/>
    </row>
    <row r="658" spans="3:10" x14ac:dyDescent="0.25">
      <c r="C658" s="4"/>
      <c r="H658" s="10"/>
      <c r="J658" s="6"/>
    </row>
    <row r="659" spans="3:10" x14ac:dyDescent="0.25">
      <c r="C659" s="4"/>
      <c r="H659" s="10"/>
      <c r="J659" s="6"/>
    </row>
    <row r="660" spans="3:10" x14ac:dyDescent="0.25">
      <c r="C660" s="4"/>
      <c r="H660" s="10"/>
      <c r="J660" s="6"/>
    </row>
    <row r="661" spans="3:10" x14ac:dyDescent="0.25">
      <c r="C661" s="4"/>
      <c r="H661" s="10"/>
      <c r="J661" s="6"/>
    </row>
    <row r="662" spans="3:10" x14ac:dyDescent="0.25">
      <c r="C662" s="4"/>
      <c r="H662" s="10"/>
      <c r="J662" s="6"/>
    </row>
    <row r="663" spans="3:10" x14ac:dyDescent="0.25">
      <c r="C663" s="4"/>
      <c r="H663" s="10"/>
      <c r="J663" s="6"/>
    </row>
    <row r="664" spans="3:10" x14ac:dyDescent="0.25">
      <c r="C664" s="4"/>
      <c r="H664" s="10"/>
      <c r="J664" s="6"/>
    </row>
    <row r="665" spans="3:10" x14ac:dyDescent="0.25">
      <c r="C665" s="4"/>
      <c r="H665" s="10"/>
      <c r="J665" s="6"/>
    </row>
    <row r="666" spans="3:10" x14ac:dyDescent="0.25">
      <c r="C666" s="4"/>
      <c r="H666" s="10"/>
      <c r="J666" s="6"/>
    </row>
    <row r="667" spans="3:10" x14ac:dyDescent="0.25">
      <c r="C667" s="4"/>
      <c r="H667" s="10"/>
      <c r="J667" s="6"/>
    </row>
    <row r="668" spans="3:10" x14ac:dyDescent="0.25">
      <c r="C668" s="4"/>
      <c r="H668" s="10"/>
      <c r="J668" s="6"/>
    </row>
    <row r="669" spans="3:10" x14ac:dyDescent="0.25">
      <c r="C669" s="4"/>
      <c r="H669" s="10"/>
      <c r="J669" s="6"/>
    </row>
    <row r="670" spans="3:10" x14ac:dyDescent="0.25">
      <c r="C670" s="4"/>
      <c r="H670" s="10"/>
      <c r="J670" s="6"/>
    </row>
    <row r="671" spans="3:10" x14ac:dyDescent="0.25">
      <c r="C671" s="4"/>
      <c r="H671" s="10"/>
      <c r="J671" s="6"/>
    </row>
    <row r="672" spans="3:10" x14ac:dyDescent="0.25">
      <c r="C672" s="4"/>
      <c r="H672" s="10"/>
      <c r="J672" s="6"/>
    </row>
    <row r="673" spans="3:10" x14ac:dyDescent="0.25">
      <c r="C673" s="4"/>
      <c r="H673" s="10"/>
      <c r="J673" s="6"/>
    </row>
    <row r="674" spans="3:10" x14ac:dyDescent="0.25">
      <c r="C674" s="4"/>
      <c r="H674" s="10"/>
      <c r="J674" s="6"/>
    </row>
    <row r="675" spans="3:10" x14ac:dyDescent="0.25">
      <c r="C675" s="4"/>
      <c r="H675" s="10"/>
      <c r="J675" s="6"/>
    </row>
    <row r="676" spans="3:10" x14ac:dyDescent="0.25">
      <c r="C676" s="4"/>
      <c r="H676" s="10"/>
      <c r="J676" s="6"/>
    </row>
    <row r="677" spans="3:10" x14ac:dyDescent="0.25">
      <c r="C677" s="4"/>
      <c r="H677" s="10"/>
      <c r="J677" s="6"/>
    </row>
    <row r="678" spans="3:10" x14ac:dyDescent="0.25">
      <c r="C678" s="4"/>
      <c r="H678" s="10"/>
      <c r="J678" s="6"/>
    </row>
    <row r="679" spans="3:10" x14ac:dyDescent="0.25">
      <c r="C679" s="4"/>
      <c r="H679" s="10"/>
      <c r="J679" s="6"/>
    </row>
    <row r="680" spans="3:10" x14ac:dyDescent="0.25">
      <c r="C680" s="4"/>
      <c r="H680" s="10"/>
      <c r="J680" s="6"/>
    </row>
    <row r="681" spans="3:10" x14ac:dyDescent="0.25">
      <c r="C681" s="4"/>
      <c r="H681" s="10"/>
      <c r="J681" s="6"/>
    </row>
    <row r="682" spans="3:10" x14ac:dyDescent="0.25">
      <c r="C682" s="4"/>
      <c r="H682" s="10"/>
      <c r="J682" s="6"/>
    </row>
    <row r="683" spans="3:10" x14ac:dyDescent="0.25">
      <c r="C683" s="4"/>
      <c r="H683" s="10"/>
      <c r="J683" s="6"/>
    </row>
    <row r="684" spans="3:10" x14ac:dyDescent="0.25">
      <c r="C684" s="4"/>
      <c r="H684" s="10"/>
      <c r="J684" s="6"/>
    </row>
    <row r="685" spans="3:10" x14ac:dyDescent="0.25">
      <c r="C685" s="4"/>
      <c r="H685" s="10"/>
      <c r="J685" s="6"/>
    </row>
    <row r="686" spans="3:10" x14ac:dyDescent="0.25">
      <c r="C686" s="4"/>
      <c r="H686" s="10"/>
      <c r="J686" s="6"/>
    </row>
    <row r="687" spans="3:10" x14ac:dyDescent="0.25">
      <c r="C687" s="4"/>
      <c r="H687" s="10"/>
      <c r="J687" s="6"/>
    </row>
    <row r="688" spans="3:10" x14ac:dyDescent="0.25">
      <c r="C688" s="4"/>
      <c r="H688" s="10"/>
      <c r="J688" s="6"/>
    </row>
    <row r="689" spans="3:10" x14ac:dyDescent="0.25">
      <c r="C689" s="4"/>
      <c r="H689" s="10"/>
      <c r="J689" s="6"/>
    </row>
    <row r="690" spans="3:10" x14ac:dyDescent="0.25">
      <c r="C690" s="4"/>
      <c r="H690" s="10"/>
      <c r="J690" s="6"/>
    </row>
    <row r="691" spans="3:10" x14ac:dyDescent="0.25">
      <c r="C691" s="4"/>
      <c r="H691" s="10"/>
      <c r="J691" s="6"/>
    </row>
    <row r="692" spans="3:10" x14ac:dyDescent="0.25">
      <c r="C692" s="4"/>
      <c r="H692" s="10"/>
      <c r="J692" s="6"/>
    </row>
    <row r="693" spans="3:10" x14ac:dyDescent="0.25">
      <c r="C693" s="4"/>
      <c r="H693" s="10"/>
      <c r="J693" s="6"/>
    </row>
    <row r="694" spans="3:10" x14ac:dyDescent="0.25">
      <c r="C694" s="4"/>
      <c r="H694" s="10"/>
      <c r="J694" s="6"/>
    </row>
    <row r="695" spans="3:10" x14ac:dyDescent="0.25">
      <c r="C695" s="4"/>
      <c r="H695" s="10"/>
      <c r="J695" s="6"/>
    </row>
    <row r="696" spans="3:10" x14ac:dyDescent="0.25">
      <c r="C696" s="4"/>
      <c r="H696" s="10"/>
      <c r="J696" s="6"/>
    </row>
    <row r="697" spans="3:10" x14ac:dyDescent="0.25">
      <c r="C697" s="4"/>
      <c r="H697" s="10"/>
      <c r="J697" s="6"/>
    </row>
    <row r="698" spans="3:10" x14ac:dyDescent="0.25">
      <c r="C698" s="4"/>
      <c r="H698" s="10"/>
      <c r="J698" s="6"/>
    </row>
    <row r="699" spans="3:10" x14ac:dyDescent="0.25">
      <c r="C699" s="4"/>
      <c r="H699" s="10"/>
      <c r="J699" s="6"/>
    </row>
    <row r="700" spans="3:10" x14ac:dyDescent="0.25">
      <c r="C700" s="4"/>
      <c r="H700" s="10"/>
      <c r="J700" s="6"/>
    </row>
    <row r="701" spans="3:10" x14ac:dyDescent="0.25">
      <c r="C701" s="4"/>
      <c r="H701" s="10"/>
      <c r="J701" s="6"/>
    </row>
    <row r="702" spans="3:10" x14ac:dyDescent="0.25">
      <c r="C702" s="4"/>
      <c r="H702" s="10"/>
      <c r="J702" s="6"/>
    </row>
    <row r="703" spans="3:10" x14ac:dyDescent="0.25">
      <c r="C703" s="4"/>
      <c r="H703" s="10"/>
      <c r="J703" s="6"/>
    </row>
    <row r="704" spans="3:10" x14ac:dyDescent="0.25">
      <c r="C704" s="4"/>
      <c r="H704" s="10"/>
      <c r="J704" s="6"/>
    </row>
    <row r="705" spans="3:10" x14ac:dyDescent="0.25">
      <c r="C705" s="4"/>
      <c r="H705" s="10"/>
      <c r="J705" s="6"/>
    </row>
    <row r="706" spans="3:10" x14ac:dyDescent="0.25">
      <c r="C706" s="4"/>
      <c r="H706" s="10"/>
      <c r="J706" s="6"/>
    </row>
    <row r="707" spans="3:10" x14ac:dyDescent="0.25">
      <c r="C707" s="4"/>
      <c r="H707" s="10"/>
      <c r="J707" s="6"/>
    </row>
    <row r="708" spans="3:10" x14ac:dyDescent="0.25">
      <c r="C708" s="4"/>
      <c r="H708" s="10"/>
      <c r="J708" s="6"/>
    </row>
    <row r="709" spans="3:10" x14ac:dyDescent="0.25">
      <c r="C709" s="4"/>
      <c r="H709" s="10"/>
      <c r="J709" s="6"/>
    </row>
    <row r="710" spans="3:10" x14ac:dyDescent="0.25">
      <c r="C710" s="4"/>
      <c r="H710" s="10"/>
      <c r="J710" s="6"/>
    </row>
    <row r="711" spans="3:10" x14ac:dyDescent="0.25">
      <c r="C711" s="4"/>
      <c r="H711" s="10"/>
      <c r="J711" s="6"/>
    </row>
    <row r="712" spans="3:10" x14ac:dyDescent="0.25">
      <c r="C712" s="4"/>
      <c r="H712" s="10"/>
      <c r="J712" s="6"/>
    </row>
    <row r="713" spans="3:10" x14ac:dyDescent="0.25">
      <c r="C713" s="4"/>
      <c r="H713" s="10"/>
      <c r="J713" s="6"/>
    </row>
    <row r="714" spans="3:10" x14ac:dyDescent="0.25">
      <c r="C714" s="4"/>
      <c r="H714" s="10"/>
      <c r="J714" s="6"/>
    </row>
    <row r="715" spans="3:10" x14ac:dyDescent="0.25">
      <c r="C715" s="4"/>
      <c r="H715" s="10"/>
      <c r="J715" s="6"/>
    </row>
    <row r="716" spans="3:10" x14ac:dyDescent="0.25">
      <c r="C716" s="4"/>
      <c r="H716" s="10"/>
      <c r="J716" s="6"/>
    </row>
    <row r="717" spans="3:10" x14ac:dyDescent="0.25">
      <c r="C717" s="4"/>
      <c r="H717" s="10"/>
      <c r="J717" s="6"/>
    </row>
    <row r="718" spans="3:10" x14ac:dyDescent="0.25">
      <c r="C718" s="4"/>
      <c r="H718" s="10"/>
      <c r="J718" s="6"/>
    </row>
    <row r="719" spans="3:10" x14ac:dyDescent="0.25">
      <c r="C719" s="4"/>
      <c r="H719" s="10"/>
      <c r="J719" s="6"/>
    </row>
    <row r="720" spans="3:10" x14ac:dyDescent="0.25">
      <c r="C720" s="4"/>
      <c r="H720" s="10"/>
      <c r="J720" s="6"/>
    </row>
    <row r="721" spans="3:10" x14ac:dyDescent="0.25">
      <c r="C721" s="4"/>
      <c r="H721" s="10"/>
      <c r="J721" s="6"/>
    </row>
    <row r="722" spans="3:10" x14ac:dyDescent="0.25">
      <c r="C722" s="4"/>
      <c r="H722" s="10"/>
      <c r="J722" s="6"/>
    </row>
    <row r="723" spans="3:10" x14ac:dyDescent="0.25">
      <c r="C723" s="4"/>
      <c r="H723" s="10"/>
      <c r="J723" s="6"/>
    </row>
    <row r="724" spans="3:10" x14ac:dyDescent="0.25">
      <c r="C724" s="4"/>
      <c r="H724" s="10"/>
      <c r="J724" s="6"/>
    </row>
    <row r="725" spans="3:10" x14ac:dyDescent="0.25">
      <c r="C725" s="4"/>
      <c r="H725" s="10"/>
      <c r="J725" s="6"/>
    </row>
    <row r="726" spans="3:10" x14ac:dyDescent="0.25">
      <c r="C726" s="4"/>
      <c r="H726" s="10"/>
      <c r="J726" s="6"/>
    </row>
    <row r="727" spans="3:10" x14ac:dyDescent="0.25">
      <c r="C727" s="4"/>
      <c r="H727" s="10"/>
      <c r="J727" s="6"/>
    </row>
    <row r="728" spans="3:10" x14ac:dyDescent="0.25">
      <c r="C728" s="4"/>
      <c r="H728" s="10"/>
      <c r="J728" s="6"/>
    </row>
    <row r="729" spans="3:10" x14ac:dyDescent="0.25">
      <c r="C729" s="4"/>
      <c r="H729" s="10"/>
      <c r="J729" s="6"/>
    </row>
    <row r="730" spans="3:10" x14ac:dyDescent="0.25">
      <c r="C730" s="4"/>
      <c r="H730" s="10"/>
      <c r="J730" s="6"/>
    </row>
    <row r="731" spans="3:10" x14ac:dyDescent="0.25">
      <c r="C731" s="4"/>
      <c r="H731" s="10"/>
      <c r="J731" s="6"/>
    </row>
    <row r="732" spans="3:10" x14ac:dyDescent="0.25">
      <c r="C732" s="4"/>
      <c r="H732" s="10"/>
      <c r="J732" s="6"/>
    </row>
    <row r="733" spans="3:10" x14ac:dyDescent="0.25">
      <c r="C733" s="4"/>
      <c r="H733" s="10"/>
      <c r="J733" s="6"/>
    </row>
    <row r="734" spans="3:10" x14ac:dyDescent="0.25">
      <c r="C734" s="4"/>
      <c r="H734" s="10"/>
      <c r="J734" s="6"/>
    </row>
    <row r="735" spans="3:10" x14ac:dyDescent="0.25">
      <c r="C735" s="4"/>
      <c r="H735" s="10"/>
      <c r="J735" s="6"/>
    </row>
    <row r="736" spans="3:10" x14ac:dyDescent="0.25">
      <c r="C736" s="4"/>
      <c r="H736" s="10"/>
      <c r="J736" s="6"/>
    </row>
    <row r="737" spans="3:10" x14ac:dyDescent="0.25">
      <c r="C737" s="4"/>
      <c r="H737" s="10"/>
      <c r="J737" s="6"/>
    </row>
    <row r="738" spans="3:10" x14ac:dyDescent="0.25">
      <c r="C738" s="4"/>
      <c r="H738" s="10"/>
      <c r="J738" s="6"/>
    </row>
    <row r="739" spans="3:10" x14ac:dyDescent="0.25">
      <c r="C739" s="4"/>
      <c r="H739" s="10"/>
      <c r="J739" s="6"/>
    </row>
    <row r="740" spans="3:10" x14ac:dyDescent="0.25">
      <c r="C740" s="4"/>
      <c r="H740" s="10"/>
      <c r="J740" s="6"/>
    </row>
    <row r="741" spans="3:10" x14ac:dyDescent="0.25">
      <c r="C741" s="4"/>
      <c r="H741" s="10"/>
      <c r="J741" s="6"/>
    </row>
    <row r="742" spans="3:10" x14ac:dyDescent="0.25">
      <c r="C742" s="4"/>
      <c r="H742" s="10"/>
      <c r="J742" s="6"/>
    </row>
    <row r="743" spans="3:10" x14ac:dyDescent="0.25">
      <c r="C743" s="4"/>
      <c r="H743" s="10"/>
      <c r="J743" s="6"/>
    </row>
    <row r="744" spans="3:10" x14ac:dyDescent="0.25">
      <c r="C744" s="4"/>
      <c r="H744" s="10"/>
      <c r="J744" s="6"/>
    </row>
    <row r="745" spans="3:10" x14ac:dyDescent="0.25">
      <c r="C745" s="4"/>
      <c r="H745" s="10"/>
      <c r="J745" s="6"/>
    </row>
    <row r="746" spans="3:10" x14ac:dyDescent="0.25">
      <c r="C746" s="4"/>
      <c r="H746" s="10"/>
      <c r="J746" s="6"/>
    </row>
    <row r="747" spans="3:10" x14ac:dyDescent="0.25">
      <c r="C747" s="4"/>
      <c r="H747" s="10"/>
      <c r="J747" s="6"/>
    </row>
    <row r="748" spans="3:10" x14ac:dyDescent="0.25">
      <c r="C748" s="4"/>
      <c r="H748" s="10"/>
      <c r="J748" s="6"/>
    </row>
    <row r="749" spans="3:10" x14ac:dyDescent="0.25">
      <c r="C749" s="4"/>
      <c r="H749" s="10"/>
      <c r="J749" s="6"/>
    </row>
    <row r="750" spans="3:10" x14ac:dyDescent="0.25">
      <c r="C750" s="4"/>
      <c r="H750" s="10"/>
      <c r="J750" s="6"/>
    </row>
    <row r="751" spans="3:10" x14ac:dyDescent="0.25">
      <c r="C751" s="4"/>
      <c r="H751" s="10"/>
      <c r="J751" s="6"/>
    </row>
    <row r="752" spans="3:10" x14ac:dyDescent="0.25">
      <c r="C752" s="4"/>
      <c r="H752" s="10"/>
      <c r="J752" s="6"/>
    </row>
    <row r="753" spans="3:10" x14ac:dyDescent="0.25">
      <c r="C753" s="4"/>
      <c r="H753" s="10"/>
      <c r="J753" s="6"/>
    </row>
    <row r="754" spans="3:10" x14ac:dyDescent="0.25">
      <c r="C754" s="4"/>
      <c r="H754" s="10"/>
      <c r="J754" s="6"/>
    </row>
    <row r="755" spans="3:10" x14ac:dyDescent="0.25">
      <c r="C755" s="4"/>
      <c r="H755" s="10"/>
      <c r="J755" s="6"/>
    </row>
    <row r="756" spans="3:10" x14ac:dyDescent="0.25">
      <c r="C756" s="4"/>
      <c r="H756" s="10"/>
      <c r="J756" s="6"/>
    </row>
    <row r="757" spans="3:10" x14ac:dyDescent="0.25">
      <c r="C757" s="4"/>
      <c r="H757" s="10"/>
      <c r="J757" s="6"/>
    </row>
    <row r="758" spans="3:10" x14ac:dyDescent="0.25">
      <c r="C758" s="4"/>
      <c r="H758" s="10"/>
      <c r="J758" s="6"/>
    </row>
    <row r="759" spans="3:10" x14ac:dyDescent="0.25">
      <c r="C759" s="4"/>
      <c r="H759" s="10"/>
      <c r="J759" s="6"/>
    </row>
    <row r="760" spans="3:10" x14ac:dyDescent="0.25">
      <c r="C760" s="4"/>
      <c r="H760" s="10"/>
      <c r="J760" s="6"/>
    </row>
    <row r="761" spans="3:10" x14ac:dyDescent="0.25">
      <c r="C761" s="4"/>
      <c r="H761" s="10"/>
      <c r="J761" s="6"/>
    </row>
    <row r="762" spans="3:10" x14ac:dyDescent="0.25">
      <c r="C762" s="4"/>
      <c r="H762" s="10"/>
      <c r="J762" s="6"/>
    </row>
    <row r="763" spans="3:10" x14ac:dyDescent="0.25">
      <c r="C763" s="4"/>
      <c r="H763" s="10"/>
      <c r="J763" s="6"/>
    </row>
    <row r="764" spans="3:10" x14ac:dyDescent="0.25">
      <c r="C764" s="4"/>
      <c r="H764" s="10"/>
      <c r="J764" s="6"/>
    </row>
    <row r="765" spans="3:10" x14ac:dyDescent="0.25">
      <c r="C765" s="4"/>
      <c r="H765" s="10"/>
      <c r="J765" s="6"/>
    </row>
    <row r="766" spans="3:10" x14ac:dyDescent="0.25">
      <c r="C766" s="4"/>
      <c r="H766" s="10"/>
      <c r="J766" s="6"/>
    </row>
    <row r="767" spans="3:10" x14ac:dyDescent="0.25">
      <c r="C767" s="4"/>
      <c r="H767" s="10"/>
      <c r="J767" s="6"/>
    </row>
    <row r="768" spans="3:10" x14ac:dyDescent="0.25">
      <c r="C768" s="4"/>
      <c r="H768" s="10"/>
      <c r="J768" s="6"/>
    </row>
    <row r="769" spans="3:10" x14ac:dyDescent="0.25">
      <c r="C769" s="4"/>
      <c r="H769" s="10"/>
      <c r="J769" s="6"/>
    </row>
    <row r="770" spans="3:10" x14ac:dyDescent="0.25">
      <c r="C770" s="4"/>
      <c r="H770" s="10"/>
      <c r="J770" s="6"/>
    </row>
    <row r="771" spans="3:10" x14ac:dyDescent="0.25">
      <c r="C771" s="4"/>
      <c r="H771" s="10"/>
      <c r="J771" s="6"/>
    </row>
    <row r="772" spans="3:10" x14ac:dyDescent="0.25">
      <c r="C772" s="4"/>
      <c r="H772" s="10"/>
      <c r="J772" s="6"/>
    </row>
    <row r="773" spans="3:10" x14ac:dyDescent="0.25">
      <c r="C773" s="4"/>
      <c r="H773" s="10"/>
      <c r="J773" s="6"/>
    </row>
    <row r="774" spans="3:10" x14ac:dyDescent="0.25">
      <c r="C774" s="4"/>
      <c r="H774" s="10"/>
      <c r="J774" s="6"/>
    </row>
    <row r="775" spans="3:10" x14ac:dyDescent="0.25">
      <c r="C775" s="4"/>
      <c r="H775" s="10"/>
      <c r="J775" s="6"/>
    </row>
    <row r="776" spans="3:10" x14ac:dyDescent="0.25">
      <c r="C776" s="4"/>
      <c r="H776" s="10"/>
      <c r="J776" s="6"/>
    </row>
    <row r="777" spans="3:10" x14ac:dyDescent="0.25">
      <c r="C777" s="4"/>
      <c r="H777" s="10"/>
      <c r="J777" s="6"/>
    </row>
    <row r="778" spans="3:10" x14ac:dyDescent="0.25">
      <c r="C778" s="4"/>
      <c r="H778" s="10"/>
      <c r="J778" s="6"/>
    </row>
    <row r="779" spans="3:10" x14ac:dyDescent="0.25">
      <c r="C779" s="4"/>
      <c r="H779" s="10"/>
      <c r="J779" s="6"/>
    </row>
    <row r="780" spans="3:10" x14ac:dyDescent="0.25">
      <c r="C780" s="4"/>
      <c r="H780" s="10"/>
      <c r="J780" s="6"/>
    </row>
    <row r="781" spans="3:10" x14ac:dyDescent="0.25">
      <c r="C781" s="4"/>
      <c r="H781" s="10"/>
      <c r="J781" s="6"/>
    </row>
    <row r="782" spans="3:10" x14ac:dyDescent="0.25">
      <c r="C782" s="4"/>
      <c r="H782" s="10"/>
      <c r="J782" s="6"/>
    </row>
    <row r="783" spans="3:10" x14ac:dyDescent="0.25">
      <c r="C783" s="4"/>
      <c r="H783" s="10"/>
      <c r="J783" s="6"/>
    </row>
    <row r="784" spans="3:10" x14ac:dyDescent="0.25">
      <c r="C784" s="4"/>
      <c r="H784" s="10"/>
      <c r="J784" s="6"/>
    </row>
    <row r="785" spans="3:10" x14ac:dyDescent="0.25">
      <c r="C785" s="4"/>
      <c r="H785" s="10"/>
      <c r="J785" s="6"/>
    </row>
    <row r="786" spans="3:10" x14ac:dyDescent="0.25">
      <c r="C786" s="4"/>
      <c r="H786" s="10"/>
      <c r="J786" s="6"/>
    </row>
    <row r="787" spans="3:10" x14ac:dyDescent="0.25">
      <c r="C787" s="4"/>
      <c r="H787" s="10"/>
      <c r="J787" s="6"/>
    </row>
    <row r="788" spans="3:10" x14ac:dyDescent="0.25">
      <c r="C788" s="4"/>
      <c r="H788" s="10"/>
      <c r="J788" s="6"/>
    </row>
    <row r="789" spans="3:10" x14ac:dyDescent="0.25">
      <c r="C789" s="4"/>
      <c r="H789" s="10"/>
      <c r="J789" s="6"/>
    </row>
    <row r="790" spans="3:10" x14ac:dyDescent="0.25">
      <c r="C790" s="4"/>
      <c r="H790" s="10"/>
      <c r="J790" s="6"/>
    </row>
    <row r="791" spans="3:10" x14ac:dyDescent="0.25">
      <c r="C791" s="4"/>
      <c r="H791" s="10"/>
      <c r="J791" s="6"/>
    </row>
    <row r="792" spans="3:10" x14ac:dyDescent="0.25">
      <c r="C792" s="4"/>
      <c r="H792" s="10"/>
      <c r="J792" s="6"/>
    </row>
    <row r="793" spans="3:10" x14ac:dyDescent="0.25">
      <c r="C793" s="4"/>
      <c r="H793" s="10"/>
      <c r="J793" s="6"/>
    </row>
    <row r="794" spans="3:10" x14ac:dyDescent="0.25">
      <c r="C794" s="4"/>
      <c r="H794" s="10"/>
      <c r="J794" s="6"/>
    </row>
    <row r="795" spans="3:10" x14ac:dyDescent="0.25">
      <c r="C795" s="4"/>
      <c r="H795" s="10"/>
      <c r="J795" s="6"/>
    </row>
    <row r="796" spans="3:10" x14ac:dyDescent="0.25">
      <c r="C796" s="4"/>
      <c r="H796" s="10"/>
      <c r="J796" s="6"/>
    </row>
    <row r="797" spans="3:10" x14ac:dyDescent="0.25">
      <c r="C797" s="4"/>
      <c r="H797" s="10"/>
      <c r="J797" s="6"/>
    </row>
    <row r="798" spans="3:10" x14ac:dyDescent="0.25">
      <c r="C798" s="4"/>
      <c r="H798" s="10"/>
      <c r="J798" s="6"/>
    </row>
    <row r="799" spans="3:10" x14ac:dyDescent="0.25">
      <c r="C799" s="4"/>
      <c r="H799" s="10"/>
      <c r="J799" s="6"/>
    </row>
    <row r="800" spans="3:10" x14ac:dyDescent="0.25">
      <c r="C800" s="4"/>
      <c r="H800" s="10"/>
      <c r="J800" s="6"/>
    </row>
    <row r="801" spans="3:10" x14ac:dyDescent="0.25">
      <c r="C801" s="4"/>
      <c r="H801" s="10"/>
      <c r="J801" s="6"/>
    </row>
    <row r="802" spans="3:10" x14ac:dyDescent="0.25">
      <c r="C802" s="4"/>
      <c r="H802" s="10"/>
      <c r="J802" s="6"/>
    </row>
    <row r="803" spans="3:10" x14ac:dyDescent="0.25">
      <c r="C803" s="4"/>
      <c r="H803" s="10"/>
      <c r="J803" s="6"/>
    </row>
    <row r="804" spans="3:10" x14ac:dyDescent="0.25">
      <c r="C804" s="4"/>
      <c r="H804" s="10"/>
      <c r="J804" s="6"/>
    </row>
    <row r="805" spans="3:10" x14ac:dyDescent="0.25">
      <c r="C805" s="4"/>
      <c r="H805" s="10"/>
      <c r="J805" s="6"/>
    </row>
    <row r="806" spans="3:10" x14ac:dyDescent="0.25">
      <c r="C806" s="4"/>
      <c r="H806" s="10"/>
      <c r="J806" s="6"/>
    </row>
    <row r="807" spans="3:10" x14ac:dyDescent="0.25">
      <c r="C807" s="4"/>
      <c r="H807" s="10"/>
      <c r="J807" s="6"/>
    </row>
    <row r="808" spans="3:10" x14ac:dyDescent="0.25">
      <c r="C808" s="4"/>
      <c r="H808" s="10"/>
      <c r="J808" s="6"/>
    </row>
    <row r="809" spans="3:10" x14ac:dyDescent="0.25">
      <c r="C809" s="4"/>
      <c r="H809" s="10"/>
      <c r="J809" s="6"/>
    </row>
    <row r="810" spans="3:10" x14ac:dyDescent="0.25">
      <c r="C810" s="4"/>
      <c r="H810" s="10"/>
      <c r="J810" s="6"/>
    </row>
    <row r="811" spans="3:10" x14ac:dyDescent="0.25">
      <c r="C811" s="4"/>
      <c r="H811" s="10"/>
      <c r="J811" s="6"/>
    </row>
    <row r="812" spans="3:10" x14ac:dyDescent="0.25">
      <c r="C812" s="4"/>
      <c r="H812" s="10"/>
      <c r="J812" s="6"/>
    </row>
    <row r="813" spans="3:10" x14ac:dyDescent="0.25">
      <c r="C813" s="4"/>
      <c r="H813" s="10"/>
      <c r="J813" s="6"/>
    </row>
    <row r="814" spans="3:10" x14ac:dyDescent="0.25">
      <c r="C814" s="4"/>
      <c r="H814" s="10"/>
      <c r="J814" s="6"/>
    </row>
    <row r="815" spans="3:10" x14ac:dyDescent="0.25">
      <c r="C815" s="4"/>
      <c r="H815" s="10"/>
      <c r="J815" s="6"/>
    </row>
    <row r="816" spans="3:10" x14ac:dyDescent="0.25">
      <c r="C816" s="4"/>
      <c r="H816" s="10"/>
      <c r="J816" s="6"/>
    </row>
    <row r="817" spans="3:10" x14ac:dyDescent="0.25">
      <c r="C817" s="4"/>
      <c r="H817" s="10"/>
      <c r="J817" s="6"/>
    </row>
    <row r="818" spans="3:10" x14ac:dyDescent="0.25">
      <c r="C818" s="4"/>
      <c r="H818" s="10"/>
      <c r="J818" s="6"/>
    </row>
    <row r="819" spans="3:10" x14ac:dyDescent="0.25">
      <c r="C819" s="4"/>
      <c r="H819" s="10"/>
      <c r="J819" s="6"/>
    </row>
    <row r="820" spans="3:10" x14ac:dyDescent="0.25">
      <c r="C820" s="4"/>
      <c r="H820" s="10"/>
      <c r="J820" s="6"/>
    </row>
    <row r="821" spans="3:10" x14ac:dyDescent="0.25">
      <c r="C821" s="4"/>
      <c r="H821" s="10"/>
      <c r="J821" s="6"/>
    </row>
    <row r="822" spans="3:10" x14ac:dyDescent="0.25">
      <c r="C822" s="4"/>
      <c r="H822" s="10"/>
      <c r="J822" s="6"/>
    </row>
    <row r="823" spans="3:10" x14ac:dyDescent="0.25">
      <c r="C823" s="4"/>
      <c r="H823" s="10"/>
      <c r="J823" s="6"/>
    </row>
    <row r="824" spans="3:10" x14ac:dyDescent="0.25">
      <c r="C824" s="4"/>
      <c r="H824" s="10"/>
      <c r="J824" s="6"/>
    </row>
    <row r="825" spans="3:10" x14ac:dyDescent="0.25">
      <c r="C825" s="4"/>
      <c r="H825" s="10"/>
      <c r="J825" s="6"/>
    </row>
    <row r="826" spans="3:10" x14ac:dyDescent="0.25">
      <c r="C826" s="4"/>
      <c r="H826" s="10"/>
      <c r="J826" s="6"/>
    </row>
    <row r="827" spans="3:10" x14ac:dyDescent="0.25">
      <c r="C827" s="4"/>
      <c r="H827" s="10"/>
      <c r="J827" s="6"/>
    </row>
    <row r="828" spans="3:10" x14ac:dyDescent="0.25">
      <c r="C828" s="4"/>
      <c r="H828" s="10"/>
      <c r="J828" s="6"/>
    </row>
    <row r="829" spans="3:10" x14ac:dyDescent="0.25">
      <c r="C829" s="4"/>
      <c r="H829" s="10"/>
      <c r="J829" s="6"/>
    </row>
    <row r="830" spans="3:10" x14ac:dyDescent="0.25">
      <c r="C830" s="4"/>
      <c r="H830" s="10"/>
      <c r="J830" s="6"/>
    </row>
    <row r="831" spans="3:10" x14ac:dyDescent="0.25">
      <c r="C831" s="4"/>
      <c r="H831" s="10"/>
      <c r="J831" s="6"/>
    </row>
    <row r="832" spans="3:10" x14ac:dyDescent="0.25">
      <c r="C832" s="4"/>
      <c r="H832" s="10"/>
      <c r="J832" s="6"/>
    </row>
    <row r="833" spans="3:10" x14ac:dyDescent="0.25">
      <c r="C833" s="4"/>
      <c r="H833" s="10"/>
      <c r="J833" s="6"/>
    </row>
    <row r="834" spans="3:10" x14ac:dyDescent="0.25">
      <c r="C834" s="4"/>
      <c r="H834" s="10"/>
      <c r="J834" s="6"/>
    </row>
    <row r="835" spans="3:10" x14ac:dyDescent="0.25">
      <c r="C835" s="4"/>
      <c r="H835" s="10"/>
      <c r="J835" s="6"/>
    </row>
    <row r="836" spans="3:10" x14ac:dyDescent="0.25">
      <c r="C836" s="4"/>
      <c r="H836" s="10"/>
      <c r="J836" s="6"/>
    </row>
    <row r="837" spans="3:10" x14ac:dyDescent="0.25">
      <c r="C837" s="4"/>
      <c r="H837" s="10"/>
      <c r="J837" s="6"/>
    </row>
    <row r="838" spans="3:10" x14ac:dyDescent="0.25">
      <c r="C838" s="4"/>
      <c r="H838" s="10"/>
      <c r="J838" s="6"/>
    </row>
    <row r="839" spans="3:10" x14ac:dyDescent="0.25">
      <c r="C839" s="4"/>
      <c r="H839" s="10"/>
      <c r="J839" s="6"/>
    </row>
    <row r="840" spans="3:10" x14ac:dyDescent="0.25">
      <c r="C840" s="4"/>
      <c r="H840" s="10"/>
      <c r="J840" s="6"/>
    </row>
    <row r="841" spans="3:10" x14ac:dyDescent="0.25">
      <c r="C841" s="4"/>
      <c r="H841" s="10"/>
      <c r="J841" s="6"/>
    </row>
    <row r="842" spans="3:10" x14ac:dyDescent="0.25">
      <c r="C842" s="4"/>
      <c r="H842" s="10"/>
      <c r="J842" s="6"/>
    </row>
    <row r="843" spans="3:10" x14ac:dyDescent="0.25">
      <c r="C843" s="4"/>
      <c r="H843" s="10"/>
      <c r="J843" s="6"/>
    </row>
    <row r="844" spans="3:10" x14ac:dyDescent="0.25">
      <c r="C844" s="4"/>
      <c r="H844" s="10"/>
      <c r="J844" s="6"/>
    </row>
    <row r="845" spans="3:10" x14ac:dyDescent="0.25">
      <c r="C845" s="4"/>
      <c r="H845" s="10"/>
      <c r="J845" s="6"/>
    </row>
    <row r="846" spans="3:10" x14ac:dyDescent="0.25">
      <c r="C846" s="4"/>
      <c r="H846" s="10"/>
      <c r="J846" s="6"/>
    </row>
    <row r="847" spans="3:10" x14ac:dyDescent="0.25">
      <c r="C847" s="4"/>
      <c r="H847" s="10"/>
      <c r="J847" s="6"/>
    </row>
    <row r="848" spans="3:10" x14ac:dyDescent="0.25">
      <c r="C848" s="4"/>
      <c r="H848" s="10"/>
      <c r="J848" s="6"/>
    </row>
    <row r="849" spans="3:10" x14ac:dyDescent="0.25">
      <c r="C849" s="4"/>
      <c r="H849" s="10"/>
      <c r="J849" s="6"/>
    </row>
    <row r="850" spans="3:10" x14ac:dyDescent="0.25">
      <c r="C850" s="4"/>
      <c r="H850" s="10"/>
      <c r="J850" s="6"/>
    </row>
    <row r="851" spans="3:10" x14ac:dyDescent="0.25">
      <c r="C851" s="4"/>
      <c r="H851" s="10"/>
      <c r="J851" s="6"/>
    </row>
    <row r="852" spans="3:10" x14ac:dyDescent="0.25">
      <c r="C852" s="4"/>
      <c r="H852" s="10"/>
      <c r="J852" s="6"/>
    </row>
    <row r="853" spans="3:10" x14ac:dyDescent="0.25">
      <c r="C853" s="4"/>
      <c r="H853" s="10"/>
      <c r="J853" s="6"/>
    </row>
    <row r="854" spans="3:10" x14ac:dyDescent="0.25">
      <c r="C854" s="4"/>
      <c r="H854" s="10"/>
      <c r="J854" s="6"/>
    </row>
    <row r="855" spans="3:10" x14ac:dyDescent="0.25">
      <c r="C855" s="4"/>
      <c r="H855" s="10"/>
      <c r="J855" s="6"/>
    </row>
    <row r="856" spans="3:10" x14ac:dyDescent="0.25">
      <c r="C856" s="4"/>
      <c r="H856" s="10"/>
      <c r="J856" s="6"/>
    </row>
    <row r="857" spans="3:10" x14ac:dyDescent="0.25">
      <c r="C857" s="4"/>
      <c r="H857" s="10"/>
      <c r="J857" s="6"/>
    </row>
    <row r="858" spans="3:10" x14ac:dyDescent="0.25">
      <c r="C858" s="4"/>
      <c r="H858" s="10"/>
      <c r="J858" s="6"/>
    </row>
    <row r="859" spans="3:10" x14ac:dyDescent="0.25">
      <c r="C859" s="4"/>
      <c r="H859" s="10"/>
      <c r="J859" s="6"/>
    </row>
    <row r="860" spans="3:10" x14ac:dyDescent="0.25">
      <c r="C860" s="4"/>
      <c r="H860" s="10"/>
      <c r="J860" s="6"/>
    </row>
    <row r="861" spans="3:10" x14ac:dyDescent="0.25">
      <c r="C861" s="4"/>
      <c r="H861" s="10"/>
      <c r="J861" s="6"/>
    </row>
    <row r="862" spans="3:10" x14ac:dyDescent="0.25">
      <c r="C862" s="4"/>
      <c r="H862" s="10"/>
      <c r="J862" s="6"/>
    </row>
    <row r="863" spans="3:10" x14ac:dyDescent="0.25">
      <c r="C863" s="4"/>
      <c r="H863" s="10"/>
      <c r="J863" s="6"/>
    </row>
    <row r="864" spans="3:10" x14ac:dyDescent="0.25">
      <c r="C864" s="4"/>
      <c r="H864" s="10"/>
      <c r="J864" s="6"/>
    </row>
    <row r="865" spans="3:10" x14ac:dyDescent="0.25">
      <c r="C865" s="4"/>
      <c r="H865" s="10"/>
      <c r="J865" s="6"/>
    </row>
    <row r="866" spans="3:10" x14ac:dyDescent="0.25">
      <c r="C866" s="4"/>
      <c r="H866" s="10"/>
      <c r="J866" s="6"/>
    </row>
    <row r="867" spans="3:10" x14ac:dyDescent="0.25">
      <c r="C867" s="4"/>
      <c r="H867" s="10"/>
      <c r="J867" s="6"/>
    </row>
    <row r="868" spans="3:10" x14ac:dyDescent="0.25">
      <c r="C868" s="4"/>
      <c r="H868" s="10"/>
      <c r="J868" s="6"/>
    </row>
    <row r="869" spans="3:10" x14ac:dyDescent="0.25">
      <c r="C869" s="4"/>
      <c r="H869" s="10"/>
      <c r="J869" s="6"/>
    </row>
    <row r="870" spans="3:10" x14ac:dyDescent="0.25">
      <c r="C870" s="4"/>
      <c r="H870" s="10"/>
      <c r="J870" s="6"/>
    </row>
    <row r="871" spans="3:10" x14ac:dyDescent="0.25">
      <c r="C871" s="4"/>
      <c r="H871" s="10"/>
      <c r="J871" s="6"/>
    </row>
    <row r="872" spans="3:10" x14ac:dyDescent="0.25">
      <c r="C872" s="4"/>
      <c r="H872" s="10"/>
      <c r="J872" s="6"/>
    </row>
    <row r="873" spans="3:10" x14ac:dyDescent="0.25">
      <c r="C873" s="4"/>
      <c r="H873" s="10"/>
      <c r="J873" s="6"/>
    </row>
    <row r="874" spans="3:10" x14ac:dyDescent="0.25">
      <c r="C874" s="4"/>
      <c r="H874" s="10"/>
      <c r="J874" s="6"/>
    </row>
    <row r="875" spans="3:10" x14ac:dyDescent="0.25">
      <c r="C875" s="4"/>
      <c r="H875" s="10"/>
      <c r="J875" s="6"/>
    </row>
    <row r="876" spans="3:10" x14ac:dyDescent="0.25">
      <c r="C876" s="4"/>
      <c r="H876" s="10"/>
      <c r="J876" s="6"/>
    </row>
    <row r="877" spans="3:10" x14ac:dyDescent="0.25">
      <c r="C877" s="4"/>
      <c r="H877" s="10"/>
      <c r="J877" s="6"/>
    </row>
    <row r="878" spans="3:10" x14ac:dyDescent="0.25">
      <c r="C878" s="4"/>
      <c r="H878" s="10"/>
      <c r="J878" s="6"/>
    </row>
    <row r="879" spans="3:10" x14ac:dyDescent="0.25">
      <c r="C879" s="4"/>
      <c r="H879" s="10"/>
      <c r="J879" s="6"/>
    </row>
    <row r="880" spans="3:10" x14ac:dyDescent="0.25">
      <c r="C880" s="4"/>
      <c r="H880" s="10"/>
      <c r="J880" s="6"/>
    </row>
    <row r="881" spans="3:10" x14ac:dyDescent="0.25">
      <c r="C881" s="4"/>
      <c r="H881" s="10"/>
      <c r="J881" s="6"/>
    </row>
    <row r="882" spans="3:10" x14ac:dyDescent="0.25">
      <c r="C882" s="4"/>
      <c r="H882" s="10"/>
      <c r="J882" s="6"/>
    </row>
    <row r="883" spans="3:10" x14ac:dyDescent="0.25">
      <c r="C883" s="4"/>
      <c r="H883" s="10"/>
      <c r="J883" s="6"/>
    </row>
    <row r="884" spans="3:10" x14ac:dyDescent="0.25">
      <c r="C884" s="4"/>
      <c r="H884" s="10"/>
      <c r="J884" s="6"/>
    </row>
    <row r="885" spans="3:10" x14ac:dyDescent="0.25">
      <c r="C885" s="4"/>
      <c r="H885" s="10"/>
      <c r="J885" s="6"/>
    </row>
    <row r="886" spans="3:10" x14ac:dyDescent="0.25">
      <c r="C886" s="4"/>
      <c r="H886" s="10"/>
      <c r="J886" s="6"/>
    </row>
    <row r="887" spans="3:10" x14ac:dyDescent="0.25">
      <c r="C887" s="4"/>
      <c r="H887" s="10"/>
      <c r="J887" s="6"/>
    </row>
    <row r="888" spans="3:10" x14ac:dyDescent="0.25">
      <c r="C888" s="4"/>
      <c r="H888" s="10"/>
      <c r="J888" s="6"/>
    </row>
    <row r="889" spans="3:10" x14ac:dyDescent="0.25">
      <c r="C889" s="4"/>
      <c r="H889" s="10"/>
      <c r="J889" s="6"/>
    </row>
    <row r="890" spans="3:10" x14ac:dyDescent="0.25">
      <c r="C890" s="4"/>
      <c r="H890" s="10"/>
      <c r="J890" s="6"/>
    </row>
    <row r="891" spans="3:10" x14ac:dyDescent="0.25">
      <c r="C891" s="4"/>
      <c r="H891" s="10"/>
      <c r="J891" s="6"/>
    </row>
    <row r="892" spans="3:10" x14ac:dyDescent="0.25">
      <c r="C892" s="4"/>
      <c r="H892" s="10"/>
      <c r="J892" s="6"/>
    </row>
    <row r="893" spans="3:10" x14ac:dyDescent="0.25">
      <c r="C893" s="4"/>
      <c r="H893" s="10"/>
      <c r="J893" s="6"/>
    </row>
    <row r="894" spans="3:10" x14ac:dyDescent="0.25">
      <c r="C894" s="4"/>
      <c r="H894" s="10"/>
      <c r="J894" s="6"/>
    </row>
    <row r="895" spans="3:10" x14ac:dyDescent="0.25">
      <c r="C895" s="4"/>
      <c r="H895" s="10"/>
      <c r="J895" s="6"/>
    </row>
    <row r="896" spans="3:10" x14ac:dyDescent="0.25">
      <c r="C896" s="4"/>
      <c r="H896" s="10"/>
      <c r="J896" s="6"/>
    </row>
    <row r="897" spans="3:10" x14ac:dyDescent="0.25">
      <c r="C897" s="4"/>
      <c r="H897" s="10"/>
      <c r="J897" s="6"/>
    </row>
    <row r="898" spans="3:10" x14ac:dyDescent="0.25">
      <c r="C898" s="4"/>
      <c r="H898" s="10"/>
      <c r="J898" s="6"/>
    </row>
    <row r="899" spans="3:10" x14ac:dyDescent="0.25">
      <c r="C899" s="4"/>
      <c r="H899" s="10"/>
      <c r="J899" s="6"/>
    </row>
    <row r="900" spans="3:10" x14ac:dyDescent="0.25">
      <c r="C900" s="4"/>
      <c r="H900" s="10"/>
      <c r="J900" s="6"/>
    </row>
    <row r="901" spans="3:10" x14ac:dyDescent="0.25">
      <c r="C901" s="4"/>
      <c r="H901" s="10"/>
      <c r="J901" s="6"/>
    </row>
    <row r="902" spans="3:10" x14ac:dyDescent="0.25">
      <c r="C902" s="4"/>
      <c r="H902" s="10"/>
      <c r="J902" s="6"/>
    </row>
    <row r="903" spans="3:10" x14ac:dyDescent="0.25">
      <c r="C903" s="4"/>
      <c r="H903" s="10"/>
      <c r="J903" s="6"/>
    </row>
    <row r="904" spans="3:10" x14ac:dyDescent="0.25">
      <c r="C904" s="4"/>
      <c r="H904" s="10"/>
      <c r="J904" s="6"/>
    </row>
    <row r="905" spans="3:10" x14ac:dyDescent="0.25">
      <c r="C905" s="4"/>
      <c r="H905" s="10"/>
      <c r="J905" s="6"/>
    </row>
    <row r="906" spans="3:10" x14ac:dyDescent="0.25">
      <c r="C906" s="4"/>
      <c r="H906" s="10"/>
      <c r="J906" s="6"/>
    </row>
    <row r="907" spans="3:10" x14ac:dyDescent="0.25">
      <c r="C907" s="4"/>
      <c r="H907" s="10"/>
      <c r="J907" s="6"/>
    </row>
    <row r="908" spans="3:10" x14ac:dyDescent="0.25">
      <c r="C908" s="4"/>
      <c r="H908" s="10"/>
      <c r="J908" s="6"/>
    </row>
    <row r="909" spans="3:10" x14ac:dyDescent="0.25">
      <c r="C909" s="4"/>
      <c r="H909" s="10"/>
      <c r="J909" s="6"/>
    </row>
    <row r="910" spans="3:10" x14ac:dyDescent="0.25">
      <c r="C910" s="4"/>
      <c r="H910" s="10"/>
      <c r="J910" s="6"/>
    </row>
    <row r="911" spans="3:10" x14ac:dyDescent="0.25">
      <c r="C911" s="4"/>
      <c r="H911" s="10"/>
      <c r="J911" s="6"/>
    </row>
    <row r="912" spans="3:10" x14ac:dyDescent="0.25">
      <c r="C912" s="4"/>
      <c r="H912" s="10"/>
      <c r="J912" s="6"/>
    </row>
    <row r="913" spans="3:10" x14ac:dyDescent="0.25">
      <c r="C913" s="4"/>
      <c r="H913" s="10"/>
      <c r="J913" s="6"/>
    </row>
    <row r="914" spans="3:10" x14ac:dyDescent="0.25">
      <c r="C914" s="4"/>
      <c r="H914" s="10"/>
      <c r="J914" s="6"/>
    </row>
    <row r="915" spans="3:10" x14ac:dyDescent="0.25">
      <c r="C915" s="4"/>
      <c r="H915" s="10"/>
      <c r="J915" s="6"/>
    </row>
    <row r="916" spans="3:10" x14ac:dyDescent="0.25">
      <c r="C916" s="4"/>
      <c r="H916" s="10"/>
      <c r="J916" s="6"/>
    </row>
    <row r="917" spans="3:10" x14ac:dyDescent="0.25">
      <c r="C917" s="4"/>
      <c r="H917" s="10"/>
      <c r="J917" s="6"/>
    </row>
    <row r="918" spans="3:10" x14ac:dyDescent="0.25">
      <c r="C918" s="4"/>
      <c r="H918" s="10"/>
      <c r="J918" s="6"/>
    </row>
    <row r="919" spans="3:10" x14ac:dyDescent="0.25">
      <c r="C919" s="4"/>
      <c r="H919" s="10"/>
      <c r="J919" s="6"/>
    </row>
    <row r="920" spans="3:10" x14ac:dyDescent="0.25">
      <c r="C920" s="4"/>
      <c r="H920" s="10"/>
      <c r="J920" s="6"/>
    </row>
    <row r="921" spans="3:10" x14ac:dyDescent="0.25">
      <c r="C921" s="4"/>
      <c r="H921" s="10"/>
      <c r="J921" s="6"/>
    </row>
    <row r="922" spans="3:10" x14ac:dyDescent="0.25">
      <c r="C922" s="4"/>
      <c r="H922" s="10"/>
      <c r="J922" s="6"/>
    </row>
    <row r="923" spans="3:10" x14ac:dyDescent="0.25">
      <c r="C923" s="4"/>
      <c r="H923" s="10"/>
      <c r="J923" s="6"/>
    </row>
    <row r="924" spans="3:10" x14ac:dyDescent="0.25">
      <c r="C924" s="4"/>
      <c r="H924" s="10"/>
      <c r="J924" s="6"/>
    </row>
    <row r="925" spans="3:10" x14ac:dyDescent="0.25">
      <c r="C925" s="4"/>
      <c r="H925" s="10"/>
      <c r="J925" s="6"/>
    </row>
    <row r="926" spans="3:10" x14ac:dyDescent="0.25">
      <c r="C926" s="4"/>
      <c r="H926" s="10"/>
      <c r="J926" s="6"/>
    </row>
    <row r="927" spans="3:10" x14ac:dyDescent="0.25">
      <c r="C927" s="4"/>
      <c r="H927" s="10"/>
      <c r="J927" s="6"/>
    </row>
    <row r="928" spans="3:10" x14ac:dyDescent="0.25">
      <c r="C928" s="4"/>
      <c r="H928" s="10"/>
      <c r="J928" s="6"/>
    </row>
    <row r="929" spans="3:10" x14ac:dyDescent="0.25">
      <c r="C929" s="4"/>
      <c r="H929" s="10"/>
      <c r="J929" s="6"/>
    </row>
    <row r="930" spans="3:10" x14ac:dyDescent="0.25">
      <c r="C930" s="4"/>
      <c r="H930" s="10"/>
      <c r="J930" s="6"/>
    </row>
    <row r="931" spans="3:10" x14ac:dyDescent="0.25">
      <c r="C931" s="4"/>
      <c r="H931" s="10"/>
      <c r="J931" s="6"/>
    </row>
    <row r="932" spans="3:10" x14ac:dyDescent="0.25">
      <c r="C932" s="4"/>
      <c r="H932" s="10"/>
      <c r="J932" s="6"/>
    </row>
    <row r="933" spans="3:10" x14ac:dyDescent="0.25">
      <c r="C933" s="4"/>
      <c r="H933" s="10"/>
      <c r="J933" s="6"/>
    </row>
    <row r="934" spans="3:10" x14ac:dyDescent="0.25">
      <c r="C934" s="4"/>
      <c r="H934" s="10"/>
      <c r="J934" s="6"/>
    </row>
    <row r="935" spans="3:10" x14ac:dyDescent="0.25">
      <c r="C935" s="4"/>
      <c r="H935" s="10"/>
      <c r="J935" s="6"/>
    </row>
    <row r="936" spans="3:10" x14ac:dyDescent="0.25">
      <c r="C936" s="4"/>
      <c r="H936" s="10"/>
      <c r="J936" s="6"/>
    </row>
    <row r="937" spans="3:10" x14ac:dyDescent="0.25">
      <c r="C937" s="4"/>
      <c r="H937" s="10"/>
      <c r="J937" s="6"/>
    </row>
    <row r="938" spans="3:10" x14ac:dyDescent="0.25">
      <c r="C938" s="4"/>
      <c r="H938" s="10"/>
      <c r="J938" s="6"/>
    </row>
    <row r="939" spans="3:10" x14ac:dyDescent="0.25">
      <c r="C939" s="4"/>
      <c r="H939" s="10"/>
      <c r="J939" s="6"/>
    </row>
    <row r="940" spans="3:10" x14ac:dyDescent="0.25">
      <c r="C940" s="4"/>
      <c r="H940" s="10"/>
      <c r="J940" s="6"/>
    </row>
    <row r="941" spans="3:10" x14ac:dyDescent="0.25">
      <c r="C941" s="4"/>
      <c r="H941" s="10"/>
      <c r="J941" s="6"/>
    </row>
    <row r="942" spans="3:10" x14ac:dyDescent="0.25">
      <c r="C942" s="4"/>
      <c r="H942" s="10"/>
      <c r="J942" s="6"/>
    </row>
    <row r="943" spans="3:10" x14ac:dyDescent="0.25">
      <c r="C943" s="4"/>
      <c r="H943" s="10"/>
      <c r="J943" s="6"/>
    </row>
    <row r="944" spans="3:10" x14ac:dyDescent="0.25">
      <c r="C944" s="4"/>
      <c r="H944" s="10"/>
      <c r="J944" s="6"/>
    </row>
    <row r="945" spans="3:10" x14ac:dyDescent="0.25">
      <c r="C945" s="4"/>
      <c r="H945" s="10"/>
      <c r="J945" s="6"/>
    </row>
    <row r="946" spans="3:10" x14ac:dyDescent="0.25">
      <c r="C946" s="4"/>
      <c r="H946" s="10"/>
      <c r="J946" s="6"/>
    </row>
    <row r="947" spans="3:10" x14ac:dyDescent="0.25">
      <c r="C947" s="4"/>
      <c r="H947" s="10"/>
      <c r="J947" s="6"/>
    </row>
    <row r="948" spans="3:10" x14ac:dyDescent="0.25">
      <c r="C948" s="4"/>
      <c r="H948" s="10"/>
      <c r="J948" s="6"/>
    </row>
    <row r="949" spans="3:10" x14ac:dyDescent="0.25">
      <c r="C949" s="4"/>
      <c r="H949" s="10"/>
      <c r="J949" s="6"/>
    </row>
    <row r="950" spans="3:10" x14ac:dyDescent="0.25">
      <c r="C950" s="4"/>
      <c r="H950" s="10"/>
      <c r="J950" s="6"/>
    </row>
    <row r="951" spans="3:10" x14ac:dyDescent="0.25">
      <c r="C951" s="4"/>
      <c r="H951" s="10"/>
      <c r="J951" s="6"/>
    </row>
    <row r="952" spans="3:10" x14ac:dyDescent="0.25">
      <c r="C952" s="4"/>
      <c r="H952" s="10"/>
      <c r="J952" s="6"/>
    </row>
    <row r="953" spans="3:10" x14ac:dyDescent="0.25">
      <c r="C953" s="4"/>
      <c r="H953" s="10"/>
      <c r="J953" s="6"/>
    </row>
    <row r="954" spans="3:10" x14ac:dyDescent="0.25">
      <c r="C954" s="4"/>
      <c r="H954" s="10"/>
      <c r="J954" s="6"/>
    </row>
    <row r="955" spans="3:10" x14ac:dyDescent="0.25">
      <c r="C955" s="4"/>
      <c r="H955" s="10"/>
      <c r="J955" s="6"/>
    </row>
    <row r="956" spans="3:10" x14ac:dyDescent="0.25">
      <c r="C956" s="4"/>
      <c r="H956" s="10"/>
      <c r="J956" s="6"/>
    </row>
    <row r="957" spans="3:10" x14ac:dyDescent="0.25">
      <c r="C957" s="4"/>
      <c r="H957" s="10"/>
      <c r="J957" s="6"/>
    </row>
    <row r="958" spans="3:10" x14ac:dyDescent="0.25">
      <c r="C958" s="4"/>
      <c r="H958" s="10"/>
      <c r="J958" s="6"/>
    </row>
    <row r="959" spans="3:10" x14ac:dyDescent="0.25">
      <c r="C959" s="4"/>
      <c r="H959" s="10"/>
      <c r="J959" s="6"/>
    </row>
    <row r="960" spans="3:10" x14ac:dyDescent="0.25">
      <c r="C960" s="4"/>
      <c r="H960" s="10"/>
      <c r="J960" s="6"/>
    </row>
    <row r="961" spans="3:10" x14ac:dyDescent="0.25">
      <c r="C961" s="4"/>
      <c r="H961" s="10"/>
      <c r="J961" s="6"/>
    </row>
    <row r="962" spans="3:10" x14ac:dyDescent="0.25">
      <c r="C962" s="4"/>
      <c r="H962" s="10"/>
      <c r="J962" s="6"/>
    </row>
    <row r="963" spans="3:10" x14ac:dyDescent="0.25">
      <c r="C963" s="4"/>
      <c r="H963" s="10"/>
      <c r="J963" s="6"/>
    </row>
    <row r="964" spans="3:10" x14ac:dyDescent="0.25">
      <c r="C964" s="4"/>
      <c r="H964" s="10"/>
      <c r="J964" s="6"/>
    </row>
    <row r="965" spans="3:10" x14ac:dyDescent="0.25">
      <c r="C965" s="4"/>
      <c r="H965" s="10"/>
      <c r="J965" s="6"/>
    </row>
    <row r="966" spans="3:10" x14ac:dyDescent="0.25">
      <c r="C966" s="4"/>
      <c r="H966" s="10"/>
      <c r="J966" s="6"/>
    </row>
    <row r="967" spans="3:10" x14ac:dyDescent="0.25">
      <c r="C967" s="4"/>
      <c r="H967" s="10"/>
      <c r="J967" s="6"/>
    </row>
    <row r="968" spans="3:10" x14ac:dyDescent="0.25">
      <c r="C968" s="4"/>
      <c r="H968" s="10"/>
      <c r="J968" s="6"/>
    </row>
    <row r="969" spans="3:10" x14ac:dyDescent="0.25">
      <c r="C969" s="4"/>
      <c r="H969" s="10"/>
      <c r="J969" s="6"/>
    </row>
    <row r="970" spans="3:10" x14ac:dyDescent="0.25">
      <c r="C970" s="4"/>
      <c r="H970" s="10"/>
      <c r="J970" s="6"/>
    </row>
    <row r="971" spans="3:10" x14ac:dyDescent="0.25">
      <c r="C971" s="4"/>
      <c r="H971" s="10"/>
      <c r="J971" s="6"/>
    </row>
    <row r="972" spans="3:10" x14ac:dyDescent="0.25">
      <c r="C972" s="4"/>
      <c r="H972" s="10"/>
      <c r="J972" s="6"/>
    </row>
    <row r="973" spans="3:10" x14ac:dyDescent="0.25">
      <c r="C973" s="4"/>
      <c r="H973" s="10"/>
      <c r="J973" s="6"/>
    </row>
    <row r="974" spans="3:10" x14ac:dyDescent="0.25">
      <c r="C974" s="4"/>
      <c r="H974" s="10"/>
      <c r="J974" s="6"/>
    </row>
    <row r="975" spans="3:10" x14ac:dyDescent="0.25">
      <c r="C975" s="4"/>
      <c r="H975" s="10"/>
      <c r="J975" s="6"/>
    </row>
    <row r="976" spans="3:10" x14ac:dyDescent="0.25">
      <c r="C976" s="4"/>
      <c r="H976" s="10"/>
      <c r="J976" s="6"/>
    </row>
    <row r="977" spans="3:10" x14ac:dyDescent="0.25">
      <c r="C977" s="4"/>
      <c r="H977" s="10"/>
      <c r="J977" s="6"/>
    </row>
    <row r="978" spans="3:10" x14ac:dyDescent="0.25">
      <c r="C978" s="4"/>
      <c r="H978" s="10"/>
      <c r="J978" s="6"/>
    </row>
    <row r="979" spans="3:10" x14ac:dyDescent="0.25">
      <c r="C979" s="4"/>
      <c r="H979" s="10"/>
      <c r="J979" s="6"/>
    </row>
    <row r="980" spans="3:10" x14ac:dyDescent="0.25">
      <c r="C980" s="4"/>
      <c r="H980" s="10"/>
      <c r="J980" s="6"/>
    </row>
    <row r="981" spans="3:10" x14ac:dyDescent="0.25">
      <c r="C981" s="4"/>
      <c r="H981" s="10"/>
      <c r="J981" s="6"/>
    </row>
    <row r="982" spans="3:10" x14ac:dyDescent="0.25">
      <c r="C982" s="4"/>
      <c r="H982" s="10"/>
      <c r="J982" s="6"/>
    </row>
    <row r="983" spans="3:10" x14ac:dyDescent="0.25">
      <c r="C983" s="4"/>
      <c r="H983" s="10"/>
      <c r="J983" s="6"/>
    </row>
    <row r="984" spans="3:10" x14ac:dyDescent="0.25">
      <c r="C984" s="4"/>
      <c r="H984" s="10"/>
      <c r="J984" s="6"/>
    </row>
    <row r="985" spans="3:10" x14ac:dyDescent="0.25">
      <c r="C985" s="4"/>
      <c r="H985" s="10"/>
      <c r="J985" s="6"/>
    </row>
    <row r="986" spans="3:10" x14ac:dyDescent="0.25">
      <c r="C986" s="4"/>
      <c r="H986" s="10"/>
      <c r="J986" s="6"/>
    </row>
    <row r="987" spans="3:10" x14ac:dyDescent="0.25">
      <c r="C987" s="4"/>
      <c r="H987" s="10"/>
      <c r="J987" s="6"/>
    </row>
    <row r="988" spans="3:10" x14ac:dyDescent="0.25">
      <c r="C988" s="4"/>
      <c r="H988" s="10"/>
      <c r="J988" s="6"/>
    </row>
    <row r="989" spans="3:10" x14ac:dyDescent="0.25">
      <c r="C989" s="4"/>
      <c r="H989" s="10"/>
      <c r="J989" s="6"/>
    </row>
    <row r="990" spans="3:10" x14ac:dyDescent="0.25">
      <c r="C990" s="4"/>
      <c r="H990" s="10"/>
      <c r="J990" s="6"/>
    </row>
    <row r="991" spans="3:10" x14ac:dyDescent="0.25">
      <c r="C991" s="4"/>
      <c r="H991" s="10"/>
      <c r="J991" s="6"/>
    </row>
    <row r="992" spans="3:10" x14ac:dyDescent="0.25">
      <c r="C992" s="4"/>
      <c r="H992" s="10"/>
      <c r="J992" s="6"/>
    </row>
    <row r="993" spans="3:10" x14ac:dyDescent="0.25">
      <c r="C993" s="4"/>
      <c r="H993" s="10"/>
      <c r="J993" s="6"/>
    </row>
    <row r="994" spans="3:10" x14ac:dyDescent="0.25">
      <c r="C994" s="4"/>
      <c r="H994" s="10"/>
      <c r="J994" s="6"/>
    </row>
    <row r="995" spans="3:10" x14ac:dyDescent="0.25">
      <c r="C995" s="4"/>
      <c r="H995" s="10"/>
      <c r="J995" s="6"/>
    </row>
    <row r="996" spans="3:10" x14ac:dyDescent="0.25">
      <c r="C996" s="4"/>
      <c r="H996" s="10"/>
      <c r="J996" s="6"/>
    </row>
    <row r="997" spans="3:10" x14ac:dyDescent="0.25">
      <c r="C997" s="4"/>
      <c r="H997" s="10"/>
      <c r="J997" s="6"/>
    </row>
    <row r="998" spans="3:10" x14ac:dyDescent="0.25">
      <c r="C998" s="4"/>
      <c r="H998" s="10"/>
      <c r="J998" s="6"/>
    </row>
    <row r="999" spans="3:10" x14ac:dyDescent="0.25">
      <c r="C999" s="4"/>
      <c r="H999" s="10"/>
      <c r="J999" s="6"/>
    </row>
    <row r="1000" spans="3:10" x14ac:dyDescent="0.25">
      <c r="C1000" s="4"/>
      <c r="H1000" s="10"/>
      <c r="J1000" s="6"/>
    </row>
    <row r="1001" spans="3:10" x14ac:dyDescent="0.25">
      <c r="C1001" s="4"/>
      <c r="H1001" s="10"/>
      <c r="J1001" s="6"/>
    </row>
    <row r="1002" spans="3:10" x14ac:dyDescent="0.25">
      <c r="C1002" s="4"/>
      <c r="H1002" s="10"/>
      <c r="J1002" s="6"/>
    </row>
    <row r="1003" spans="3:10" x14ac:dyDescent="0.25">
      <c r="C1003" s="4"/>
      <c r="H1003" s="10"/>
      <c r="J1003" s="6"/>
    </row>
    <row r="1004" spans="3:10" x14ac:dyDescent="0.25">
      <c r="C1004" s="4"/>
      <c r="H1004" s="10"/>
      <c r="J1004" s="6"/>
    </row>
    <row r="1005" spans="3:10" x14ac:dyDescent="0.25">
      <c r="C1005" s="4"/>
      <c r="H1005" s="10"/>
      <c r="J1005" s="6"/>
    </row>
    <row r="1006" spans="3:10" x14ac:dyDescent="0.25">
      <c r="C1006" s="4"/>
      <c r="H1006" s="10"/>
      <c r="J1006" s="6"/>
    </row>
    <row r="1007" spans="3:10" x14ac:dyDescent="0.25">
      <c r="C1007" s="4"/>
      <c r="H1007" s="10"/>
      <c r="J1007" s="6"/>
    </row>
    <row r="1008" spans="3:10" x14ac:dyDescent="0.25">
      <c r="C1008" s="4"/>
      <c r="H1008" s="10"/>
      <c r="J1008" s="6"/>
    </row>
    <row r="1009" spans="3:10" x14ac:dyDescent="0.25">
      <c r="C1009" s="4"/>
      <c r="H1009" s="10"/>
      <c r="J1009" s="6"/>
    </row>
    <row r="1010" spans="3:10" x14ac:dyDescent="0.25">
      <c r="C1010" s="4"/>
      <c r="H1010" s="10"/>
      <c r="J1010" s="6"/>
    </row>
    <row r="1011" spans="3:10" x14ac:dyDescent="0.25">
      <c r="C1011" s="4"/>
      <c r="H1011" s="10"/>
      <c r="J1011" s="6"/>
    </row>
    <row r="1012" spans="3:10" x14ac:dyDescent="0.25">
      <c r="C1012" s="4"/>
      <c r="H1012" s="10"/>
      <c r="J1012" s="6"/>
    </row>
    <row r="1013" spans="3:10" x14ac:dyDescent="0.25">
      <c r="C1013" s="4"/>
      <c r="H1013" s="10"/>
      <c r="J1013" s="6"/>
    </row>
    <row r="1014" spans="3:10" x14ac:dyDescent="0.25">
      <c r="C1014" s="4"/>
      <c r="H1014" s="10"/>
      <c r="J1014" s="6"/>
    </row>
    <row r="1015" spans="3:10" x14ac:dyDescent="0.25">
      <c r="C1015" s="4"/>
      <c r="H1015" s="10"/>
      <c r="J1015" s="6"/>
    </row>
    <row r="1016" spans="3:10" x14ac:dyDescent="0.25">
      <c r="C1016" s="4"/>
      <c r="H1016" s="10"/>
      <c r="J1016" s="6"/>
    </row>
    <row r="1017" spans="3:10" x14ac:dyDescent="0.25">
      <c r="C1017" s="4"/>
      <c r="H1017" s="10"/>
      <c r="J1017" s="6"/>
    </row>
    <row r="1018" spans="3:10" x14ac:dyDescent="0.25">
      <c r="C1018" s="4"/>
      <c r="H1018" s="10"/>
      <c r="J1018" s="6"/>
    </row>
    <row r="1019" spans="3:10" x14ac:dyDescent="0.25">
      <c r="C1019" s="4"/>
      <c r="H1019" s="10"/>
      <c r="J1019" s="6"/>
    </row>
    <row r="1020" spans="3:10" x14ac:dyDescent="0.25">
      <c r="C1020" s="4"/>
      <c r="H1020" s="10"/>
      <c r="J1020" s="6"/>
    </row>
    <row r="1021" spans="3:10" x14ac:dyDescent="0.25">
      <c r="C1021" s="4"/>
      <c r="H1021" s="10"/>
      <c r="J1021" s="6"/>
    </row>
    <row r="1022" spans="3:10" x14ac:dyDescent="0.25">
      <c r="C1022" s="4"/>
      <c r="H1022" s="10"/>
      <c r="J1022" s="6"/>
    </row>
    <row r="1023" spans="3:10" x14ac:dyDescent="0.25">
      <c r="C1023" s="4"/>
      <c r="H1023" s="10"/>
      <c r="J1023" s="6"/>
    </row>
    <row r="1024" spans="3:10" x14ac:dyDescent="0.25">
      <c r="C1024" s="4"/>
      <c r="H1024" s="10"/>
      <c r="J1024" s="6"/>
    </row>
    <row r="1025" spans="3:10" x14ac:dyDescent="0.25">
      <c r="C1025" s="4"/>
      <c r="H1025" s="10"/>
      <c r="J1025" s="6"/>
    </row>
    <row r="1026" spans="3:10" x14ac:dyDescent="0.25">
      <c r="C1026" s="4"/>
      <c r="H1026" s="10"/>
      <c r="J1026" s="6"/>
    </row>
    <row r="1027" spans="3:10" x14ac:dyDescent="0.25">
      <c r="C1027" s="4"/>
      <c r="H1027" s="10"/>
      <c r="J1027" s="6"/>
    </row>
    <row r="1028" spans="3:10" x14ac:dyDescent="0.25">
      <c r="C1028" s="4"/>
      <c r="H1028" s="10"/>
      <c r="J1028" s="6"/>
    </row>
    <row r="1029" spans="3:10" x14ac:dyDescent="0.25">
      <c r="C1029" s="4"/>
      <c r="H1029" s="10"/>
      <c r="J1029" s="6"/>
    </row>
    <row r="1030" spans="3:10" x14ac:dyDescent="0.25">
      <c r="C1030" s="4"/>
      <c r="H1030" s="10"/>
      <c r="J1030" s="6"/>
    </row>
    <row r="1031" spans="3:10" x14ac:dyDescent="0.25">
      <c r="C1031" s="4"/>
      <c r="H1031" s="10"/>
      <c r="J1031" s="6"/>
    </row>
    <row r="1032" spans="3:10" x14ac:dyDescent="0.25">
      <c r="C1032" s="4"/>
      <c r="H1032" s="10"/>
      <c r="J1032" s="6"/>
    </row>
    <row r="1033" spans="3:10" x14ac:dyDescent="0.25">
      <c r="C1033" s="4"/>
      <c r="H1033" s="10"/>
      <c r="J1033" s="6"/>
    </row>
    <row r="1034" spans="3:10" x14ac:dyDescent="0.25">
      <c r="C1034" s="4"/>
      <c r="H1034" s="10"/>
      <c r="J1034" s="6"/>
    </row>
    <row r="1035" spans="3:10" x14ac:dyDescent="0.25">
      <c r="C1035" s="4"/>
      <c r="H1035" s="10"/>
      <c r="J1035" s="6"/>
    </row>
    <row r="1036" spans="3:10" x14ac:dyDescent="0.25">
      <c r="C1036" s="4"/>
      <c r="H1036" s="10"/>
      <c r="J1036" s="6"/>
    </row>
    <row r="1037" spans="3:10" x14ac:dyDescent="0.25">
      <c r="C1037" s="4"/>
      <c r="H1037" s="10"/>
      <c r="J1037" s="6"/>
    </row>
    <row r="1038" spans="3:10" x14ac:dyDescent="0.25">
      <c r="C1038" s="4"/>
      <c r="H1038" s="10"/>
      <c r="J1038" s="6"/>
    </row>
    <row r="1039" spans="3:10" x14ac:dyDescent="0.25">
      <c r="C1039" s="4"/>
      <c r="H1039" s="10"/>
      <c r="J1039" s="6"/>
    </row>
    <row r="1040" spans="3:10" x14ac:dyDescent="0.25">
      <c r="C1040" s="4"/>
      <c r="H1040" s="10"/>
      <c r="J1040" s="6"/>
    </row>
    <row r="1041" spans="3:10" x14ac:dyDescent="0.25">
      <c r="C1041" s="4"/>
      <c r="H1041" s="10"/>
      <c r="J1041" s="6"/>
    </row>
    <row r="1042" spans="3:10" x14ac:dyDescent="0.25">
      <c r="C1042" s="4"/>
      <c r="H1042" s="10"/>
      <c r="J1042" s="6"/>
    </row>
  </sheetData>
  <sortState xmlns:xlrd2="http://schemas.microsoft.com/office/spreadsheetml/2017/richdata2" ref="A173:I181">
    <sortCondition ref="E173:E181"/>
  </sortState>
  <hyperlinks>
    <hyperlink ref="E2" r:id="rId1" xr:uid="{00000000-0004-0000-0100-000000000000}"/>
    <hyperlink ref="F2" r:id="rId2" xr:uid="{00000000-0004-0000-0100-000001000000}"/>
    <hyperlink ref="G2" r:id="rId3" xr:uid="{00000000-0004-0000-0100-000002000000}"/>
    <hyperlink ref="E4" r:id="rId4" xr:uid="{00000000-0004-0000-0100-000003000000}"/>
    <hyperlink ref="G4" r:id="rId5" xr:uid="{00000000-0004-0000-0100-000004000000}"/>
    <hyperlink ref="E5" r:id="rId6" xr:uid="{00000000-0004-0000-0100-000005000000}"/>
    <hyperlink ref="F5" r:id="rId7" xr:uid="{00000000-0004-0000-0100-000006000000}"/>
    <hyperlink ref="G5" r:id="rId8" xr:uid="{00000000-0004-0000-0100-000007000000}"/>
    <hyperlink ref="E9" r:id="rId9" xr:uid="{00000000-0004-0000-0100-000009000000}"/>
    <hyperlink ref="F9" r:id="rId10" xr:uid="{00000000-0004-0000-0100-00000A000000}"/>
    <hyperlink ref="G9" r:id="rId11" xr:uid="{00000000-0004-0000-0100-00000B000000}"/>
    <hyperlink ref="E10" r:id="rId12" xr:uid="{00000000-0004-0000-0100-00000C000000}"/>
    <hyperlink ref="E12" r:id="rId13" xr:uid="{00000000-0004-0000-0100-00000D000000}"/>
    <hyperlink ref="E13" r:id="rId14" xr:uid="{00000000-0004-0000-0100-00000E000000}"/>
    <hyperlink ref="F13" r:id="rId15" xr:uid="{00000000-0004-0000-0100-00000F000000}"/>
    <hyperlink ref="G13" r:id="rId16" xr:uid="{00000000-0004-0000-0100-000010000000}"/>
    <hyperlink ref="E14" r:id="rId17" xr:uid="{00000000-0004-0000-0100-000011000000}"/>
    <hyperlink ref="F14" r:id="rId18" xr:uid="{00000000-0004-0000-0100-000012000000}"/>
    <hyperlink ref="G14" r:id="rId19" xr:uid="{00000000-0004-0000-0100-000013000000}"/>
    <hyperlink ref="E17" r:id="rId20" xr:uid="{00000000-0004-0000-0100-000014000000}"/>
    <hyperlink ref="F17" r:id="rId21" xr:uid="{00000000-0004-0000-0100-000015000000}"/>
    <hyperlink ref="G17" r:id="rId22" xr:uid="{00000000-0004-0000-0100-000016000000}"/>
    <hyperlink ref="E18" r:id="rId23" xr:uid="{00000000-0004-0000-0100-000017000000}"/>
    <hyperlink ref="E20" r:id="rId24" xr:uid="{00000000-0004-0000-0100-000018000000}"/>
    <hyperlink ref="F20" r:id="rId25" xr:uid="{00000000-0004-0000-0100-000019000000}"/>
    <hyperlink ref="G20" r:id="rId26" xr:uid="{00000000-0004-0000-0100-00001A000000}"/>
    <hyperlink ref="F22" r:id="rId27" xr:uid="{00000000-0004-0000-0100-00001C000000}"/>
    <hyperlink ref="E26" r:id="rId28" xr:uid="{00000000-0004-0000-0100-00001D000000}"/>
    <hyperlink ref="F26" r:id="rId29" xr:uid="{00000000-0004-0000-0100-00001E000000}"/>
    <hyperlink ref="E23" r:id="rId30" xr:uid="{00000000-0004-0000-0100-00001F000000}"/>
    <hyperlink ref="F23" r:id="rId31" xr:uid="{00000000-0004-0000-0100-000020000000}"/>
    <hyperlink ref="E24" r:id="rId32" xr:uid="{00000000-0004-0000-0100-000021000000}"/>
    <hyperlink ref="E27" r:id="rId33" xr:uid="{00000000-0004-0000-0100-000022000000}"/>
    <hyperlink ref="F27" r:id="rId34" xr:uid="{00000000-0004-0000-0100-000023000000}"/>
    <hyperlink ref="E28" r:id="rId35" xr:uid="{00000000-0004-0000-0100-000024000000}"/>
    <hyperlink ref="E29" r:id="rId36" xr:uid="{00000000-0004-0000-0100-000025000000}"/>
    <hyperlink ref="F29" r:id="rId37" xr:uid="{00000000-0004-0000-0100-000026000000}"/>
    <hyperlink ref="G29" r:id="rId38" xr:uid="{00000000-0004-0000-0100-000027000000}"/>
    <hyperlink ref="E31" r:id="rId39" xr:uid="{00000000-0004-0000-0100-000029000000}"/>
    <hyperlink ref="G31" r:id="rId40" xr:uid="{00000000-0004-0000-0100-00002A000000}"/>
    <hyperlink ref="E34" r:id="rId41" xr:uid="{00000000-0004-0000-0100-00002B000000}"/>
    <hyperlink ref="F34" r:id="rId42" xr:uid="{00000000-0004-0000-0100-00002C000000}"/>
    <hyperlink ref="G34" r:id="rId43" xr:uid="{00000000-0004-0000-0100-00002D000000}"/>
    <hyperlink ref="E35" r:id="rId44" xr:uid="{00000000-0004-0000-0100-00002E000000}"/>
    <hyperlink ref="G35" r:id="rId45" xr:uid="{00000000-0004-0000-0100-00002F000000}"/>
    <hyperlink ref="E36" r:id="rId46" xr:uid="{00000000-0004-0000-0100-000030000000}"/>
    <hyperlink ref="G36" r:id="rId47" xr:uid="{00000000-0004-0000-0100-000031000000}"/>
    <hyperlink ref="E37" r:id="rId48" xr:uid="{00000000-0004-0000-0100-000033000000}"/>
    <hyperlink ref="F37" r:id="rId49" xr:uid="{00000000-0004-0000-0100-000034000000}"/>
    <hyperlink ref="E38" r:id="rId50" xr:uid="{00000000-0004-0000-0100-000035000000}"/>
    <hyperlink ref="F38" r:id="rId51" xr:uid="{00000000-0004-0000-0100-000036000000}"/>
    <hyperlink ref="G38" r:id="rId52" xr:uid="{00000000-0004-0000-0100-000037000000}"/>
    <hyperlink ref="E42" r:id="rId53" xr:uid="{00000000-0004-0000-0100-000038000000}"/>
    <hyperlink ref="G47" r:id="rId54" xr:uid="{00000000-0004-0000-0100-00003A000000}"/>
    <hyperlink ref="E53" r:id="rId55" xr:uid="{00000000-0004-0000-0100-00003B000000}"/>
    <hyperlink ref="F53" r:id="rId56" xr:uid="{00000000-0004-0000-0100-00003C000000}"/>
    <hyperlink ref="E54" r:id="rId57" xr:uid="{00000000-0004-0000-0100-00003D000000}"/>
    <hyperlink ref="E55" r:id="rId58" xr:uid="{00000000-0004-0000-0100-00003E000000}"/>
    <hyperlink ref="F55" r:id="rId59" xr:uid="{00000000-0004-0000-0100-00003F000000}"/>
    <hyperlink ref="G55" r:id="rId60" xr:uid="{00000000-0004-0000-0100-000040000000}"/>
    <hyperlink ref="E57" r:id="rId61" xr:uid="{00000000-0004-0000-0100-000041000000}"/>
    <hyperlink ref="F57" r:id="rId62" xr:uid="{00000000-0004-0000-0100-000042000000}"/>
    <hyperlink ref="E58" r:id="rId63" xr:uid="{00000000-0004-0000-0100-000043000000}"/>
    <hyperlink ref="E59" r:id="rId64" xr:uid="{00000000-0004-0000-0100-000044000000}"/>
    <hyperlink ref="F59" r:id="rId65" xr:uid="{00000000-0004-0000-0100-000045000000}"/>
    <hyperlink ref="E62" r:id="rId66" xr:uid="{00000000-0004-0000-0100-000046000000}"/>
    <hyperlink ref="F62" r:id="rId67" xr:uid="{00000000-0004-0000-0100-000047000000}"/>
    <hyperlink ref="E63" r:id="rId68" xr:uid="{00000000-0004-0000-0100-000048000000}"/>
    <hyperlink ref="G63" r:id="rId69" xr:uid="{00000000-0004-0000-0100-000049000000}"/>
    <hyperlink ref="E65" r:id="rId70" xr:uid="{00000000-0004-0000-0100-00004A000000}"/>
    <hyperlink ref="E68" r:id="rId71" xr:uid="{00000000-0004-0000-0100-00004C000000}"/>
    <hyperlink ref="F68" r:id="rId72" xr:uid="{00000000-0004-0000-0100-00004D000000}"/>
    <hyperlink ref="E69" r:id="rId73" xr:uid="{00000000-0004-0000-0100-00004E000000}"/>
    <hyperlink ref="G69" r:id="rId74" xr:uid="{00000000-0004-0000-0100-00004F000000}"/>
    <hyperlink ref="E70" r:id="rId75" xr:uid="{00000000-0004-0000-0100-000050000000}"/>
    <hyperlink ref="F70" r:id="rId76" xr:uid="{00000000-0004-0000-0100-000051000000}"/>
    <hyperlink ref="E74" r:id="rId77" xr:uid="{00000000-0004-0000-0100-000052000000}"/>
    <hyperlink ref="F74" r:id="rId78" xr:uid="{00000000-0004-0000-0100-000053000000}"/>
    <hyperlink ref="G74" r:id="rId79" xr:uid="{00000000-0004-0000-0100-000054000000}"/>
    <hyperlink ref="E75" r:id="rId80" xr:uid="{00000000-0004-0000-0100-000055000000}"/>
    <hyperlink ref="F75" r:id="rId81" xr:uid="{00000000-0004-0000-0100-000056000000}"/>
    <hyperlink ref="G75" r:id="rId82" xr:uid="{00000000-0004-0000-0100-000057000000}"/>
    <hyperlink ref="E77" r:id="rId83" xr:uid="{00000000-0004-0000-0100-000058000000}"/>
    <hyperlink ref="F77" r:id="rId84" xr:uid="{00000000-0004-0000-0100-000059000000}"/>
    <hyperlink ref="E83" r:id="rId85" xr:uid="{00000000-0004-0000-0100-00005A000000}"/>
    <hyperlink ref="G87" r:id="rId86" xr:uid="{00000000-0004-0000-0100-00005B000000}"/>
    <hyperlink ref="F88" r:id="rId87" xr:uid="{00000000-0004-0000-0100-00005C000000}"/>
    <hyperlink ref="E91" r:id="rId88" xr:uid="{00000000-0004-0000-0100-00005D000000}"/>
    <hyperlink ref="F91" r:id="rId89" xr:uid="{00000000-0004-0000-0100-00005E000000}"/>
    <hyperlink ref="E93" r:id="rId90" xr:uid="{00000000-0004-0000-0100-00005F000000}"/>
    <hyperlink ref="G97" r:id="rId91" xr:uid="{00000000-0004-0000-0100-000060000000}"/>
    <hyperlink ref="E110" r:id="rId92" xr:uid="{00000000-0004-0000-0100-000061000000}"/>
    <hyperlink ref="F110" r:id="rId93" xr:uid="{00000000-0004-0000-0100-000062000000}"/>
    <hyperlink ref="E114" r:id="rId94" xr:uid="{00000000-0004-0000-0100-000063000000}"/>
    <hyperlink ref="E116" r:id="rId95" xr:uid="{00000000-0004-0000-0100-000064000000}"/>
    <hyperlink ref="F116" r:id="rId96" xr:uid="{00000000-0004-0000-0100-000065000000}"/>
    <hyperlink ref="E117" r:id="rId97" xr:uid="{00000000-0004-0000-0100-000066000000}"/>
    <hyperlink ref="F117" r:id="rId98" xr:uid="{00000000-0004-0000-0100-000067000000}"/>
    <hyperlink ref="E121" r:id="rId99" xr:uid="{00000000-0004-0000-0100-000068000000}"/>
    <hyperlink ref="E123" r:id="rId100" xr:uid="{00000000-0004-0000-0100-000069000000}"/>
    <hyperlink ref="F123" r:id="rId101" xr:uid="{00000000-0004-0000-0100-00006A000000}"/>
    <hyperlink ref="E125" r:id="rId102" xr:uid="{00000000-0004-0000-0100-00006B000000}"/>
    <hyperlink ref="F125" r:id="rId103" xr:uid="{00000000-0004-0000-0100-00006C000000}"/>
    <hyperlink ref="E126" r:id="rId104" xr:uid="{00000000-0004-0000-0100-00006D000000}"/>
    <hyperlink ref="F126" r:id="rId105" xr:uid="{00000000-0004-0000-0100-00006E000000}"/>
    <hyperlink ref="E128" r:id="rId106" xr:uid="{00000000-0004-0000-0100-00006F000000}"/>
    <hyperlink ref="G128" r:id="rId107" xr:uid="{00000000-0004-0000-0100-000070000000}"/>
    <hyperlink ref="E132" r:id="rId108" xr:uid="{00000000-0004-0000-0100-000071000000}"/>
    <hyperlink ref="F132" r:id="rId109" xr:uid="{00000000-0004-0000-0100-000072000000}"/>
    <hyperlink ref="G132" r:id="rId110" xr:uid="{00000000-0004-0000-0100-000073000000}"/>
    <hyperlink ref="E134" r:id="rId111" xr:uid="{00000000-0004-0000-0100-000074000000}"/>
    <hyperlink ref="F134" r:id="rId112" xr:uid="{00000000-0004-0000-0100-000075000000}"/>
    <hyperlink ref="E135" r:id="rId113" xr:uid="{00000000-0004-0000-0100-000076000000}"/>
    <hyperlink ref="G135" r:id="rId114" xr:uid="{00000000-0004-0000-0100-000077000000}"/>
    <hyperlink ref="F144" r:id="rId115" xr:uid="{00000000-0004-0000-0100-000078000000}"/>
    <hyperlink ref="G144" r:id="rId116" xr:uid="{00000000-0004-0000-0100-000079000000}"/>
    <hyperlink ref="E149" r:id="rId117" xr:uid="{00000000-0004-0000-0100-00007A000000}"/>
    <hyperlink ref="E153" r:id="rId118" xr:uid="{00000000-0004-0000-0100-00007B000000}"/>
    <hyperlink ref="F153" r:id="rId119" xr:uid="{00000000-0004-0000-0100-00007C000000}"/>
    <hyperlink ref="G153" r:id="rId120" xr:uid="{00000000-0004-0000-0100-00007D000000}"/>
    <hyperlink ref="E157" r:id="rId121" xr:uid="{00000000-0004-0000-0100-00007E000000}"/>
    <hyperlink ref="F157" r:id="rId122" xr:uid="{00000000-0004-0000-0100-00007F000000}"/>
    <hyperlink ref="E160" r:id="rId123" xr:uid="{00000000-0004-0000-0100-000080000000}"/>
    <hyperlink ref="G160" r:id="rId124" xr:uid="{00000000-0004-0000-0100-000081000000}"/>
    <hyperlink ref="E167" r:id="rId125" xr:uid="{00000000-0004-0000-0100-000082000000}"/>
    <hyperlink ref="F167" r:id="rId126" xr:uid="{00000000-0004-0000-0100-000083000000}"/>
    <hyperlink ref="E171" r:id="rId127" xr:uid="{00000000-0004-0000-0100-000084000000}"/>
    <hyperlink ref="E176" r:id="rId128" xr:uid="{00000000-0004-0000-0100-000085000000}"/>
    <hyperlink ref="F176" r:id="rId129" xr:uid="{00000000-0004-0000-0100-000086000000}"/>
    <hyperlink ref="G176" r:id="rId130" xr:uid="{00000000-0004-0000-0100-000087000000}"/>
    <hyperlink ref="E183" r:id="rId131" xr:uid="{00000000-0004-0000-0100-000088000000}"/>
    <hyperlink ref="F183" r:id="rId132" xr:uid="{00000000-0004-0000-0100-000089000000}"/>
    <hyperlink ref="F186" r:id="rId133" xr:uid="{00000000-0004-0000-0100-00008A000000}"/>
    <hyperlink ref="G186" r:id="rId134" xr:uid="{00000000-0004-0000-0100-00008B000000}"/>
    <hyperlink ref="E194" r:id="rId135" xr:uid="{00000000-0004-0000-0100-00008C000000}"/>
    <hyperlink ref="F194" r:id="rId136" xr:uid="{00000000-0004-0000-0100-00008D000000}"/>
    <hyperlink ref="G194" r:id="rId137" xr:uid="{00000000-0004-0000-0100-00008E000000}"/>
    <hyperlink ref="E196" r:id="rId138" xr:uid="{00000000-0004-0000-0100-00008F000000}"/>
    <hyperlink ref="E200" r:id="rId139" xr:uid="{00000000-0004-0000-0100-000090000000}"/>
    <hyperlink ref="F200" r:id="rId140" xr:uid="{00000000-0004-0000-0100-000091000000}"/>
    <hyperlink ref="G200" r:id="rId141" xr:uid="{00000000-0004-0000-0100-000092000000}"/>
    <hyperlink ref="E201" r:id="rId142" xr:uid="{00000000-0004-0000-0100-000093000000}"/>
    <hyperlink ref="G201" r:id="rId143" xr:uid="{00000000-0004-0000-0100-000094000000}"/>
    <hyperlink ref="E207" r:id="rId144" xr:uid="{00000000-0004-0000-0100-000095000000}"/>
    <hyperlink ref="F207" r:id="rId145" xr:uid="{00000000-0004-0000-0100-000096000000}"/>
    <hyperlink ref="G207" r:id="rId146" xr:uid="{00000000-0004-0000-0100-000097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112</vt:i4>
      </vt:variant>
    </vt:vector>
  </HeadingPairs>
  <TitlesOfParts>
    <vt:vector size="114" baseType="lpstr">
      <vt:lpstr>Main Tracker</vt:lpstr>
      <vt:lpstr>Candidate Profile</vt:lpstr>
      <vt:lpstr>_TX01</vt:lpstr>
      <vt:lpstr>_TX02</vt:lpstr>
      <vt:lpstr>_TX05</vt:lpstr>
      <vt:lpstr>_TX06</vt:lpstr>
      <vt:lpstr>_TX08</vt:lpstr>
      <vt:lpstr>_TX09</vt:lpstr>
      <vt:lpstr>_TX10</vt:lpstr>
      <vt:lpstr>_TX17</vt:lpstr>
      <vt:lpstr>_TX21</vt:lpstr>
      <vt:lpstr>_TX23</vt:lpstr>
      <vt:lpstr>_TX24</vt:lpstr>
      <vt:lpstr>_TX25</vt:lpstr>
      <vt:lpstr>_TX28</vt:lpstr>
      <vt:lpstr>_TX30</vt:lpstr>
      <vt:lpstr>_TX31</vt:lpstr>
      <vt:lpstr>_TX32</vt:lpstr>
      <vt:lpstr>_TX33</vt:lpstr>
      <vt:lpstr>_TX34</vt:lpstr>
      <vt:lpstr>_TX35</vt:lpstr>
      <vt:lpstr>_TX37</vt:lpstr>
      <vt:lpstr>_TX38</vt:lpstr>
      <vt:lpstr>Ada_Cuellar</vt:lpstr>
      <vt:lpstr>Alexandra_del_Moral_Mealer</vt:lpstr>
      <vt:lpstr>Anthony_Tristan</vt:lpstr>
      <vt:lpstr>August_Pfluger</vt:lpstr>
      <vt:lpstr>Ava_Zolari</vt:lpstr>
      <vt:lpstr>Beth_Van_Duyne</vt:lpstr>
      <vt:lpstr>Bobby_Pulido</vt:lpstr>
      <vt:lpstr>Brandon_Gill</vt:lpstr>
      <vt:lpstr>Brandon_Herrera</vt:lpstr>
      <vt:lpstr>Brian_Babin</vt:lpstr>
      <vt:lpstr>Brian_Stahl</vt:lpstr>
      <vt:lpstr>Brice_Gonzales</vt:lpstr>
      <vt:lpstr>Briscoe_Cain</vt:lpstr>
      <vt:lpstr>Chasity_Wedgeworth</vt:lpstr>
      <vt:lpstr>Chris_Hatley</vt:lpstr>
      <vt:lpstr>Craig_Goldman</vt:lpstr>
      <vt:lpstr>Curtis_Cook_II</vt:lpstr>
      <vt:lpstr>Dan_Crenshaw</vt:lpstr>
      <vt:lpstr>Dax_Alexander</vt:lpstr>
      <vt:lpstr>Deliris_Montanez_Berrios</vt:lpstr>
      <vt:lpstr>Demile_James</vt:lpstr>
      <vt:lpstr>Edgardo_Rafael_Baez</vt:lpstr>
      <vt:lpstr>Eric_Flores</vt:lpstr>
      <vt:lpstr>Evan_Hunt</vt:lpstr>
      <vt:lpstr>Gonzales</vt:lpstr>
      <vt:lpstr>Green18</vt:lpstr>
      <vt:lpstr>Greg_Casar</vt:lpstr>
      <vt:lpstr>Henry_Cuellar</vt:lpstr>
      <vt:lpstr>J._Gordon_Mitchell</vt:lpstr>
      <vt:lpstr>Jacob_SaBell</vt:lpstr>
      <vt:lpstr>Jake_Ellzey</vt:lpstr>
      <vt:lpstr>Jameson_Ellis</vt:lpstr>
      <vt:lpstr>Jarvis_Johnson</vt:lpstr>
      <vt:lpstr>Jasmine_Crockett</vt:lpstr>
      <vt:lpstr>Jay_Furman</vt:lpstr>
      <vt:lpstr>Jessica_Forgy</vt:lpstr>
      <vt:lpstr>Joaquin_Castro</vt:lpstr>
      <vt:lpstr>Jodey_Arrington</vt:lpstr>
      <vt:lpstr>John_Carter</vt:lpstr>
      <vt:lpstr>Jon_Bonck</vt:lpstr>
      <vt:lpstr>Jonathan_Mitchell</vt:lpstr>
      <vt:lpstr>Jordan_Wheatley</vt:lpstr>
      <vt:lpstr>Josh_Cortez</vt:lpstr>
      <vt:lpstr>Julie_Johnson</vt:lpstr>
      <vt:lpstr>Keith_Self</vt:lpstr>
      <vt:lpstr>Kenneth_Morgan_Aguilera</vt:lpstr>
      <vt:lpstr>Kyle_Rable</vt:lpstr>
      <vt:lpstr>Kyle_Sinclair</vt:lpstr>
      <vt:lpstr>Lance_Gooden</vt:lpstr>
      <vt:lpstr>Laura_Jones</vt:lpstr>
      <vt:lpstr>Lauren_Peña</vt:lpstr>
      <vt:lpstr>Lizzie_Fletcher</vt:lpstr>
      <vt:lpstr>Marc_Veasey</vt:lpstr>
      <vt:lpstr>Mario_Morales</vt:lpstr>
      <vt:lpstr>Mark_Nair</vt:lpstr>
      <vt:lpstr>Marquette_Greene_Scott</vt:lpstr>
      <vt:lpstr>Martin_Etwop</vt:lpstr>
      <vt:lpstr>Marvalette_Hunter</vt:lpstr>
      <vt:lpstr>Masika_Ray</vt:lpstr>
      <vt:lpstr>Mauro_Garza</vt:lpstr>
      <vt:lpstr>Melissa_McDonough</vt:lpstr>
      <vt:lpstr>Michael_Cloud</vt:lpstr>
      <vt:lpstr>Monica_De_La_Cruz</vt:lpstr>
      <vt:lpstr>Monty_Montañez</vt:lpstr>
      <vt:lpstr>N._Lee_Plumb</vt:lpstr>
      <vt:lpstr>Nathaniel_Moran</vt:lpstr>
      <vt:lpstr>Nehls</vt:lpstr>
      <vt:lpstr>Pat_Fallon</vt:lpstr>
      <vt:lpstr>Pedro_Ruiz</vt:lpstr>
      <vt:lpstr>Pete_Sessions</vt:lpstr>
      <vt:lpstr>Randy_Weber</vt:lpstr>
      <vt:lpstr>Robert_Brown</vt:lpstr>
      <vt:lpstr>Roger_Williams</vt:lpstr>
      <vt:lpstr>Ronny_Jackson</vt:lpstr>
      <vt:lpstr>Ruth_Torres</vt:lpstr>
      <vt:lpstr>Ryan_Binkley</vt:lpstr>
      <vt:lpstr>Ryan_Krause</vt:lpstr>
      <vt:lpstr>Shaun_Finnie</vt:lpstr>
      <vt:lpstr>Steve_Toth</vt:lpstr>
      <vt:lpstr>Steven_Shook</vt:lpstr>
      <vt:lpstr>Steven_Wright</vt:lpstr>
      <vt:lpstr>Sylvia_Garcia</vt:lpstr>
      <vt:lpstr>Tanya_Lloyd</vt:lpstr>
      <vt:lpstr>Thomas_Manning</vt:lpstr>
      <vt:lpstr>Thurman_Bartie</vt:lpstr>
      <vt:lpstr>Troy_McCullough</vt:lpstr>
      <vt:lpstr>Valentina_Gomez</vt:lpstr>
      <vt:lpstr>Veronica_Escobar</vt:lpstr>
      <vt:lpstr>Vicente_Gonzalez</vt:lpstr>
      <vt:lpstr>William_Marks</vt:lpstr>
      <vt:lpstr>Zeke_Enriquez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Deffendall</cp:lastModifiedBy>
  <dcterms:created xsi:type="dcterms:W3CDTF">2025-08-27T12:55:11Z</dcterms:created>
  <dcterms:modified xsi:type="dcterms:W3CDTF">2025-11-09T20:44:35Z</dcterms:modified>
</cp:coreProperties>
</file>