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casillasolvera/Desktop/"/>
    </mc:Choice>
  </mc:AlternateContent>
  <xr:revisionPtr revIDLastSave="0" documentId="8_{84BB34DF-59B6-8141-920D-AE9B3801C791}" xr6:coauthVersionLast="46" xr6:coauthVersionMax="46" xr10:uidLastSave="{00000000-0000-0000-0000-000000000000}"/>
  <bookViews>
    <workbookView xWindow="3520" yWindow="760" windowWidth="42040" windowHeight="24660" xr2:uid="{00000000-000D-0000-FFFF-FFFF00000000}"/>
  </bookViews>
  <sheets>
    <sheet name="Págin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3" i="1" l="1"/>
  <c r="C163" i="1"/>
  <c r="E163" i="1" s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Q151" i="1"/>
  <c r="Q139" i="1"/>
  <c r="Q127" i="1"/>
  <c r="Q115" i="1"/>
  <c r="Q116" i="1" s="1"/>
  <c r="Q117" i="1" s="1"/>
  <c r="Q103" i="1"/>
  <c r="Q91" i="1"/>
  <c r="Q79" i="1"/>
  <c r="Q67" i="1"/>
  <c r="Q68" i="1" s="1"/>
  <c r="Q69" i="1" s="1"/>
  <c r="Q55" i="1"/>
  <c r="Q43" i="1"/>
  <c r="Q31" i="1"/>
  <c r="Q19" i="1"/>
  <c r="Q20" i="1" s="1"/>
  <c r="Q21" i="1" s="1"/>
  <c r="Q7" i="1"/>
  <c r="Q8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H162" i="1"/>
  <c r="G162" i="1"/>
  <c r="V162" i="1" s="1"/>
  <c r="H161" i="1"/>
  <c r="G161" i="1"/>
  <c r="V161" i="1" s="1"/>
  <c r="H160" i="1"/>
  <c r="G160" i="1"/>
  <c r="V160" i="1" s="1"/>
  <c r="H159" i="1"/>
  <c r="G159" i="1"/>
  <c r="V159" i="1" s="1"/>
  <c r="H158" i="1"/>
  <c r="G158" i="1"/>
  <c r="V158" i="1" s="1"/>
  <c r="H157" i="1"/>
  <c r="G157" i="1"/>
  <c r="V157" i="1" s="1"/>
  <c r="H156" i="1"/>
  <c r="G156" i="1"/>
  <c r="V156" i="1" s="1"/>
  <c r="H155" i="1"/>
  <c r="G155" i="1"/>
  <c r="V155" i="1" s="1"/>
  <c r="H154" i="1"/>
  <c r="G154" i="1"/>
  <c r="V154" i="1" s="1"/>
  <c r="H153" i="1"/>
  <c r="G153" i="1"/>
  <c r="V153" i="1" s="1"/>
  <c r="H152" i="1"/>
  <c r="G152" i="1"/>
  <c r="V152" i="1" s="1"/>
  <c r="H151" i="1"/>
  <c r="G151" i="1"/>
  <c r="V151" i="1" s="1"/>
  <c r="H150" i="1"/>
  <c r="G150" i="1"/>
  <c r="V150" i="1" s="1"/>
  <c r="H149" i="1"/>
  <c r="G149" i="1"/>
  <c r="V149" i="1" s="1"/>
  <c r="H148" i="1"/>
  <c r="G148" i="1"/>
  <c r="V148" i="1" s="1"/>
  <c r="H147" i="1"/>
  <c r="G147" i="1"/>
  <c r="V147" i="1" s="1"/>
  <c r="H146" i="1"/>
  <c r="G146" i="1"/>
  <c r="V146" i="1" s="1"/>
  <c r="H145" i="1"/>
  <c r="G145" i="1"/>
  <c r="V145" i="1" s="1"/>
  <c r="H144" i="1"/>
  <c r="G144" i="1"/>
  <c r="V144" i="1" s="1"/>
  <c r="H143" i="1"/>
  <c r="G143" i="1"/>
  <c r="V143" i="1" s="1"/>
  <c r="H142" i="1"/>
  <c r="G142" i="1"/>
  <c r="V142" i="1" s="1"/>
  <c r="H141" i="1"/>
  <c r="G141" i="1"/>
  <c r="V141" i="1" s="1"/>
  <c r="H140" i="1"/>
  <c r="G140" i="1"/>
  <c r="V140" i="1" s="1"/>
  <c r="H139" i="1"/>
  <c r="G139" i="1"/>
  <c r="V139" i="1" s="1"/>
  <c r="H138" i="1"/>
  <c r="G138" i="1"/>
  <c r="V138" i="1" s="1"/>
  <c r="H137" i="1"/>
  <c r="G137" i="1"/>
  <c r="V137" i="1" s="1"/>
  <c r="H136" i="1"/>
  <c r="G136" i="1"/>
  <c r="V136" i="1" s="1"/>
  <c r="H135" i="1"/>
  <c r="G135" i="1"/>
  <c r="V135" i="1" s="1"/>
  <c r="H134" i="1"/>
  <c r="G134" i="1"/>
  <c r="V134" i="1" s="1"/>
  <c r="H133" i="1"/>
  <c r="G133" i="1"/>
  <c r="V133" i="1" s="1"/>
  <c r="H132" i="1"/>
  <c r="G132" i="1"/>
  <c r="V132" i="1" s="1"/>
  <c r="H131" i="1"/>
  <c r="G131" i="1"/>
  <c r="V131" i="1" s="1"/>
  <c r="H130" i="1"/>
  <c r="G130" i="1"/>
  <c r="V130" i="1" s="1"/>
  <c r="H129" i="1"/>
  <c r="G129" i="1"/>
  <c r="V129" i="1" s="1"/>
  <c r="H128" i="1"/>
  <c r="G128" i="1"/>
  <c r="V128" i="1" s="1"/>
  <c r="H127" i="1"/>
  <c r="G127" i="1"/>
  <c r="V127" i="1" s="1"/>
  <c r="H126" i="1"/>
  <c r="G126" i="1"/>
  <c r="V126" i="1" s="1"/>
  <c r="H125" i="1"/>
  <c r="G125" i="1"/>
  <c r="V125" i="1" s="1"/>
  <c r="H124" i="1"/>
  <c r="G124" i="1"/>
  <c r="V124" i="1" s="1"/>
  <c r="H123" i="1"/>
  <c r="G123" i="1"/>
  <c r="V123" i="1" s="1"/>
  <c r="H122" i="1"/>
  <c r="G122" i="1"/>
  <c r="V122" i="1" s="1"/>
  <c r="H121" i="1"/>
  <c r="G121" i="1"/>
  <c r="V121" i="1" s="1"/>
  <c r="H120" i="1"/>
  <c r="G120" i="1"/>
  <c r="V120" i="1" s="1"/>
  <c r="H119" i="1"/>
  <c r="G119" i="1"/>
  <c r="V119" i="1" s="1"/>
  <c r="H118" i="1"/>
  <c r="G118" i="1"/>
  <c r="V118" i="1" s="1"/>
  <c r="H117" i="1"/>
  <c r="G117" i="1"/>
  <c r="V117" i="1" s="1"/>
  <c r="H116" i="1"/>
  <c r="G116" i="1"/>
  <c r="V116" i="1" s="1"/>
  <c r="H115" i="1"/>
  <c r="G115" i="1"/>
  <c r="V115" i="1" s="1"/>
  <c r="H114" i="1"/>
  <c r="G114" i="1"/>
  <c r="V114" i="1" s="1"/>
  <c r="H113" i="1"/>
  <c r="G113" i="1"/>
  <c r="V113" i="1" s="1"/>
  <c r="H112" i="1"/>
  <c r="G112" i="1"/>
  <c r="V112" i="1" s="1"/>
  <c r="H111" i="1"/>
  <c r="G111" i="1"/>
  <c r="V111" i="1" s="1"/>
  <c r="H110" i="1"/>
  <c r="G110" i="1"/>
  <c r="V110" i="1" s="1"/>
  <c r="H109" i="1"/>
  <c r="G109" i="1"/>
  <c r="V109" i="1" s="1"/>
  <c r="H108" i="1"/>
  <c r="G108" i="1"/>
  <c r="V108" i="1" s="1"/>
  <c r="H107" i="1"/>
  <c r="G107" i="1"/>
  <c r="V107" i="1" s="1"/>
  <c r="H106" i="1"/>
  <c r="G106" i="1"/>
  <c r="V106" i="1" s="1"/>
  <c r="H105" i="1"/>
  <c r="G105" i="1"/>
  <c r="V105" i="1" s="1"/>
  <c r="H104" i="1"/>
  <c r="G104" i="1"/>
  <c r="V104" i="1" s="1"/>
  <c r="H103" i="1"/>
  <c r="G103" i="1"/>
  <c r="V103" i="1" s="1"/>
  <c r="H102" i="1"/>
  <c r="G102" i="1"/>
  <c r="V102" i="1" s="1"/>
  <c r="H101" i="1"/>
  <c r="G101" i="1"/>
  <c r="V101" i="1" s="1"/>
  <c r="H100" i="1"/>
  <c r="G100" i="1"/>
  <c r="V100" i="1" s="1"/>
  <c r="H99" i="1"/>
  <c r="G99" i="1"/>
  <c r="V99" i="1" s="1"/>
  <c r="H98" i="1"/>
  <c r="G98" i="1"/>
  <c r="V98" i="1" s="1"/>
  <c r="H97" i="1"/>
  <c r="G97" i="1"/>
  <c r="V97" i="1" s="1"/>
  <c r="H96" i="1"/>
  <c r="G96" i="1"/>
  <c r="V96" i="1" s="1"/>
  <c r="H95" i="1"/>
  <c r="G95" i="1"/>
  <c r="V95" i="1" s="1"/>
  <c r="H94" i="1"/>
  <c r="G94" i="1"/>
  <c r="V94" i="1" s="1"/>
  <c r="H93" i="1"/>
  <c r="G93" i="1"/>
  <c r="V93" i="1" s="1"/>
  <c r="H92" i="1"/>
  <c r="G92" i="1"/>
  <c r="V92" i="1" s="1"/>
  <c r="H91" i="1"/>
  <c r="G91" i="1"/>
  <c r="V91" i="1" s="1"/>
  <c r="H90" i="1"/>
  <c r="G90" i="1"/>
  <c r="V90" i="1" s="1"/>
  <c r="H89" i="1"/>
  <c r="G89" i="1"/>
  <c r="V89" i="1" s="1"/>
  <c r="H88" i="1"/>
  <c r="G88" i="1"/>
  <c r="V88" i="1" s="1"/>
  <c r="H87" i="1"/>
  <c r="G87" i="1"/>
  <c r="V87" i="1" s="1"/>
  <c r="H86" i="1"/>
  <c r="G86" i="1"/>
  <c r="V86" i="1" s="1"/>
  <c r="H85" i="1"/>
  <c r="G85" i="1"/>
  <c r="V85" i="1" s="1"/>
  <c r="H84" i="1"/>
  <c r="G84" i="1"/>
  <c r="V84" i="1" s="1"/>
  <c r="H83" i="1"/>
  <c r="G83" i="1"/>
  <c r="V83" i="1" s="1"/>
  <c r="H82" i="1"/>
  <c r="G82" i="1"/>
  <c r="V82" i="1" s="1"/>
  <c r="H81" i="1"/>
  <c r="G81" i="1"/>
  <c r="V81" i="1" s="1"/>
  <c r="H80" i="1"/>
  <c r="G80" i="1"/>
  <c r="V80" i="1" s="1"/>
  <c r="H79" i="1"/>
  <c r="G79" i="1"/>
  <c r="V79" i="1" s="1"/>
  <c r="H78" i="1"/>
  <c r="G78" i="1"/>
  <c r="V78" i="1" s="1"/>
  <c r="H77" i="1"/>
  <c r="G77" i="1"/>
  <c r="V77" i="1" s="1"/>
  <c r="H76" i="1"/>
  <c r="G76" i="1"/>
  <c r="V76" i="1" s="1"/>
  <c r="H75" i="1"/>
  <c r="G75" i="1"/>
  <c r="V75" i="1" s="1"/>
  <c r="H74" i="1"/>
  <c r="G74" i="1"/>
  <c r="V74" i="1" s="1"/>
  <c r="H73" i="1"/>
  <c r="G73" i="1"/>
  <c r="V73" i="1" s="1"/>
  <c r="H72" i="1"/>
  <c r="G72" i="1"/>
  <c r="V72" i="1" s="1"/>
  <c r="H71" i="1"/>
  <c r="G71" i="1"/>
  <c r="V71" i="1" s="1"/>
  <c r="H70" i="1"/>
  <c r="G70" i="1"/>
  <c r="V70" i="1" s="1"/>
  <c r="H69" i="1"/>
  <c r="G69" i="1"/>
  <c r="V69" i="1" s="1"/>
  <c r="H68" i="1"/>
  <c r="G68" i="1"/>
  <c r="V68" i="1" s="1"/>
  <c r="H67" i="1"/>
  <c r="G67" i="1"/>
  <c r="V67" i="1" s="1"/>
  <c r="H66" i="1"/>
  <c r="G66" i="1"/>
  <c r="V66" i="1" s="1"/>
  <c r="H65" i="1"/>
  <c r="G65" i="1"/>
  <c r="V65" i="1" s="1"/>
  <c r="H64" i="1"/>
  <c r="G64" i="1"/>
  <c r="V64" i="1" s="1"/>
  <c r="H63" i="1"/>
  <c r="G63" i="1"/>
  <c r="V63" i="1" s="1"/>
  <c r="H62" i="1"/>
  <c r="G62" i="1"/>
  <c r="V62" i="1" s="1"/>
  <c r="H61" i="1"/>
  <c r="G61" i="1"/>
  <c r="V61" i="1" s="1"/>
  <c r="H60" i="1"/>
  <c r="G60" i="1"/>
  <c r="V60" i="1" s="1"/>
  <c r="H59" i="1"/>
  <c r="G59" i="1"/>
  <c r="V59" i="1" s="1"/>
  <c r="H58" i="1"/>
  <c r="G58" i="1"/>
  <c r="V58" i="1" s="1"/>
  <c r="H57" i="1"/>
  <c r="G57" i="1"/>
  <c r="V57" i="1" s="1"/>
  <c r="H56" i="1"/>
  <c r="G56" i="1"/>
  <c r="V56" i="1" s="1"/>
  <c r="H55" i="1"/>
  <c r="G55" i="1"/>
  <c r="V55" i="1" s="1"/>
  <c r="H54" i="1"/>
  <c r="G54" i="1"/>
  <c r="V54" i="1" s="1"/>
  <c r="H53" i="1"/>
  <c r="G53" i="1"/>
  <c r="V53" i="1" s="1"/>
  <c r="H52" i="1"/>
  <c r="G52" i="1"/>
  <c r="V52" i="1" s="1"/>
  <c r="H51" i="1"/>
  <c r="G51" i="1"/>
  <c r="V51" i="1" s="1"/>
  <c r="H50" i="1"/>
  <c r="G50" i="1"/>
  <c r="V50" i="1" s="1"/>
  <c r="H49" i="1"/>
  <c r="G49" i="1"/>
  <c r="V49" i="1" s="1"/>
  <c r="H48" i="1"/>
  <c r="G48" i="1"/>
  <c r="V48" i="1" s="1"/>
  <c r="H47" i="1"/>
  <c r="G47" i="1"/>
  <c r="V47" i="1" s="1"/>
  <c r="H46" i="1"/>
  <c r="G46" i="1"/>
  <c r="V46" i="1" s="1"/>
  <c r="H45" i="1"/>
  <c r="G45" i="1"/>
  <c r="V45" i="1" s="1"/>
  <c r="H44" i="1"/>
  <c r="G44" i="1"/>
  <c r="V44" i="1" s="1"/>
  <c r="H43" i="1"/>
  <c r="G43" i="1"/>
  <c r="V43" i="1" s="1"/>
  <c r="H42" i="1"/>
  <c r="G42" i="1"/>
  <c r="V42" i="1" s="1"/>
  <c r="H41" i="1"/>
  <c r="G41" i="1"/>
  <c r="V41" i="1" s="1"/>
  <c r="H40" i="1"/>
  <c r="G40" i="1"/>
  <c r="V40" i="1" s="1"/>
  <c r="H39" i="1"/>
  <c r="G39" i="1"/>
  <c r="V39" i="1" s="1"/>
  <c r="H38" i="1"/>
  <c r="G38" i="1"/>
  <c r="V38" i="1" s="1"/>
  <c r="H37" i="1"/>
  <c r="G37" i="1"/>
  <c r="V37" i="1" s="1"/>
  <c r="H36" i="1"/>
  <c r="G36" i="1"/>
  <c r="V36" i="1" s="1"/>
  <c r="H35" i="1"/>
  <c r="G35" i="1"/>
  <c r="V35" i="1" s="1"/>
  <c r="H34" i="1"/>
  <c r="G34" i="1"/>
  <c r="V34" i="1" s="1"/>
  <c r="H33" i="1"/>
  <c r="G33" i="1"/>
  <c r="V33" i="1" s="1"/>
  <c r="H32" i="1"/>
  <c r="G32" i="1"/>
  <c r="V32" i="1" s="1"/>
  <c r="H31" i="1"/>
  <c r="G31" i="1"/>
  <c r="V31" i="1" s="1"/>
  <c r="H30" i="1"/>
  <c r="G30" i="1"/>
  <c r="V30" i="1" s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Q56" i="1" l="1"/>
  <c r="Q57" i="1" s="1"/>
  <c r="Q58" i="1" s="1"/>
  <c r="Q104" i="1"/>
  <c r="Q105" i="1" s="1"/>
  <c r="Q152" i="1"/>
  <c r="Q153" i="1" s="1"/>
  <c r="Q154" i="1" s="1"/>
  <c r="Q44" i="1"/>
  <c r="Q45" i="1" s="1"/>
  <c r="Q92" i="1"/>
  <c r="Q93" i="1" s="1"/>
  <c r="Q94" i="1" s="1"/>
  <c r="Q140" i="1"/>
  <c r="Q141" i="1" s="1"/>
  <c r="Q32" i="1"/>
  <c r="Q33" i="1" s="1"/>
  <c r="Q34" i="1" s="1"/>
  <c r="Q80" i="1"/>
  <c r="Q81" i="1" s="1"/>
  <c r="Q128" i="1"/>
  <c r="Q129" i="1" s="1"/>
  <c r="Q130" i="1" s="1"/>
  <c r="Q118" i="1"/>
  <c r="Q106" i="1"/>
  <c r="Q70" i="1"/>
  <c r="Q22" i="1"/>
  <c r="Q9" i="1"/>
  <c r="O4" i="1"/>
  <c r="I59" i="1"/>
  <c r="I65" i="1"/>
  <c r="O3" i="1"/>
  <c r="I57" i="1"/>
  <c r="J57" i="1"/>
  <c r="J59" i="1"/>
  <c r="J61" i="1"/>
  <c r="J65" i="1"/>
  <c r="J79" i="1"/>
  <c r="J83" i="1"/>
  <c r="J63" i="1"/>
  <c r="J87" i="1"/>
  <c r="I54" i="1"/>
  <c r="I56" i="1"/>
  <c r="I58" i="1"/>
  <c r="I60" i="1"/>
  <c r="I62" i="1"/>
  <c r="I64" i="1"/>
  <c r="I78" i="1"/>
  <c r="I80" i="1"/>
  <c r="I82" i="1"/>
  <c r="I84" i="1"/>
  <c r="I86" i="1"/>
  <c r="I88" i="1"/>
  <c r="J138" i="1"/>
  <c r="K126" i="1"/>
  <c r="K138" i="1"/>
  <c r="I61" i="1"/>
  <c r="I63" i="1"/>
  <c r="J54" i="1"/>
  <c r="J56" i="1"/>
  <c r="J58" i="1"/>
  <c r="J60" i="1"/>
  <c r="J62" i="1"/>
  <c r="J64" i="1"/>
  <c r="J78" i="1"/>
  <c r="J80" i="1"/>
  <c r="J82" i="1"/>
  <c r="J84" i="1"/>
  <c r="J86" i="1"/>
  <c r="J88" i="1"/>
  <c r="I55" i="1"/>
  <c r="I79" i="1"/>
  <c r="I81" i="1"/>
  <c r="I83" i="1"/>
  <c r="I85" i="1"/>
  <c r="I87" i="1"/>
  <c r="I89" i="1"/>
  <c r="I126" i="1"/>
  <c r="J55" i="1"/>
  <c r="J81" i="1"/>
  <c r="J85" i="1"/>
  <c r="J89" i="1"/>
  <c r="J126" i="1"/>
  <c r="I138" i="1"/>
  <c r="Q46" i="1" l="1"/>
  <c r="Q47" i="1" s="1"/>
  <c r="Q142" i="1"/>
  <c r="Q82" i="1"/>
  <c r="Q155" i="1"/>
  <c r="Q131" i="1"/>
  <c r="Q119" i="1"/>
  <c r="Q107" i="1"/>
  <c r="Q95" i="1"/>
  <c r="Q71" i="1"/>
  <c r="Q59" i="1"/>
  <c r="Q35" i="1"/>
  <c r="Q23" i="1"/>
  <c r="Q10" i="1"/>
  <c r="N159" i="1"/>
  <c r="P159" i="1" s="1"/>
  <c r="N155" i="1"/>
  <c r="P155" i="1" s="1"/>
  <c r="N151" i="1"/>
  <c r="P151" i="1" s="1"/>
  <c r="N147" i="1"/>
  <c r="P147" i="1" s="1"/>
  <c r="N143" i="1"/>
  <c r="P143" i="1" s="1"/>
  <c r="N139" i="1"/>
  <c r="P139" i="1" s="1"/>
  <c r="N135" i="1"/>
  <c r="P135" i="1" s="1"/>
  <c r="N131" i="1"/>
  <c r="P131" i="1" s="1"/>
  <c r="N127" i="1"/>
  <c r="P127" i="1" s="1"/>
  <c r="N123" i="1"/>
  <c r="P123" i="1" s="1"/>
  <c r="N119" i="1"/>
  <c r="P119" i="1" s="1"/>
  <c r="N115" i="1"/>
  <c r="P115" i="1" s="1"/>
  <c r="N111" i="1"/>
  <c r="P111" i="1" s="1"/>
  <c r="N107" i="1"/>
  <c r="P107" i="1" s="1"/>
  <c r="N103" i="1"/>
  <c r="P103" i="1" s="1"/>
  <c r="N99" i="1"/>
  <c r="P99" i="1" s="1"/>
  <c r="N95" i="1"/>
  <c r="P95" i="1" s="1"/>
  <c r="N91" i="1"/>
  <c r="P91" i="1" s="1"/>
  <c r="N87" i="1"/>
  <c r="P87" i="1" s="1"/>
  <c r="N83" i="1"/>
  <c r="P83" i="1" s="1"/>
  <c r="N79" i="1"/>
  <c r="P79" i="1" s="1"/>
  <c r="N75" i="1"/>
  <c r="P75" i="1" s="1"/>
  <c r="N71" i="1"/>
  <c r="P71" i="1" s="1"/>
  <c r="N67" i="1"/>
  <c r="P67" i="1" s="1"/>
  <c r="N63" i="1"/>
  <c r="P63" i="1" s="1"/>
  <c r="N59" i="1"/>
  <c r="P59" i="1" s="1"/>
  <c r="N55" i="1"/>
  <c r="P55" i="1" s="1"/>
  <c r="N51" i="1"/>
  <c r="P51" i="1" s="1"/>
  <c r="N47" i="1"/>
  <c r="P47" i="1" s="1"/>
  <c r="N43" i="1"/>
  <c r="P43" i="1" s="1"/>
  <c r="N39" i="1"/>
  <c r="P39" i="1" s="1"/>
  <c r="N35" i="1"/>
  <c r="P35" i="1" s="1"/>
  <c r="N31" i="1"/>
  <c r="P31" i="1" s="1"/>
  <c r="N27" i="1"/>
  <c r="P27" i="1" s="1"/>
  <c r="N23" i="1"/>
  <c r="P23" i="1" s="1"/>
  <c r="N19" i="1"/>
  <c r="P19" i="1" s="1"/>
  <c r="N15" i="1"/>
  <c r="P15" i="1" s="1"/>
  <c r="N11" i="1"/>
  <c r="P11" i="1" s="1"/>
  <c r="N7" i="1"/>
  <c r="P7" i="1" s="1"/>
  <c r="N162" i="1"/>
  <c r="P162" i="1" s="1"/>
  <c r="N157" i="1"/>
  <c r="P157" i="1" s="1"/>
  <c r="N152" i="1"/>
  <c r="P152" i="1" s="1"/>
  <c r="N146" i="1"/>
  <c r="P146" i="1" s="1"/>
  <c r="N141" i="1"/>
  <c r="P141" i="1" s="1"/>
  <c r="N136" i="1"/>
  <c r="P136" i="1" s="1"/>
  <c r="N130" i="1"/>
  <c r="P130" i="1" s="1"/>
  <c r="N125" i="1"/>
  <c r="P125" i="1" s="1"/>
  <c r="N120" i="1"/>
  <c r="P120" i="1" s="1"/>
  <c r="N114" i="1"/>
  <c r="P114" i="1" s="1"/>
  <c r="N109" i="1"/>
  <c r="P109" i="1" s="1"/>
  <c r="N104" i="1"/>
  <c r="P104" i="1" s="1"/>
  <c r="N98" i="1"/>
  <c r="P98" i="1" s="1"/>
  <c r="N93" i="1"/>
  <c r="P93" i="1" s="1"/>
  <c r="N88" i="1"/>
  <c r="P88" i="1" s="1"/>
  <c r="N82" i="1"/>
  <c r="P82" i="1" s="1"/>
  <c r="N77" i="1"/>
  <c r="P77" i="1" s="1"/>
  <c r="N72" i="1"/>
  <c r="P72" i="1" s="1"/>
  <c r="N66" i="1"/>
  <c r="P66" i="1" s="1"/>
  <c r="N61" i="1"/>
  <c r="P61" i="1" s="1"/>
  <c r="N56" i="1"/>
  <c r="P56" i="1" s="1"/>
  <c r="N50" i="1"/>
  <c r="P50" i="1" s="1"/>
  <c r="N45" i="1"/>
  <c r="P45" i="1" s="1"/>
  <c r="N40" i="1"/>
  <c r="P40" i="1" s="1"/>
  <c r="N34" i="1"/>
  <c r="P34" i="1" s="1"/>
  <c r="N29" i="1"/>
  <c r="P29" i="1" s="1"/>
  <c r="N24" i="1"/>
  <c r="P24" i="1" s="1"/>
  <c r="N18" i="1"/>
  <c r="P18" i="1" s="1"/>
  <c r="N13" i="1"/>
  <c r="P13" i="1" s="1"/>
  <c r="N8" i="1"/>
  <c r="P8" i="1" s="1"/>
  <c r="N161" i="1"/>
  <c r="P161" i="1" s="1"/>
  <c r="N156" i="1"/>
  <c r="P156" i="1" s="1"/>
  <c r="N150" i="1"/>
  <c r="P150" i="1" s="1"/>
  <c r="N145" i="1"/>
  <c r="P145" i="1" s="1"/>
  <c r="N140" i="1"/>
  <c r="P140" i="1" s="1"/>
  <c r="N134" i="1"/>
  <c r="P134" i="1" s="1"/>
  <c r="N129" i="1"/>
  <c r="P129" i="1" s="1"/>
  <c r="N124" i="1"/>
  <c r="P124" i="1" s="1"/>
  <c r="N118" i="1"/>
  <c r="P118" i="1" s="1"/>
  <c r="N113" i="1"/>
  <c r="P113" i="1" s="1"/>
  <c r="N108" i="1"/>
  <c r="P108" i="1" s="1"/>
  <c r="N102" i="1"/>
  <c r="P102" i="1" s="1"/>
  <c r="N97" i="1"/>
  <c r="P97" i="1" s="1"/>
  <c r="N92" i="1"/>
  <c r="P92" i="1" s="1"/>
  <c r="N86" i="1"/>
  <c r="P86" i="1" s="1"/>
  <c r="N81" i="1"/>
  <c r="P81" i="1" s="1"/>
  <c r="N76" i="1"/>
  <c r="P76" i="1" s="1"/>
  <c r="N70" i="1"/>
  <c r="P70" i="1" s="1"/>
  <c r="N65" i="1"/>
  <c r="P65" i="1" s="1"/>
  <c r="N60" i="1"/>
  <c r="P60" i="1" s="1"/>
  <c r="N54" i="1"/>
  <c r="P54" i="1" s="1"/>
  <c r="N49" i="1"/>
  <c r="P49" i="1" s="1"/>
  <c r="N44" i="1"/>
  <c r="P44" i="1" s="1"/>
  <c r="N38" i="1"/>
  <c r="P38" i="1" s="1"/>
  <c r="N33" i="1"/>
  <c r="P33" i="1" s="1"/>
  <c r="N28" i="1"/>
  <c r="P28" i="1" s="1"/>
  <c r="N22" i="1"/>
  <c r="P22" i="1" s="1"/>
  <c r="N17" i="1"/>
  <c r="P17" i="1" s="1"/>
  <c r="N12" i="1"/>
  <c r="P12" i="1" s="1"/>
  <c r="N6" i="1"/>
  <c r="P6" i="1" s="1"/>
  <c r="N153" i="1"/>
  <c r="P153" i="1" s="1"/>
  <c r="N142" i="1"/>
  <c r="P142" i="1" s="1"/>
  <c r="N132" i="1"/>
  <c r="P132" i="1" s="1"/>
  <c r="N121" i="1"/>
  <c r="P121" i="1" s="1"/>
  <c r="N110" i="1"/>
  <c r="P110" i="1" s="1"/>
  <c r="N100" i="1"/>
  <c r="P100" i="1" s="1"/>
  <c r="N89" i="1"/>
  <c r="P89" i="1" s="1"/>
  <c r="N78" i="1"/>
  <c r="P78" i="1" s="1"/>
  <c r="N68" i="1"/>
  <c r="P68" i="1" s="1"/>
  <c r="N57" i="1"/>
  <c r="P57" i="1" s="1"/>
  <c r="N46" i="1"/>
  <c r="P46" i="1" s="1"/>
  <c r="N36" i="1"/>
  <c r="P36" i="1" s="1"/>
  <c r="N25" i="1"/>
  <c r="P25" i="1" s="1"/>
  <c r="N14" i="1"/>
  <c r="P14" i="1" s="1"/>
  <c r="N158" i="1"/>
  <c r="P158" i="1" s="1"/>
  <c r="N148" i="1"/>
  <c r="P148" i="1" s="1"/>
  <c r="N137" i="1"/>
  <c r="P137" i="1" s="1"/>
  <c r="N116" i="1"/>
  <c r="P116" i="1" s="1"/>
  <c r="N105" i="1"/>
  <c r="P105" i="1" s="1"/>
  <c r="N84" i="1"/>
  <c r="P84" i="1" s="1"/>
  <c r="N73" i="1"/>
  <c r="P73" i="1" s="1"/>
  <c r="N62" i="1"/>
  <c r="P62" i="1" s="1"/>
  <c r="N52" i="1"/>
  <c r="P52" i="1" s="1"/>
  <c r="N41" i="1"/>
  <c r="P41" i="1" s="1"/>
  <c r="N30" i="1"/>
  <c r="P30" i="1" s="1"/>
  <c r="N20" i="1"/>
  <c r="P20" i="1" s="1"/>
  <c r="N9" i="1"/>
  <c r="P9" i="1" s="1"/>
  <c r="N154" i="1"/>
  <c r="P154" i="1" s="1"/>
  <c r="N133" i="1"/>
  <c r="P133" i="1" s="1"/>
  <c r="N112" i="1"/>
  <c r="P112" i="1" s="1"/>
  <c r="N90" i="1"/>
  <c r="P90" i="1" s="1"/>
  <c r="N69" i="1"/>
  <c r="P69" i="1" s="1"/>
  <c r="N48" i="1"/>
  <c r="P48" i="1" s="1"/>
  <c r="N26" i="1"/>
  <c r="P26" i="1" s="1"/>
  <c r="N160" i="1"/>
  <c r="P160" i="1" s="1"/>
  <c r="N149" i="1"/>
  <c r="P149" i="1" s="1"/>
  <c r="N138" i="1"/>
  <c r="P138" i="1" s="1"/>
  <c r="N128" i="1"/>
  <c r="P128" i="1" s="1"/>
  <c r="N117" i="1"/>
  <c r="P117" i="1" s="1"/>
  <c r="N106" i="1"/>
  <c r="P106" i="1" s="1"/>
  <c r="N96" i="1"/>
  <c r="P96" i="1" s="1"/>
  <c r="N85" i="1"/>
  <c r="P85" i="1" s="1"/>
  <c r="N74" i="1"/>
  <c r="P74" i="1" s="1"/>
  <c r="N64" i="1"/>
  <c r="P64" i="1" s="1"/>
  <c r="N53" i="1"/>
  <c r="P53" i="1" s="1"/>
  <c r="N42" i="1"/>
  <c r="P42" i="1" s="1"/>
  <c r="N32" i="1"/>
  <c r="P32" i="1" s="1"/>
  <c r="N21" i="1"/>
  <c r="P21" i="1" s="1"/>
  <c r="N10" i="1"/>
  <c r="P10" i="1" s="1"/>
  <c r="N126" i="1"/>
  <c r="P126" i="1" s="1"/>
  <c r="N94" i="1"/>
  <c r="P94" i="1" s="1"/>
  <c r="N144" i="1"/>
  <c r="P144" i="1" s="1"/>
  <c r="N122" i="1"/>
  <c r="P122" i="1" s="1"/>
  <c r="N101" i="1"/>
  <c r="P101" i="1" s="1"/>
  <c r="N80" i="1"/>
  <c r="P80" i="1" s="1"/>
  <c r="N58" i="1"/>
  <c r="P58" i="1" s="1"/>
  <c r="N37" i="1"/>
  <c r="P37" i="1" s="1"/>
  <c r="N16" i="1"/>
  <c r="P16" i="1" s="1"/>
  <c r="R118" i="1" l="1"/>
  <c r="S118" i="1" s="1"/>
  <c r="R141" i="1"/>
  <c r="S141" i="1" s="1"/>
  <c r="R142" i="1"/>
  <c r="S142" i="1" s="1"/>
  <c r="U142" i="1" s="1"/>
  <c r="R82" i="1"/>
  <c r="S82" i="1" s="1"/>
  <c r="U82" i="1" s="1"/>
  <c r="R130" i="1"/>
  <c r="S130" i="1" s="1"/>
  <c r="U130" i="1" s="1"/>
  <c r="Q143" i="1"/>
  <c r="R152" i="1"/>
  <c r="S152" i="1" s="1"/>
  <c r="U152" i="1" s="1"/>
  <c r="R56" i="1"/>
  <c r="S56" i="1" s="1"/>
  <c r="R128" i="1"/>
  <c r="S128" i="1" s="1"/>
  <c r="R116" i="1"/>
  <c r="S116" i="1" s="1"/>
  <c r="R68" i="1"/>
  <c r="S68" i="1" s="1"/>
  <c r="R20" i="1"/>
  <c r="S20" i="1" s="1"/>
  <c r="R32" i="1"/>
  <c r="S32" i="1" s="1"/>
  <c r="R140" i="1"/>
  <c r="S140" i="1" s="1"/>
  <c r="R92" i="1"/>
  <c r="S92" i="1" s="1"/>
  <c r="R44" i="1"/>
  <c r="S44" i="1" s="1"/>
  <c r="U44" i="1" s="1"/>
  <c r="R58" i="1"/>
  <c r="S58" i="1" s="1"/>
  <c r="R154" i="1"/>
  <c r="S154" i="1" s="1"/>
  <c r="R129" i="1"/>
  <c r="S129" i="1" s="1"/>
  <c r="R33" i="1"/>
  <c r="S33" i="1" s="1"/>
  <c r="U33" i="1" s="1"/>
  <c r="R153" i="1"/>
  <c r="S153" i="1" s="1"/>
  <c r="U153" i="1" s="1"/>
  <c r="R57" i="1"/>
  <c r="S57" i="1" s="1"/>
  <c r="R93" i="1"/>
  <c r="S93" i="1" s="1"/>
  <c r="R117" i="1"/>
  <c r="S117" i="1" s="1"/>
  <c r="R69" i="1"/>
  <c r="S69" i="1" s="1"/>
  <c r="U69" i="1" s="1"/>
  <c r="R21" i="1"/>
  <c r="S21" i="1" s="1"/>
  <c r="R34" i="1"/>
  <c r="S34" i="1" s="1"/>
  <c r="Q83" i="1"/>
  <c r="R83" i="1" s="1"/>
  <c r="S83" i="1" s="1"/>
  <c r="U83" i="1" s="1"/>
  <c r="R106" i="1"/>
  <c r="S106" i="1" s="1"/>
  <c r="R45" i="1"/>
  <c r="S45" i="1" s="1"/>
  <c r="R80" i="1"/>
  <c r="S80" i="1" s="1"/>
  <c r="U80" i="1" s="1"/>
  <c r="R81" i="1"/>
  <c r="S81" i="1" s="1"/>
  <c r="U81" i="1" s="1"/>
  <c r="R9" i="1"/>
  <c r="S9" i="1" s="1"/>
  <c r="R150" i="1"/>
  <c r="S150" i="1" s="1"/>
  <c r="R102" i="1"/>
  <c r="S102" i="1" s="1"/>
  <c r="U102" i="1" s="1"/>
  <c r="R54" i="1"/>
  <c r="S54" i="1" s="1"/>
  <c r="U54" i="1" s="1"/>
  <c r="R162" i="1"/>
  <c r="S162" i="1" s="1"/>
  <c r="U162" i="1" s="1"/>
  <c r="R114" i="1"/>
  <c r="S114" i="1" s="1"/>
  <c r="R66" i="1"/>
  <c r="S66" i="1" s="1"/>
  <c r="R18" i="1"/>
  <c r="S18" i="1" s="1"/>
  <c r="R126" i="1"/>
  <c r="S126" i="1" s="1"/>
  <c r="U126" i="1" s="1"/>
  <c r="R78" i="1"/>
  <c r="S78" i="1" s="1"/>
  <c r="R30" i="1"/>
  <c r="S30" i="1" s="1"/>
  <c r="R138" i="1"/>
  <c r="S138" i="1" s="1"/>
  <c r="U138" i="1" s="1"/>
  <c r="R90" i="1"/>
  <c r="S90" i="1" s="1"/>
  <c r="U90" i="1" s="1"/>
  <c r="R42" i="1"/>
  <c r="S42" i="1" s="1"/>
  <c r="R43" i="1"/>
  <c r="S43" i="1" s="1"/>
  <c r="U43" i="1" s="1"/>
  <c r="R139" i="1"/>
  <c r="S139" i="1" s="1"/>
  <c r="U139" i="1" s="1"/>
  <c r="R79" i="1"/>
  <c r="S79" i="1" s="1"/>
  <c r="R19" i="1"/>
  <c r="S19" i="1" s="1"/>
  <c r="R115" i="1"/>
  <c r="S115" i="1" s="1"/>
  <c r="R91" i="1"/>
  <c r="S91" i="1" s="1"/>
  <c r="U91" i="1" s="1"/>
  <c r="R31" i="1"/>
  <c r="S31" i="1" s="1"/>
  <c r="U31" i="1" s="1"/>
  <c r="R127" i="1"/>
  <c r="S127" i="1" s="1"/>
  <c r="R55" i="1"/>
  <c r="S55" i="1" s="1"/>
  <c r="U55" i="1" s="1"/>
  <c r="R103" i="1"/>
  <c r="S103" i="1" s="1"/>
  <c r="U103" i="1" s="1"/>
  <c r="R67" i="1"/>
  <c r="S67" i="1" s="1"/>
  <c r="R151" i="1"/>
  <c r="S151" i="1" s="1"/>
  <c r="R22" i="1"/>
  <c r="S22" i="1" s="1"/>
  <c r="R46" i="1"/>
  <c r="S46" i="1" s="1"/>
  <c r="U46" i="1" s="1"/>
  <c r="R70" i="1"/>
  <c r="S70" i="1" s="1"/>
  <c r="U70" i="1" s="1"/>
  <c r="R94" i="1"/>
  <c r="S94" i="1" s="1"/>
  <c r="R104" i="1"/>
  <c r="S104" i="1" s="1"/>
  <c r="U104" i="1" s="1"/>
  <c r="R105" i="1"/>
  <c r="S105" i="1" s="1"/>
  <c r="U105" i="1" s="1"/>
  <c r="R155" i="1"/>
  <c r="S155" i="1" s="1"/>
  <c r="Q156" i="1"/>
  <c r="R143" i="1"/>
  <c r="S143" i="1" s="1"/>
  <c r="U143" i="1" s="1"/>
  <c r="Q144" i="1"/>
  <c r="R131" i="1"/>
  <c r="S131" i="1" s="1"/>
  <c r="Q132" i="1"/>
  <c r="R119" i="1"/>
  <c r="S119" i="1" s="1"/>
  <c r="U119" i="1" s="1"/>
  <c r="Q120" i="1"/>
  <c r="R107" i="1"/>
  <c r="S107" i="1" s="1"/>
  <c r="Q108" i="1"/>
  <c r="R95" i="1"/>
  <c r="S95" i="1" s="1"/>
  <c r="Q96" i="1"/>
  <c r="R71" i="1"/>
  <c r="S71" i="1" s="1"/>
  <c r="Q72" i="1"/>
  <c r="R59" i="1"/>
  <c r="S59" i="1" s="1"/>
  <c r="Q60" i="1"/>
  <c r="R47" i="1"/>
  <c r="S47" i="1" s="1"/>
  <c r="Q48" i="1"/>
  <c r="R35" i="1"/>
  <c r="S35" i="1" s="1"/>
  <c r="Q36" i="1"/>
  <c r="R23" i="1"/>
  <c r="S23" i="1" s="1"/>
  <c r="Q24" i="1"/>
  <c r="R8" i="1"/>
  <c r="S8" i="1" s="1"/>
  <c r="R6" i="1"/>
  <c r="S6" i="1" s="1"/>
  <c r="R7" i="1"/>
  <c r="S7" i="1" s="1"/>
  <c r="Q11" i="1"/>
  <c r="R10" i="1"/>
  <c r="S10" i="1" s="1"/>
  <c r="U140" i="1" l="1"/>
  <c r="U47" i="1"/>
  <c r="U71" i="1"/>
  <c r="U56" i="1"/>
  <c r="U95" i="1"/>
  <c r="U115" i="1"/>
  <c r="U30" i="1"/>
  <c r="U34" i="1"/>
  <c r="U129" i="1"/>
  <c r="U68" i="1"/>
  <c r="U117" i="1"/>
  <c r="U66" i="1"/>
  <c r="U93" i="1"/>
  <c r="U92" i="1"/>
  <c r="Q84" i="1"/>
  <c r="Q85" i="1" s="1"/>
  <c r="U94" i="1"/>
  <c r="U151" i="1"/>
  <c r="U127" i="1"/>
  <c r="U42" i="1"/>
  <c r="U78" i="1"/>
  <c r="U114" i="1"/>
  <c r="U150" i="1"/>
  <c r="U45" i="1"/>
  <c r="U57" i="1"/>
  <c r="U154" i="1"/>
  <c r="U116" i="1"/>
  <c r="U141" i="1"/>
  <c r="U35" i="1"/>
  <c r="U59" i="1"/>
  <c r="U107" i="1"/>
  <c r="U131" i="1"/>
  <c r="U155" i="1"/>
  <c r="U67" i="1"/>
  <c r="U79" i="1"/>
  <c r="U106" i="1"/>
  <c r="U58" i="1"/>
  <c r="U32" i="1"/>
  <c r="U128" i="1"/>
  <c r="U118" i="1"/>
  <c r="Q157" i="1"/>
  <c r="R156" i="1"/>
  <c r="S156" i="1" s="1"/>
  <c r="Q145" i="1"/>
  <c r="R144" i="1"/>
  <c r="S144" i="1" s="1"/>
  <c r="Q133" i="1"/>
  <c r="R132" i="1"/>
  <c r="S132" i="1" s="1"/>
  <c r="Q121" i="1"/>
  <c r="R120" i="1"/>
  <c r="S120" i="1" s="1"/>
  <c r="Q109" i="1"/>
  <c r="R108" i="1"/>
  <c r="S108" i="1" s="1"/>
  <c r="Q97" i="1"/>
  <c r="R96" i="1"/>
  <c r="S96" i="1" s="1"/>
  <c r="Q73" i="1"/>
  <c r="R72" i="1"/>
  <c r="S72" i="1" s="1"/>
  <c r="U72" i="1" s="1"/>
  <c r="Q61" i="1"/>
  <c r="R60" i="1"/>
  <c r="S60" i="1" s="1"/>
  <c r="Q49" i="1"/>
  <c r="R48" i="1"/>
  <c r="S48" i="1" s="1"/>
  <c r="U48" i="1" s="1"/>
  <c r="Q37" i="1"/>
  <c r="R36" i="1"/>
  <c r="S36" i="1" s="1"/>
  <c r="Q25" i="1"/>
  <c r="R24" i="1"/>
  <c r="S24" i="1" s="1"/>
  <c r="Q12" i="1"/>
  <c r="R11" i="1"/>
  <c r="S11" i="1" s="1"/>
  <c r="U144" i="1" l="1"/>
  <c r="U120" i="1"/>
  <c r="U60" i="1"/>
  <c r="R84" i="1"/>
  <c r="S84" i="1" s="1"/>
  <c r="U84" i="1" s="1"/>
  <c r="U156" i="1"/>
  <c r="U36" i="1"/>
  <c r="U108" i="1"/>
  <c r="U132" i="1"/>
  <c r="R157" i="1"/>
  <c r="S157" i="1" s="1"/>
  <c r="Q158" i="1"/>
  <c r="R145" i="1"/>
  <c r="S145" i="1" s="1"/>
  <c r="Q146" i="1"/>
  <c r="R133" i="1"/>
  <c r="S133" i="1" s="1"/>
  <c r="Q134" i="1"/>
  <c r="R121" i="1"/>
  <c r="S121" i="1" s="1"/>
  <c r="Q122" i="1"/>
  <c r="R109" i="1"/>
  <c r="S109" i="1" s="1"/>
  <c r="Q110" i="1"/>
  <c r="R97" i="1"/>
  <c r="S97" i="1" s="1"/>
  <c r="Q98" i="1"/>
  <c r="R85" i="1"/>
  <c r="S85" i="1" s="1"/>
  <c r="Q86" i="1"/>
  <c r="R73" i="1"/>
  <c r="S73" i="1" s="1"/>
  <c r="Q74" i="1"/>
  <c r="R61" i="1"/>
  <c r="S61" i="1" s="1"/>
  <c r="Q62" i="1"/>
  <c r="R49" i="1"/>
  <c r="S49" i="1" s="1"/>
  <c r="Q50" i="1"/>
  <c r="R37" i="1"/>
  <c r="S37" i="1" s="1"/>
  <c r="Q38" i="1"/>
  <c r="R25" i="1"/>
  <c r="S25" i="1" s="1"/>
  <c r="Q26" i="1"/>
  <c r="Q13" i="1"/>
  <c r="R12" i="1"/>
  <c r="S12" i="1" s="1"/>
  <c r="U37" i="1" l="1"/>
  <c r="U61" i="1"/>
  <c r="U85" i="1"/>
  <c r="U109" i="1"/>
  <c r="U133" i="1"/>
  <c r="U157" i="1"/>
  <c r="U73" i="1"/>
  <c r="U121" i="1"/>
  <c r="U145" i="1"/>
  <c r="U49" i="1"/>
  <c r="U97" i="1"/>
  <c r="U96" i="1"/>
  <c r="Q159" i="1"/>
  <c r="R158" i="1"/>
  <c r="S158" i="1" s="1"/>
  <c r="Q147" i="1"/>
  <c r="R146" i="1"/>
  <c r="S146" i="1" s="1"/>
  <c r="Q135" i="1"/>
  <c r="R134" i="1"/>
  <c r="S134" i="1" s="1"/>
  <c r="Q123" i="1"/>
  <c r="R122" i="1"/>
  <c r="S122" i="1" s="1"/>
  <c r="Q111" i="1"/>
  <c r="R110" i="1"/>
  <c r="S110" i="1" s="1"/>
  <c r="Q99" i="1"/>
  <c r="R98" i="1"/>
  <c r="S98" i="1" s="1"/>
  <c r="Q87" i="1"/>
  <c r="R86" i="1"/>
  <c r="S86" i="1" s="1"/>
  <c r="Q75" i="1"/>
  <c r="R74" i="1"/>
  <c r="S74" i="1" s="1"/>
  <c r="R62" i="1"/>
  <c r="S62" i="1" s="1"/>
  <c r="Q63" i="1"/>
  <c r="R50" i="1"/>
  <c r="S50" i="1" s="1"/>
  <c r="Q51" i="1"/>
  <c r="Q39" i="1"/>
  <c r="R38" i="1"/>
  <c r="S38" i="1" s="1"/>
  <c r="Q27" i="1"/>
  <c r="R26" i="1"/>
  <c r="S26" i="1" s="1"/>
  <c r="Q14" i="1"/>
  <c r="R13" i="1"/>
  <c r="S13" i="1" s="1"/>
  <c r="U86" i="1" l="1"/>
  <c r="U134" i="1"/>
  <c r="U158" i="1"/>
  <c r="U38" i="1"/>
  <c r="U110" i="1"/>
  <c r="U62" i="1"/>
  <c r="U98" i="1"/>
  <c r="U74" i="1"/>
  <c r="U122" i="1"/>
  <c r="U146" i="1"/>
  <c r="U50" i="1"/>
  <c r="R159" i="1"/>
  <c r="S159" i="1" s="1"/>
  <c r="Q160" i="1"/>
  <c r="R147" i="1"/>
  <c r="S147" i="1" s="1"/>
  <c r="Q148" i="1"/>
  <c r="R135" i="1"/>
  <c r="S135" i="1" s="1"/>
  <c r="Q136" i="1"/>
  <c r="R123" i="1"/>
  <c r="S123" i="1" s="1"/>
  <c r="Q124" i="1"/>
  <c r="R111" i="1"/>
  <c r="S111" i="1" s="1"/>
  <c r="Q112" i="1"/>
  <c r="R99" i="1"/>
  <c r="S99" i="1" s="1"/>
  <c r="Q100" i="1"/>
  <c r="R87" i="1"/>
  <c r="S87" i="1" s="1"/>
  <c r="Q88" i="1"/>
  <c r="R75" i="1"/>
  <c r="S75" i="1" s="1"/>
  <c r="Q76" i="1"/>
  <c r="R63" i="1"/>
  <c r="S63" i="1" s="1"/>
  <c r="Q64" i="1"/>
  <c r="R51" i="1"/>
  <c r="S51" i="1" s="1"/>
  <c r="Q52" i="1"/>
  <c r="R39" i="1"/>
  <c r="S39" i="1" s="1"/>
  <c r="Q40" i="1"/>
  <c r="R27" i="1"/>
  <c r="S27" i="1" s="1"/>
  <c r="Q28" i="1"/>
  <c r="Q15" i="1"/>
  <c r="R14" i="1"/>
  <c r="S14" i="1" s="1"/>
  <c r="U75" i="1" l="1"/>
  <c r="U123" i="1"/>
  <c r="U147" i="1"/>
  <c r="U51" i="1"/>
  <c r="U99" i="1"/>
  <c r="U87" i="1"/>
  <c r="U39" i="1"/>
  <c r="U63" i="1"/>
  <c r="U111" i="1"/>
  <c r="U135" i="1"/>
  <c r="U159" i="1"/>
  <c r="Q161" i="1"/>
  <c r="R161" i="1" s="1"/>
  <c r="S161" i="1" s="1"/>
  <c r="U161" i="1" s="1"/>
  <c r="R160" i="1"/>
  <c r="S160" i="1" s="1"/>
  <c r="Q149" i="1"/>
  <c r="R149" i="1" s="1"/>
  <c r="S149" i="1" s="1"/>
  <c r="R148" i="1"/>
  <c r="S148" i="1" s="1"/>
  <c r="Q137" i="1"/>
  <c r="R137" i="1" s="1"/>
  <c r="S137" i="1" s="1"/>
  <c r="U137" i="1" s="1"/>
  <c r="R136" i="1"/>
  <c r="S136" i="1" s="1"/>
  <c r="Q125" i="1"/>
  <c r="R125" i="1" s="1"/>
  <c r="S125" i="1" s="1"/>
  <c r="R124" i="1"/>
  <c r="S124" i="1" s="1"/>
  <c r="Q113" i="1"/>
  <c r="R113" i="1" s="1"/>
  <c r="S113" i="1" s="1"/>
  <c r="U113" i="1" s="1"/>
  <c r="R112" i="1"/>
  <c r="S112" i="1" s="1"/>
  <c r="Q101" i="1"/>
  <c r="R101" i="1" s="1"/>
  <c r="S101" i="1" s="1"/>
  <c r="R100" i="1"/>
  <c r="S100" i="1" s="1"/>
  <c r="R88" i="1"/>
  <c r="S88" i="1" s="1"/>
  <c r="U88" i="1" s="1"/>
  <c r="Q89" i="1"/>
  <c r="R89" i="1" s="1"/>
  <c r="S89" i="1" s="1"/>
  <c r="U89" i="1" s="1"/>
  <c r="Q77" i="1"/>
  <c r="R77" i="1" s="1"/>
  <c r="S77" i="1" s="1"/>
  <c r="R76" i="1"/>
  <c r="S76" i="1" s="1"/>
  <c r="Q65" i="1"/>
  <c r="R65" i="1" s="1"/>
  <c r="S65" i="1" s="1"/>
  <c r="U65" i="1" s="1"/>
  <c r="R64" i="1"/>
  <c r="S64" i="1" s="1"/>
  <c r="Q53" i="1"/>
  <c r="R53" i="1" s="1"/>
  <c r="S53" i="1" s="1"/>
  <c r="R52" i="1"/>
  <c r="S52" i="1" s="1"/>
  <c r="Q41" i="1"/>
  <c r="R41" i="1" s="1"/>
  <c r="S41" i="1" s="1"/>
  <c r="U41" i="1" s="1"/>
  <c r="R40" i="1"/>
  <c r="S40" i="1" s="1"/>
  <c r="Q29" i="1"/>
  <c r="R29" i="1" s="1"/>
  <c r="S29" i="1" s="1"/>
  <c r="R28" i="1"/>
  <c r="S28" i="1" s="1"/>
  <c r="Q16" i="1"/>
  <c r="R15" i="1"/>
  <c r="S15" i="1" s="1"/>
  <c r="U40" i="1" l="1"/>
  <c r="U64" i="1"/>
  <c r="U112" i="1"/>
  <c r="U136" i="1"/>
  <c r="U160" i="1"/>
  <c r="U52" i="1"/>
  <c r="U100" i="1"/>
  <c r="U124" i="1"/>
  <c r="U148" i="1"/>
  <c r="U76" i="1"/>
  <c r="U53" i="1"/>
  <c r="U77" i="1"/>
  <c r="U101" i="1"/>
  <c r="U125" i="1"/>
  <c r="U149" i="1"/>
  <c r="Q17" i="1"/>
  <c r="R17" i="1" s="1"/>
  <c r="S17" i="1" s="1"/>
  <c r="R16" i="1"/>
  <c r="S16" i="1" s="1"/>
</calcChain>
</file>

<file path=xl/sharedStrings.xml><?xml version="1.0" encoding="utf-8"?>
<sst xmlns="http://schemas.openxmlformats.org/spreadsheetml/2006/main" count="209" uniqueCount="204">
  <si>
    <t>Unidad de medida:Índice base 2013=100</t>
  </si>
  <si>
    <t>Periodicidad: Mensual</t>
  </si>
  <si>
    <t>Periodo</t>
  </si>
  <si>
    <t xml:space="preserve">Indicadores económicos de coyuntura &gt; Encuesta mensual sobre empresas comerciales (EMEC). Base 2013 &gt; Series Originales &gt; Índice de ingresos totales por suministro de bienes y servicios &gt; Comercio al por menor Índice p1 / f1/  </t>
  </si>
  <si>
    <t xml:space="preserve">Indicadores económicos de coyuntura &gt; Encuesta mensual sobre empresas comerciales (EMEC). Base 2013 &gt; Series desestacionalizadas y tendencia-ciclo &gt; Comercio al por menor &gt; Ingresos por suministros de bienes y servicios &gt; Índice general &gt; Serie desestacionalizada Índice f2/  </t>
  </si>
  <si>
    <t>2008/01</t>
  </si>
  <si>
    <t>2008/02</t>
  </si>
  <si>
    <t>2008/03</t>
  </si>
  <si>
    <t>2008/04</t>
  </si>
  <si>
    <t>2008/05</t>
  </si>
  <si>
    <t>2008/06</t>
  </si>
  <si>
    <t>2008/07</t>
  </si>
  <si>
    <t>2008/08</t>
  </si>
  <si>
    <t>2008/09</t>
  </si>
  <si>
    <t>2008/10</t>
  </si>
  <si>
    <t>2008/11</t>
  </si>
  <si>
    <t>2008/12</t>
  </si>
  <si>
    <t>2009/01</t>
  </si>
  <si>
    <t>2009/02</t>
  </si>
  <si>
    <t>2009/03</t>
  </si>
  <si>
    <t>2009/04</t>
  </si>
  <si>
    <t>2009/05</t>
  </si>
  <si>
    <t>2009/06</t>
  </si>
  <si>
    <t>2009/07</t>
  </si>
  <si>
    <t>2009/08</t>
  </si>
  <si>
    <t>2009/09</t>
  </si>
  <si>
    <t>2009/10</t>
  </si>
  <si>
    <t>2009/11</t>
  </si>
  <si>
    <t>2009/12</t>
  </si>
  <si>
    <t>2010/01</t>
  </si>
  <si>
    <t>2010/02</t>
  </si>
  <si>
    <t>2010/03</t>
  </si>
  <si>
    <t>2010/04</t>
  </si>
  <si>
    <t>2010/05</t>
  </si>
  <si>
    <t>2010/06</t>
  </si>
  <si>
    <t>2010/07</t>
  </si>
  <si>
    <t>2010/08</t>
  </si>
  <si>
    <t>2010/09</t>
  </si>
  <si>
    <t>2010/10</t>
  </si>
  <si>
    <t>2010/11</t>
  </si>
  <si>
    <t>2010/12</t>
  </si>
  <si>
    <t>2011/01</t>
  </si>
  <si>
    <t>2011/02</t>
  </si>
  <si>
    <t>2011/03</t>
  </si>
  <si>
    <t>2011/04</t>
  </si>
  <si>
    <t>2011/05</t>
  </si>
  <si>
    <t>2011/06</t>
  </si>
  <si>
    <t>2011/07</t>
  </si>
  <si>
    <t>2011/08</t>
  </si>
  <si>
    <t>2011/09</t>
  </si>
  <si>
    <t>2011/10</t>
  </si>
  <si>
    <t>2011/11</t>
  </si>
  <si>
    <t>2011/12</t>
  </si>
  <si>
    <t>2012/01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</si>
  <si>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</si>
  <si>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</si>
  <si>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</si>
  <si>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</si>
  <si>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</si>
  <si>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</si>
  <si>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</si>
  <si>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</si>
  <si>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</si>
  <si>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</si>
  <si>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</si>
  <si>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</si>
  <si>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</si>
  <si>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</si>
  <si>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</si>
  <si>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</si>
  <si>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</si>
  <si>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</si>
  <si>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</si>
  <si>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</si>
  <si>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</si>
  <si>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</si>
  <si>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</si>
  <si>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</si>
  <si>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</si>
  <si>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</si>
  <si>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</si>
  <si>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</si>
  <si>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</si>
  <si>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</si>
  <si>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</si>
  <si>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</si>
  <si>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</si>
  <si>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</si>
  <si>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</si>
  <si>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</si>
  <si>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</si>
  <si>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</si>
  <si>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</si>
  <si>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</si>
  <si>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</si>
  <si>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</si>
  <si>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</si>
  <si>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</si>
  <si>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</si>
  <si>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</si>
  <si>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</si>
  <si>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</si>
  <si>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</si>
  <si>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</si>
  <si>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</si>
  <si>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</si>
  <si>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</si>
  <si>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</si>
  <si>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</si>
  <si>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</si>
  <si>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</si>
  <si>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</si>
  <si>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</si>
  <si>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</si>
  <si>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</si>
  <si>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</si>
  <si>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</si>
  <si>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</si>
  <si>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</si>
  <si>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</si>
  <si>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</si>
  <si>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</si>
  <si>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</si>
  <si>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</si>
  <si>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</si>
  <si>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</si>
  <si>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</si>
  <si>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</si>
  <si>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</si>
  <si>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</si>
  <si>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</si>
  <si>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</si>
  <si>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</si>
  <si>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</si>
  <si>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</si>
  <si>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</si>
  <si>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</si>
  <si>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</si>
  <si>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</si>
  <si>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</si>
  <si>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</si>
  <si>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</si>
  <si>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</si>
  <si>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</si>
  <si>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</si>
  <si>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</si>
  <si>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</si>
  <si>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</si>
  <si>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</si>
  <si>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</si>
  <si>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</si>
  <si>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</si>
  <si>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</si>
  <si>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</si>
  <si>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</si>
  <si>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</si>
  <si>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</si>
  <si>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</si>
  <si>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</si>
  <si>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</si>
  <si>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</si>
  <si>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2021/01</t>
  </si>
  <si>
    <t>Cifras preliminares:  p1/ A partir de 2020/01</t>
  </si>
  <si>
    <t xml:space="preserve">Fuentes: f1/ INEGI. Encuesta Mensual sobre Empresas Comerciales.f2/ INEGI. Series calculadas por métodos econométricos a partir de la Encuesta Mensual Sobre Empresas Comerciales. </t>
  </si>
  <si>
    <t>Fecha de consulta: 19/04/2021 16:36:58</t>
  </si>
  <si>
    <t>RET_SALES_NSA</t>
  </si>
  <si>
    <t>RET_SALES_SA</t>
  </si>
  <si>
    <t>original</t>
  </si>
  <si>
    <t>desestacionalizada</t>
  </si>
  <si>
    <t>Original</t>
  </si>
  <si>
    <t>Desestacionalizada</t>
  </si>
  <si>
    <r>
      <rPr>
        <sz val="10"/>
        <rFont val="Symbol"/>
        <charset val="2"/>
      </rPr>
      <t>D</t>
    </r>
    <r>
      <rPr>
        <sz val="10"/>
        <rFont val="Arial"/>
        <family val="2"/>
      </rPr>
      <t>%m/m nsa</t>
    </r>
  </si>
  <si>
    <r>
      <rPr>
        <sz val="10"/>
        <rFont val="Symbol"/>
        <charset val="2"/>
      </rPr>
      <t>D</t>
    </r>
    <r>
      <rPr>
        <sz val="10"/>
        <rFont val="Arial"/>
        <family val="2"/>
      </rPr>
      <t>%a/a nsa</t>
    </r>
  </si>
  <si>
    <r>
      <rPr>
        <sz val="10"/>
        <rFont val="Symbol"/>
        <charset val="2"/>
      </rPr>
      <t>D</t>
    </r>
    <r>
      <rPr>
        <sz val="10"/>
        <rFont val="Arial"/>
        <family val="2"/>
      </rPr>
      <t>%m/m sa</t>
    </r>
  </si>
  <si>
    <t>1. Lo que se desestacionaliza es el índice original (o la serie original)</t>
  </si>
  <si>
    <t>2. Normalmente los sistemas de ajuste estacional tratan de preservar la tasa anual</t>
  </si>
  <si>
    <r>
      <rPr>
        <sz val="10"/>
        <rFont val="Symbol"/>
        <charset val="2"/>
      </rPr>
      <t>D</t>
    </r>
    <r>
      <rPr>
        <sz val="10"/>
        <rFont val="Arial"/>
        <family val="2"/>
      </rPr>
      <t>%a/a sa</t>
    </r>
  </si>
  <si>
    <t>=((F53/F41)-1)*100</t>
  </si>
  <si>
    <t>=((G53/G41)-1)*100</t>
  </si>
  <si>
    <t>SERIE = Tendencia + Ciclo + Componente Estacional + Componente Irregular</t>
  </si>
  <si>
    <t>Componente Estacional = SERIE - Tendencia - Ciclo - Componente Irregular</t>
  </si>
  <si>
    <t>Componente Estacional = SERIE - Tendencia</t>
  </si>
  <si>
    <t>Tendencia</t>
  </si>
  <si>
    <t>a</t>
  </si>
  <si>
    <t>b</t>
  </si>
  <si>
    <t>#</t>
  </si>
  <si>
    <t>=$M$3+($M$4*K6)</t>
  </si>
  <si>
    <t>Estacional = SERIE - Tendencia</t>
  </si>
  <si>
    <t>Componentes estacionales</t>
  </si>
  <si>
    <t>Númeromes</t>
  </si>
  <si>
    <t>ADITIVO</t>
  </si>
  <si>
    <t>=F6-Q6</t>
  </si>
  <si>
    <t>Serie desestacionalizada TEC</t>
  </si>
  <si>
    <t>Desestacionalizada TEC</t>
  </si>
  <si>
    <t>Original y tendencia</t>
  </si>
  <si>
    <t>Desestacionalizadas INEGI y TEC</t>
  </si>
  <si>
    <r>
      <rPr>
        <sz val="10"/>
        <rFont val="Symbol"/>
        <charset val="2"/>
      </rPr>
      <t>D</t>
    </r>
    <r>
      <rPr>
        <sz val="10"/>
        <rFont val="Arial"/>
        <family val="2"/>
      </rPr>
      <t>%a/a sa</t>
    </r>
    <r>
      <rPr>
        <sz val="10"/>
        <rFont val="Arial"/>
        <family val="2"/>
        <charset val="2"/>
      </rPr>
      <t xml:space="preserve"> TEC</t>
    </r>
  </si>
  <si>
    <r>
      <rPr>
        <sz val="10"/>
        <rFont val="Symbol"/>
        <charset val="2"/>
      </rPr>
      <t>D</t>
    </r>
    <r>
      <rPr>
        <sz val="10"/>
        <rFont val="Arial"/>
        <family val="2"/>
      </rPr>
      <t>%a/a nsa Original</t>
    </r>
  </si>
  <si>
    <r>
      <rPr>
        <sz val="10"/>
        <color rgb="FF000000"/>
        <rFont val="Symbol"/>
        <charset val="2"/>
      </rPr>
      <t>D</t>
    </r>
    <r>
      <rPr>
        <sz val="10"/>
        <color indexed="8"/>
        <rFont val="Arial"/>
        <family val="2"/>
      </rPr>
      <t>% m/m</t>
    </r>
  </si>
  <si>
    <t>2021/02 e</t>
  </si>
  <si>
    <t>=(C162*(1+(D163/100)))</t>
  </si>
  <si>
    <r>
      <rPr>
        <sz val="10"/>
        <rFont val="Symbol"/>
        <charset val="2"/>
      </rPr>
      <t>D</t>
    </r>
    <r>
      <rPr>
        <sz val="10"/>
        <rFont val="Arial"/>
        <family val="2"/>
      </rPr>
      <t>%a/a</t>
    </r>
  </si>
  <si>
    <t>3. Cada vez que se publica una cifra se vuelve a 'correr'</t>
  </si>
  <si>
    <t>el proceso de ajuste estacional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</si>
</sst>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mmm\-yy;@"/>
    <numFmt numFmtId="165" formatCode="0.0"/>
    <numFmt numFmtId="166" formatCode="#,##0.0"/>
  </numFmts>
  <fonts count="12" x14ac:knownFonts="1">
    <font>
      <sz val="10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Symbol"/>
      <charset val="2"/>
    </font>
    <font>
      <sz val="10"/>
      <name val="Arial"/>
      <family val="2"/>
      <charset val="2"/>
    </font>
    <font>
      <b/>
      <sz val="10"/>
      <name val="Arial"/>
      <family val="2"/>
    </font>
    <font>
      <i/>
      <sz val="10"/>
      <name val="Symbol"/>
      <charset val="2"/>
    </font>
    <font>
      <sz val="10"/>
      <color indexed="8"/>
      <name val="Arial"/>
      <family val="2"/>
    </font>
    <font>
      <sz val="10"/>
      <color rgb="FF000000"/>
      <name val="Symbol"/>
      <charset val="2"/>
    </font>
    <font>
      <sz val="10"/>
      <color indexed="8"/>
      <name val="Arial"/>
      <family val="2"/>
      <charset val="2"/>
    </font>
    <font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" fontId="5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center"/>
    </xf>
    <xf numFmtId="165" fontId="2" fillId="0" borderId="0" xfId="0" quotePrefix="1" applyNumberFormat="1" applyFont="1" applyAlignment="1">
      <alignment horizontal="left"/>
    </xf>
    <xf numFmtId="165" fontId="2" fillId="3" borderId="0" xfId="0" quotePrefix="1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165" fontId="2" fillId="0" borderId="0" xfId="0" quotePrefix="1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quotePrefix="1" applyFont="1" applyAlignment="1">
      <alignment horizontal="left"/>
    </xf>
    <xf numFmtId="0" fontId="6" fillId="0" borderId="2" xfId="0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5" fillId="0" borderId="0" xfId="0" applyFont="1"/>
    <xf numFmtId="4" fontId="2" fillId="0" borderId="0" xfId="0" quotePrefix="1" applyNumberFormat="1" applyFont="1" applyAlignment="1">
      <alignment horizontal="center"/>
    </xf>
    <xf numFmtId="166" fontId="2" fillId="0" borderId="0" xfId="0" quotePrefix="1" applyNumberFormat="1" applyFont="1" applyAlignment="1">
      <alignment horizontal="center"/>
    </xf>
    <xf numFmtId="4" fontId="2" fillId="4" borderId="0" xfId="0" quotePrefix="1" applyNumberFormat="1" applyFont="1" applyFill="1" applyAlignment="1">
      <alignment horizontal="center"/>
    </xf>
    <xf numFmtId="4" fontId="0" fillId="4" borderId="0" xfId="0" applyNumberFormat="1" applyFill="1" applyAlignment="1">
      <alignment horizontal="center"/>
    </xf>
    <xf numFmtId="0" fontId="0" fillId="4" borderId="0" xfId="0" applyFill="1"/>
    <xf numFmtId="165" fontId="0" fillId="3" borderId="0" xfId="0" applyNumberForma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" fontId="2" fillId="4" borderId="0" xfId="0" applyNumberFormat="1" applyFont="1" applyFill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2" fontId="11" fillId="0" borderId="0" xfId="0" quotePrefix="1" applyNumberFormat="1" applyFont="1" applyAlignment="1">
      <alignment horizontal="center"/>
    </xf>
    <xf numFmtId="0" fontId="1" fillId="2" borderId="7" xfId="0" applyFont="1" applyFill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5" borderId="0" xfId="0" applyFont="1" applyFill="1" applyAlignment="1">
      <alignment horizontal="center" wrapText="1"/>
    </xf>
    <xf numFmtId="0" fontId="0" fillId="5" borderId="0" xfId="0" applyFill="1"/>
    <xf numFmtId="3" fontId="2" fillId="5" borderId="0" xfId="0" applyNumberFormat="1" applyFont="1" applyFill="1" applyAlignment="1">
      <alignment horizontal="center"/>
    </xf>
    <xf numFmtId="4" fontId="0" fillId="5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'Página 1'!$G$5</c:f>
              <c:strCache>
                <c:ptCount val="1"/>
                <c:pt idx="0">
                  <c:v>original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'Página 1'!$F$6:$F$162</c:f>
              <c:numCache>
                <c:formatCode>[$-C0A]mmm\-yy;@</c:formatCode>
                <c:ptCount val="15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</c:numCache>
            </c:numRef>
          </c:cat>
          <c:val>
            <c:numRef>
              <c:f>'Página 1'!$G$6:$G$162</c:f>
              <c:numCache>
                <c:formatCode>#,##0.00</c:formatCode>
                <c:ptCount val="157"/>
                <c:pt idx="0">
                  <c:v>98.865827490000001</c:v>
                </c:pt>
                <c:pt idx="1">
                  <c:v>91.844926169999994</c:v>
                </c:pt>
                <c:pt idx="2">
                  <c:v>93.189387710000005</c:v>
                </c:pt>
                <c:pt idx="3">
                  <c:v>94.631848860000005</c:v>
                </c:pt>
                <c:pt idx="4">
                  <c:v>96.978463300000001</c:v>
                </c:pt>
                <c:pt idx="5">
                  <c:v>95.732347529999998</c:v>
                </c:pt>
                <c:pt idx="6">
                  <c:v>97.799039609999994</c:v>
                </c:pt>
                <c:pt idx="7">
                  <c:v>97.212462759999994</c:v>
                </c:pt>
                <c:pt idx="8">
                  <c:v>91.285289169999999</c:v>
                </c:pt>
                <c:pt idx="9">
                  <c:v>95.806419860000005</c:v>
                </c:pt>
                <c:pt idx="10">
                  <c:v>97.130554329999995</c:v>
                </c:pt>
                <c:pt idx="11">
                  <c:v>121.45017224999999</c:v>
                </c:pt>
                <c:pt idx="12">
                  <c:v>95.276055479999997</c:v>
                </c:pt>
                <c:pt idx="13">
                  <c:v>85.775829470000005</c:v>
                </c:pt>
                <c:pt idx="14">
                  <c:v>93.280110879999995</c:v>
                </c:pt>
                <c:pt idx="15">
                  <c:v>88.678427150000005</c:v>
                </c:pt>
                <c:pt idx="16">
                  <c:v>91.825864190000004</c:v>
                </c:pt>
                <c:pt idx="17">
                  <c:v>91.528790069999999</c:v>
                </c:pt>
                <c:pt idx="18">
                  <c:v>93.733639640000007</c:v>
                </c:pt>
                <c:pt idx="19">
                  <c:v>93.778334479999998</c:v>
                </c:pt>
                <c:pt idx="20">
                  <c:v>88.341322550000001</c:v>
                </c:pt>
                <c:pt idx="21">
                  <c:v>92.940626399999999</c:v>
                </c:pt>
                <c:pt idx="22">
                  <c:v>95.371983639999996</c:v>
                </c:pt>
                <c:pt idx="23">
                  <c:v>120.24692697</c:v>
                </c:pt>
                <c:pt idx="24">
                  <c:v>92.319619029999998</c:v>
                </c:pt>
                <c:pt idx="25">
                  <c:v>84.420045459999997</c:v>
                </c:pt>
                <c:pt idx="26">
                  <c:v>91.761857320000004</c:v>
                </c:pt>
                <c:pt idx="27">
                  <c:v>88.177712170000007</c:v>
                </c:pt>
                <c:pt idx="28">
                  <c:v>93.302521470000002</c:v>
                </c:pt>
                <c:pt idx="29">
                  <c:v>91.747128329999995</c:v>
                </c:pt>
                <c:pt idx="30">
                  <c:v>94.263747890000005</c:v>
                </c:pt>
                <c:pt idx="31">
                  <c:v>95.338562210000006</c:v>
                </c:pt>
                <c:pt idx="32">
                  <c:v>89.376420359999997</c:v>
                </c:pt>
                <c:pt idx="33">
                  <c:v>94.01535973</c:v>
                </c:pt>
                <c:pt idx="34">
                  <c:v>94.800990880000001</c:v>
                </c:pt>
                <c:pt idx="35">
                  <c:v>120.69827376000001</c:v>
                </c:pt>
                <c:pt idx="36">
                  <c:v>94.917778639999995</c:v>
                </c:pt>
                <c:pt idx="37">
                  <c:v>83.987136140000004</c:v>
                </c:pt>
                <c:pt idx="38">
                  <c:v>91.666488099999995</c:v>
                </c:pt>
                <c:pt idx="39">
                  <c:v>89.604964260000003</c:v>
                </c:pt>
                <c:pt idx="40">
                  <c:v>94.353148809999993</c:v>
                </c:pt>
                <c:pt idx="41">
                  <c:v>93.230806790000003</c:v>
                </c:pt>
                <c:pt idx="42">
                  <c:v>94.07400561</c:v>
                </c:pt>
                <c:pt idx="43">
                  <c:v>95.789470289999997</c:v>
                </c:pt>
                <c:pt idx="44">
                  <c:v>91.436136750000003</c:v>
                </c:pt>
                <c:pt idx="45">
                  <c:v>95.961022839999998</c:v>
                </c:pt>
                <c:pt idx="46">
                  <c:v>100.16465829000001</c:v>
                </c:pt>
                <c:pt idx="47">
                  <c:v>124.62334867</c:v>
                </c:pt>
                <c:pt idx="48">
                  <c:v>97.005664469999999</c:v>
                </c:pt>
                <c:pt idx="49">
                  <c:v>91.631237240000004</c:v>
                </c:pt>
                <c:pt idx="50">
                  <c:v>96.929752449999995</c:v>
                </c:pt>
                <c:pt idx="51">
                  <c:v>92.59130863</c:v>
                </c:pt>
                <c:pt idx="52">
                  <c:v>98.884499939999998</c:v>
                </c:pt>
                <c:pt idx="53">
                  <c:v>97.579271059999996</c:v>
                </c:pt>
                <c:pt idx="54">
                  <c:v>97.975677360000006</c:v>
                </c:pt>
                <c:pt idx="55">
                  <c:v>100.63364524000001</c:v>
                </c:pt>
                <c:pt idx="56">
                  <c:v>95.260977350000005</c:v>
                </c:pt>
                <c:pt idx="57">
                  <c:v>100.73781871</c:v>
                </c:pt>
                <c:pt idx="58">
                  <c:v>105.68042674</c:v>
                </c:pt>
                <c:pt idx="59">
                  <c:v>122.08151459</c:v>
                </c:pt>
                <c:pt idx="60">
                  <c:v>99.320027899999999</c:v>
                </c:pt>
                <c:pt idx="61">
                  <c:v>90.235267519999994</c:v>
                </c:pt>
                <c:pt idx="62">
                  <c:v>95.429150840000005</c:v>
                </c:pt>
                <c:pt idx="63">
                  <c:v>95.022284839999998</c:v>
                </c:pt>
                <c:pt idx="64">
                  <c:v>99.805626540000006</c:v>
                </c:pt>
                <c:pt idx="65">
                  <c:v>97.694941279999995</c:v>
                </c:pt>
                <c:pt idx="66">
                  <c:v>101.06820767000001</c:v>
                </c:pt>
                <c:pt idx="67">
                  <c:v>100.02927105000001</c:v>
                </c:pt>
                <c:pt idx="68">
                  <c:v>93.709663509999999</c:v>
                </c:pt>
                <c:pt idx="69">
                  <c:v>99.240106699999998</c:v>
                </c:pt>
                <c:pt idx="70">
                  <c:v>105.37794064000001</c:v>
                </c:pt>
                <c:pt idx="71">
                  <c:v>123.06751151</c:v>
                </c:pt>
                <c:pt idx="72">
                  <c:v>97.42741753</c:v>
                </c:pt>
                <c:pt idx="73">
                  <c:v>89.714408449999993</c:v>
                </c:pt>
                <c:pt idx="74">
                  <c:v>96.392272790000007</c:v>
                </c:pt>
                <c:pt idx="75">
                  <c:v>94.683404929999995</c:v>
                </c:pt>
                <c:pt idx="76">
                  <c:v>100.23796007</c:v>
                </c:pt>
                <c:pt idx="77">
                  <c:v>98.749903619999998</c:v>
                </c:pt>
                <c:pt idx="78">
                  <c:v>101.71214936</c:v>
                </c:pt>
                <c:pt idx="79">
                  <c:v>102.0421759</c:v>
                </c:pt>
                <c:pt idx="80">
                  <c:v>95.303492239999997</c:v>
                </c:pt>
                <c:pt idx="81">
                  <c:v>101.56850023</c:v>
                </c:pt>
                <c:pt idx="82">
                  <c:v>108.05882554999999</c:v>
                </c:pt>
                <c:pt idx="83">
                  <c:v>126.70734903</c:v>
                </c:pt>
                <c:pt idx="84">
                  <c:v>102.63503138999999</c:v>
                </c:pt>
                <c:pt idx="85">
                  <c:v>93.709635860000006</c:v>
                </c:pt>
                <c:pt idx="86">
                  <c:v>101.40296701</c:v>
                </c:pt>
                <c:pt idx="87">
                  <c:v>98.066995199999994</c:v>
                </c:pt>
                <c:pt idx="88">
                  <c:v>103.91860309</c:v>
                </c:pt>
                <c:pt idx="89">
                  <c:v>104.292888</c:v>
                </c:pt>
                <c:pt idx="90">
                  <c:v>107.34156874</c:v>
                </c:pt>
                <c:pt idx="91">
                  <c:v>107.64608703</c:v>
                </c:pt>
                <c:pt idx="92">
                  <c:v>101.08041165</c:v>
                </c:pt>
                <c:pt idx="93">
                  <c:v>107.04457375</c:v>
                </c:pt>
                <c:pt idx="94">
                  <c:v>112.80318189</c:v>
                </c:pt>
                <c:pt idx="95">
                  <c:v>133.10354609000001</c:v>
                </c:pt>
                <c:pt idx="96">
                  <c:v>107.02966017999999</c:v>
                </c:pt>
                <c:pt idx="97">
                  <c:v>100.26047613999999</c:v>
                </c:pt>
                <c:pt idx="98">
                  <c:v>104.64394458</c:v>
                </c:pt>
                <c:pt idx="99">
                  <c:v>104.73275382999999</c:v>
                </c:pt>
                <c:pt idx="100">
                  <c:v>108.88456769</c:v>
                </c:pt>
                <c:pt idx="101">
                  <c:v>110.11982611000001</c:v>
                </c:pt>
                <c:pt idx="102">
                  <c:v>111.36036433</c:v>
                </c:pt>
                <c:pt idx="103">
                  <c:v>112.74191999</c:v>
                </c:pt>
                <c:pt idx="104">
                  <c:v>106.70510494</c:v>
                </c:pt>
                <c:pt idx="105">
                  <c:v>113.71772147</c:v>
                </c:pt>
                <c:pt idx="106">
                  <c:v>120.40448519</c:v>
                </c:pt>
                <c:pt idx="107">
                  <c:v>140.08266710999999</c:v>
                </c:pt>
                <c:pt idx="108">
                  <c:v>109.89636207</c:v>
                </c:pt>
                <c:pt idx="109">
                  <c:v>100.24538887</c:v>
                </c:pt>
                <c:pt idx="110">
                  <c:v>108.21073887</c:v>
                </c:pt>
                <c:pt idx="111">
                  <c:v>104.04958474</c:v>
                </c:pt>
                <c:pt idx="112">
                  <c:v>110.79149379</c:v>
                </c:pt>
                <c:pt idx="113">
                  <c:v>109.80567593000001</c:v>
                </c:pt>
                <c:pt idx="114">
                  <c:v>111.35353635</c:v>
                </c:pt>
                <c:pt idx="115">
                  <c:v>111.29458175000001</c:v>
                </c:pt>
                <c:pt idx="116">
                  <c:v>104.76930126000001</c:v>
                </c:pt>
                <c:pt idx="117">
                  <c:v>111.10278683</c:v>
                </c:pt>
                <c:pt idx="118">
                  <c:v>118.2611971</c:v>
                </c:pt>
                <c:pt idx="119">
                  <c:v>137.26505838</c:v>
                </c:pt>
                <c:pt idx="120">
                  <c:v>109.7446379</c:v>
                </c:pt>
                <c:pt idx="121">
                  <c:v>100.09334214</c:v>
                </c:pt>
                <c:pt idx="122">
                  <c:v>109.11081430999999</c:v>
                </c:pt>
                <c:pt idx="123">
                  <c:v>106.74266107</c:v>
                </c:pt>
                <c:pt idx="124">
                  <c:v>112.74428561000001</c:v>
                </c:pt>
                <c:pt idx="125">
                  <c:v>112.31532761</c:v>
                </c:pt>
                <c:pt idx="126">
                  <c:v>113.63951958</c:v>
                </c:pt>
                <c:pt idx="127">
                  <c:v>113.36940731</c:v>
                </c:pt>
                <c:pt idx="128">
                  <c:v>107.67345184</c:v>
                </c:pt>
                <c:pt idx="129">
                  <c:v>113.97377806</c:v>
                </c:pt>
                <c:pt idx="130">
                  <c:v>122.67431436</c:v>
                </c:pt>
                <c:pt idx="131">
                  <c:v>136.35559658</c:v>
                </c:pt>
                <c:pt idx="132">
                  <c:v>112.04407119</c:v>
                </c:pt>
                <c:pt idx="133">
                  <c:v>103.22615757</c:v>
                </c:pt>
                <c:pt idx="134">
                  <c:v>111.456968</c:v>
                </c:pt>
                <c:pt idx="135">
                  <c:v>108.39019982000001</c:v>
                </c:pt>
                <c:pt idx="136">
                  <c:v>115.87474218</c:v>
                </c:pt>
                <c:pt idx="137">
                  <c:v>113.45209872</c:v>
                </c:pt>
                <c:pt idx="138">
                  <c:v>116.02080970999999</c:v>
                </c:pt>
                <c:pt idx="139">
                  <c:v>116.17846547000001</c:v>
                </c:pt>
                <c:pt idx="140">
                  <c:v>110.28604667</c:v>
                </c:pt>
                <c:pt idx="141">
                  <c:v>114.35715148</c:v>
                </c:pt>
                <c:pt idx="142">
                  <c:v>125.47047221</c:v>
                </c:pt>
                <c:pt idx="143">
                  <c:v>140.45142332</c:v>
                </c:pt>
                <c:pt idx="144">
                  <c:v>113.48453969000001</c:v>
                </c:pt>
                <c:pt idx="145">
                  <c:v>105.07278298</c:v>
                </c:pt>
                <c:pt idx="146">
                  <c:v>109.27486179</c:v>
                </c:pt>
                <c:pt idx="147">
                  <c:v>82.5576863</c:v>
                </c:pt>
                <c:pt idx="148">
                  <c:v>88.320624429999995</c:v>
                </c:pt>
                <c:pt idx="149">
                  <c:v>94.530547479999996</c:v>
                </c:pt>
                <c:pt idx="150">
                  <c:v>101.43871586</c:v>
                </c:pt>
                <c:pt idx="151">
                  <c:v>103.66880712</c:v>
                </c:pt>
                <c:pt idx="152">
                  <c:v>102.4639804</c:v>
                </c:pt>
                <c:pt idx="153">
                  <c:v>106.22509458</c:v>
                </c:pt>
                <c:pt idx="154">
                  <c:v>119.08655026</c:v>
                </c:pt>
                <c:pt idx="155">
                  <c:v>132.10621914000001</c:v>
                </c:pt>
                <c:pt idx="156">
                  <c:v>104.89848856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C-BB43-90AB-98B74D898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2887951"/>
        <c:axId val="1872850847"/>
      </c:lineChart>
      <c:dateAx>
        <c:axId val="1872887951"/>
        <c:scaling>
          <c:orientation val="minMax"/>
        </c:scaling>
        <c:delete val="0"/>
        <c:axPos val="b"/>
        <c:numFmt formatCode="[$-C0A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72850847"/>
        <c:crosses val="autoZero"/>
        <c:auto val="1"/>
        <c:lblOffset val="100"/>
        <c:baseTimeUnit val="months"/>
      </c:dateAx>
      <c:valAx>
        <c:axId val="187285084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72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'Página 1'!$H$5</c:f>
              <c:strCache>
                <c:ptCount val="1"/>
                <c:pt idx="0">
                  <c:v>desestacionalizada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'Página 1'!$F$6:$F$162</c:f>
              <c:numCache>
                <c:formatCode>[$-C0A]mmm\-yy;@</c:formatCode>
                <c:ptCount val="15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</c:numCache>
            </c:numRef>
          </c:cat>
          <c:val>
            <c:numRef>
              <c:f>'Página 1'!$H$6:$H$162</c:f>
              <c:numCache>
                <c:formatCode>#,##0.00</c:formatCode>
                <c:ptCount val="157"/>
                <c:pt idx="0">
                  <c:v>99.344128476354996</c:v>
                </c:pt>
                <c:pt idx="1">
                  <c:v>98.815097445090004</c:v>
                </c:pt>
                <c:pt idx="2">
                  <c:v>97.997448925761006</c:v>
                </c:pt>
                <c:pt idx="3">
                  <c:v>99.129594618593998</c:v>
                </c:pt>
                <c:pt idx="4">
                  <c:v>97.871973574034996</c:v>
                </c:pt>
                <c:pt idx="5">
                  <c:v>98.672652831096002</c:v>
                </c:pt>
                <c:pt idx="6">
                  <c:v>98.082115375658006</c:v>
                </c:pt>
                <c:pt idx="7">
                  <c:v>97.005245567429995</c:v>
                </c:pt>
                <c:pt idx="8">
                  <c:v>96.500800448904002</c:v>
                </c:pt>
                <c:pt idx="9">
                  <c:v>96.281199174389997</c:v>
                </c:pt>
                <c:pt idx="10">
                  <c:v>95.153485196027006</c:v>
                </c:pt>
                <c:pt idx="11">
                  <c:v>95.660361039319994</c:v>
                </c:pt>
                <c:pt idx="12">
                  <c:v>95.652022678774003</c:v>
                </c:pt>
                <c:pt idx="13">
                  <c:v>95.222854870679001</c:v>
                </c:pt>
                <c:pt idx="14">
                  <c:v>96.512575891712999</c:v>
                </c:pt>
                <c:pt idx="15">
                  <c:v>94.424968089394994</c:v>
                </c:pt>
                <c:pt idx="16">
                  <c:v>93.176644646116003</c:v>
                </c:pt>
                <c:pt idx="17">
                  <c:v>93.647683233061002</c:v>
                </c:pt>
                <c:pt idx="18">
                  <c:v>94.060398668939996</c:v>
                </c:pt>
                <c:pt idx="19">
                  <c:v>93.768820298093004</c:v>
                </c:pt>
                <c:pt idx="20">
                  <c:v>93.454152656559003</c:v>
                </c:pt>
                <c:pt idx="21">
                  <c:v>93.190274498091</c:v>
                </c:pt>
                <c:pt idx="22">
                  <c:v>93.320788867786007</c:v>
                </c:pt>
                <c:pt idx="23">
                  <c:v>94.765889566425997</c:v>
                </c:pt>
                <c:pt idx="24">
                  <c:v>93.359976092097995</c:v>
                </c:pt>
                <c:pt idx="25">
                  <c:v>93.736006272886996</c:v>
                </c:pt>
                <c:pt idx="26">
                  <c:v>94.522227086948007</c:v>
                </c:pt>
                <c:pt idx="27">
                  <c:v>93.725456253960004</c:v>
                </c:pt>
                <c:pt idx="28">
                  <c:v>94.700356956364004</c:v>
                </c:pt>
                <c:pt idx="29">
                  <c:v>94.005254806148997</c:v>
                </c:pt>
                <c:pt idx="30">
                  <c:v>94.410189825599005</c:v>
                </c:pt>
                <c:pt idx="31">
                  <c:v>95.273262159008993</c:v>
                </c:pt>
                <c:pt idx="32">
                  <c:v>94.590350920478002</c:v>
                </c:pt>
                <c:pt idx="33">
                  <c:v>94.781488362904</c:v>
                </c:pt>
                <c:pt idx="34">
                  <c:v>91.728117378096997</c:v>
                </c:pt>
                <c:pt idx="35">
                  <c:v>95.386300718854997</c:v>
                </c:pt>
                <c:pt idx="36">
                  <c:v>96.341387660085999</c:v>
                </c:pt>
                <c:pt idx="37">
                  <c:v>93.297119814870001</c:v>
                </c:pt>
                <c:pt idx="38">
                  <c:v>94.352532222139004</c:v>
                </c:pt>
                <c:pt idx="39">
                  <c:v>95.371186347296003</c:v>
                </c:pt>
                <c:pt idx="40">
                  <c:v>95.503908062779999</c:v>
                </c:pt>
                <c:pt idx="41">
                  <c:v>95.615599747128002</c:v>
                </c:pt>
                <c:pt idx="42">
                  <c:v>94.704249749333002</c:v>
                </c:pt>
                <c:pt idx="43">
                  <c:v>95.387622493654007</c:v>
                </c:pt>
                <c:pt idx="44">
                  <c:v>96.455992406261998</c:v>
                </c:pt>
                <c:pt idx="45">
                  <c:v>96.850552863106003</c:v>
                </c:pt>
                <c:pt idx="46">
                  <c:v>96.492009319150995</c:v>
                </c:pt>
                <c:pt idx="47">
                  <c:v>98.750552478019998</c:v>
                </c:pt>
                <c:pt idx="48">
                  <c:v>98.507679880642996</c:v>
                </c:pt>
                <c:pt idx="49">
                  <c:v>99.002852830004997</c:v>
                </c:pt>
                <c:pt idx="50">
                  <c:v>99.651788666486993</c:v>
                </c:pt>
                <c:pt idx="51">
                  <c:v>99.370285217184005</c:v>
                </c:pt>
                <c:pt idx="52">
                  <c:v>99.574551443578002</c:v>
                </c:pt>
                <c:pt idx="53">
                  <c:v>99.663329776013001</c:v>
                </c:pt>
                <c:pt idx="54">
                  <c:v>98.469921299614001</c:v>
                </c:pt>
                <c:pt idx="55">
                  <c:v>100.238211919319</c:v>
                </c:pt>
                <c:pt idx="56">
                  <c:v>101.21021900988499</c:v>
                </c:pt>
                <c:pt idx="57">
                  <c:v>101.085714857892</c:v>
                </c:pt>
                <c:pt idx="58">
                  <c:v>101.013194728165</c:v>
                </c:pt>
                <c:pt idx="59">
                  <c:v>97.994729260428997</c:v>
                </c:pt>
                <c:pt idx="60">
                  <c:v>100.530369548682</c:v>
                </c:pt>
                <c:pt idx="61">
                  <c:v>100.37543479094001</c:v>
                </c:pt>
                <c:pt idx="62">
                  <c:v>100.20001974541501</c:v>
                </c:pt>
                <c:pt idx="63">
                  <c:v>99.792156963202999</c:v>
                </c:pt>
                <c:pt idx="64">
                  <c:v>100.57147189246101</c:v>
                </c:pt>
                <c:pt idx="65">
                  <c:v>100.300545680667</c:v>
                </c:pt>
                <c:pt idx="66">
                  <c:v>100.973403067669</c:v>
                </c:pt>
                <c:pt idx="67">
                  <c:v>99.448740300197997</c:v>
                </c:pt>
                <c:pt idx="68">
                  <c:v>99.647663495016999</c:v>
                </c:pt>
                <c:pt idx="69">
                  <c:v>99.468466711950001</c:v>
                </c:pt>
                <c:pt idx="70">
                  <c:v>100.154946920757</c:v>
                </c:pt>
                <c:pt idx="71">
                  <c:v>99.206556758952004</c:v>
                </c:pt>
                <c:pt idx="72">
                  <c:v>98.714565222459996</c:v>
                </c:pt>
                <c:pt idx="73">
                  <c:v>99.906640796149006</c:v>
                </c:pt>
                <c:pt idx="74">
                  <c:v>99.929314011198997</c:v>
                </c:pt>
                <c:pt idx="75">
                  <c:v>101.098923387201</c:v>
                </c:pt>
                <c:pt idx="76">
                  <c:v>100.89813773786599</c:v>
                </c:pt>
                <c:pt idx="77">
                  <c:v>101.23139347943101</c:v>
                </c:pt>
                <c:pt idx="78">
                  <c:v>101.327605911967</c:v>
                </c:pt>
                <c:pt idx="79">
                  <c:v>102.053860569695</c:v>
                </c:pt>
                <c:pt idx="80">
                  <c:v>100.692712525574</c:v>
                </c:pt>
                <c:pt idx="81">
                  <c:v>101.731918698966</c:v>
                </c:pt>
                <c:pt idx="82">
                  <c:v>102.917873920331</c:v>
                </c:pt>
                <c:pt idx="83">
                  <c:v>102.196999419937</c:v>
                </c:pt>
                <c:pt idx="84">
                  <c:v>103.91048524645301</c:v>
                </c:pt>
                <c:pt idx="85">
                  <c:v>104.517705675678</c:v>
                </c:pt>
                <c:pt idx="86">
                  <c:v>104.992020101309</c:v>
                </c:pt>
                <c:pt idx="87">
                  <c:v>104.862234708144</c:v>
                </c:pt>
                <c:pt idx="88">
                  <c:v>105.27120269883901</c:v>
                </c:pt>
                <c:pt idx="89">
                  <c:v>105.989687428886</c:v>
                </c:pt>
                <c:pt idx="90">
                  <c:v>106.848377368887</c:v>
                </c:pt>
                <c:pt idx="91">
                  <c:v>107.818899768215</c:v>
                </c:pt>
                <c:pt idx="92">
                  <c:v>107.003911858115</c:v>
                </c:pt>
                <c:pt idx="93">
                  <c:v>106.89838621447799</c:v>
                </c:pt>
                <c:pt idx="94">
                  <c:v>106.993220106843</c:v>
                </c:pt>
                <c:pt idx="95">
                  <c:v>107.65715438163799</c:v>
                </c:pt>
                <c:pt idx="96">
                  <c:v>109.153712751154</c:v>
                </c:pt>
                <c:pt idx="97">
                  <c:v>108.680332033365</c:v>
                </c:pt>
                <c:pt idx="98">
                  <c:v>109.531995726814</c:v>
                </c:pt>
                <c:pt idx="99">
                  <c:v>110.083605863263</c:v>
                </c:pt>
                <c:pt idx="100">
                  <c:v>110.274589002456</c:v>
                </c:pt>
                <c:pt idx="101">
                  <c:v>112.121733168868</c:v>
                </c:pt>
                <c:pt idx="102">
                  <c:v>111.310485780707</c:v>
                </c:pt>
                <c:pt idx="103">
                  <c:v>112.406934562602</c:v>
                </c:pt>
                <c:pt idx="104">
                  <c:v>112.645291949309</c:v>
                </c:pt>
                <c:pt idx="105">
                  <c:v>114.34348594638899</c:v>
                </c:pt>
                <c:pt idx="106">
                  <c:v>113.09227949522899</c:v>
                </c:pt>
                <c:pt idx="107">
                  <c:v>113.313791887505</c:v>
                </c:pt>
                <c:pt idx="108">
                  <c:v>112.232116909784</c:v>
                </c:pt>
                <c:pt idx="109">
                  <c:v>112.06794850677601</c:v>
                </c:pt>
                <c:pt idx="110">
                  <c:v>111.71244846821</c:v>
                </c:pt>
                <c:pt idx="111">
                  <c:v>111.82557793048601</c:v>
                </c:pt>
                <c:pt idx="112">
                  <c:v>111.68676200607401</c:v>
                </c:pt>
                <c:pt idx="113">
                  <c:v>111.466024640893</c:v>
                </c:pt>
                <c:pt idx="114">
                  <c:v>111.645957996086</c:v>
                </c:pt>
                <c:pt idx="115">
                  <c:v>111.103062369629</c:v>
                </c:pt>
                <c:pt idx="116">
                  <c:v>110.290045829132</c:v>
                </c:pt>
                <c:pt idx="117">
                  <c:v>111.540745686265</c:v>
                </c:pt>
                <c:pt idx="118">
                  <c:v>110.68065097842501</c:v>
                </c:pt>
                <c:pt idx="119">
                  <c:v>111.806767018264</c:v>
                </c:pt>
                <c:pt idx="120">
                  <c:v>111.812834624251</c:v>
                </c:pt>
                <c:pt idx="121">
                  <c:v>111.97196099913501</c:v>
                </c:pt>
                <c:pt idx="122">
                  <c:v>114.24782441400799</c:v>
                </c:pt>
                <c:pt idx="123">
                  <c:v>113.186815165626</c:v>
                </c:pt>
                <c:pt idx="124">
                  <c:v>113.467311584329</c:v>
                </c:pt>
                <c:pt idx="125">
                  <c:v>114.130780783432</c:v>
                </c:pt>
                <c:pt idx="126">
                  <c:v>113.95158504379999</c:v>
                </c:pt>
                <c:pt idx="127">
                  <c:v>113.440966702346</c:v>
                </c:pt>
                <c:pt idx="128">
                  <c:v>113.69331873449001</c:v>
                </c:pt>
                <c:pt idx="129">
                  <c:v>114.084250649403</c:v>
                </c:pt>
                <c:pt idx="130">
                  <c:v>113.843916675793</c:v>
                </c:pt>
                <c:pt idx="131">
                  <c:v>111.332623677973</c:v>
                </c:pt>
                <c:pt idx="132">
                  <c:v>114.255149573876</c:v>
                </c:pt>
                <c:pt idx="133">
                  <c:v>115.53697034704901</c:v>
                </c:pt>
                <c:pt idx="134">
                  <c:v>115.828653386382</c:v>
                </c:pt>
                <c:pt idx="135">
                  <c:v>115.873209173475</c:v>
                </c:pt>
                <c:pt idx="136">
                  <c:v>116.53792985392001</c:v>
                </c:pt>
                <c:pt idx="137">
                  <c:v>116.211271809545</c:v>
                </c:pt>
                <c:pt idx="138">
                  <c:v>116.083203045399</c:v>
                </c:pt>
                <c:pt idx="139">
                  <c:v>116.247165854893</c:v>
                </c:pt>
                <c:pt idx="140">
                  <c:v>116.033235433331</c:v>
                </c:pt>
                <c:pt idx="141">
                  <c:v>114.577613985978</c:v>
                </c:pt>
                <c:pt idx="142">
                  <c:v>115.87391665665299</c:v>
                </c:pt>
                <c:pt idx="143">
                  <c:v>114.642995223529</c:v>
                </c:pt>
                <c:pt idx="144">
                  <c:v>115.86146768955101</c:v>
                </c:pt>
                <c:pt idx="145">
                  <c:v>114.12068198806899</c:v>
                </c:pt>
                <c:pt idx="146">
                  <c:v>113.67177264826699</c:v>
                </c:pt>
                <c:pt idx="147">
                  <c:v>88.568489348075005</c:v>
                </c:pt>
                <c:pt idx="148">
                  <c:v>89.137303791541001</c:v>
                </c:pt>
                <c:pt idx="149">
                  <c:v>96.263470858481</c:v>
                </c:pt>
                <c:pt idx="150">
                  <c:v>101.599887406734</c:v>
                </c:pt>
                <c:pt idx="151">
                  <c:v>104.60216730663601</c:v>
                </c:pt>
                <c:pt idx="152">
                  <c:v>106.843938496484</c:v>
                </c:pt>
                <c:pt idx="153">
                  <c:v>106.453938938452</c:v>
                </c:pt>
                <c:pt idx="154">
                  <c:v>110.395016507649</c:v>
                </c:pt>
                <c:pt idx="155">
                  <c:v>107.46869883273899</c:v>
                </c:pt>
                <c:pt idx="156">
                  <c:v>107.549152057383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0-A147-9902-9984ABA6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2887951"/>
        <c:axId val="1872850847"/>
      </c:lineChart>
      <c:dateAx>
        <c:axId val="1872887951"/>
        <c:scaling>
          <c:orientation val="minMax"/>
        </c:scaling>
        <c:delete val="0"/>
        <c:axPos val="b"/>
        <c:numFmt formatCode="[$-C0A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72850847"/>
        <c:crosses val="autoZero"/>
        <c:auto val="1"/>
        <c:lblOffset val="100"/>
        <c:baseTimeUnit val="months"/>
      </c:dateAx>
      <c:valAx>
        <c:axId val="187285084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72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'Página 1'!$G$5</c:f>
              <c:strCache>
                <c:ptCount val="1"/>
                <c:pt idx="0">
                  <c:v>original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'Página 1'!$F$6:$F$162</c:f>
              <c:numCache>
                <c:formatCode>[$-C0A]mmm\-yy;@</c:formatCode>
                <c:ptCount val="15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</c:numCache>
            </c:numRef>
          </c:cat>
          <c:val>
            <c:numRef>
              <c:f>'Página 1'!$G$6:$G$162</c:f>
              <c:numCache>
                <c:formatCode>#,##0.00</c:formatCode>
                <c:ptCount val="157"/>
                <c:pt idx="0">
                  <c:v>98.865827490000001</c:v>
                </c:pt>
                <c:pt idx="1">
                  <c:v>91.844926169999994</c:v>
                </c:pt>
                <c:pt idx="2">
                  <c:v>93.189387710000005</c:v>
                </c:pt>
                <c:pt idx="3">
                  <c:v>94.631848860000005</c:v>
                </c:pt>
                <c:pt idx="4">
                  <c:v>96.978463300000001</c:v>
                </c:pt>
                <c:pt idx="5">
                  <c:v>95.732347529999998</c:v>
                </c:pt>
                <c:pt idx="6">
                  <c:v>97.799039609999994</c:v>
                </c:pt>
                <c:pt idx="7">
                  <c:v>97.212462759999994</c:v>
                </c:pt>
                <c:pt idx="8">
                  <c:v>91.285289169999999</c:v>
                </c:pt>
                <c:pt idx="9">
                  <c:v>95.806419860000005</c:v>
                </c:pt>
                <c:pt idx="10">
                  <c:v>97.130554329999995</c:v>
                </c:pt>
                <c:pt idx="11">
                  <c:v>121.45017224999999</c:v>
                </c:pt>
                <c:pt idx="12">
                  <c:v>95.276055479999997</c:v>
                </c:pt>
                <c:pt idx="13">
                  <c:v>85.775829470000005</c:v>
                </c:pt>
                <c:pt idx="14">
                  <c:v>93.280110879999995</c:v>
                </c:pt>
                <c:pt idx="15">
                  <c:v>88.678427150000005</c:v>
                </c:pt>
                <c:pt idx="16">
                  <c:v>91.825864190000004</c:v>
                </c:pt>
                <c:pt idx="17">
                  <c:v>91.528790069999999</c:v>
                </c:pt>
                <c:pt idx="18">
                  <c:v>93.733639640000007</c:v>
                </c:pt>
                <c:pt idx="19">
                  <c:v>93.778334479999998</c:v>
                </c:pt>
                <c:pt idx="20">
                  <c:v>88.341322550000001</c:v>
                </c:pt>
                <c:pt idx="21">
                  <c:v>92.940626399999999</c:v>
                </c:pt>
                <c:pt idx="22">
                  <c:v>95.371983639999996</c:v>
                </c:pt>
                <c:pt idx="23">
                  <c:v>120.24692697</c:v>
                </c:pt>
                <c:pt idx="24">
                  <c:v>92.319619029999998</c:v>
                </c:pt>
                <c:pt idx="25">
                  <c:v>84.420045459999997</c:v>
                </c:pt>
                <c:pt idx="26">
                  <c:v>91.761857320000004</c:v>
                </c:pt>
                <c:pt idx="27">
                  <c:v>88.177712170000007</c:v>
                </c:pt>
                <c:pt idx="28">
                  <c:v>93.302521470000002</c:v>
                </c:pt>
                <c:pt idx="29">
                  <c:v>91.747128329999995</c:v>
                </c:pt>
                <c:pt idx="30">
                  <c:v>94.263747890000005</c:v>
                </c:pt>
                <c:pt idx="31">
                  <c:v>95.338562210000006</c:v>
                </c:pt>
                <c:pt idx="32">
                  <c:v>89.376420359999997</c:v>
                </c:pt>
                <c:pt idx="33">
                  <c:v>94.01535973</c:v>
                </c:pt>
                <c:pt idx="34">
                  <c:v>94.800990880000001</c:v>
                </c:pt>
                <c:pt idx="35">
                  <c:v>120.69827376000001</c:v>
                </c:pt>
                <c:pt idx="36">
                  <c:v>94.917778639999995</c:v>
                </c:pt>
                <c:pt idx="37">
                  <c:v>83.987136140000004</c:v>
                </c:pt>
                <c:pt idx="38">
                  <c:v>91.666488099999995</c:v>
                </c:pt>
                <c:pt idx="39">
                  <c:v>89.604964260000003</c:v>
                </c:pt>
                <c:pt idx="40">
                  <c:v>94.353148809999993</c:v>
                </c:pt>
                <c:pt idx="41">
                  <c:v>93.230806790000003</c:v>
                </c:pt>
                <c:pt idx="42">
                  <c:v>94.07400561</c:v>
                </c:pt>
                <c:pt idx="43">
                  <c:v>95.789470289999997</c:v>
                </c:pt>
                <c:pt idx="44">
                  <c:v>91.436136750000003</c:v>
                </c:pt>
                <c:pt idx="45">
                  <c:v>95.961022839999998</c:v>
                </c:pt>
                <c:pt idx="46">
                  <c:v>100.16465829000001</c:v>
                </c:pt>
                <c:pt idx="47">
                  <c:v>124.62334867</c:v>
                </c:pt>
                <c:pt idx="48">
                  <c:v>97.005664469999999</c:v>
                </c:pt>
                <c:pt idx="49">
                  <c:v>91.631237240000004</c:v>
                </c:pt>
                <c:pt idx="50">
                  <c:v>96.929752449999995</c:v>
                </c:pt>
                <c:pt idx="51">
                  <c:v>92.59130863</c:v>
                </c:pt>
                <c:pt idx="52">
                  <c:v>98.884499939999998</c:v>
                </c:pt>
                <c:pt idx="53">
                  <c:v>97.579271059999996</c:v>
                </c:pt>
                <c:pt idx="54">
                  <c:v>97.975677360000006</c:v>
                </c:pt>
                <c:pt idx="55">
                  <c:v>100.63364524000001</c:v>
                </c:pt>
                <c:pt idx="56">
                  <c:v>95.260977350000005</c:v>
                </c:pt>
                <c:pt idx="57">
                  <c:v>100.73781871</c:v>
                </c:pt>
                <c:pt idx="58">
                  <c:v>105.68042674</c:v>
                </c:pt>
                <c:pt idx="59">
                  <c:v>122.08151459</c:v>
                </c:pt>
                <c:pt idx="60">
                  <c:v>99.320027899999999</c:v>
                </c:pt>
                <c:pt idx="61">
                  <c:v>90.235267519999994</c:v>
                </c:pt>
                <c:pt idx="62">
                  <c:v>95.429150840000005</c:v>
                </c:pt>
                <c:pt idx="63">
                  <c:v>95.022284839999998</c:v>
                </c:pt>
                <c:pt idx="64">
                  <c:v>99.805626540000006</c:v>
                </c:pt>
                <c:pt idx="65">
                  <c:v>97.694941279999995</c:v>
                </c:pt>
                <c:pt idx="66">
                  <c:v>101.06820767000001</c:v>
                </c:pt>
                <c:pt idx="67">
                  <c:v>100.02927105000001</c:v>
                </c:pt>
                <c:pt idx="68">
                  <c:v>93.709663509999999</c:v>
                </c:pt>
                <c:pt idx="69">
                  <c:v>99.240106699999998</c:v>
                </c:pt>
                <c:pt idx="70">
                  <c:v>105.37794064000001</c:v>
                </c:pt>
                <c:pt idx="71">
                  <c:v>123.06751151</c:v>
                </c:pt>
                <c:pt idx="72">
                  <c:v>97.42741753</c:v>
                </c:pt>
                <c:pt idx="73">
                  <c:v>89.714408449999993</c:v>
                </c:pt>
                <c:pt idx="74">
                  <c:v>96.392272790000007</c:v>
                </c:pt>
                <c:pt idx="75">
                  <c:v>94.683404929999995</c:v>
                </c:pt>
                <c:pt idx="76">
                  <c:v>100.23796007</c:v>
                </c:pt>
                <c:pt idx="77">
                  <c:v>98.749903619999998</c:v>
                </c:pt>
                <c:pt idx="78">
                  <c:v>101.71214936</c:v>
                </c:pt>
                <c:pt idx="79">
                  <c:v>102.0421759</c:v>
                </c:pt>
                <c:pt idx="80">
                  <c:v>95.303492239999997</c:v>
                </c:pt>
                <c:pt idx="81">
                  <c:v>101.56850023</c:v>
                </c:pt>
                <c:pt idx="82">
                  <c:v>108.05882554999999</c:v>
                </c:pt>
                <c:pt idx="83">
                  <c:v>126.70734903</c:v>
                </c:pt>
                <c:pt idx="84">
                  <c:v>102.63503138999999</c:v>
                </c:pt>
                <c:pt idx="85">
                  <c:v>93.709635860000006</c:v>
                </c:pt>
                <c:pt idx="86">
                  <c:v>101.40296701</c:v>
                </c:pt>
                <c:pt idx="87">
                  <c:v>98.066995199999994</c:v>
                </c:pt>
                <c:pt idx="88">
                  <c:v>103.91860309</c:v>
                </c:pt>
                <c:pt idx="89">
                  <c:v>104.292888</c:v>
                </c:pt>
                <c:pt idx="90">
                  <c:v>107.34156874</c:v>
                </c:pt>
                <c:pt idx="91">
                  <c:v>107.64608703</c:v>
                </c:pt>
                <c:pt idx="92">
                  <c:v>101.08041165</c:v>
                </c:pt>
                <c:pt idx="93">
                  <c:v>107.04457375</c:v>
                </c:pt>
                <c:pt idx="94">
                  <c:v>112.80318189</c:v>
                </c:pt>
                <c:pt idx="95">
                  <c:v>133.10354609000001</c:v>
                </c:pt>
                <c:pt idx="96">
                  <c:v>107.02966017999999</c:v>
                </c:pt>
                <c:pt idx="97">
                  <c:v>100.26047613999999</c:v>
                </c:pt>
                <c:pt idx="98">
                  <c:v>104.64394458</c:v>
                </c:pt>
                <c:pt idx="99">
                  <c:v>104.73275382999999</c:v>
                </c:pt>
                <c:pt idx="100">
                  <c:v>108.88456769</c:v>
                </c:pt>
                <c:pt idx="101">
                  <c:v>110.11982611000001</c:v>
                </c:pt>
                <c:pt idx="102">
                  <c:v>111.36036433</c:v>
                </c:pt>
                <c:pt idx="103">
                  <c:v>112.74191999</c:v>
                </c:pt>
                <c:pt idx="104">
                  <c:v>106.70510494</c:v>
                </c:pt>
                <c:pt idx="105">
                  <c:v>113.71772147</c:v>
                </c:pt>
                <c:pt idx="106">
                  <c:v>120.40448519</c:v>
                </c:pt>
                <c:pt idx="107">
                  <c:v>140.08266710999999</c:v>
                </c:pt>
                <c:pt idx="108">
                  <c:v>109.89636207</c:v>
                </c:pt>
                <c:pt idx="109">
                  <c:v>100.24538887</c:v>
                </c:pt>
                <c:pt idx="110">
                  <c:v>108.21073887</c:v>
                </c:pt>
                <c:pt idx="111">
                  <c:v>104.04958474</c:v>
                </c:pt>
                <c:pt idx="112">
                  <c:v>110.79149379</c:v>
                </c:pt>
                <c:pt idx="113">
                  <c:v>109.80567593000001</c:v>
                </c:pt>
                <c:pt idx="114">
                  <c:v>111.35353635</c:v>
                </c:pt>
                <c:pt idx="115">
                  <c:v>111.29458175000001</c:v>
                </c:pt>
                <c:pt idx="116">
                  <c:v>104.76930126000001</c:v>
                </c:pt>
                <c:pt idx="117">
                  <c:v>111.10278683</c:v>
                </c:pt>
                <c:pt idx="118">
                  <c:v>118.2611971</c:v>
                </c:pt>
                <c:pt idx="119">
                  <c:v>137.26505838</c:v>
                </c:pt>
                <c:pt idx="120">
                  <c:v>109.7446379</c:v>
                </c:pt>
                <c:pt idx="121">
                  <c:v>100.09334214</c:v>
                </c:pt>
                <c:pt idx="122">
                  <c:v>109.11081430999999</c:v>
                </c:pt>
                <c:pt idx="123">
                  <c:v>106.74266107</c:v>
                </c:pt>
                <c:pt idx="124">
                  <c:v>112.74428561000001</c:v>
                </c:pt>
                <c:pt idx="125">
                  <c:v>112.31532761</c:v>
                </c:pt>
                <c:pt idx="126">
                  <c:v>113.63951958</c:v>
                </c:pt>
                <c:pt idx="127">
                  <c:v>113.36940731</c:v>
                </c:pt>
                <c:pt idx="128">
                  <c:v>107.67345184</c:v>
                </c:pt>
                <c:pt idx="129">
                  <c:v>113.97377806</c:v>
                </c:pt>
                <c:pt idx="130">
                  <c:v>122.67431436</c:v>
                </c:pt>
                <c:pt idx="131">
                  <c:v>136.35559658</c:v>
                </c:pt>
                <c:pt idx="132">
                  <c:v>112.04407119</c:v>
                </c:pt>
                <c:pt idx="133">
                  <c:v>103.22615757</c:v>
                </c:pt>
                <c:pt idx="134">
                  <c:v>111.456968</c:v>
                </c:pt>
                <c:pt idx="135">
                  <c:v>108.39019982000001</c:v>
                </c:pt>
                <c:pt idx="136">
                  <c:v>115.87474218</c:v>
                </c:pt>
                <c:pt idx="137">
                  <c:v>113.45209872</c:v>
                </c:pt>
                <c:pt idx="138">
                  <c:v>116.02080970999999</c:v>
                </c:pt>
                <c:pt idx="139">
                  <c:v>116.17846547000001</c:v>
                </c:pt>
                <c:pt idx="140">
                  <c:v>110.28604667</c:v>
                </c:pt>
                <c:pt idx="141">
                  <c:v>114.35715148</c:v>
                </c:pt>
                <c:pt idx="142">
                  <c:v>125.47047221</c:v>
                </c:pt>
                <c:pt idx="143">
                  <c:v>140.45142332</c:v>
                </c:pt>
                <c:pt idx="144">
                  <c:v>113.48453969000001</c:v>
                </c:pt>
                <c:pt idx="145">
                  <c:v>105.07278298</c:v>
                </c:pt>
                <c:pt idx="146">
                  <c:v>109.27486179</c:v>
                </c:pt>
                <c:pt idx="147">
                  <c:v>82.5576863</c:v>
                </c:pt>
                <c:pt idx="148">
                  <c:v>88.320624429999995</c:v>
                </c:pt>
                <c:pt idx="149">
                  <c:v>94.530547479999996</c:v>
                </c:pt>
                <c:pt idx="150">
                  <c:v>101.43871586</c:v>
                </c:pt>
                <c:pt idx="151">
                  <c:v>103.66880712</c:v>
                </c:pt>
                <c:pt idx="152">
                  <c:v>102.4639804</c:v>
                </c:pt>
                <c:pt idx="153">
                  <c:v>106.22509458</c:v>
                </c:pt>
                <c:pt idx="154">
                  <c:v>119.08655026</c:v>
                </c:pt>
                <c:pt idx="155">
                  <c:v>132.10621914000001</c:v>
                </c:pt>
                <c:pt idx="156">
                  <c:v>104.89848856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4-5E4C-9B66-07092148D533}"/>
            </c:ext>
          </c:extLst>
        </c:ser>
        <c:ser>
          <c:idx val="1"/>
          <c:order val="1"/>
          <c:tx>
            <c:strRef>
              <c:f>'Página 1'!$N$5</c:f>
              <c:strCache>
                <c:ptCount val="1"/>
                <c:pt idx="0">
                  <c:v>Tendencia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'Página 1'!$F$6:$F$162</c:f>
              <c:numCache>
                <c:formatCode>[$-C0A]mmm\-yy;@</c:formatCode>
                <c:ptCount val="15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</c:numCache>
            </c:numRef>
          </c:cat>
          <c:val>
            <c:numRef>
              <c:f>'Página 1'!$N$6:$N$162</c:f>
              <c:numCache>
                <c:formatCode>0.0</c:formatCode>
                <c:ptCount val="157"/>
                <c:pt idx="0">
                  <c:v>92.180530424832725</c:v>
                </c:pt>
                <c:pt idx="1">
                  <c:v>92.325845757107857</c:v>
                </c:pt>
                <c:pt idx="2">
                  <c:v>92.471161089382989</c:v>
                </c:pt>
                <c:pt idx="3">
                  <c:v>92.61647642165812</c:v>
                </c:pt>
                <c:pt idx="4">
                  <c:v>92.761791753933252</c:v>
                </c:pt>
                <c:pt idx="5">
                  <c:v>92.907107086208384</c:v>
                </c:pt>
                <c:pt idx="6">
                  <c:v>93.052422418483516</c:v>
                </c:pt>
                <c:pt idx="7">
                  <c:v>93.197737750758648</c:v>
                </c:pt>
                <c:pt idx="8">
                  <c:v>93.34305308303378</c:v>
                </c:pt>
                <c:pt idx="9">
                  <c:v>93.488368415308912</c:v>
                </c:pt>
                <c:pt idx="10">
                  <c:v>93.633683747584044</c:v>
                </c:pt>
                <c:pt idx="11">
                  <c:v>93.778999079859176</c:v>
                </c:pt>
                <c:pt idx="12">
                  <c:v>93.924314412134308</c:v>
                </c:pt>
                <c:pt idx="13">
                  <c:v>94.06962974440944</c:v>
                </c:pt>
                <c:pt idx="14">
                  <c:v>94.214945076684572</c:v>
                </c:pt>
                <c:pt idx="15">
                  <c:v>94.360260408959704</c:v>
                </c:pt>
                <c:pt idx="16">
                  <c:v>94.505575741234836</c:v>
                </c:pt>
                <c:pt idx="17">
                  <c:v>94.650891073509968</c:v>
                </c:pt>
                <c:pt idx="18">
                  <c:v>94.796206405785099</c:v>
                </c:pt>
                <c:pt idx="19">
                  <c:v>94.941521738060231</c:v>
                </c:pt>
                <c:pt idx="20">
                  <c:v>95.086837070335363</c:v>
                </c:pt>
                <c:pt idx="21">
                  <c:v>95.232152402610495</c:v>
                </c:pt>
                <c:pt idx="22">
                  <c:v>95.377467734885627</c:v>
                </c:pt>
                <c:pt idx="23">
                  <c:v>95.522783067160759</c:v>
                </c:pt>
                <c:pt idx="24">
                  <c:v>95.668098399435891</c:v>
                </c:pt>
                <c:pt idx="25">
                  <c:v>95.813413731711023</c:v>
                </c:pt>
                <c:pt idx="26">
                  <c:v>95.958729063986155</c:v>
                </c:pt>
                <c:pt idx="27">
                  <c:v>96.104044396261287</c:v>
                </c:pt>
                <c:pt idx="28">
                  <c:v>96.249359728536419</c:v>
                </c:pt>
                <c:pt idx="29">
                  <c:v>96.394675060811551</c:v>
                </c:pt>
                <c:pt idx="30">
                  <c:v>96.539990393086683</c:v>
                </c:pt>
                <c:pt idx="31">
                  <c:v>96.685305725361815</c:v>
                </c:pt>
                <c:pt idx="32">
                  <c:v>96.830621057636947</c:v>
                </c:pt>
                <c:pt idx="33">
                  <c:v>96.975936389912079</c:v>
                </c:pt>
                <c:pt idx="34">
                  <c:v>97.12125172218721</c:v>
                </c:pt>
                <c:pt idx="35">
                  <c:v>97.266567054462342</c:v>
                </c:pt>
                <c:pt idx="36">
                  <c:v>97.411882386737474</c:v>
                </c:pt>
                <c:pt idx="37">
                  <c:v>97.557197719012606</c:v>
                </c:pt>
                <c:pt idx="38">
                  <c:v>97.702513051287738</c:v>
                </c:pt>
                <c:pt idx="39">
                  <c:v>97.84782838356287</c:v>
                </c:pt>
                <c:pt idx="40">
                  <c:v>97.993143715838002</c:v>
                </c:pt>
                <c:pt idx="41">
                  <c:v>98.138459048113134</c:v>
                </c:pt>
                <c:pt idx="42">
                  <c:v>98.283774380388266</c:v>
                </c:pt>
                <c:pt idx="43">
                  <c:v>98.429089712663398</c:v>
                </c:pt>
                <c:pt idx="44">
                  <c:v>98.57440504493853</c:v>
                </c:pt>
                <c:pt idx="45">
                  <c:v>98.719720377213662</c:v>
                </c:pt>
                <c:pt idx="46">
                  <c:v>98.865035709488794</c:v>
                </c:pt>
                <c:pt idx="47">
                  <c:v>99.010351041763926</c:v>
                </c:pt>
                <c:pt idx="48">
                  <c:v>99.155666374039058</c:v>
                </c:pt>
                <c:pt idx="49">
                  <c:v>99.30098170631419</c:v>
                </c:pt>
                <c:pt idx="50">
                  <c:v>99.446297038589321</c:v>
                </c:pt>
                <c:pt idx="51">
                  <c:v>99.591612370864453</c:v>
                </c:pt>
                <c:pt idx="52">
                  <c:v>99.736927703139585</c:v>
                </c:pt>
                <c:pt idx="53">
                  <c:v>99.882243035414717</c:v>
                </c:pt>
                <c:pt idx="54">
                  <c:v>100.02755836768985</c:v>
                </c:pt>
                <c:pt idx="55">
                  <c:v>100.17287369996498</c:v>
                </c:pt>
                <c:pt idx="56">
                  <c:v>100.31818903224011</c:v>
                </c:pt>
                <c:pt idx="57">
                  <c:v>100.46350436451525</c:v>
                </c:pt>
                <c:pt idx="58">
                  <c:v>100.60881969679038</c:v>
                </c:pt>
                <c:pt idx="59">
                  <c:v>100.75413502906551</c:v>
                </c:pt>
                <c:pt idx="60">
                  <c:v>100.89945036134064</c:v>
                </c:pt>
                <c:pt idx="61">
                  <c:v>101.04476569361577</c:v>
                </c:pt>
                <c:pt idx="62">
                  <c:v>101.1900810258909</c:v>
                </c:pt>
                <c:pt idx="63">
                  <c:v>101.33539635816604</c:v>
                </c:pt>
                <c:pt idx="64">
                  <c:v>101.48071169044117</c:v>
                </c:pt>
                <c:pt idx="65">
                  <c:v>101.6260270227163</c:v>
                </c:pt>
                <c:pt idx="66">
                  <c:v>101.77134235499143</c:v>
                </c:pt>
                <c:pt idx="67">
                  <c:v>101.91665768726656</c:v>
                </c:pt>
                <c:pt idx="68">
                  <c:v>102.0619730195417</c:v>
                </c:pt>
                <c:pt idx="69">
                  <c:v>102.20728835181683</c:v>
                </c:pt>
                <c:pt idx="70">
                  <c:v>102.35260368409196</c:v>
                </c:pt>
                <c:pt idx="71">
                  <c:v>102.49791901636709</c:v>
                </c:pt>
                <c:pt idx="72">
                  <c:v>102.64323434864222</c:v>
                </c:pt>
                <c:pt idx="73">
                  <c:v>102.78854968091736</c:v>
                </c:pt>
                <c:pt idx="74">
                  <c:v>102.9338650131925</c:v>
                </c:pt>
                <c:pt idx="75">
                  <c:v>103.07918034546762</c:v>
                </c:pt>
                <c:pt idx="76">
                  <c:v>103.22449567774277</c:v>
                </c:pt>
                <c:pt idx="77">
                  <c:v>103.36981101001788</c:v>
                </c:pt>
                <c:pt idx="78">
                  <c:v>103.51512634229303</c:v>
                </c:pt>
                <c:pt idx="79">
                  <c:v>103.66044167456815</c:v>
                </c:pt>
                <c:pt idx="80">
                  <c:v>103.80575700684329</c:v>
                </c:pt>
                <c:pt idx="81">
                  <c:v>103.95107233911841</c:v>
                </c:pt>
                <c:pt idx="82">
                  <c:v>104.09638767139356</c:v>
                </c:pt>
                <c:pt idx="83">
                  <c:v>104.24170300366868</c:v>
                </c:pt>
                <c:pt idx="84">
                  <c:v>104.38701833594382</c:v>
                </c:pt>
                <c:pt idx="85">
                  <c:v>104.53233366821894</c:v>
                </c:pt>
                <c:pt idx="86">
                  <c:v>104.67764900049409</c:v>
                </c:pt>
                <c:pt idx="87">
                  <c:v>104.8229643327692</c:v>
                </c:pt>
                <c:pt idx="88">
                  <c:v>104.96827966504435</c:v>
                </c:pt>
                <c:pt idx="89">
                  <c:v>105.11359499731947</c:v>
                </c:pt>
                <c:pt idx="90">
                  <c:v>105.25891032959461</c:v>
                </c:pt>
                <c:pt idx="91">
                  <c:v>105.40422566186973</c:v>
                </c:pt>
                <c:pt idx="92">
                  <c:v>105.54954099414488</c:v>
                </c:pt>
                <c:pt idx="93">
                  <c:v>105.69485632641999</c:v>
                </c:pt>
                <c:pt idx="94">
                  <c:v>105.84017165869514</c:v>
                </c:pt>
                <c:pt idx="95">
                  <c:v>105.98548699097026</c:v>
                </c:pt>
                <c:pt idx="96">
                  <c:v>106.1308023232454</c:v>
                </c:pt>
                <c:pt idx="97">
                  <c:v>106.27611765552054</c:v>
                </c:pt>
                <c:pt idx="98">
                  <c:v>106.42143298779567</c:v>
                </c:pt>
                <c:pt idx="99">
                  <c:v>106.5667483200708</c:v>
                </c:pt>
                <c:pt idx="100">
                  <c:v>106.71206365234593</c:v>
                </c:pt>
                <c:pt idx="101">
                  <c:v>106.85737898462106</c:v>
                </c:pt>
                <c:pt idx="102">
                  <c:v>107.0026943168962</c:v>
                </c:pt>
                <c:pt idx="103">
                  <c:v>107.14800964917133</c:v>
                </c:pt>
                <c:pt idx="104">
                  <c:v>107.29332498144646</c:v>
                </c:pt>
                <c:pt idx="105">
                  <c:v>107.43864031372159</c:v>
                </c:pt>
                <c:pt idx="106">
                  <c:v>107.58395564599672</c:v>
                </c:pt>
                <c:pt idx="107">
                  <c:v>107.72927097827186</c:v>
                </c:pt>
                <c:pt idx="108">
                  <c:v>107.87458631054699</c:v>
                </c:pt>
                <c:pt idx="109">
                  <c:v>108.01990164282212</c:v>
                </c:pt>
                <c:pt idx="110">
                  <c:v>108.16521697509725</c:v>
                </c:pt>
                <c:pt idx="111">
                  <c:v>108.31053230737238</c:v>
                </c:pt>
                <c:pt idx="112">
                  <c:v>108.45584763964752</c:v>
                </c:pt>
                <c:pt idx="113">
                  <c:v>108.60116297192265</c:v>
                </c:pt>
                <c:pt idx="114">
                  <c:v>108.74647830419778</c:v>
                </c:pt>
                <c:pt idx="115">
                  <c:v>108.89179363647291</c:v>
                </c:pt>
                <c:pt idx="116">
                  <c:v>109.03710896874804</c:v>
                </c:pt>
                <c:pt idx="117">
                  <c:v>109.18242430102318</c:v>
                </c:pt>
                <c:pt idx="118">
                  <c:v>109.32773963329831</c:v>
                </c:pt>
                <c:pt idx="119">
                  <c:v>109.47305496557344</c:v>
                </c:pt>
                <c:pt idx="120">
                  <c:v>109.61837029784857</c:v>
                </c:pt>
                <c:pt idx="121">
                  <c:v>109.7636856301237</c:v>
                </c:pt>
                <c:pt idx="122">
                  <c:v>109.90900096239884</c:v>
                </c:pt>
                <c:pt idx="123">
                  <c:v>110.05431629467397</c:v>
                </c:pt>
                <c:pt idx="124">
                  <c:v>110.1996316269491</c:v>
                </c:pt>
                <c:pt idx="125">
                  <c:v>110.34494695922423</c:v>
                </c:pt>
                <c:pt idx="126">
                  <c:v>110.49026229149936</c:v>
                </c:pt>
                <c:pt idx="127">
                  <c:v>110.63557762377449</c:v>
                </c:pt>
                <c:pt idx="128">
                  <c:v>110.78089295604963</c:v>
                </c:pt>
                <c:pt idx="129">
                  <c:v>110.92620828832476</c:v>
                </c:pt>
                <c:pt idx="130">
                  <c:v>111.07152362059989</c:v>
                </c:pt>
                <c:pt idx="131">
                  <c:v>111.21683895287502</c:v>
                </c:pt>
                <c:pt idx="132">
                  <c:v>111.36215428515015</c:v>
                </c:pt>
                <c:pt idx="133">
                  <c:v>111.50746961742529</c:v>
                </c:pt>
                <c:pt idx="134">
                  <c:v>111.65278494970042</c:v>
                </c:pt>
                <c:pt idx="135">
                  <c:v>111.79810028197555</c:v>
                </c:pt>
                <c:pt idx="136">
                  <c:v>111.94341561425068</c:v>
                </c:pt>
                <c:pt idx="137">
                  <c:v>112.08873094652581</c:v>
                </c:pt>
                <c:pt idx="138">
                  <c:v>112.23404627880095</c:v>
                </c:pt>
                <c:pt idx="139">
                  <c:v>112.37936161107608</c:v>
                </c:pt>
                <c:pt idx="140">
                  <c:v>112.52467694335121</c:v>
                </c:pt>
                <c:pt idx="141">
                  <c:v>112.66999227562634</c:v>
                </c:pt>
                <c:pt idx="142">
                  <c:v>112.81530760790147</c:v>
                </c:pt>
                <c:pt idx="143">
                  <c:v>112.96062294017661</c:v>
                </c:pt>
                <c:pt idx="144">
                  <c:v>113.10593827245174</c:v>
                </c:pt>
                <c:pt idx="145">
                  <c:v>113.25125360472687</c:v>
                </c:pt>
                <c:pt idx="146">
                  <c:v>113.396568937002</c:v>
                </c:pt>
                <c:pt idx="147">
                  <c:v>113.54188426927713</c:v>
                </c:pt>
                <c:pt idx="148">
                  <c:v>113.68719960155227</c:v>
                </c:pt>
                <c:pt idx="149">
                  <c:v>113.8325149338274</c:v>
                </c:pt>
                <c:pt idx="150">
                  <c:v>113.97783026610253</c:v>
                </c:pt>
                <c:pt idx="151">
                  <c:v>114.12314559837766</c:v>
                </c:pt>
                <c:pt idx="152">
                  <c:v>114.26846093065279</c:v>
                </c:pt>
                <c:pt idx="153">
                  <c:v>114.41377626292793</c:v>
                </c:pt>
                <c:pt idx="154">
                  <c:v>114.55909159520306</c:v>
                </c:pt>
                <c:pt idx="155">
                  <c:v>114.70440692747819</c:v>
                </c:pt>
                <c:pt idx="156">
                  <c:v>114.84972225975332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4-5E4C-9B66-07092148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658591"/>
        <c:axId val="1894423583"/>
      </c:lineChart>
      <c:dateAx>
        <c:axId val="1896658591"/>
        <c:scaling>
          <c:orientation val="minMax"/>
        </c:scaling>
        <c:delete val="0"/>
        <c:axPos val="b"/>
        <c:numFmt formatCode="[$-C0A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94423583"/>
        <c:crosses val="autoZero"/>
        <c:auto val="1"/>
        <c:lblOffset val="100"/>
        <c:baseTimeUnit val="months"/>
      </c:dateAx>
      <c:valAx>
        <c:axId val="1894423583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9665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'Página 1'!$H$5</c:f>
              <c:strCache>
                <c:ptCount val="1"/>
                <c:pt idx="0">
                  <c:v>desestacionalizada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'Página 1'!$F$6:$F$162</c:f>
              <c:numCache>
                <c:formatCode>[$-C0A]mmm\-yy;@</c:formatCode>
                <c:ptCount val="15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</c:numCache>
            </c:numRef>
          </c:cat>
          <c:val>
            <c:numRef>
              <c:f>'Página 1'!$S$6:$S$162</c:f>
              <c:numCache>
                <c:formatCode>#,##0.0</c:formatCode>
                <c:ptCount val="157"/>
                <c:pt idx="0">
                  <c:v>99.890583723721591</c:v>
                </c:pt>
                <c:pt idx="1">
                  <c:v>100.77065785014813</c:v>
                </c:pt>
                <c:pt idx="2">
                  <c:v>95.911766980884806</c:v>
                </c:pt>
                <c:pt idx="3">
                  <c:v>101.71642675931379</c:v>
                </c:pt>
                <c:pt idx="4">
                  <c:v>98.978158892358138</c:v>
                </c:pt>
                <c:pt idx="5">
                  <c:v>98.272962191556346</c:v>
                </c:pt>
                <c:pt idx="6">
                  <c:v>98.100244282293019</c:v>
                </c:pt>
                <c:pt idx="7">
                  <c:v>97.048043619183531</c:v>
                </c:pt>
                <c:pt idx="8">
                  <c:v>96.80707704684329</c:v>
                </c:pt>
                <c:pt idx="9">
                  <c:v>96.165879842195352</c:v>
                </c:pt>
                <c:pt idx="10">
                  <c:v>91.589589610624316</c:v>
                </c:pt>
                <c:pt idx="11">
                  <c:v>96.596520838284064</c:v>
                </c:pt>
                <c:pt idx="12">
                  <c:v>96.300811713721586</c:v>
                </c:pt>
                <c:pt idx="13">
                  <c:v>94.701561150148137</c:v>
                </c:pt>
                <c:pt idx="14">
                  <c:v>96.002490150884796</c:v>
                </c:pt>
                <c:pt idx="15">
                  <c:v>95.76300504931379</c:v>
                </c:pt>
                <c:pt idx="16">
                  <c:v>93.825559782358141</c:v>
                </c:pt>
                <c:pt idx="17">
                  <c:v>94.069404731556347</c:v>
                </c:pt>
                <c:pt idx="18">
                  <c:v>94.034844312293032</c:v>
                </c:pt>
                <c:pt idx="19">
                  <c:v>93.613915339183535</c:v>
                </c:pt>
                <c:pt idx="20">
                  <c:v>93.863110426843292</c:v>
                </c:pt>
                <c:pt idx="21">
                  <c:v>93.300086382195346</c:v>
                </c:pt>
                <c:pt idx="22">
                  <c:v>89.831018920624317</c:v>
                </c:pt>
                <c:pt idx="23">
                  <c:v>95.393275558284074</c:v>
                </c:pt>
                <c:pt idx="24">
                  <c:v>93.344375263721588</c:v>
                </c:pt>
                <c:pt idx="25">
                  <c:v>93.34577714014813</c:v>
                </c:pt>
                <c:pt idx="26">
                  <c:v>94.484236590884805</c:v>
                </c:pt>
                <c:pt idx="27">
                  <c:v>95.262290069313792</c:v>
                </c:pt>
                <c:pt idx="28">
                  <c:v>95.302217062358139</c:v>
                </c:pt>
                <c:pt idx="29">
                  <c:v>94.287742991556343</c:v>
                </c:pt>
                <c:pt idx="30">
                  <c:v>94.56495256229303</c:v>
                </c:pt>
                <c:pt idx="31">
                  <c:v>95.174143069183543</c:v>
                </c:pt>
                <c:pt idx="32">
                  <c:v>94.898208236843288</c:v>
                </c:pt>
                <c:pt idx="33">
                  <c:v>94.374819712195347</c:v>
                </c:pt>
                <c:pt idx="34">
                  <c:v>89.260026160624321</c:v>
                </c:pt>
                <c:pt idx="35">
                  <c:v>95.844622348284076</c:v>
                </c:pt>
                <c:pt idx="36">
                  <c:v>95.942534873721584</c:v>
                </c:pt>
                <c:pt idx="37">
                  <c:v>92.912867820148136</c:v>
                </c:pt>
                <c:pt idx="38">
                  <c:v>94.388867370884796</c:v>
                </c:pt>
                <c:pt idx="39">
                  <c:v>96.689542159313788</c:v>
                </c:pt>
                <c:pt idx="40">
                  <c:v>96.35284440235813</c:v>
                </c:pt>
                <c:pt idx="41">
                  <c:v>95.77142145155635</c:v>
                </c:pt>
                <c:pt idx="42">
                  <c:v>94.375210282293025</c:v>
                </c:pt>
                <c:pt idx="43">
                  <c:v>95.625051149183534</c:v>
                </c:pt>
                <c:pt idx="44">
                  <c:v>96.957924626843294</c:v>
                </c:pt>
                <c:pt idx="45">
                  <c:v>96.320482822195345</c:v>
                </c:pt>
                <c:pt idx="46">
                  <c:v>94.623693570624326</c:v>
                </c:pt>
                <c:pt idx="47">
                  <c:v>99.769697258284069</c:v>
                </c:pt>
                <c:pt idx="48">
                  <c:v>98.030420703721589</c:v>
                </c:pt>
                <c:pt idx="49">
                  <c:v>100.55696892014814</c:v>
                </c:pt>
                <c:pt idx="50">
                  <c:v>99.652131720884796</c:v>
                </c:pt>
                <c:pt idx="51">
                  <c:v>99.675886529313786</c:v>
                </c:pt>
                <c:pt idx="52">
                  <c:v>100.88419553235813</c:v>
                </c:pt>
                <c:pt idx="53">
                  <c:v>100.11988572155634</c:v>
                </c:pt>
                <c:pt idx="54">
                  <c:v>98.276882032293031</c:v>
                </c:pt>
                <c:pt idx="55">
                  <c:v>100.46922609918354</c:v>
                </c:pt>
                <c:pt idx="56">
                  <c:v>100.7827652268433</c:v>
                </c:pt>
                <c:pt idx="57">
                  <c:v>101.09727869219535</c:v>
                </c:pt>
                <c:pt idx="58">
                  <c:v>100.13946202062432</c:v>
                </c:pt>
                <c:pt idx="59">
                  <c:v>97.227863178284068</c:v>
                </c:pt>
                <c:pt idx="60">
                  <c:v>100.34478413372159</c:v>
                </c:pt>
                <c:pt idx="61">
                  <c:v>99.160999200148126</c:v>
                </c:pt>
                <c:pt idx="62">
                  <c:v>98.151530110884806</c:v>
                </c:pt>
                <c:pt idx="63">
                  <c:v>102.10686273931378</c:v>
                </c:pt>
                <c:pt idx="64">
                  <c:v>101.80532213235814</c:v>
                </c:pt>
                <c:pt idx="65">
                  <c:v>100.23555594155634</c:v>
                </c:pt>
                <c:pt idx="66">
                  <c:v>101.36941234229303</c:v>
                </c:pt>
                <c:pt idx="67">
                  <c:v>99.864851909183542</c:v>
                </c:pt>
                <c:pt idx="68">
                  <c:v>99.23145138684329</c:v>
                </c:pt>
                <c:pt idx="69">
                  <c:v>99.599566682195345</c:v>
                </c:pt>
                <c:pt idx="70">
                  <c:v>99.836975920624326</c:v>
                </c:pt>
                <c:pt idx="71">
                  <c:v>98.213860098284073</c:v>
                </c:pt>
                <c:pt idx="72">
                  <c:v>98.452173763721589</c:v>
                </c:pt>
                <c:pt idx="73">
                  <c:v>98.640140130148126</c:v>
                </c:pt>
                <c:pt idx="74">
                  <c:v>99.114652060884808</c:v>
                </c:pt>
                <c:pt idx="75">
                  <c:v>101.76798282931378</c:v>
                </c:pt>
                <c:pt idx="76">
                  <c:v>102.23765566235814</c:v>
                </c:pt>
                <c:pt idx="77">
                  <c:v>101.29051828155634</c:v>
                </c:pt>
                <c:pt idx="78">
                  <c:v>102.01335403229302</c:v>
                </c:pt>
                <c:pt idx="79">
                  <c:v>101.87775675918354</c:v>
                </c:pt>
                <c:pt idx="80">
                  <c:v>100.82528011684329</c:v>
                </c:pt>
                <c:pt idx="81">
                  <c:v>101.92796021219534</c:v>
                </c:pt>
                <c:pt idx="82">
                  <c:v>102.51786083062431</c:v>
                </c:pt>
                <c:pt idx="83">
                  <c:v>101.85369761828407</c:v>
                </c:pt>
                <c:pt idx="84">
                  <c:v>103.65978762372158</c:v>
                </c:pt>
                <c:pt idx="85">
                  <c:v>102.63536754014814</c:v>
                </c:pt>
                <c:pt idx="86">
                  <c:v>104.1253462808848</c:v>
                </c:pt>
                <c:pt idx="87">
                  <c:v>105.15157309931378</c:v>
                </c:pt>
                <c:pt idx="88">
                  <c:v>105.91829868235814</c:v>
                </c:pt>
                <c:pt idx="89">
                  <c:v>106.83350266155635</c:v>
                </c:pt>
                <c:pt idx="90">
                  <c:v>107.64277341229302</c:v>
                </c:pt>
                <c:pt idx="91">
                  <c:v>107.48166788918354</c:v>
                </c:pt>
                <c:pt idx="92">
                  <c:v>106.60219952684329</c:v>
                </c:pt>
                <c:pt idx="93">
                  <c:v>107.40403373219534</c:v>
                </c:pt>
                <c:pt idx="94">
                  <c:v>107.26221717062433</c:v>
                </c:pt>
                <c:pt idx="95">
                  <c:v>108.24989467828408</c:v>
                </c:pt>
                <c:pt idx="96">
                  <c:v>108.05441641372158</c:v>
                </c:pt>
                <c:pt idx="97">
                  <c:v>109.18620782014813</c:v>
                </c:pt>
                <c:pt idx="98">
                  <c:v>107.3663238508848</c:v>
                </c:pt>
                <c:pt idx="99">
                  <c:v>111.81733172931378</c:v>
                </c:pt>
                <c:pt idx="100">
                  <c:v>110.88426328235813</c:v>
                </c:pt>
                <c:pt idx="101">
                  <c:v>112.66044077155635</c:v>
                </c:pt>
                <c:pt idx="102">
                  <c:v>111.66156900229302</c:v>
                </c:pt>
                <c:pt idx="103">
                  <c:v>112.57750084918354</c:v>
                </c:pt>
                <c:pt idx="104">
                  <c:v>112.22689281684329</c:v>
                </c:pt>
                <c:pt idx="105">
                  <c:v>114.07718145219535</c:v>
                </c:pt>
                <c:pt idx="106">
                  <c:v>114.86352047062432</c:v>
                </c:pt>
                <c:pt idx="107">
                  <c:v>115.22901569828406</c:v>
                </c:pt>
                <c:pt idx="108">
                  <c:v>110.92111830372158</c:v>
                </c:pt>
                <c:pt idx="109">
                  <c:v>109.17112055014813</c:v>
                </c:pt>
                <c:pt idx="110">
                  <c:v>110.9331181408848</c:v>
                </c:pt>
                <c:pt idx="111">
                  <c:v>111.13416263931379</c:v>
                </c:pt>
                <c:pt idx="112">
                  <c:v>112.79118938235814</c:v>
                </c:pt>
                <c:pt idx="113">
                  <c:v>112.34629059155635</c:v>
                </c:pt>
                <c:pt idx="114">
                  <c:v>111.65474102229302</c:v>
                </c:pt>
                <c:pt idx="115">
                  <c:v>111.13016260918354</c:v>
                </c:pt>
                <c:pt idx="116">
                  <c:v>110.2910891368433</c:v>
                </c:pt>
                <c:pt idx="117">
                  <c:v>111.46224681219535</c:v>
                </c:pt>
                <c:pt idx="118">
                  <c:v>112.72023238062432</c:v>
                </c:pt>
                <c:pt idx="119">
                  <c:v>112.41140696828407</c:v>
                </c:pt>
                <c:pt idx="120">
                  <c:v>110.76939413372159</c:v>
                </c:pt>
                <c:pt idx="121">
                  <c:v>109.01907382014814</c:v>
                </c:pt>
                <c:pt idx="122">
                  <c:v>111.8331935808848</c:v>
                </c:pt>
                <c:pt idx="123">
                  <c:v>113.82723896931378</c:v>
                </c:pt>
                <c:pt idx="124">
                  <c:v>114.74398120235814</c:v>
                </c:pt>
                <c:pt idx="125">
                  <c:v>114.85594227155634</c:v>
                </c:pt>
                <c:pt idx="126">
                  <c:v>113.94072425229302</c:v>
                </c:pt>
                <c:pt idx="127">
                  <c:v>113.20498816918354</c:v>
                </c:pt>
                <c:pt idx="128">
                  <c:v>113.19523971684329</c:v>
                </c:pt>
                <c:pt idx="129">
                  <c:v>114.33323804219535</c:v>
                </c:pt>
                <c:pt idx="130">
                  <c:v>117.13334964062432</c:v>
                </c:pt>
                <c:pt idx="131">
                  <c:v>111.50194516828407</c:v>
                </c:pt>
                <c:pt idx="132">
                  <c:v>113.06882742372159</c:v>
                </c:pt>
                <c:pt idx="133">
                  <c:v>112.15188925014813</c:v>
                </c:pt>
                <c:pt idx="134">
                  <c:v>114.1793472708848</c:v>
                </c:pt>
                <c:pt idx="135">
                  <c:v>115.47477771931379</c:v>
                </c:pt>
                <c:pt idx="136">
                  <c:v>117.87443777235814</c:v>
                </c:pt>
                <c:pt idx="137">
                  <c:v>115.99271338155634</c:v>
                </c:pt>
                <c:pt idx="138">
                  <c:v>116.32201438229302</c:v>
                </c:pt>
                <c:pt idx="139">
                  <c:v>116.01404632918354</c:v>
                </c:pt>
                <c:pt idx="140">
                  <c:v>115.8078345468433</c:v>
                </c:pt>
                <c:pt idx="141">
                  <c:v>114.71661146219535</c:v>
                </c:pt>
                <c:pt idx="142">
                  <c:v>119.92950749062432</c:v>
                </c:pt>
                <c:pt idx="143">
                  <c:v>115.59777190828407</c:v>
                </c:pt>
                <c:pt idx="144">
                  <c:v>114.5092959237216</c:v>
                </c:pt>
                <c:pt idx="145">
                  <c:v>113.99851466014813</c:v>
                </c:pt>
                <c:pt idx="146">
                  <c:v>111.9972410608848</c:v>
                </c:pt>
                <c:pt idx="147">
                  <c:v>89.642264199313786</c:v>
                </c:pt>
                <c:pt idx="148">
                  <c:v>90.320320022358132</c:v>
                </c:pt>
                <c:pt idx="149">
                  <c:v>97.071162141556343</c:v>
                </c:pt>
                <c:pt idx="150">
                  <c:v>101.73992053229303</c:v>
                </c:pt>
                <c:pt idx="151">
                  <c:v>103.50438797918353</c:v>
                </c:pt>
                <c:pt idx="152">
                  <c:v>107.98576827684329</c:v>
                </c:pt>
                <c:pt idx="153">
                  <c:v>106.58455456219535</c:v>
                </c:pt>
                <c:pt idx="154">
                  <c:v>113.54558554062432</c:v>
                </c:pt>
                <c:pt idx="155">
                  <c:v>107.25256772828408</c:v>
                </c:pt>
                <c:pt idx="156">
                  <c:v>105.92324479372159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0-174E-B6FE-10BD93476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2887951"/>
        <c:axId val="1872850847"/>
      </c:lineChart>
      <c:dateAx>
        <c:axId val="1872887951"/>
        <c:scaling>
          <c:orientation val="minMax"/>
        </c:scaling>
        <c:delete val="0"/>
        <c:axPos val="b"/>
        <c:numFmt formatCode="[$-C0A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72850847"/>
        <c:crosses val="autoZero"/>
        <c:auto val="1"/>
        <c:lblOffset val="100"/>
        <c:baseTimeUnit val="months"/>
      </c:dateAx>
      <c:valAx>
        <c:axId val="187285084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72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'Página 1'!$H$5</c:f>
              <c:strCache>
                <c:ptCount val="1"/>
                <c:pt idx="0">
                  <c:v>desestacionalizada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'Página 1'!$F$6:$F$162</c:f>
              <c:numCache>
                <c:formatCode>[$-C0A]mmm\-yy;@</c:formatCode>
                <c:ptCount val="15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</c:numCache>
            </c:numRef>
          </c:cat>
          <c:val>
            <c:numRef>
              <c:f>'Página 1'!$H$6:$H$162</c:f>
              <c:numCache>
                <c:formatCode>#,##0.00</c:formatCode>
                <c:ptCount val="157"/>
                <c:pt idx="0">
                  <c:v>99.344128476354996</c:v>
                </c:pt>
                <c:pt idx="1">
                  <c:v>98.815097445090004</c:v>
                </c:pt>
                <c:pt idx="2">
                  <c:v>97.997448925761006</c:v>
                </c:pt>
                <c:pt idx="3">
                  <c:v>99.129594618593998</c:v>
                </c:pt>
                <c:pt idx="4">
                  <c:v>97.871973574034996</c:v>
                </c:pt>
                <c:pt idx="5">
                  <c:v>98.672652831096002</c:v>
                </c:pt>
                <c:pt idx="6">
                  <c:v>98.082115375658006</c:v>
                </c:pt>
                <c:pt idx="7">
                  <c:v>97.005245567429995</c:v>
                </c:pt>
                <c:pt idx="8">
                  <c:v>96.500800448904002</c:v>
                </c:pt>
                <c:pt idx="9">
                  <c:v>96.281199174389997</c:v>
                </c:pt>
                <c:pt idx="10">
                  <c:v>95.153485196027006</c:v>
                </c:pt>
                <c:pt idx="11">
                  <c:v>95.660361039319994</c:v>
                </c:pt>
                <c:pt idx="12">
                  <c:v>95.652022678774003</c:v>
                </c:pt>
                <c:pt idx="13">
                  <c:v>95.222854870679001</c:v>
                </c:pt>
                <c:pt idx="14">
                  <c:v>96.512575891712999</c:v>
                </c:pt>
                <c:pt idx="15">
                  <c:v>94.424968089394994</c:v>
                </c:pt>
                <c:pt idx="16">
                  <c:v>93.176644646116003</c:v>
                </c:pt>
                <c:pt idx="17">
                  <c:v>93.647683233061002</c:v>
                </c:pt>
                <c:pt idx="18">
                  <c:v>94.060398668939996</c:v>
                </c:pt>
                <c:pt idx="19">
                  <c:v>93.768820298093004</c:v>
                </c:pt>
                <c:pt idx="20">
                  <c:v>93.454152656559003</c:v>
                </c:pt>
                <c:pt idx="21">
                  <c:v>93.190274498091</c:v>
                </c:pt>
                <c:pt idx="22">
                  <c:v>93.320788867786007</c:v>
                </c:pt>
                <c:pt idx="23">
                  <c:v>94.765889566425997</c:v>
                </c:pt>
                <c:pt idx="24">
                  <c:v>93.359976092097995</c:v>
                </c:pt>
                <c:pt idx="25">
                  <c:v>93.736006272886996</c:v>
                </c:pt>
                <c:pt idx="26">
                  <c:v>94.522227086948007</c:v>
                </c:pt>
                <c:pt idx="27">
                  <c:v>93.725456253960004</c:v>
                </c:pt>
                <c:pt idx="28">
                  <c:v>94.700356956364004</c:v>
                </c:pt>
                <c:pt idx="29">
                  <c:v>94.005254806148997</c:v>
                </c:pt>
                <c:pt idx="30">
                  <c:v>94.410189825599005</c:v>
                </c:pt>
                <c:pt idx="31">
                  <c:v>95.273262159008993</c:v>
                </c:pt>
                <c:pt idx="32">
                  <c:v>94.590350920478002</c:v>
                </c:pt>
                <c:pt idx="33">
                  <c:v>94.781488362904</c:v>
                </c:pt>
                <c:pt idx="34">
                  <c:v>91.728117378096997</c:v>
                </c:pt>
                <c:pt idx="35">
                  <c:v>95.386300718854997</c:v>
                </c:pt>
                <c:pt idx="36">
                  <c:v>96.341387660085999</c:v>
                </c:pt>
                <c:pt idx="37">
                  <c:v>93.297119814870001</c:v>
                </c:pt>
                <c:pt idx="38">
                  <c:v>94.352532222139004</c:v>
                </c:pt>
                <c:pt idx="39">
                  <c:v>95.371186347296003</c:v>
                </c:pt>
                <c:pt idx="40">
                  <c:v>95.503908062779999</c:v>
                </c:pt>
                <c:pt idx="41">
                  <c:v>95.615599747128002</c:v>
                </c:pt>
                <c:pt idx="42">
                  <c:v>94.704249749333002</c:v>
                </c:pt>
                <c:pt idx="43">
                  <c:v>95.387622493654007</c:v>
                </c:pt>
                <c:pt idx="44">
                  <c:v>96.455992406261998</c:v>
                </c:pt>
                <c:pt idx="45">
                  <c:v>96.850552863106003</c:v>
                </c:pt>
                <c:pt idx="46">
                  <c:v>96.492009319150995</c:v>
                </c:pt>
                <c:pt idx="47">
                  <c:v>98.750552478019998</c:v>
                </c:pt>
                <c:pt idx="48">
                  <c:v>98.507679880642996</c:v>
                </c:pt>
                <c:pt idx="49">
                  <c:v>99.002852830004997</c:v>
                </c:pt>
                <c:pt idx="50">
                  <c:v>99.651788666486993</c:v>
                </c:pt>
                <c:pt idx="51">
                  <c:v>99.370285217184005</c:v>
                </c:pt>
                <c:pt idx="52">
                  <c:v>99.574551443578002</c:v>
                </c:pt>
                <c:pt idx="53">
                  <c:v>99.663329776013001</c:v>
                </c:pt>
                <c:pt idx="54">
                  <c:v>98.469921299614001</c:v>
                </c:pt>
                <c:pt idx="55">
                  <c:v>100.238211919319</c:v>
                </c:pt>
                <c:pt idx="56">
                  <c:v>101.21021900988499</c:v>
                </c:pt>
                <c:pt idx="57">
                  <c:v>101.085714857892</c:v>
                </c:pt>
                <c:pt idx="58">
                  <c:v>101.013194728165</c:v>
                </c:pt>
                <c:pt idx="59">
                  <c:v>97.994729260428997</c:v>
                </c:pt>
                <c:pt idx="60">
                  <c:v>100.530369548682</c:v>
                </c:pt>
                <c:pt idx="61">
                  <c:v>100.37543479094001</c:v>
                </c:pt>
                <c:pt idx="62">
                  <c:v>100.20001974541501</c:v>
                </c:pt>
                <c:pt idx="63">
                  <c:v>99.792156963202999</c:v>
                </c:pt>
                <c:pt idx="64">
                  <c:v>100.57147189246101</c:v>
                </c:pt>
                <c:pt idx="65">
                  <c:v>100.300545680667</c:v>
                </c:pt>
                <c:pt idx="66">
                  <c:v>100.973403067669</c:v>
                </c:pt>
                <c:pt idx="67">
                  <c:v>99.448740300197997</c:v>
                </c:pt>
                <c:pt idx="68">
                  <c:v>99.647663495016999</c:v>
                </c:pt>
                <c:pt idx="69">
                  <c:v>99.468466711950001</c:v>
                </c:pt>
                <c:pt idx="70">
                  <c:v>100.154946920757</c:v>
                </c:pt>
                <c:pt idx="71">
                  <c:v>99.206556758952004</c:v>
                </c:pt>
                <c:pt idx="72">
                  <c:v>98.714565222459996</c:v>
                </c:pt>
                <c:pt idx="73">
                  <c:v>99.906640796149006</c:v>
                </c:pt>
                <c:pt idx="74">
                  <c:v>99.929314011198997</c:v>
                </c:pt>
                <c:pt idx="75">
                  <c:v>101.098923387201</c:v>
                </c:pt>
                <c:pt idx="76">
                  <c:v>100.89813773786599</c:v>
                </c:pt>
                <c:pt idx="77">
                  <c:v>101.23139347943101</c:v>
                </c:pt>
                <c:pt idx="78">
                  <c:v>101.327605911967</c:v>
                </c:pt>
                <c:pt idx="79">
                  <c:v>102.053860569695</c:v>
                </c:pt>
                <c:pt idx="80">
                  <c:v>100.692712525574</c:v>
                </c:pt>
                <c:pt idx="81">
                  <c:v>101.731918698966</c:v>
                </c:pt>
                <c:pt idx="82">
                  <c:v>102.917873920331</c:v>
                </c:pt>
                <c:pt idx="83">
                  <c:v>102.196999419937</c:v>
                </c:pt>
                <c:pt idx="84">
                  <c:v>103.91048524645301</c:v>
                </c:pt>
                <c:pt idx="85">
                  <c:v>104.517705675678</c:v>
                </c:pt>
                <c:pt idx="86">
                  <c:v>104.992020101309</c:v>
                </c:pt>
                <c:pt idx="87">
                  <c:v>104.862234708144</c:v>
                </c:pt>
                <c:pt idx="88">
                  <c:v>105.27120269883901</c:v>
                </c:pt>
                <c:pt idx="89">
                  <c:v>105.989687428886</c:v>
                </c:pt>
                <c:pt idx="90">
                  <c:v>106.848377368887</c:v>
                </c:pt>
                <c:pt idx="91">
                  <c:v>107.818899768215</c:v>
                </c:pt>
                <c:pt idx="92">
                  <c:v>107.003911858115</c:v>
                </c:pt>
                <c:pt idx="93">
                  <c:v>106.89838621447799</c:v>
                </c:pt>
                <c:pt idx="94">
                  <c:v>106.993220106843</c:v>
                </c:pt>
                <c:pt idx="95">
                  <c:v>107.65715438163799</c:v>
                </c:pt>
                <c:pt idx="96">
                  <c:v>109.153712751154</c:v>
                </c:pt>
                <c:pt idx="97">
                  <c:v>108.680332033365</c:v>
                </c:pt>
                <c:pt idx="98">
                  <c:v>109.531995726814</c:v>
                </c:pt>
                <c:pt idx="99">
                  <c:v>110.083605863263</c:v>
                </c:pt>
                <c:pt idx="100">
                  <c:v>110.274589002456</c:v>
                </c:pt>
                <c:pt idx="101">
                  <c:v>112.121733168868</c:v>
                </c:pt>
                <c:pt idx="102">
                  <c:v>111.310485780707</c:v>
                </c:pt>
                <c:pt idx="103">
                  <c:v>112.406934562602</c:v>
                </c:pt>
                <c:pt idx="104">
                  <c:v>112.645291949309</c:v>
                </c:pt>
                <c:pt idx="105">
                  <c:v>114.34348594638899</c:v>
                </c:pt>
                <c:pt idx="106">
                  <c:v>113.09227949522899</c:v>
                </c:pt>
                <c:pt idx="107">
                  <c:v>113.313791887505</c:v>
                </c:pt>
                <c:pt idx="108">
                  <c:v>112.232116909784</c:v>
                </c:pt>
                <c:pt idx="109">
                  <c:v>112.06794850677601</c:v>
                </c:pt>
                <c:pt idx="110">
                  <c:v>111.71244846821</c:v>
                </c:pt>
                <c:pt idx="111">
                  <c:v>111.82557793048601</c:v>
                </c:pt>
                <c:pt idx="112">
                  <c:v>111.68676200607401</c:v>
                </c:pt>
                <c:pt idx="113">
                  <c:v>111.466024640893</c:v>
                </c:pt>
                <c:pt idx="114">
                  <c:v>111.645957996086</c:v>
                </c:pt>
                <c:pt idx="115">
                  <c:v>111.103062369629</c:v>
                </c:pt>
                <c:pt idx="116">
                  <c:v>110.290045829132</c:v>
                </c:pt>
                <c:pt idx="117">
                  <c:v>111.540745686265</c:v>
                </c:pt>
                <c:pt idx="118">
                  <c:v>110.68065097842501</c:v>
                </c:pt>
                <c:pt idx="119">
                  <c:v>111.806767018264</c:v>
                </c:pt>
                <c:pt idx="120">
                  <c:v>111.812834624251</c:v>
                </c:pt>
                <c:pt idx="121">
                  <c:v>111.97196099913501</c:v>
                </c:pt>
                <c:pt idx="122">
                  <c:v>114.24782441400799</c:v>
                </c:pt>
                <c:pt idx="123">
                  <c:v>113.186815165626</c:v>
                </c:pt>
                <c:pt idx="124">
                  <c:v>113.467311584329</c:v>
                </c:pt>
                <c:pt idx="125">
                  <c:v>114.130780783432</c:v>
                </c:pt>
                <c:pt idx="126">
                  <c:v>113.95158504379999</c:v>
                </c:pt>
                <c:pt idx="127">
                  <c:v>113.440966702346</c:v>
                </c:pt>
                <c:pt idx="128">
                  <c:v>113.69331873449001</c:v>
                </c:pt>
                <c:pt idx="129">
                  <c:v>114.084250649403</c:v>
                </c:pt>
                <c:pt idx="130">
                  <c:v>113.843916675793</c:v>
                </c:pt>
                <c:pt idx="131">
                  <c:v>111.332623677973</c:v>
                </c:pt>
                <c:pt idx="132">
                  <c:v>114.255149573876</c:v>
                </c:pt>
                <c:pt idx="133">
                  <c:v>115.53697034704901</c:v>
                </c:pt>
                <c:pt idx="134">
                  <c:v>115.828653386382</c:v>
                </c:pt>
                <c:pt idx="135">
                  <c:v>115.873209173475</c:v>
                </c:pt>
                <c:pt idx="136">
                  <c:v>116.53792985392001</c:v>
                </c:pt>
                <c:pt idx="137">
                  <c:v>116.211271809545</c:v>
                </c:pt>
                <c:pt idx="138">
                  <c:v>116.083203045399</c:v>
                </c:pt>
                <c:pt idx="139">
                  <c:v>116.247165854893</c:v>
                </c:pt>
                <c:pt idx="140">
                  <c:v>116.033235433331</c:v>
                </c:pt>
                <c:pt idx="141">
                  <c:v>114.577613985978</c:v>
                </c:pt>
                <c:pt idx="142">
                  <c:v>115.87391665665299</c:v>
                </c:pt>
                <c:pt idx="143">
                  <c:v>114.642995223529</c:v>
                </c:pt>
                <c:pt idx="144">
                  <c:v>115.86146768955101</c:v>
                </c:pt>
                <c:pt idx="145">
                  <c:v>114.12068198806899</c:v>
                </c:pt>
                <c:pt idx="146">
                  <c:v>113.67177264826699</c:v>
                </c:pt>
                <c:pt idx="147">
                  <c:v>88.568489348075005</c:v>
                </c:pt>
                <c:pt idx="148">
                  <c:v>89.137303791541001</c:v>
                </c:pt>
                <c:pt idx="149">
                  <c:v>96.263470858481</c:v>
                </c:pt>
                <c:pt idx="150">
                  <c:v>101.599887406734</c:v>
                </c:pt>
                <c:pt idx="151">
                  <c:v>104.60216730663601</c:v>
                </c:pt>
                <c:pt idx="152">
                  <c:v>106.843938496484</c:v>
                </c:pt>
                <c:pt idx="153">
                  <c:v>106.453938938452</c:v>
                </c:pt>
                <c:pt idx="154">
                  <c:v>110.395016507649</c:v>
                </c:pt>
                <c:pt idx="155">
                  <c:v>107.46869883273899</c:v>
                </c:pt>
                <c:pt idx="156">
                  <c:v>107.549152057383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BB-E341-BFA7-F8C3E36C1199}"/>
            </c:ext>
          </c:extLst>
        </c:ser>
        <c:ser>
          <c:idx val="1"/>
          <c:order val="1"/>
          <c:tx>
            <c:strRef>
              <c:f>'Página 1'!$S$5</c:f>
              <c:strCache>
                <c:ptCount val="1"/>
                <c:pt idx="0">
                  <c:v>Serie desestacionalizada TEC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'Página 1'!$F$6:$F$162</c:f>
              <c:numCache>
                <c:formatCode>[$-C0A]mmm\-yy;@</c:formatCode>
                <c:ptCount val="15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</c:numCache>
            </c:numRef>
          </c:cat>
          <c:val>
            <c:numRef>
              <c:f>'Página 1'!$S$6:$S$162</c:f>
              <c:numCache>
                <c:formatCode>#,##0.0</c:formatCode>
                <c:ptCount val="157"/>
                <c:pt idx="0">
                  <c:v>99.890583723721591</c:v>
                </c:pt>
                <c:pt idx="1">
                  <c:v>100.77065785014813</c:v>
                </c:pt>
                <c:pt idx="2">
                  <c:v>95.911766980884806</c:v>
                </c:pt>
                <c:pt idx="3">
                  <c:v>101.71642675931379</c:v>
                </c:pt>
                <c:pt idx="4">
                  <c:v>98.978158892358138</c:v>
                </c:pt>
                <c:pt idx="5">
                  <c:v>98.272962191556346</c:v>
                </c:pt>
                <c:pt idx="6">
                  <c:v>98.100244282293019</c:v>
                </c:pt>
                <c:pt idx="7">
                  <c:v>97.048043619183531</c:v>
                </c:pt>
                <c:pt idx="8">
                  <c:v>96.80707704684329</c:v>
                </c:pt>
                <c:pt idx="9">
                  <c:v>96.165879842195352</c:v>
                </c:pt>
                <c:pt idx="10">
                  <c:v>91.589589610624316</c:v>
                </c:pt>
                <c:pt idx="11">
                  <c:v>96.596520838284064</c:v>
                </c:pt>
                <c:pt idx="12">
                  <c:v>96.300811713721586</c:v>
                </c:pt>
                <c:pt idx="13">
                  <c:v>94.701561150148137</c:v>
                </c:pt>
                <c:pt idx="14">
                  <c:v>96.002490150884796</c:v>
                </c:pt>
                <c:pt idx="15">
                  <c:v>95.76300504931379</c:v>
                </c:pt>
                <c:pt idx="16">
                  <c:v>93.825559782358141</c:v>
                </c:pt>
                <c:pt idx="17">
                  <c:v>94.069404731556347</c:v>
                </c:pt>
                <c:pt idx="18">
                  <c:v>94.034844312293032</c:v>
                </c:pt>
                <c:pt idx="19">
                  <c:v>93.613915339183535</c:v>
                </c:pt>
                <c:pt idx="20">
                  <c:v>93.863110426843292</c:v>
                </c:pt>
                <c:pt idx="21">
                  <c:v>93.300086382195346</c:v>
                </c:pt>
                <c:pt idx="22">
                  <c:v>89.831018920624317</c:v>
                </c:pt>
                <c:pt idx="23">
                  <c:v>95.393275558284074</c:v>
                </c:pt>
                <c:pt idx="24">
                  <c:v>93.344375263721588</c:v>
                </c:pt>
                <c:pt idx="25">
                  <c:v>93.34577714014813</c:v>
                </c:pt>
                <c:pt idx="26">
                  <c:v>94.484236590884805</c:v>
                </c:pt>
                <c:pt idx="27">
                  <c:v>95.262290069313792</c:v>
                </c:pt>
                <c:pt idx="28">
                  <c:v>95.302217062358139</c:v>
                </c:pt>
                <c:pt idx="29">
                  <c:v>94.287742991556343</c:v>
                </c:pt>
                <c:pt idx="30">
                  <c:v>94.56495256229303</c:v>
                </c:pt>
                <c:pt idx="31">
                  <c:v>95.174143069183543</c:v>
                </c:pt>
                <c:pt idx="32">
                  <c:v>94.898208236843288</c:v>
                </c:pt>
                <c:pt idx="33">
                  <c:v>94.374819712195347</c:v>
                </c:pt>
                <c:pt idx="34">
                  <c:v>89.260026160624321</c:v>
                </c:pt>
                <c:pt idx="35">
                  <c:v>95.844622348284076</c:v>
                </c:pt>
                <c:pt idx="36">
                  <c:v>95.942534873721584</c:v>
                </c:pt>
                <c:pt idx="37">
                  <c:v>92.912867820148136</c:v>
                </c:pt>
                <c:pt idx="38">
                  <c:v>94.388867370884796</c:v>
                </c:pt>
                <c:pt idx="39">
                  <c:v>96.689542159313788</c:v>
                </c:pt>
                <c:pt idx="40">
                  <c:v>96.35284440235813</c:v>
                </c:pt>
                <c:pt idx="41">
                  <c:v>95.77142145155635</c:v>
                </c:pt>
                <c:pt idx="42">
                  <c:v>94.375210282293025</c:v>
                </c:pt>
                <c:pt idx="43">
                  <c:v>95.625051149183534</c:v>
                </c:pt>
                <c:pt idx="44">
                  <c:v>96.957924626843294</c:v>
                </c:pt>
                <c:pt idx="45">
                  <c:v>96.320482822195345</c:v>
                </c:pt>
                <c:pt idx="46">
                  <c:v>94.623693570624326</c:v>
                </c:pt>
                <c:pt idx="47">
                  <c:v>99.769697258284069</c:v>
                </c:pt>
                <c:pt idx="48">
                  <c:v>98.030420703721589</c:v>
                </c:pt>
                <c:pt idx="49">
                  <c:v>100.55696892014814</c:v>
                </c:pt>
                <c:pt idx="50">
                  <c:v>99.652131720884796</c:v>
                </c:pt>
                <c:pt idx="51">
                  <c:v>99.675886529313786</c:v>
                </c:pt>
                <c:pt idx="52">
                  <c:v>100.88419553235813</c:v>
                </c:pt>
                <c:pt idx="53">
                  <c:v>100.11988572155634</c:v>
                </c:pt>
                <c:pt idx="54">
                  <c:v>98.276882032293031</c:v>
                </c:pt>
                <c:pt idx="55">
                  <c:v>100.46922609918354</c:v>
                </c:pt>
                <c:pt idx="56">
                  <c:v>100.7827652268433</c:v>
                </c:pt>
                <c:pt idx="57">
                  <c:v>101.09727869219535</c:v>
                </c:pt>
                <c:pt idx="58">
                  <c:v>100.13946202062432</c:v>
                </c:pt>
                <c:pt idx="59">
                  <c:v>97.227863178284068</c:v>
                </c:pt>
                <c:pt idx="60">
                  <c:v>100.34478413372159</c:v>
                </c:pt>
                <c:pt idx="61">
                  <c:v>99.160999200148126</c:v>
                </c:pt>
                <c:pt idx="62">
                  <c:v>98.151530110884806</c:v>
                </c:pt>
                <c:pt idx="63">
                  <c:v>102.10686273931378</c:v>
                </c:pt>
                <c:pt idx="64">
                  <c:v>101.80532213235814</c:v>
                </c:pt>
                <c:pt idx="65">
                  <c:v>100.23555594155634</c:v>
                </c:pt>
                <c:pt idx="66">
                  <c:v>101.36941234229303</c:v>
                </c:pt>
                <c:pt idx="67">
                  <c:v>99.864851909183542</c:v>
                </c:pt>
                <c:pt idx="68">
                  <c:v>99.23145138684329</c:v>
                </c:pt>
                <c:pt idx="69">
                  <c:v>99.599566682195345</c:v>
                </c:pt>
                <c:pt idx="70">
                  <c:v>99.836975920624326</c:v>
                </c:pt>
                <c:pt idx="71">
                  <c:v>98.213860098284073</c:v>
                </c:pt>
                <c:pt idx="72">
                  <c:v>98.452173763721589</c:v>
                </c:pt>
                <c:pt idx="73">
                  <c:v>98.640140130148126</c:v>
                </c:pt>
                <c:pt idx="74">
                  <c:v>99.114652060884808</c:v>
                </c:pt>
                <c:pt idx="75">
                  <c:v>101.76798282931378</c:v>
                </c:pt>
                <c:pt idx="76">
                  <c:v>102.23765566235814</c:v>
                </c:pt>
                <c:pt idx="77">
                  <c:v>101.29051828155634</c:v>
                </c:pt>
                <c:pt idx="78">
                  <c:v>102.01335403229302</c:v>
                </c:pt>
                <c:pt idx="79">
                  <c:v>101.87775675918354</c:v>
                </c:pt>
                <c:pt idx="80">
                  <c:v>100.82528011684329</c:v>
                </c:pt>
                <c:pt idx="81">
                  <c:v>101.92796021219534</c:v>
                </c:pt>
                <c:pt idx="82">
                  <c:v>102.51786083062431</c:v>
                </c:pt>
                <c:pt idx="83">
                  <c:v>101.85369761828407</c:v>
                </c:pt>
                <c:pt idx="84">
                  <c:v>103.65978762372158</c:v>
                </c:pt>
                <c:pt idx="85">
                  <c:v>102.63536754014814</c:v>
                </c:pt>
                <c:pt idx="86">
                  <c:v>104.1253462808848</c:v>
                </c:pt>
                <c:pt idx="87">
                  <c:v>105.15157309931378</c:v>
                </c:pt>
                <c:pt idx="88">
                  <c:v>105.91829868235814</c:v>
                </c:pt>
                <c:pt idx="89">
                  <c:v>106.83350266155635</c:v>
                </c:pt>
                <c:pt idx="90">
                  <c:v>107.64277341229302</c:v>
                </c:pt>
                <c:pt idx="91">
                  <c:v>107.48166788918354</c:v>
                </c:pt>
                <c:pt idx="92">
                  <c:v>106.60219952684329</c:v>
                </c:pt>
                <c:pt idx="93">
                  <c:v>107.40403373219534</c:v>
                </c:pt>
                <c:pt idx="94">
                  <c:v>107.26221717062433</c:v>
                </c:pt>
                <c:pt idx="95">
                  <c:v>108.24989467828408</c:v>
                </c:pt>
                <c:pt idx="96">
                  <c:v>108.05441641372158</c:v>
                </c:pt>
                <c:pt idx="97">
                  <c:v>109.18620782014813</c:v>
                </c:pt>
                <c:pt idx="98">
                  <c:v>107.3663238508848</c:v>
                </c:pt>
                <c:pt idx="99">
                  <c:v>111.81733172931378</c:v>
                </c:pt>
                <c:pt idx="100">
                  <c:v>110.88426328235813</c:v>
                </c:pt>
                <c:pt idx="101">
                  <c:v>112.66044077155635</c:v>
                </c:pt>
                <c:pt idx="102">
                  <c:v>111.66156900229302</c:v>
                </c:pt>
                <c:pt idx="103">
                  <c:v>112.57750084918354</c:v>
                </c:pt>
                <c:pt idx="104">
                  <c:v>112.22689281684329</c:v>
                </c:pt>
                <c:pt idx="105">
                  <c:v>114.07718145219535</c:v>
                </c:pt>
                <c:pt idx="106">
                  <c:v>114.86352047062432</c:v>
                </c:pt>
                <c:pt idx="107">
                  <c:v>115.22901569828406</c:v>
                </c:pt>
                <c:pt idx="108">
                  <c:v>110.92111830372158</c:v>
                </c:pt>
                <c:pt idx="109">
                  <c:v>109.17112055014813</c:v>
                </c:pt>
                <c:pt idx="110">
                  <c:v>110.9331181408848</c:v>
                </c:pt>
                <c:pt idx="111">
                  <c:v>111.13416263931379</c:v>
                </c:pt>
                <c:pt idx="112">
                  <c:v>112.79118938235814</c:v>
                </c:pt>
                <c:pt idx="113">
                  <c:v>112.34629059155635</c:v>
                </c:pt>
                <c:pt idx="114">
                  <c:v>111.65474102229302</c:v>
                </c:pt>
                <c:pt idx="115">
                  <c:v>111.13016260918354</c:v>
                </c:pt>
                <c:pt idx="116">
                  <c:v>110.2910891368433</c:v>
                </c:pt>
                <c:pt idx="117">
                  <c:v>111.46224681219535</c:v>
                </c:pt>
                <c:pt idx="118">
                  <c:v>112.72023238062432</c:v>
                </c:pt>
                <c:pt idx="119">
                  <c:v>112.41140696828407</c:v>
                </c:pt>
                <c:pt idx="120">
                  <c:v>110.76939413372159</c:v>
                </c:pt>
                <c:pt idx="121">
                  <c:v>109.01907382014814</c:v>
                </c:pt>
                <c:pt idx="122">
                  <c:v>111.8331935808848</c:v>
                </c:pt>
                <c:pt idx="123">
                  <c:v>113.82723896931378</c:v>
                </c:pt>
                <c:pt idx="124">
                  <c:v>114.74398120235814</c:v>
                </c:pt>
                <c:pt idx="125">
                  <c:v>114.85594227155634</c:v>
                </c:pt>
                <c:pt idx="126">
                  <c:v>113.94072425229302</c:v>
                </c:pt>
                <c:pt idx="127">
                  <c:v>113.20498816918354</c:v>
                </c:pt>
                <c:pt idx="128">
                  <c:v>113.19523971684329</c:v>
                </c:pt>
                <c:pt idx="129">
                  <c:v>114.33323804219535</c:v>
                </c:pt>
                <c:pt idx="130">
                  <c:v>117.13334964062432</c:v>
                </c:pt>
                <c:pt idx="131">
                  <c:v>111.50194516828407</c:v>
                </c:pt>
                <c:pt idx="132">
                  <c:v>113.06882742372159</c:v>
                </c:pt>
                <c:pt idx="133">
                  <c:v>112.15188925014813</c:v>
                </c:pt>
                <c:pt idx="134">
                  <c:v>114.1793472708848</c:v>
                </c:pt>
                <c:pt idx="135">
                  <c:v>115.47477771931379</c:v>
                </c:pt>
                <c:pt idx="136">
                  <c:v>117.87443777235814</c:v>
                </c:pt>
                <c:pt idx="137">
                  <c:v>115.99271338155634</c:v>
                </c:pt>
                <c:pt idx="138">
                  <c:v>116.32201438229302</c:v>
                </c:pt>
                <c:pt idx="139">
                  <c:v>116.01404632918354</c:v>
                </c:pt>
                <c:pt idx="140">
                  <c:v>115.8078345468433</c:v>
                </c:pt>
                <c:pt idx="141">
                  <c:v>114.71661146219535</c:v>
                </c:pt>
                <c:pt idx="142">
                  <c:v>119.92950749062432</c:v>
                </c:pt>
                <c:pt idx="143">
                  <c:v>115.59777190828407</c:v>
                </c:pt>
                <c:pt idx="144">
                  <c:v>114.5092959237216</c:v>
                </c:pt>
                <c:pt idx="145">
                  <c:v>113.99851466014813</c:v>
                </c:pt>
                <c:pt idx="146">
                  <c:v>111.9972410608848</c:v>
                </c:pt>
                <c:pt idx="147">
                  <c:v>89.642264199313786</c:v>
                </c:pt>
                <c:pt idx="148">
                  <c:v>90.320320022358132</c:v>
                </c:pt>
                <c:pt idx="149">
                  <c:v>97.071162141556343</c:v>
                </c:pt>
                <c:pt idx="150">
                  <c:v>101.73992053229303</c:v>
                </c:pt>
                <c:pt idx="151">
                  <c:v>103.50438797918353</c:v>
                </c:pt>
                <c:pt idx="152">
                  <c:v>107.98576827684329</c:v>
                </c:pt>
                <c:pt idx="153">
                  <c:v>106.58455456219535</c:v>
                </c:pt>
                <c:pt idx="154">
                  <c:v>113.54558554062432</c:v>
                </c:pt>
                <c:pt idx="155">
                  <c:v>107.25256772828408</c:v>
                </c:pt>
                <c:pt idx="156">
                  <c:v>105.92324479372159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B-E341-BFA7-F8C3E36C1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658591"/>
        <c:axId val="1894423583"/>
      </c:lineChart>
      <c:dateAx>
        <c:axId val="1896658591"/>
        <c:scaling>
          <c:orientation val="minMax"/>
        </c:scaling>
        <c:delete val="0"/>
        <c:axPos val="b"/>
        <c:numFmt formatCode="[$-C0A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94423583"/>
        <c:crosses val="autoZero"/>
        <c:auto val="1"/>
        <c:lblOffset val="100"/>
        <c:baseTimeUnit val="months"/>
      </c:dateAx>
      <c:valAx>
        <c:axId val="1894423583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89665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12700</xdr:colOff>
      <xdr:row>6</xdr:row>
      <xdr:rowOff>12706</xdr:rowOff>
    </xdr:from>
    <xdr:to>
      <xdr:col>29</xdr:col>
      <xdr:colOff>546100</xdr:colOff>
      <xdr:row>21</xdr:row>
      <xdr:rowOff>88906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21FEF-66A1-1C48-92C6-8230065E32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23</xdr:row>
      <xdr:rowOff>0</xdr:rowOff>
    </xdr:from>
    <xdr:to>
      <xdr:col>29</xdr:col>
      <xdr:colOff>533400</xdr:colOff>
      <xdr:row>38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EC020D-4CF1-6A44-9C20-B24C058C3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670820</xdr:colOff>
      <xdr:row>6</xdr:row>
      <xdr:rowOff>0</xdr:rowOff>
    </xdr:from>
    <xdr:to>
      <xdr:col>36</xdr:col>
      <xdr:colOff>547076</xdr:colOff>
      <xdr:row>21</xdr:row>
      <xdr:rowOff>105508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B072336-3CF1-034E-894C-829A30E4B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670820</xdr:colOff>
      <xdr:row>22</xdr:row>
      <xdr:rowOff>175846</xdr:rowOff>
    </xdr:from>
    <xdr:to>
      <xdr:col>36</xdr:col>
      <xdr:colOff>533400</xdr:colOff>
      <xdr:row>38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8156B68-69C4-794C-95CA-C96CB1916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670820</xdr:colOff>
      <xdr:row>23</xdr:row>
      <xdr:rowOff>0</xdr:rowOff>
    </xdr:from>
    <xdr:to>
      <xdr:col>43</xdr:col>
      <xdr:colOff>547076</xdr:colOff>
      <xdr:row>38</xdr:row>
      <xdr:rowOff>105508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CEF3349-1050-9749-BA7C-58D7A7447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3"/>
  <sheetViews>
    <sheetView tabSelected="1" zoomScale="195" zoomScaleNormal="19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baseColWidth="10" defaultRowHeight="13" x14ac:dyDescent="0.15"/>
  <cols>
    <col min="1" max="1" width="15.6640625" customWidth="1"/>
    <col min="2" max="4" width="24.5" customWidth="1"/>
    <col min="5" max="6" width="8.83203125" customWidth="1"/>
    <col min="7" max="7" width="6.6640625" style="7" bestFit="1" customWidth="1"/>
    <col min="8" max="8" width="16" style="7" bestFit="1" customWidth="1"/>
    <col min="9" max="11" width="16" style="7" customWidth="1"/>
    <col min="12" max="12" width="10.1640625" style="7" bestFit="1" customWidth="1"/>
    <col min="13" max="13" width="9.33203125" style="7" customWidth="1"/>
    <col min="14" max="14" width="8.83203125" customWidth="1"/>
    <col min="15" max="15" width="15.6640625" bestFit="1" customWidth="1"/>
    <col min="16" max="17" width="16.1640625" style="7" customWidth="1"/>
    <col min="18" max="18" width="8.83203125" customWidth="1"/>
    <col min="19" max="22" width="16" customWidth="1"/>
    <col min="23" max="256" width="8.83203125" customWidth="1"/>
  </cols>
  <sheetData>
    <row r="1" spans="1:31" x14ac:dyDescent="0.15">
      <c r="A1" t="s">
        <v>0</v>
      </c>
      <c r="J1" s="13" t="s">
        <v>174</v>
      </c>
    </row>
    <row r="2" spans="1:31" ht="14" thickBot="1" x14ac:dyDescent="0.2">
      <c r="A2" t="s">
        <v>1</v>
      </c>
      <c r="J2" s="13" t="s">
        <v>175</v>
      </c>
      <c r="W2" s="27" t="s">
        <v>190</v>
      </c>
    </row>
    <row r="3" spans="1:31" ht="42" customHeight="1" x14ac:dyDescent="0.15">
      <c r="A3" s="1" t="s">
        <v>2</v>
      </c>
      <c r="B3" s="1" t="s">
        <v>3</v>
      </c>
      <c r="C3" s="1" t="s">
        <v>4</v>
      </c>
      <c r="D3" s="2"/>
      <c r="J3" s="13" t="s">
        <v>202</v>
      </c>
      <c r="N3" s="21" t="s">
        <v>183</v>
      </c>
      <c r="O3" s="22">
        <f>INTERCEPT($G$6:$G$162,$M$6:$M$162)</f>
        <v>92.035215092557593</v>
      </c>
      <c r="W3" s="5" t="s">
        <v>179</v>
      </c>
    </row>
    <row r="4" spans="1:31" ht="19" customHeight="1" thickBot="1" x14ac:dyDescent="0.2">
      <c r="A4" s="1"/>
      <c r="B4" s="2"/>
      <c r="C4" s="2"/>
      <c r="D4" s="2"/>
      <c r="J4" s="43" t="s">
        <v>203</v>
      </c>
      <c r="N4" s="23" t="s">
        <v>184</v>
      </c>
      <c r="O4" s="24">
        <f>SLOPE($G$6:$G$162,$M$6:$M$162)</f>
        <v>0.14531533227513202</v>
      </c>
      <c r="W4" s="5" t="s">
        <v>180</v>
      </c>
    </row>
    <row r="5" spans="1:31" ht="42" x14ac:dyDescent="0.15">
      <c r="A5" s="1"/>
      <c r="B5" s="3" t="s">
        <v>165</v>
      </c>
      <c r="C5" s="3" t="s">
        <v>166</v>
      </c>
      <c r="D5" s="34" t="s">
        <v>198</v>
      </c>
      <c r="G5" s="8" t="s">
        <v>167</v>
      </c>
      <c r="H5" s="9" t="s">
        <v>168</v>
      </c>
      <c r="I5" s="9"/>
      <c r="J5" s="9"/>
      <c r="K5" s="9"/>
      <c r="L5" s="8" t="s">
        <v>189</v>
      </c>
      <c r="M5" s="9" t="s">
        <v>185</v>
      </c>
      <c r="N5" s="5" t="s">
        <v>182</v>
      </c>
      <c r="P5" s="25" t="s">
        <v>187</v>
      </c>
      <c r="Q5" s="44" t="s">
        <v>188</v>
      </c>
      <c r="R5" s="45"/>
      <c r="S5" s="25" t="s">
        <v>192</v>
      </c>
      <c r="T5" s="25"/>
      <c r="U5" s="11" t="s">
        <v>196</v>
      </c>
      <c r="V5" s="11" t="s">
        <v>197</v>
      </c>
      <c r="W5" s="5" t="s">
        <v>181</v>
      </c>
    </row>
    <row r="6" spans="1:31" ht="14" x14ac:dyDescent="0.15">
      <c r="A6" s="1" t="s">
        <v>5</v>
      </c>
      <c r="B6" s="4">
        <v>98.865827490000001</v>
      </c>
      <c r="C6" s="4">
        <v>99.344128476354996</v>
      </c>
      <c r="D6" s="35"/>
      <c r="F6" s="6">
        <v>39448</v>
      </c>
      <c r="G6" s="10">
        <f>B6</f>
        <v>98.865827490000001</v>
      </c>
      <c r="H6" s="10">
        <f>C6</f>
        <v>99.344128476354996</v>
      </c>
      <c r="I6" s="10"/>
      <c r="K6" s="10"/>
      <c r="L6" s="19">
        <v>1</v>
      </c>
      <c r="M6" s="19">
        <v>1</v>
      </c>
      <c r="N6" s="14">
        <f>$O$3+($O$4*M6)</f>
        <v>92.180530424832725</v>
      </c>
      <c r="O6" s="20" t="s">
        <v>186</v>
      </c>
      <c r="P6" s="10">
        <f>G6-N6</f>
        <v>6.6852970651672763</v>
      </c>
      <c r="Q6" s="46">
        <v>1</v>
      </c>
      <c r="R6" s="47">
        <f t="shared" ref="R6:R37" si="0">AVERAGEIF($L$6:$L$162,$Q6,$P$6:$P$162)</f>
        <v>-1.0247562337215956</v>
      </c>
      <c r="S6" s="29">
        <f>G6-R6</f>
        <v>99.890583723721591</v>
      </c>
      <c r="T6" s="28" t="s">
        <v>191</v>
      </c>
      <c r="U6" s="30"/>
      <c r="V6" s="30"/>
      <c r="X6" s="5" t="s">
        <v>169</v>
      </c>
      <c r="AE6" s="5" t="s">
        <v>194</v>
      </c>
    </row>
    <row r="7" spans="1:31" ht="14" x14ac:dyDescent="0.15">
      <c r="A7" s="1" t="s">
        <v>6</v>
      </c>
      <c r="B7" s="4">
        <v>91.844926169999994</v>
      </c>
      <c r="C7" s="4">
        <v>98.815097445090004</v>
      </c>
      <c r="D7" s="4">
        <f>((C7/C6)-1)*100</f>
        <v>-0.53252370258691784</v>
      </c>
      <c r="F7" s="6">
        <v>39479</v>
      </c>
      <c r="G7" s="10">
        <f t="shared" ref="G7:G70" si="1">B7</f>
        <v>91.844926169999994</v>
      </c>
      <c r="H7" s="10">
        <f t="shared" ref="H7:H70" si="2">C7</f>
        <v>98.815097445090004</v>
      </c>
      <c r="I7" s="10"/>
      <c r="K7" s="10"/>
      <c r="L7" s="19">
        <f>L6+1</f>
        <v>2</v>
      </c>
      <c r="M7" s="19">
        <f>M6+1</f>
        <v>2</v>
      </c>
      <c r="N7" s="14">
        <f t="shared" ref="N7:N70" si="3">$O$3+($O$4*M7)</f>
        <v>92.325845757107857</v>
      </c>
      <c r="P7" s="10">
        <f t="shared" ref="P7:P70" si="4">G7-N7</f>
        <v>-0.48091958710786287</v>
      </c>
      <c r="Q7" s="46">
        <f>Q6+1</f>
        <v>2</v>
      </c>
      <c r="R7" s="47">
        <f t="shared" si="0"/>
        <v>-8.9257316801481306</v>
      </c>
      <c r="S7" s="29">
        <f t="shared" ref="S7:S70" si="5">G7-R7</f>
        <v>100.77065785014813</v>
      </c>
      <c r="T7" s="10"/>
      <c r="U7" s="31"/>
      <c r="V7" s="31"/>
    </row>
    <row r="8" spans="1:31" ht="14" x14ac:dyDescent="0.15">
      <c r="A8" s="1" t="s">
        <v>7</v>
      </c>
      <c r="B8" s="4">
        <v>93.189387710000005</v>
      </c>
      <c r="C8" s="4">
        <v>97.997448925761006</v>
      </c>
      <c r="D8" s="4">
        <f t="shared" ref="D8:D71" si="6">((C8/C7)-1)*100</f>
        <v>-0.82745303143919591</v>
      </c>
      <c r="F8" s="6">
        <v>39508</v>
      </c>
      <c r="G8" s="10">
        <f t="shared" si="1"/>
        <v>93.189387710000005</v>
      </c>
      <c r="H8" s="10">
        <f t="shared" si="2"/>
        <v>97.997448925761006</v>
      </c>
      <c r="I8" s="10"/>
      <c r="J8" s="10"/>
      <c r="K8" s="10"/>
      <c r="L8" s="19">
        <f t="shared" ref="L8:L17" si="7">L7+1</f>
        <v>3</v>
      </c>
      <c r="M8" s="19">
        <f t="shared" ref="M8:M71" si="8">M7+1</f>
        <v>3</v>
      </c>
      <c r="N8" s="14">
        <f t="shared" si="3"/>
        <v>92.471161089382989</v>
      </c>
      <c r="P8" s="10">
        <f t="shared" si="4"/>
        <v>0.71822662061701692</v>
      </c>
      <c r="Q8" s="46">
        <f t="shared" ref="Q8:Q17" si="9">Q7+1</f>
        <v>3</v>
      </c>
      <c r="R8" s="47">
        <f t="shared" si="0"/>
        <v>-2.7223792708848031</v>
      </c>
      <c r="S8" s="29">
        <f t="shared" si="5"/>
        <v>95.911766980884806</v>
      </c>
      <c r="T8" s="10"/>
      <c r="U8" s="31"/>
      <c r="V8" s="31"/>
    </row>
    <row r="9" spans="1:31" ht="14" x14ac:dyDescent="0.15">
      <c r="A9" s="1" t="s">
        <v>8</v>
      </c>
      <c r="B9" s="4">
        <v>94.631848860000005</v>
      </c>
      <c r="C9" s="4">
        <v>99.129594618593998</v>
      </c>
      <c r="D9" s="4">
        <f t="shared" si="6"/>
        <v>1.1552807805136345</v>
      </c>
      <c r="F9" s="6">
        <v>39539</v>
      </c>
      <c r="G9" s="10">
        <f t="shared" si="1"/>
        <v>94.631848860000005</v>
      </c>
      <c r="H9" s="10">
        <f t="shared" si="2"/>
        <v>99.129594618593998</v>
      </c>
      <c r="I9" s="10"/>
      <c r="J9" s="10"/>
      <c r="K9" s="10"/>
      <c r="L9" s="19">
        <f t="shared" si="7"/>
        <v>4</v>
      </c>
      <c r="M9" s="19">
        <f t="shared" si="8"/>
        <v>4</v>
      </c>
      <c r="N9" s="14">
        <f t="shared" si="3"/>
        <v>92.61647642165812</v>
      </c>
      <c r="P9" s="10">
        <f t="shared" si="4"/>
        <v>2.0153724383418847</v>
      </c>
      <c r="Q9" s="46">
        <f t="shared" si="9"/>
        <v>4</v>
      </c>
      <c r="R9" s="47">
        <f t="shared" si="0"/>
        <v>-7.0845778993137793</v>
      </c>
      <c r="S9" s="29">
        <f t="shared" si="5"/>
        <v>101.71642675931379</v>
      </c>
      <c r="T9" s="10"/>
      <c r="U9" s="31"/>
      <c r="V9" s="31"/>
    </row>
    <row r="10" spans="1:31" ht="14" x14ac:dyDescent="0.15">
      <c r="A10" s="1" t="s">
        <v>9</v>
      </c>
      <c r="B10" s="4">
        <v>96.978463300000001</v>
      </c>
      <c r="C10" s="4">
        <v>97.871973574034996</v>
      </c>
      <c r="D10" s="4">
        <f t="shared" si="6"/>
        <v>-1.2686635604611918</v>
      </c>
      <c r="F10" s="6">
        <v>39569</v>
      </c>
      <c r="G10" s="10">
        <f t="shared" si="1"/>
        <v>96.978463300000001</v>
      </c>
      <c r="H10" s="10">
        <f t="shared" si="2"/>
        <v>97.871973574034996</v>
      </c>
      <c r="I10" s="10"/>
      <c r="J10" s="10"/>
      <c r="K10" s="10"/>
      <c r="L10" s="19">
        <f t="shared" si="7"/>
        <v>5</v>
      </c>
      <c r="M10" s="19">
        <f t="shared" si="8"/>
        <v>5</v>
      </c>
      <c r="N10" s="14">
        <f t="shared" si="3"/>
        <v>92.761791753933252</v>
      </c>
      <c r="P10" s="10">
        <f t="shared" si="4"/>
        <v>4.216671546066749</v>
      </c>
      <c r="Q10" s="46">
        <f t="shared" si="9"/>
        <v>5</v>
      </c>
      <c r="R10" s="47">
        <f t="shared" si="0"/>
        <v>-1.9996955923581434</v>
      </c>
      <c r="S10" s="29">
        <f t="shared" si="5"/>
        <v>98.978158892358138</v>
      </c>
      <c r="T10" s="10"/>
      <c r="U10" s="31"/>
      <c r="V10" s="31"/>
    </row>
    <row r="11" spans="1:31" ht="14" x14ac:dyDescent="0.15">
      <c r="A11" s="1" t="s">
        <v>10</v>
      </c>
      <c r="B11" s="4">
        <v>95.732347529999998</v>
      </c>
      <c r="C11" s="4">
        <v>98.672652831096002</v>
      </c>
      <c r="D11" s="4">
        <f t="shared" si="6"/>
        <v>0.81808839427901514</v>
      </c>
      <c r="F11" s="6">
        <v>39600</v>
      </c>
      <c r="G11" s="10">
        <f t="shared" si="1"/>
        <v>95.732347529999998</v>
      </c>
      <c r="H11" s="10">
        <f t="shared" si="2"/>
        <v>98.672652831096002</v>
      </c>
      <c r="I11" s="10"/>
      <c r="J11" s="10"/>
      <c r="K11" s="10"/>
      <c r="L11" s="19">
        <f t="shared" si="7"/>
        <v>6</v>
      </c>
      <c r="M11" s="19">
        <f t="shared" si="8"/>
        <v>6</v>
      </c>
      <c r="N11" s="14">
        <f t="shared" si="3"/>
        <v>92.907107086208384</v>
      </c>
      <c r="P11" s="10">
        <f t="shared" si="4"/>
        <v>2.8252404437916141</v>
      </c>
      <c r="Q11" s="46">
        <f t="shared" si="9"/>
        <v>6</v>
      </c>
      <c r="R11" s="47">
        <f t="shared" si="0"/>
        <v>-2.5406146615563516</v>
      </c>
      <c r="S11" s="29">
        <f t="shared" si="5"/>
        <v>98.272962191556346</v>
      </c>
      <c r="T11" s="10"/>
      <c r="U11" s="31"/>
      <c r="V11" s="31"/>
    </row>
    <row r="12" spans="1:31" ht="14" x14ac:dyDescent="0.15">
      <c r="A12" s="1" t="s">
        <v>11</v>
      </c>
      <c r="B12" s="4">
        <v>97.799039609999994</v>
      </c>
      <c r="C12" s="4">
        <v>98.082115375658006</v>
      </c>
      <c r="D12" s="4">
        <f t="shared" si="6"/>
        <v>-0.59848138110653037</v>
      </c>
      <c r="F12" s="6">
        <v>39630</v>
      </c>
      <c r="G12" s="10">
        <f t="shared" si="1"/>
        <v>97.799039609999994</v>
      </c>
      <c r="H12" s="10">
        <f t="shared" si="2"/>
        <v>98.082115375658006</v>
      </c>
      <c r="I12" s="10"/>
      <c r="J12" s="10"/>
      <c r="K12" s="10"/>
      <c r="L12" s="19">
        <f t="shared" si="7"/>
        <v>7</v>
      </c>
      <c r="M12" s="19">
        <f t="shared" si="8"/>
        <v>7</v>
      </c>
      <c r="N12" s="14">
        <f t="shared" si="3"/>
        <v>93.052422418483516</v>
      </c>
      <c r="P12" s="10">
        <f t="shared" si="4"/>
        <v>4.7466171915164779</v>
      </c>
      <c r="Q12" s="46">
        <f t="shared" si="9"/>
        <v>7</v>
      </c>
      <c r="R12" s="47">
        <f t="shared" si="0"/>
        <v>-0.30120467229302289</v>
      </c>
      <c r="S12" s="29">
        <f t="shared" si="5"/>
        <v>98.100244282293019</v>
      </c>
      <c r="T12" s="10"/>
      <c r="U12" s="31"/>
      <c r="V12" s="31"/>
    </row>
    <row r="13" spans="1:31" ht="14" x14ac:dyDescent="0.15">
      <c r="A13" s="1" t="s">
        <v>12</v>
      </c>
      <c r="B13" s="4">
        <v>97.212462759999994</v>
      </c>
      <c r="C13" s="4">
        <v>97.005245567429995</v>
      </c>
      <c r="D13" s="4">
        <f t="shared" si="6"/>
        <v>-1.0979267770720114</v>
      </c>
      <c r="F13" s="6">
        <v>39661</v>
      </c>
      <c r="G13" s="10">
        <f t="shared" si="1"/>
        <v>97.212462759999994</v>
      </c>
      <c r="H13" s="10">
        <f t="shared" si="2"/>
        <v>97.005245567429995</v>
      </c>
      <c r="I13" s="10"/>
      <c r="J13" s="10"/>
      <c r="K13" s="10"/>
      <c r="L13" s="19">
        <f t="shared" si="7"/>
        <v>8</v>
      </c>
      <c r="M13" s="19">
        <f t="shared" si="8"/>
        <v>8</v>
      </c>
      <c r="N13" s="14">
        <f t="shared" si="3"/>
        <v>93.197737750758648</v>
      </c>
      <c r="P13" s="10">
        <f t="shared" si="4"/>
        <v>4.0147250092413458</v>
      </c>
      <c r="Q13" s="46">
        <f t="shared" si="9"/>
        <v>8</v>
      </c>
      <c r="R13" s="47">
        <f t="shared" si="0"/>
        <v>0.16441914081646411</v>
      </c>
      <c r="S13" s="29">
        <f t="shared" si="5"/>
        <v>97.048043619183531</v>
      </c>
      <c r="T13" s="10"/>
      <c r="U13" s="31"/>
      <c r="V13" s="31"/>
    </row>
    <row r="14" spans="1:31" ht="14" x14ac:dyDescent="0.15">
      <c r="A14" s="1" t="s">
        <v>13</v>
      </c>
      <c r="B14" s="4">
        <v>91.285289169999999</v>
      </c>
      <c r="C14" s="4">
        <v>96.500800448904002</v>
      </c>
      <c r="D14" s="4">
        <f t="shared" si="6"/>
        <v>-0.52001839238203784</v>
      </c>
      <c r="F14" s="6">
        <v>39692</v>
      </c>
      <c r="G14" s="10">
        <f t="shared" si="1"/>
        <v>91.285289169999999</v>
      </c>
      <c r="H14" s="10">
        <f t="shared" si="2"/>
        <v>96.500800448904002</v>
      </c>
      <c r="I14" s="10"/>
      <c r="J14" s="10"/>
      <c r="K14" s="10"/>
      <c r="L14" s="19">
        <f t="shared" si="7"/>
        <v>9</v>
      </c>
      <c r="M14" s="19">
        <f t="shared" si="8"/>
        <v>9</v>
      </c>
      <c r="N14" s="14">
        <f t="shared" si="3"/>
        <v>93.34305308303378</v>
      </c>
      <c r="P14" s="10">
        <f t="shared" si="4"/>
        <v>-2.0577639130337815</v>
      </c>
      <c r="Q14" s="46">
        <f t="shared" si="9"/>
        <v>9</v>
      </c>
      <c r="R14" s="47">
        <f t="shared" si="0"/>
        <v>-5.5217878768432866</v>
      </c>
      <c r="S14" s="29">
        <f t="shared" si="5"/>
        <v>96.80707704684329</v>
      </c>
      <c r="T14" s="10"/>
      <c r="U14" s="31"/>
      <c r="V14" s="31"/>
    </row>
    <row r="15" spans="1:31" ht="14" x14ac:dyDescent="0.15">
      <c r="A15" s="1" t="s">
        <v>14</v>
      </c>
      <c r="B15" s="4">
        <v>95.806419860000005</v>
      </c>
      <c r="C15" s="4">
        <v>96.281199174389997</v>
      </c>
      <c r="D15" s="4">
        <f t="shared" si="6"/>
        <v>-0.22756419997809196</v>
      </c>
      <c r="F15" s="6">
        <v>39722</v>
      </c>
      <c r="G15" s="10">
        <f t="shared" si="1"/>
        <v>95.806419860000005</v>
      </c>
      <c r="H15" s="10">
        <f t="shared" si="2"/>
        <v>96.281199174389997</v>
      </c>
      <c r="I15" s="10"/>
      <c r="J15" s="10"/>
      <c r="K15" s="10"/>
      <c r="L15" s="19">
        <f t="shared" si="7"/>
        <v>10</v>
      </c>
      <c r="M15" s="19">
        <f t="shared" si="8"/>
        <v>10</v>
      </c>
      <c r="N15" s="14">
        <f t="shared" si="3"/>
        <v>93.488368415308912</v>
      </c>
      <c r="P15" s="10">
        <f t="shared" si="4"/>
        <v>2.3180514446910934</v>
      </c>
      <c r="Q15" s="46">
        <f t="shared" si="9"/>
        <v>10</v>
      </c>
      <c r="R15" s="47">
        <f t="shared" si="0"/>
        <v>-0.35945998219534003</v>
      </c>
      <c r="S15" s="29">
        <f t="shared" si="5"/>
        <v>96.165879842195352</v>
      </c>
      <c r="T15" s="10"/>
      <c r="U15" s="31"/>
      <c r="V15" s="31"/>
    </row>
    <row r="16" spans="1:31" ht="14" x14ac:dyDescent="0.15">
      <c r="A16" s="1" t="s">
        <v>15</v>
      </c>
      <c r="B16" s="4">
        <v>97.130554329999995</v>
      </c>
      <c r="C16" s="4">
        <v>95.153485196027006</v>
      </c>
      <c r="D16" s="4">
        <f t="shared" si="6"/>
        <v>-1.1712712222460064</v>
      </c>
      <c r="F16" s="6">
        <v>39753</v>
      </c>
      <c r="G16" s="10">
        <f t="shared" si="1"/>
        <v>97.130554329999995</v>
      </c>
      <c r="H16" s="10">
        <f t="shared" si="2"/>
        <v>95.153485196027006</v>
      </c>
      <c r="I16" s="10"/>
      <c r="J16" s="10"/>
      <c r="K16" s="10"/>
      <c r="L16" s="19">
        <f t="shared" si="7"/>
        <v>11</v>
      </c>
      <c r="M16" s="19">
        <f t="shared" si="8"/>
        <v>11</v>
      </c>
      <c r="N16" s="14">
        <f t="shared" si="3"/>
        <v>93.633683747584044</v>
      </c>
      <c r="P16" s="10">
        <f t="shared" si="4"/>
        <v>3.4968705824159514</v>
      </c>
      <c r="Q16" s="46">
        <f t="shared" si="9"/>
        <v>11</v>
      </c>
      <c r="R16" s="47">
        <f t="shared" si="0"/>
        <v>5.5409647193756797</v>
      </c>
      <c r="S16" s="29">
        <f t="shared" si="5"/>
        <v>91.589589610624316</v>
      </c>
      <c r="T16" s="10"/>
      <c r="U16" s="31"/>
      <c r="V16" s="31"/>
    </row>
    <row r="17" spans="1:38" ht="14" x14ac:dyDescent="0.15">
      <c r="A17" s="1" t="s">
        <v>16</v>
      </c>
      <c r="B17" s="4">
        <v>121.45017224999999</v>
      </c>
      <c r="C17" s="4">
        <v>95.660361039319994</v>
      </c>
      <c r="D17" s="4">
        <f t="shared" si="6"/>
        <v>0.53269288271340365</v>
      </c>
      <c r="F17" s="6">
        <v>39783</v>
      </c>
      <c r="G17" s="10">
        <f t="shared" si="1"/>
        <v>121.45017224999999</v>
      </c>
      <c r="H17" s="10">
        <f t="shared" si="2"/>
        <v>95.660361039319994</v>
      </c>
      <c r="I17" s="10"/>
      <c r="J17" s="10"/>
      <c r="K17" s="10"/>
      <c r="L17" s="19">
        <f t="shared" si="7"/>
        <v>12</v>
      </c>
      <c r="M17" s="19">
        <f t="shared" si="8"/>
        <v>12</v>
      </c>
      <c r="N17" s="14">
        <f t="shared" si="3"/>
        <v>93.778999079859176</v>
      </c>
      <c r="P17" s="10">
        <f t="shared" si="4"/>
        <v>27.671173170140818</v>
      </c>
      <c r="Q17" s="46">
        <f t="shared" si="9"/>
        <v>12</v>
      </c>
      <c r="R17" s="47">
        <f t="shared" si="0"/>
        <v>24.853651411715934</v>
      </c>
      <c r="S17" s="29">
        <f t="shared" si="5"/>
        <v>96.596520838284064</v>
      </c>
      <c r="T17" s="10"/>
      <c r="U17" s="31"/>
      <c r="V17" s="31"/>
    </row>
    <row r="18" spans="1:38" ht="14" x14ac:dyDescent="0.15">
      <c r="A18" s="1" t="s">
        <v>17</v>
      </c>
      <c r="B18" s="4">
        <v>95.276055479999997</v>
      </c>
      <c r="C18" s="4">
        <v>95.652022678774003</v>
      </c>
      <c r="D18" s="4">
        <f t="shared" si="6"/>
        <v>-8.7166308546215987E-3</v>
      </c>
      <c r="F18" s="6">
        <v>39814</v>
      </c>
      <c r="G18" s="10">
        <f t="shared" si="1"/>
        <v>95.276055479999997</v>
      </c>
      <c r="H18" s="10">
        <f t="shared" si="2"/>
        <v>95.652022678774003</v>
      </c>
      <c r="I18" s="10"/>
      <c r="J18" s="10"/>
      <c r="K18" s="10"/>
      <c r="L18" s="19">
        <f>IF(L17=12,1,L17+1)</f>
        <v>1</v>
      </c>
      <c r="M18" s="19">
        <f t="shared" si="8"/>
        <v>13</v>
      </c>
      <c r="N18" s="14">
        <f t="shared" si="3"/>
        <v>93.924314412134308</v>
      </c>
      <c r="P18" s="10">
        <f t="shared" si="4"/>
        <v>1.3517410678656887</v>
      </c>
      <c r="Q18" s="26">
        <v>1</v>
      </c>
      <c r="R18" s="10">
        <f t="shared" si="0"/>
        <v>-1.0247562337215956</v>
      </c>
      <c r="S18" s="29">
        <f t="shared" si="5"/>
        <v>96.300811713721586</v>
      </c>
      <c r="U18" s="32"/>
      <c r="V18" s="32"/>
    </row>
    <row r="19" spans="1:38" ht="14" x14ac:dyDescent="0.15">
      <c r="A19" s="1" t="s">
        <v>18</v>
      </c>
      <c r="B19" s="4">
        <v>85.775829470000005</v>
      </c>
      <c r="C19" s="4">
        <v>95.222854870679001</v>
      </c>
      <c r="D19" s="4">
        <f t="shared" si="6"/>
        <v>-0.44867614513105503</v>
      </c>
      <c r="F19" s="6">
        <v>39845</v>
      </c>
      <c r="G19" s="10">
        <f t="shared" si="1"/>
        <v>85.775829470000005</v>
      </c>
      <c r="H19" s="10">
        <f t="shared" si="2"/>
        <v>95.222854870679001</v>
      </c>
      <c r="I19" s="10"/>
      <c r="J19" s="10"/>
      <c r="K19" s="10"/>
      <c r="L19" s="19">
        <f t="shared" ref="L19:L82" si="10">IF(L18=12,1,L18+1)</f>
        <v>2</v>
      </c>
      <c r="M19" s="19">
        <f t="shared" si="8"/>
        <v>14</v>
      </c>
      <c r="N19" s="14">
        <f t="shared" si="3"/>
        <v>94.06962974440944</v>
      </c>
      <c r="P19" s="10">
        <f t="shared" si="4"/>
        <v>-8.2938002744094348</v>
      </c>
      <c r="Q19" s="26">
        <f>Q18+1</f>
        <v>2</v>
      </c>
      <c r="R19" s="10">
        <f t="shared" si="0"/>
        <v>-8.9257316801481306</v>
      </c>
      <c r="S19" s="29">
        <f t="shared" si="5"/>
        <v>94.701561150148137</v>
      </c>
      <c r="U19" s="32"/>
      <c r="V19" s="32"/>
    </row>
    <row r="20" spans="1:38" ht="14" x14ac:dyDescent="0.15">
      <c r="A20" s="1" t="s">
        <v>19</v>
      </c>
      <c r="B20" s="4">
        <v>93.280110879999995</v>
      </c>
      <c r="C20" s="4">
        <v>96.512575891712999</v>
      </c>
      <c r="D20" s="4">
        <f t="shared" si="6"/>
        <v>1.3544238122093155</v>
      </c>
      <c r="F20" s="6">
        <v>39873</v>
      </c>
      <c r="G20" s="10">
        <f t="shared" si="1"/>
        <v>93.280110879999995</v>
      </c>
      <c r="H20" s="10">
        <f t="shared" si="2"/>
        <v>96.512575891712999</v>
      </c>
      <c r="I20" s="10"/>
      <c r="J20" s="10"/>
      <c r="K20" s="10"/>
      <c r="L20" s="19">
        <f t="shared" si="10"/>
        <v>3</v>
      </c>
      <c r="M20" s="19">
        <f t="shared" si="8"/>
        <v>15</v>
      </c>
      <c r="N20" s="14">
        <f t="shared" si="3"/>
        <v>94.214945076684572</v>
      </c>
      <c r="P20" s="10">
        <f t="shared" si="4"/>
        <v>-0.93483419668457657</v>
      </c>
      <c r="Q20" s="26">
        <f t="shared" ref="Q20:Q29" si="11">Q19+1</f>
        <v>3</v>
      </c>
      <c r="R20" s="10">
        <f t="shared" si="0"/>
        <v>-2.7223792708848031</v>
      </c>
      <c r="S20" s="29">
        <f t="shared" si="5"/>
        <v>96.002490150884796</v>
      </c>
      <c r="U20" s="32"/>
      <c r="V20" s="32"/>
    </row>
    <row r="21" spans="1:38" ht="14" x14ac:dyDescent="0.15">
      <c r="A21" s="1" t="s">
        <v>20</v>
      </c>
      <c r="B21" s="4">
        <v>88.678427150000005</v>
      </c>
      <c r="C21" s="4">
        <v>94.424968089394994</v>
      </c>
      <c r="D21" s="4">
        <f t="shared" si="6"/>
        <v>-2.1630422595499854</v>
      </c>
      <c r="F21" s="6">
        <v>39904</v>
      </c>
      <c r="G21" s="10">
        <f t="shared" si="1"/>
        <v>88.678427150000005</v>
      </c>
      <c r="H21" s="10">
        <f t="shared" si="2"/>
        <v>94.424968089394994</v>
      </c>
      <c r="I21" s="10"/>
      <c r="J21" s="10"/>
      <c r="K21" s="10"/>
      <c r="L21" s="19">
        <f t="shared" si="10"/>
        <v>4</v>
      </c>
      <c r="M21" s="19">
        <f t="shared" si="8"/>
        <v>16</v>
      </c>
      <c r="N21" s="14">
        <f t="shared" si="3"/>
        <v>94.360260408959704</v>
      </c>
      <c r="P21" s="10">
        <f t="shared" si="4"/>
        <v>-5.6818332589596992</v>
      </c>
      <c r="Q21" s="26">
        <f t="shared" si="11"/>
        <v>4</v>
      </c>
      <c r="R21" s="10">
        <f t="shared" si="0"/>
        <v>-7.0845778993137793</v>
      </c>
      <c r="S21" s="29">
        <f t="shared" si="5"/>
        <v>95.76300504931379</v>
      </c>
      <c r="U21" s="32"/>
      <c r="V21" s="32"/>
    </row>
    <row r="22" spans="1:38" ht="14" x14ac:dyDescent="0.15">
      <c r="A22" s="1" t="s">
        <v>21</v>
      </c>
      <c r="B22" s="4">
        <v>91.825864190000004</v>
      </c>
      <c r="C22" s="4">
        <v>93.176644646116003</v>
      </c>
      <c r="D22" s="4">
        <f t="shared" si="6"/>
        <v>-1.3220268627437193</v>
      </c>
      <c r="F22" s="6">
        <v>39934</v>
      </c>
      <c r="G22" s="10">
        <f t="shared" si="1"/>
        <v>91.825864190000004</v>
      </c>
      <c r="H22" s="10">
        <f t="shared" si="2"/>
        <v>93.176644646116003</v>
      </c>
      <c r="I22" s="10"/>
      <c r="J22" s="10"/>
      <c r="K22" s="10"/>
      <c r="L22" s="19">
        <f t="shared" si="10"/>
        <v>5</v>
      </c>
      <c r="M22" s="19">
        <f t="shared" si="8"/>
        <v>17</v>
      </c>
      <c r="N22" s="14">
        <f t="shared" si="3"/>
        <v>94.505575741234836</v>
      </c>
      <c r="P22" s="10">
        <f t="shared" si="4"/>
        <v>-2.6797115512348313</v>
      </c>
      <c r="Q22" s="26">
        <f t="shared" si="11"/>
        <v>5</v>
      </c>
      <c r="R22" s="10">
        <f t="shared" si="0"/>
        <v>-1.9996955923581434</v>
      </c>
      <c r="S22" s="29">
        <f t="shared" si="5"/>
        <v>93.825559782358141</v>
      </c>
      <c r="U22" s="32"/>
      <c r="V22" s="32"/>
    </row>
    <row r="23" spans="1:38" ht="14" x14ac:dyDescent="0.15">
      <c r="A23" s="1" t="s">
        <v>22</v>
      </c>
      <c r="B23" s="4">
        <v>91.528790069999999</v>
      </c>
      <c r="C23" s="4">
        <v>93.647683233061002</v>
      </c>
      <c r="D23" s="4">
        <f t="shared" si="6"/>
        <v>0.50553289264063661</v>
      </c>
      <c r="F23" s="6">
        <v>39965</v>
      </c>
      <c r="G23" s="10">
        <f t="shared" si="1"/>
        <v>91.528790069999999</v>
      </c>
      <c r="H23" s="10">
        <f t="shared" si="2"/>
        <v>93.647683233061002</v>
      </c>
      <c r="I23" s="10"/>
      <c r="J23" s="10"/>
      <c r="K23" s="10"/>
      <c r="L23" s="19">
        <f t="shared" si="10"/>
        <v>6</v>
      </c>
      <c r="M23" s="19">
        <f t="shared" si="8"/>
        <v>18</v>
      </c>
      <c r="N23" s="14">
        <f t="shared" si="3"/>
        <v>94.650891073509968</v>
      </c>
      <c r="P23" s="10">
        <f t="shared" si="4"/>
        <v>-3.1221010035099681</v>
      </c>
      <c r="Q23" s="26">
        <f t="shared" si="11"/>
        <v>6</v>
      </c>
      <c r="R23" s="10">
        <f t="shared" si="0"/>
        <v>-2.5406146615563516</v>
      </c>
      <c r="S23" s="29">
        <f t="shared" si="5"/>
        <v>94.069404731556347</v>
      </c>
      <c r="U23" s="32"/>
      <c r="V23" s="32"/>
      <c r="X23" s="5" t="s">
        <v>170</v>
      </c>
      <c r="AE23" s="5" t="s">
        <v>193</v>
      </c>
      <c r="AL23" s="5" t="s">
        <v>195</v>
      </c>
    </row>
    <row r="24" spans="1:38" ht="14" x14ac:dyDescent="0.15">
      <c r="A24" s="1" t="s">
        <v>23</v>
      </c>
      <c r="B24" s="4">
        <v>93.733639640000007</v>
      </c>
      <c r="C24" s="4">
        <v>94.060398668939996</v>
      </c>
      <c r="D24" s="4">
        <f t="shared" si="6"/>
        <v>0.44071078069478631</v>
      </c>
      <c r="F24" s="6">
        <v>39995</v>
      </c>
      <c r="G24" s="10">
        <f t="shared" si="1"/>
        <v>93.733639640000007</v>
      </c>
      <c r="H24" s="10">
        <f t="shared" si="2"/>
        <v>94.060398668939996</v>
      </c>
      <c r="I24" s="10"/>
      <c r="J24" s="10"/>
      <c r="K24" s="10"/>
      <c r="L24" s="19">
        <f t="shared" si="10"/>
        <v>7</v>
      </c>
      <c r="M24" s="19">
        <f t="shared" si="8"/>
        <v>19</v>
      </c>
      <c r="N24" s="14">
        <f t="shared" si="3"/>
        <v>94.796206405785099</v>
      </c>
      <c r="P24" s="10">
        <f t="shared" si="4"/>
        <v>-1.0625667657850926</v>
      </c>
      <c r="Q24" s="26">
        <f t="shared" si="11"/>
        <v>7</v>
      </c>
      <c r="R24" s="10">
        <f t="shared" si="0"/>
        <v>-0.30120467229302289</v>
      </c>
      <c r="S24" s="29">
        <f t="shared" si="5"/>
        <v>94.034844312293032</v>
      </c>
      <c r="U24" s="32"/>
      <c r="V24" s="32"/>
    </row>
    <row r="25" spans="1:38" ht="14" x14ac:dyDescent="0.15">
      <c r="A25" s="1" t="s">
        <v>24</v>
      </c>
      <c r="B25" s="4">
        <v>93.778334479999998</v>
      </c>
      <c r="C25" s="4">
        <v>93.768820298093004</v>
      </c>
      <c r="D25" s="4">
        <f t="shared" si="6"/>
        <v>-0.30999057517632211</v>
      </c>
      <c r="F25" s="6">
        <v>40026</v>
      </c>
      <c r="G25" s="10">
        <f t="shared" si="1"/>
        <v>93.778334479999998</v>
      </c>
      <c r="H25" s="10">
        <f t="shared" si="2"/>
        <v>93.768820298093004</v>
      </c>
      <c r="I25" s="10"/>
      <c r="J25" s="10"/>
      <c r="K25" s="10"/>
      <c r="L25" s="19">
        <f t="shared" si="10"/>
        <v>8</v>
      </c>
      <c r="M25" s="19">
        <f t="shared" si="8"/>
        <v>20</v>
      </c>
      <c r="N25" s="14">
        <f t="shared" si="3"/>
        <v>94.941521738060231</v>
      </c>
      <c r="P25" s="10">
        <f t="shared" si="4"/>
        <v>-1.1631872580602334</v>
      </c>
      <c r="Q25" s="26">
        <f t="shared" si="11"/>
        <v>8</v>
      </c>
      <c r="R25" s="10">
        <f t="shared" si="0"/>
        <v>0.16441914081646411</v>
      </c>
      <c r="S25" s="29">
        <f t="shared" si="5"/>
        <v>93.613915339183535</v>
      </c>
      <c r="U25" s="32"/>
      <c r="V25" s="32"/>
    </row>
    <row r="26" spans="1:38" ht="14" x14ac:dyDescent="0.15">
      <c r="A26" s="1" t="s">
        <v>25</v>
      </c>
      <c r="B26" s="4">
        <v>88.341322550000001</v>
      </c>
      <c r="C26" s="4">
        <v>93.454152656559003</v>
      </c>
      <c r="D26" s="4">
        <f t="shared" si="6"/>
        <v>-0.33557811704750806</v>
      </c>
      <c r="F26" s="6">
        <v>40057</v>
      </c>
      <c r="G26" s="10">
        <f t="shared" si="1"/>
        <v>88.341322550000001</v>
      </c>
      <c r="H26" s="10">
        <f t="shared" si="2"/>
        <v>93.454152656559003</v>
      </c>
      <c r="I26" s="10"/>
      <c r="J26" s="10"/>
      <c r="K26" s="10"/>
      <c r="L26" s="19">
        <f t="shared" si="10"/>
        <v>9</v>
      </c>
      <c r="M26" s="19">
        <f t="shared" si="8"/>
        <v>21</v>
      </c>
      <c r="N26" s="14">
        <f t="shared" si="3"/>
        <v>95.086837070335363</v>
      </c>
      <c r="P26" s="10">
        <f t="shared" si="4"/>
        <v>-6.7455145203353624</v>
      </c>
      <c r="Q26" s="26">
        <f t="shared" si="11"/>
        <v>9</v>
      </c>
      <c r="R26" s="10">
        <f t="shared" si="0"/>
        <v>-5.5217878768432866</v>
      </c>
      <c r="S26" s="29">
        <f t="shared" si="5"/>
        <v>93.863110426843292</v>
      </c>
      <c r="U26" s="32"/>
      <c r="V26" s="32"/>
    </row>
    <row r="27" spans="1:38" ht="14" x14ac:dyDescent="0.15">
      <c r="A27" s="1" t="s">
        <v>26</v>
      </c>
      <c r="B27" s="4">
        <v>92.940626399999999</v>
      </c>
      <c r="C27" s="4">
        <v>93.190274498091</v>
      </c>
      <c r="D27" s="4">
        <f t="shared" si="6"/>
        <v>-0.28236108398280724</v>
      </c>
      <c r="F27" s="6">
        <v>40087</v>
      </c>
      <c r="G27" s="10">
        <f t="shared" si="1"/>
        <v>92.940626399999999</v>
      </c>
      <c r="H27" s="10">
        <f t="shared" si="2"/>
        <v>93.190274498091</v>
      </c>
      <c r="I27" s="10"/>
      <c r="J27" s="10"/>
      <c r="K27" s="10"/>
      <c r="L27" s="19">
        <f t="shared" si="10"/>
        <v>10</v>
      </c>
      <c r="M27" s="19">
        <f t="shared" si="8"/>
        <v>22</v>
      </c>
      <c r="N27" s="14">
        <f t="shared" si="3"/>
        <v>95.232152402610495</v>
      </c>
      <c r="P27" s="10">
        <f t="shared" si="4"/>
        <v>-2.291526002610496</v>
      </c>
      <c r="Q27" s="26">
        <f t="shared" si="11"/>
        <v>10</v>
      </c>
      <c r="R27" s="10">
        <f t="shared" si="0"/>
        <v>-0.35945998219534003</v>
      </c>
      <c r="S27" s="29">
        <f t="shared" si="5"/>
        <v>93.300086382195346</v>
      </c>
      <c r="U27" s="32"/>
      <c r="V27" s="32"/>
    </row>
    <row r="28" spans="1:38" ht="14" x14ac:dyDescent="0.15">
      <c r="A28" s="1" t="s">
        <v>27</v>
      </c>
      <c r="B28" s="4">
        <v>95.371983639999996</v>
      </c>
      <c r="C28" s="4">
        <v>93.320788867786007</v>
      </c>
      <c r="D28" s="4">
        <f t="shared" si="6"/>
        <v>0.14005149185141175</v>
      </c>
      <c r="F28" s="6">
        <v>40118</v>
      </c>
      <c r="G28" s="10">
        <f t="shared" si="1"/>
        <v>95.371983639999996</v>
      </c>
      <c r="H28" s="10">
        <f t="shared" si="2"/>
        <v>93.320788867786007</v>
      </c>
      <c r="I28" s="10"/>
      <c r="J28" s="10"/>
      <c r="K28" s="10"/>
      <c r="L28" s="19">
        <f t="shared" si="10"/>
        <v>11</v>
      </c>
      <c r="M28" s="19">
        <f t="shared" si="8"/>
        <v>23</v>
      </c>
      <c r="N28" s="14">
        <f t="shared" si="3"/>
        <v>95.377467734885627</v>
      </c>
      <c r="P28" s="10">
        <f t="shared" si="4"/>
        <v>-5.4840948856309524E-3</v>
      </c>
      <c r="Q28" s="26">
        <f t="shared" si="11"/>
        <v>11</v>
      </c>
      <c r="R28" s="10">
        <f t="shared" si="0"/>
        <v>5.5409647193756797</v>
      </c>
      <c r="S28" s="29">
        <f t="shared" si="5"/>
        <v>89.831018920624317</v>
      </c>
      <c r="U28" s="32"/>
      <c r="V28" s="32"/>
    </row>
    <row r="29" spans="1:38" ht="14" x14ac:dyDescent="0.15">
      <c r="A29" s="1" t="s">
        <v>28</v>
      </c>
      <c r="B29" s="4">
        <v>120.24692697</v>
      </c>
      <c r="C29" s="4">
        <v>94.765889566425997</v>
      </c>
      <c r="D29" s="4">
        <f t="shared" si="6"/>
        <v>1.5485303073116574</v>
      </c>
      <c r="F29" s="6">
        <v>40148</v>
      </c>
      <c r="G29" s="10">
        <f t="shared" si="1"/>
        <v>120.24692697</v>
      </c>
      <c r="H29" s="10">
        <f t="shared" si="2"/>
        <v>94.765889566425997</v>
      </c>
      <c r="I29" s="10"/>
      <c r="J29" s="10"/>
      <c r="K29" s="10"/>
      <c r="L29" s="19">
        <f t="shared" si="10"/>
        <v>12</v>
      </c>
      <c r="M29" s="19">
        <f t="shared" si="8"/>
        <v>24</v>
      </c>
      <c r="N29" s="14">
        <f t="shared" si="3"/>
        <v>95.522783067160759</v>
      </c>
      <c r="P29" s="10">
        <f t="shared" si="4"/>
        <v>24.724143902839245</v>
      </c>
      <c r="Q29" s="26">
        <f t="shared" si="11"/>
        <v>12</v>
      </c>
      <c r="R29" s="10">
        <f t="shared" si="0"/>
        <v>24.853651411715934</v>
      </c>
      <c r="S29" s="29">
        <f t="shared" si="5"/>
        <v>95.393275558284074</v>
      </c>
      <c r="U29" s="32"/>
      <c r="V29" s="32"/>
    </row>
    <row r="30" spans="1:38" ht="14" x14ac:dyDescent="0.15">
      <c r="A30" s="1" t="s">
        <v>29</v>
      </c>
      <c r="B30" s="4">
        <v>92.319619029999998</v>
      </c>
      <c r="C30" s="4">
        <v>93.359976092097995</v>
      </c>
      <c r="D30" s="4">
        <f t="shared" si="6"/>
        <v>-1.4835648995227602</v>
      </c>
      <c r="F30" s="6">
        <v>40179</v>
      </c>
      <c r="G30" s="10">
        <f t="shared" si="1"/>
        <v>92.319619029999998</v>
      </c>
      <c r="H30" s="10">
        <f t="shared" si="2"/>
        <v>93.359976092097995</v>
      </c>
      <c r="I30" s="10"/>
      <c r="J30" s="10"/>
      <c r="K30" s="10"/>
      <c r="L30" s="19">
        <f t="shared" si="10"/>
        <v>1</v>
      </c>
      <c r="M30" s="19">
        <f t="shared" si="8"/>
        <v>25</v>
      </c>
      <c r="N30" s="14">
        <f t="shared" si="3"/>
        <v>95.668098399435891</v>
      </c>
      <c r="P30" s="10">
        <f t="shared" si="4"/>
        <v>-3.3484793694358927</v>
      </c>
      <c r="Q30" s="26">
        <v>1</v>
      </c>
      <c r="R30" s="10">
        <f t="shared" si="0"/>
        <v>-1.0247562337215956</v>
      </c>
      <c r="S30" s="29">
        <f t="shared" si="5"/>
        <v>93.344375263721588</v>
      </c>
      <c r="U30" s="12">
        <f>((S30/S18)-1)*100</f>
        <v>-3.0700015891753307</v>
      </c>
      <c r="V30" s="12">
        <f>((G30/G18)-1)*100</f>
        <v>-3.1030214623238739</v>
      </c>
    </row>
    <row r="31" spans="1:38" ht="14" x14ac:dyDescent="0.15">
      <c r="A31" s="1" t="s">
        <v>30</v>
      </c>
      <c r="B31" s="4">
        <v>84.420045459999997</v>
      </c>
      <c r="C31" s="4">
        <v>93.736006272886996</v>
      </c>
      <c r="D31" s="4">
        <f t="shared" si="6"/>
        <v>0.40277450416017491</v>
      </c>
      <c r="F31" s="6">
        <v>40210</v>
      </c>
      <c r="G31" s="10">
        <f t="shared" si="1"/>
        <v>84.420045459999997</v>
      </c>
      <c r="H31" s="10">
        <f t="shared" si="2"/>
        <v>93.736006272886996</v>
      </c>
      <c r="I31" s="10"/>
      <c r="J31" s="10"/>
      <c r="K31" s="10"/>
      <c r="L31" s="19">
        <f t="shared" si="10"/>
        <v>2</v>
      </c>
      <c r="M31" s="19">
        <f t="shared" si="8"/>
        <v>26</v>
      </c>
      <c r="N31" s="14">
        <f t="shared" si="3"/>
        <v>95.813413731711023</v>
      </c>
      <c r="P31" s="10">
        <f t="shared" si="4"/>
        <v>-11.393368271711026</v>
      </c>
      <c r="Q31" s="26">
        <f>Q30+1</f>
        <v>2</v>
      </c>
      <c r="R31" s="10">
        <f t="shared" si="0"/>
        <v>-8.9257316801481306</v>
      </c>
      <c r="S31" s="29">
        <f t="shared" si="5"/>
        <v>93.34577714014813</v>
      </c>
      <c r="U31" s="12">
        <f t="shared" ref="U31:U94" si="12">((S31/S19)-1)*100</f>
        <v>-1.4316385004999321</v>
      </c>
      <c r="V31" s="12">
        <f t="shared" ref="V31:V94" si="13">((G31/G19)-1)*100</f>
        <v>-1.5806131148801028</v>
      </c>
    </row>
    <row r="32" spans="1:38" ht="14" x14ac:dyDescent="0.15">
      <c r="A32" s="1" t="s">
        <v>31</v>
      </c>
      <c r="B32" s="4">
        <v>91.761857320000004</v>
      </c>
      <c r="C32" s="4">
        <v>94.522227086948007</v>
      </c>
      <c r="D32" s="4">
        <f t="shared" si="6"/>
        <v>0.83876073381250471</v>
      </c>
      <c r="F32" s="6">
        <v>40238</v>
      </c>
      <c r="G32" s="10">
        <f t="shared" si="1"/>
        <v>91.761857320000004</v>
      </c>
      <c r="H32" s="10">
        <f t="shared" si="2"/>
        <v>94.522227086948007</v>
      </c>
      <c r="I32" s="10"/>
      <c r="J32" s="10"/>
      <c r="K32" s="10"/>
      <c r="L32" s="19">
        <f t="shared" si="10"/>
        <v>3</v>
      </c>
      <c r="M32" s="19">
        <f t="shared" si="8"/>
        <v>27</v>
      </c>
      <c r="N32" s="14">
        <f t="shared" si="3"/>
        <v>95.958729063986155</v>
      </c>
      <c r="P32" s="10">
        <f t="shared" si="4"/>
        <v>-4.1968717439861507</v>
      </c>
      <c r="Q32" s="26">
        <f t="shared" ref="Q32:Q41" si="14">Q31+1</f>
        <v>3</v>
      </c>
      <c r="R32" s="10">
        <f t="shared" si="0"/>
        <v>-2.7223792708848031</v>
      </c>
      <c r="S32" s="29">
        <f t="shared" si="5"/>
        <v>94.484236590884805</v>
      </c>
      <c r="U32" s="12">
        <f t="shared" si="12"/>
        <v>-1.5814731030557527</v>
      </c>
      <c r="V32" s="12">
        <f t="shared" si="13"/>
        <v>-1.6276283825961024</v>
      </c>
    </row>
    <row r="33" spans="1:22" ht="14" x14ac:dyDescent="0.15">
      <c r="A33" s="1" t="s">
        <v>32</v>
      </c>
      <c r="B33" s="4">
        <v>88.177712170000007</v>
      </c>
      <c r="C33" s="4">
        <v>93.725456253960004</v>
      </c>
      <c r="D33" s="4">
        <f t="shared" si="6"/>
        <v>-0.84294547170907785</v>
      </c>
      <c r="F33" s="6">
        <v>40269</v>
      </c>
      <c r="G33" s="10">
        <f t="shared" si="1"/>
        <v>88.177712170000007</v>
      </c>
      <c r="H33" s="10">
        <f t="shared" si="2"/>
        <v>93.725456253960004</v>
      </c>
      <c r="I33" s="10"/>
      <c r="J33" s="10"/>
      <c r="K33" s="10"/>
      <c r="L33" s="19">
        <f t="shared" si="10"/>
        <v>4</v>
      </c>
      <c r="M33" s="19">
        <f t="shared" si="8"/>
        <v>28</v>
      </c>
      <c r="N33" s="14">
        <f t="shared" si="3"/>
        <v>96.104044396261287</v>
      </c>
      <c r="P33" s="10">
        <f t="shared" si="4"/>
        <v>-7.9263322262612803</v>
      </c>
      <c r="Q33" s="26">
        <f t="shared" si="14"/>
        <v>4</v>
      </c>
      <c r="R33" s="10">
        <f t="shared" si="0"/>
        <v>-7.0845778993137793</v>
      </c>
      <c r="S33" s="29">
        <f t="shared" si="5"/>
        <v>95.262290069313792</v>
      </c>
      <c r="U33" s="33">
        <f t="shared" si="12"/>
        <v>-0.52286890928511243</v>
      </c>
      <c r="V33" s="33">
        <f t="shared" si="13"/>
        <v>-0.56464125051861602</v>
      </c>
    </row>
    <row r="34" spans="1:22" ht="14" x14ac:dyDescent="0.15">
      <c r="A34" s="1" t="s">
        <v>33</v>
      </c>
      <c r="B34" s="4">
        <v>93.302521470000002</v>
      </c>
      <c r="C34" s="4">
        <v>94.700356956364004</v>
      </c>
      <c r="D34" s="4">
        <f t="shared" si="6"/>
        <v>1.0401663980833531</v>
      </c>
      <c r="F34" s="6">
        <v>40299</v>
      </c>
      <c r="G34" s="10">
        <f t="shared" si="1"/>
        <v>93.302521470000002</v>
      </c>
      <c r="H34" s="10">
        <f t="shared" si="2"/>
        <v>94.700356956364004</v>
      </c>
      <c r="I34" s="10"/>
      <c r="J34" s="10"/>
      <c r="K34" s="10"/>
      <c r="L34" s="19">
        <f t="shared" si="10"/>
        <v>5</v>
      </c>
      <c r="M34" s="19">
        <f t="shared" si="8"/>
        <v>29</v>
      </c>
      <c r="N34" s="14">
        <f t="shared" si="3"/>
        <v>96.249359728536419</v>
      </c>
      <c r="P34" s="10">
        <f t="shared" si="4"/>
        <v>-2.9468382585364168</v>
      </c>
      <c r="Q34" s="26">
        <f t="shared" si="14"/>
        <v>5</v>
      </c>
      <c r="R34" s="10">
        <f t="shared" si="0"/>
        <v>-1.9996955923581434</v>
      </c>
      <c r="S34" s="29">
        <f t="shared" si="5"/>
        <v>95.302217062358139</v>
      </c>
      <c r="U34" s="33">
        <f t="shared" si="12"/>
        <v>1.5738326351852461</v>
      </c>
      <c r="V34" s="33">
        <f t="shared" si="13"/>
        <v>1.6081060527179947</v>
      </c>
    </row>
    <row r="35" spans="1:22" ht="14" x14ac:dyDescent="0.15">
      <c r="A35" s="1" t="s">
        <v>34</v>
      </c>
      <c r="B35" s="4">
        <v>91.747128329999995</v>
      </c>
      <c r="C35" s="4">
        <v>94.005254806148997</v>
      </c>
      <c r="D35" s="4">
        <f t="shared" si="6"/>
        <v>-0.73400161578619505</v>
      </c>
      <c r="F35" s="6">
        <v>40330</v>
      </c>
      <c r="G35" s="10">
        <f t="shared" si="1"/>
        <v>91.747128329999995</v>
      </c>
      <c r="H35" s="10">
        <f t="shared" si="2"/>
        <v>94.005254806148997</v>
      </c>
      <c r="I35" s="10"/>
      <c r="J35" s="10"/>
      <c r="K35" s="10"/>
      <c r="L35" s="19">
        <f t="shared" si="10"/>
        <v>6</v>
      </c>
      <c r="M35" s="19">
        <f t="shared" si="8"/>
        <v>30</v>
      </c>
      <c r="N35" s="14">
        <f t="shared" si="3"/>
        <v>96.394675060811551</v>
      </c>
      <c r="P35" s="10">
        <f t="shared" si="4"/>
        <v>-4.6475467308115554</v>
      </c>
      <c r="Q35" s="26">
        <f t="shared" si="14"/>
        <v>6</v>
      </c>
      <c r="R35" s="10">
        <f t="shared" si="0"/>
        <v>-2.5406146615563516</v>
      </c>
      <c r="S35" s="29">
        <f t="shared" si="5"/>
        <v>94.287742991556343</v>
      </c>
      <c r="U35" s="33">
        <f t="shared" si="12"/>
        <v>0.23210337157235639</v>
      </c>
      <c r="V35" s="33">
        <f t="shared" si="13"/>
        <v>0.23854599173989133</v>
      </c>
    </row>
    <row r="36" spans="1:22" ht="14" x14ac:dyDescent="0.15">
      <c r="A36" s="1" t="s">
        <v>35</v>
      </c>
      <c r="B36" s="4">
        <v>94.263747890000005</v>
      </c>
      <c r="C36" s="4">
        <v>94.410189825599005</v>
      </c>
      <c r="D36" s="4">
        <f t="shared" si="6"/>
        <v>0.43075785527633137</v>
      </c>
      <c r="F36" s="6">
        <v>40360</v>
      </c>
      <c r="G36" s="10">
        <f t="shared" si="1"/>
        <v>94.263747890000005</v>
      </c>
      <c r="H36" s="10">
        <f t="shared" si="2"/>
        <v>94.410189825599005</v>
      </c>
      <c r="I36" s="10"/>
      <c r="J36" s="10"/>
      <c r="K36" s="10"/>
      <c r="L36" s="19">
        <f t="shared" si="10"/>
        <v>7</v>
      </c>
      <c r="M36" s="19">
        <f t="shared" si="8"/>
        <v>31</v>
      </c>
      <c r="N36" s="14">
        <f t="shared" si="3"/>
        <v>96.539990393086683</v>
      </c>
      <c r="P36" s="10">
        <f t="shared" si="4"/>
        <v>-2.276242503086678</v>
      </c>
      <c r="Q36" s="26">
        <f t="shared" si="14"/>
        <v>7</v>
      </c>
      <c r="R36" s="10">
        <f t="shared" si="0"/>
        <v>-0.30120467229302289</v>
      </c>
      <c r="S36" s="29">
        <f t="shared" si="5"/>
        <v>94.56495256229303</v>
      </c>
      <c r="U36" s="12">
        <f t="shared" si="12"/>
        <v>0.563735978803237</v>
      </c>
      <c r="V36" s="12">
        <f t="shared" si="13"/>
        <v>0.56554749397972337</v>
      </c>
    </row>
    <row r="37" spans="1:22" ht="14" x14ac:dyDescent="0.15">
      <c r="A37" s="1" t="s">
        <v>36</v>
      </c>
      <c r="B37" s="4">
        <v>95.338562210000006</v>
      </c>
      <c r="C37" s="4">
        <v>95.273262159008993</v>
      </c>
      <c r="D37" s="4">
        <f t="shared" si="6"/>
        <v>0.91417286100612394</v>
      </c>
      <c r="F37" s="6">
        <v>40391</v>
      </c>
      <c r="G37" s="10">
        <f t="shared" si="1"/>
        <v>95.338562210000006</v>
      </c>
      <c r="H37" s="10">
        <f t="shared" si="2"/>
        <v>95.273262159008993</v>
      </c>
      <c r="I37" s="10"/>
      <c r="J37" s="10"/>
      <c r="K37" s="10"/>
      <c r="L37" s="19">
        <f t="shared" si="10"/>
        <v>8</v>
      </c>
      <c r="M37" s="19">
        <f t="shared" si="8"/>
        <v>32</v>
      </c>
      <c r="N37" s="14">
        <f t="shared" si="3"/>
        <v>96.685305725361815</v>
      </c>
      <c r="P37" s="10">
        <f t="shared" si="4"/>
        <v>-1.3467435153618084</v>
      </c>
      <c r="Q37" s="26">
        <f t="shared" si="14"/>
        <v>8</v>
      </c>
      <c r="R37" s="10">
        <f t="shared" si="0"/>
        <v>0.16441914081646411</v>
      </c>
      <c r="S37" s="29">
        <f t="shared" si="5"/>
        <v>95.174143069183543</v>
      </c>
      <c r="U37" s="12">
        <f t="shared" si="12"/>
        <v>1.666662188358381</v>
      </c>
      <c r="V37" s="12">
        <f t="shared" si="13"/>
        <v>1.6637400724287321</v>
      </c>
    </row>
    <row r="38" spans="1:22" ht="14" x14ac:dyDescent="0.15">
      <c r="A38" s="1" t="s">
        <v>37</v>
      </c>
      <c r="B38" s="4">
        <v>89.376420359999997</v>
      </c>
      <c r="C38" s="4">
        <v>94.590350920478002</v>
      </c>
      <c r="D38" s="4">
        <f t="shared" si="6"/>
        <v>-0.71679212305255646</v>
      </c>
      <c r="F38" s="6">
        <v>40422</v>
      </c>
      <c r="G38" s="10">
        <f t="shared" si="1"/>
        <v>89.376420359999997</v>
      </c>
      <c r="H38" s="10">
        <f t="shared" si="2"/>
        <v>94.590350920478002</v>
      </c>
      <c r="I38" s="10"/>
      <c r="J38" s="10"/>
      <c r="K38" s="10"/>
      <c r="L38" s="19">
        <f t="shared" si="10"/>
        <v>9</v>
      </c>
      <c r="M38" s="19">
        <f t="shared" si="8"/>
        <v>33</v>
      </c>
      <c r="N38" s="14">
        <f t="shared" si="3"/>
        <v>96.830621057636947</v>
      </c>
      <c r="P38" s="10">
        <f t="shared" si="4"/>
        <v>-7.4542006976369493</v>
      </c>
      <c r="Q38" s="26">
        <f t="shared" si="14"/>
        <v>9</v>
      </c>
      <c r="R38" s="10">
        <f t="shared" ref="R38:R69" si="15">AVERAGEIF($L$6:$L$162,$Q38,$P$6:$P$162)</f>
        <v>-5.5217878768432866</v>
      </c>
      <c r="S38" s="29">
        <f t="shared" si="5"/>
        <v>94.898208236843288</v>
      </c>
      <c r="U38" s="12">
        <f t="shared" si="12"/>
        <v>1.1027738216780492</v>
      </c>
      <c r="V38" s="12">
        <f t="shared" si="13"/>
        <v>1.1717028680594543</v>
      </c>
    </row>
    <row r="39" spans="1:22" ht="14" x14ac:dyDescent="0.15">
      <c r="A39" s="1" t="s">
        <v>38</v>
      </c>
      <c r="B39" s="4">
        <v>94.01535973</v>
      </c>
      <c r="C39" s="4">
        <v>94.781488362904</v>
      </c>
      <c r="D39" s="4">
        <f t="shared" si="6"/>
        <v>0.20206864713578909</v>
      </c>
      <c r="F39" s="6">
        <v>40452</v>
      </c>
      <c r="G39" s="10">
        <f t="shared" si="1"/>
        <v>94.01535973</v>
      </c>
      <c r="H39" s="10">
        <f t="shared" si="2"/>
        <v>94.781488362904</v>
      </c>
      <c r="I39" s="10"/>
      <c r="J39" s="10"/>
      <c r="K39" s="10"/>
      <c r="L39" s="19">
        <f t="shared" si="10"/>
        <v>10</v>
      </c>
      <c r="M39" s="19">
        <f t="shared" si="8"/>
        <v>34</v>
      </c>
      <c r="N39" s="14">
        <f t="shared" si="3"/>
        <v>96.975936389912079</v>
      </c>
      <c r="P39" s="10">
        <f t="shared" si="4"/>
        <v>-2.9605766599120784</v>
      </c>
      <c r="Q39" s="26">
        <f t="shared" si="14"/>
        <v>10</v>
      </c>
      <c r="R39" s="10">
        <f t="shared" si="15"/>
        <v>-0.35945998219534003</v>
      </c>
      <c r="S39" s="29">
        <f t="shared" si="5"/>
        <v>94.374819712195347</v>
      </c>
      <c r="U39" s="12">
        <f t="shared" si="12"/>
        <v>1.1519103268537778</v>
      </c>
      <c r="V39" s="12">
        <f t="shared" si="13"/>
        <v>1.1563654901297404</v>
      </c>
    </row>
    <row r="40" spans="1:22" ht="14" x14ac:dyDescent="0.15">
      <c r="A40" s="1" t="s">
        <v>39</v>
      </c>
      <c r="B40" s="4">
        <v>94.800990880000001</v>
      </c>
      <c r="C40" s="4">
        <v>91.728117378096997</v>
      </c>
      <c r="D40" s="4">
        <f t="shared" si="6"/>
        <v>-3.2214845298863759</v>
      </c>
      <c r="F40" s="6">
        <v>40483</v>
      </c>
      <c r="G40" s="10">
        <f t="shared" si="1"/>
        <v>94.800990880000001</v>
      </c>
      <c r="H40" s="10">
        <f t="shared" si="2"/>
        <v>91.728117378096997</v>
      </c>
      <c r="I40" s="10"/>
      <c r="J40" s="10"/>
      <c r="K40" s="10"/>
      <c r="L40" s="19">
        <f t="shared" si="10"/>
        <v>11</v>
      </c>
      <c r="M40" s="19">
        <f t="shared" si="8"/>
        <v>35</v>
      </c>
      <c r="N40" s="14">
        <f t="shared" si="3"/>
        <v>97.12125172218721</v>
      </c>
      <c r="P40" s="10">
        <f t="shared" si="4"/>
        <v>-2.32026084218721</v>
      </c>
      <c r="Q40" s="26">
        <f t="shared" si="14"/>
        <v>11</v>
      </c>
      <c r="R40" s="10">
        <f t="shared" si="15"/>
        <v>5.5409647193756797</v>
      </c>
      <c r="S40" s="29">
        <f t="shared" si="5"/>
        <v>89.260026160624321</v>
      </c>
      <c r="U40" s="12">
        <f t="shared" si="12"/>
        <v>-0.63562983795667494</v>
      </c>
      <c r="V40" s="12">
        <f t="shared" si="13"/>
        <v>-0.5987007276217704</v>
      </c>
    </row>
    <row r="41" spans="1:22" ht="14" x14ac:dyDescent="0.15">
      <c r="A41" s="1" t="s">
        <v>40</v>
      </c>
      <c r="B41" s="4">
        <v>120.69827376000001</v>
      </c>
      <c r="C41" s="4">
        <v>95.386300718854997</v>
      </c>
      <c r="D41" s="4">
        <f t="shared" si="6"/>
        <v>3.9880719732633629</v>
      </c>
      <c r="F41" s="6">
        <v>40513</v>
      </c>
      <c r="G41" s="10">
        <f t="shared" si="1"/>
        <v>120.69827376000001</v>
      </c>
      <c r="H41" s="10">
        <f t="shared" si="2"/>
        <v>95.386300718854997</v>
      </c>
      <c r="I41" s="10"/>
      <c r="J41" s="10"/>
      <c r="K41" s="10"/>
      <c r="L41" s="19">
        <f t="shared" si="10"/>
        <v>12</v>
      </c>
      <c r="M41" s="19">
        <f t="shared" si="8"/>
        <v>36</v>
      </c>
      <c r="N41" s="14">
        <f t="shared" si="3"/>
        <v>97.266567054462342</v>
      </c>
      <c r="P41" s="10">
        <f t="shared" si="4"/>
        <v>23.431706705537664</v>
      </c>
      <c r="Q41" s="26">
        <f t="shared" si="14"/>
        <v>12</v>
      </c>
      <c r="R41" s="10">
        <f t="shared" si="15"/>
        <v>24.853651411715934</v>
      </c>
      <c r="S41" s="29">
        <f t="shared" si="5"/>
        <v>95.844622348284076</v>
      </c>
      <c r="U41" s="12">
        <f t="shared" si="12"/>
        <v>0.47314319312186104</v>
      </c>
      <c r="V41" s="12">
        <f t="shared" si="13"/>
        <v>0.375349958101312</v>
      </c>
    </row>
    <row r="42" spans="1:22" ht="14" x14ac:dyDescent="0.15">
      <c r="A42" s="1" t="s">
        <v>41</v>
      </c>
      <c r="B42" s="4">
        <v>94.917778639999995</v>
      </c>
      <c r="C42" s="4">
        <v>96.341387660085999</v>
      </c>
      <c r="D42" s="4">
        <f t="shared" si="6"/>
        <v>1.0012831339859307</v>
      </c>
      <c r="F42" s="6">
        <v>40544</v>
      </c>
      <c r="G42" s="10">
        <f t="shared" si="1"/>
        <v>94.917778639999995</v>
      </c>
      <c r="H42" s="10">
        <f t="shared" si="2"/>
        <v>96.341387660085999</v>
      </c>
      <c r="I42" s="10"/>
      <c r="J42" s="10"/>
      <c r="K42" s="10"/>
      <c r="L42" s="19">
        <f t="shared" si="10"/>
        <v>1</v>
      </c>
      <c r="M42" s="19">
        <f t="shared" si="8"/>
        <v>37</v>
      </c>
      <c r="N42" s="14">
        <f t="shared" si="3"/>
        <v>97.411882386737474</v>
      </c>
      <c r="P42" s="10">
        <f t="shared" si="4"/>
        <v>-2.4941037467374798</v>
      </c>
      <c r="Q42" s="26">
        <v>1</v>
      </c>
      <c r="R42" s="10">
        <f t="shared" si="15"/>
        <v>-1.0247562337215956</v>
      </c>
      <c r="S42" s="29">
        <f t="shared" si="5"/>
        <v>95.942534873721584</v>
      </c>
      <c r="U42" s="12">
        <f t="shared" si="12"/>
        <v>2.7834131437052712</v>
      </c>
      <c r="V42" s="12">
        <f t="shared" si="13"/>
        <v>2.814309284742289</v>
      </c>
    </row>
    <row r="43" spans="1:22" ht="14" x14ac:dyDescent="0.15">
      <c r="A43" s="1" t="s">
        <v>42</v>
      </c>
      <c r="B43" s="4">
        <v>83.987136140000004</v>
      </c>
      <c r="C43" s="4">
        <v>93.297119814870001</v>
      </c>
      <c r="D43" s="4">
        <f t="shared" si="6"/>
        <v>-3.1598754379134064</v>
      </c>
      <c r="F43" s="6">
        <v>40575</v>
      </c>
      <c r="G43" s="10">
        <f t="shared" si="1"/>
        <v>83.987136140000004</v>
      </c>
      <c r="H43" s="10">
        <f t="shared" si="2"/>
        <v>93.297119814870001</v>
      </c>
      <c r="I43" s="10"/>
      <c r="J43" s="10"/>
      <c r="K43" s="10"/>
      <c r="L43" s="19">
        <f t="shared" si="10"/>
        <v>2</v>
      </c>
      <c r="M43" s="19">
        <f t="shared" si="8"/>
        <v>38</v>
      </c>
      <c r="N43" s="14">
        <f t="shared" si="3"/>
        <v>97.557197719012606</v>
      </c>
      <c r="P43" s="10">
        <f t="shared" si="4"/>
        <v>-13.570061579012602</v>
      </c>
      <c r="Q43" s="26">
        <f>Q42+1</f>
        <v>2</v>
      </c>
      <c r="R43" s="10">
        <f t="shared" si="15"/>
        <v>-8.9257316801481306</v>
      </c>
      <c r="S43" s="29">
        <f t="shared" si="5"/>
        <v>92.912867820148136</v>
      </c>
      <c r="U43" s="12">
        <f t="shared" si="12"/>
        <v>-0.46376958150986525</v>
      </c>
      <c r="V43" s="12">
        <f t="shared" si="13"/>
        <v>-0.512803940866291</v>
      </c>
    </row>
    <row r="44" spans="1:22" ht="14" x14ac:dyDescent="0.15">
      <c r="A44" s="1" t="s">
        <v>43</v>
      </c>
      <c r="B44" s="4">
        <v>91.666488099999995</v>
      </c>
      <c r="C44" s="4">
        <v>94.352532222139004</v>
      </c>
      <c r="D44" s="4">
        <f t="shared" si="6"/>
        <v>1.1312379303490383</v>
      </c>
      <c r="F44" s="6">
        <v>40603</v>
      </c>
      <c r="G44" s="10">
        <f t="shared" si="1"/>
        <v>91.666488099999995</v>
      </c>
      <c r="H44" s="10">
        <f t="shared" si="2"/>
        <v>94.352532222139004</v>
      </c>
      <c r="I44" s="10"/>
      <c r="J44" s="10"/>
      <c r="K44" s="10"/>
      <c r="L44" s="19">
        <f t="shared" si="10"/>
        <v>3</v>
      </c>
      <c r="M44" s="19">
        <f t="shared" si="8"/>
        <v>39</v>
      </c>
      <c r="N44" s="14">
        <f t="shared" si="3"/>
        <v>97.702513051287738</v>
      </c>
      <c r="P44" s="10">
        <f t="shared" si="4"/>
        <v>-6.0360249512877431</v>
      </c>
      <c r="Q44" s="26">
        <f t="shared" ref="Q44:Q53" si="16">Q43+1</f>
        <v>3</v>
      </c>
      <c r="R44" s="10">
        <f t="shared" si="15"/>
        <v>-2.7223792708848031</v>
      </c>
      <c r="S44" s="29">
        <f t="shared" si="5"/>
        <v>94.388867370884796</v>
      </c>
      <c r="U44" s="33">
        <f t="shared" si="12"/>
        <v>-0.10093664662069735</v>
      </c>
      <c r="V44" s="33">
        <f t="shared" si="13"/>
        <v>-0.10393122238953056</v>
      </c>
    </row>
    <row r="45" spans="1:22" ht="14" x14ac:dyDescent="0.15">
      <c r="A45" s="1" t="s">
        <v>44</v>
      </c>
      <c r="B45" s="4">
        <v>89.604964260000003</v>
      </c>
      <c r="C45" s="4">
        <v>95.371186347296003</v>
      </c>
      <c r="D45" s="4">
        <f t="shared" si="6"/>
        <v>1.0796256350160682</v>
      </c>
      <c r="F45" s="6">
        <v>40634</v>
      </c>
      <c r="G45" s="10">
        <f t="shared" si="1"/>
        <v>89.604964260000003</v>
      </c>
      <c r="H45" s="10">
        <f t="shared" si="2"/>
        <v>95.371186347296003</v>
      </c>
      <c r="I45" s="10"/>
      <c r="J45" s="10"/>
      <c r="K45" s="10"/>
      <c r="L45" s="19">
        <f t="shared" si="10"/>
        <v>4</v>
      </c>
      <c r="M45" s="19">
        <f t="shared" si="8"/>
        <v>40</v>
      </c>
      <c r="N45" s="14">
        <f t="shared" si="3"/>
        <v>97.84782838356287</v>
      </c>
      <c r="P45" s="10">
        <f t="shared" si="4"/>
        <v>-8.2428641235628675</v>
      </c>
      <c r="Q45" s="26">
        <f t="shared" si="16"/>
        <v>4</v>
      </c>
      <c r="R45" s="10">
        <f t="shared" si="15"/>
        <v>-7.0845778993137793</v>
      </c>
      <c r="S45" s="29">
        <f t="shared" si="5"/>
        <v>96.689542159313788</v>
      </c>
      <c r="U45" s="33">
        <f t="shared" si="12"/>
        <v>1.4982340745341327</v>
      </c>
      <c r="V45" s="33">
        <f t="shared" si="13"/>
        <v>1.6186086652467901</v>
      </c>
    </row>
    <row r="46" spans="1:22" ht="14" x14ac:dyDescent="0.15">
      <c r="A46" s="1" t="s">
        <v>45</v>
      </c>
      <c r="B46" s="4">
        <v>94.353148809999993</v>
      </c>
      <c r="C46" s="4">
        <v>95.503908062779999</v>
      </c>
      <c r="D46" s="4">
        <f t="shared" si="6"/>
        <v>0.13916332654255736</v>
      </c>
      <c r="F46" s="6">
        <v>40664</v>
      </c>
      <c r="G46" s="10">
        <f t="shared" si="1"/>
        <v>94.353148809999993</v>
      </c>
      <c r="H46" s="10">
        <f t="shared" si="2"/>
        <v>95.503908062779999</v>
      </c>
      <c r="I46" s="10"/>
      <c r="J46" s="10"/>
      <c r="K46" s="10"/>
      <c r="L46" s="19">
        <f t="shared" si="10"/>
        <v>5</v>
      </c>
      <c r="M46" s="19">
        <f t="shared" si="8"/>
        <v>41</v>
      </c>
      <c r="N46" s="14">
        <f t="shared" si="3"/>
        <v>97.993143715838002</v>
      </c>
      <c r="P46" s="10">
        <f t="shared" si="4"/>
        <v>-3.6399949058380088</v>
      </c>
      <c r="Q46" s="26">
        <f t="shared" si="16"/>
        <v>5</v>
      </c>
      <c r="R46" s="10">
        <f t="shared" si="15"/>
        <v>-1.9996955923581434</v>
      </c>
      <c r="S46" s="29">
        <f t="shared" si="5"/>
        <v>96.35284440235813</v>
      </c>
      <c r="U46" s="33">
        <f t="shared" si="12"/>
        <v>1.1024164729688701</v>
      </c>
      <c r="V46" s="33">
        <f t="shared" si="13"/>
        <v>1.1260438876111278</v>
      </c>
    </row>
    <row r="47" spans="1:22" ht="14" x14ac:dyDescent="0.15">
      <c r="A47" s="1" t="s">
        <v>46</v>
      </c>
      <c r="B47" s="4">
        <v>93.230806790000003</v>
      </c>
      <c r="C47" s="4">
        <v>95.615599747128002</v>
      </c>
      <c r="D47" s="4">
        <f t="shared" si="6"/>
        <v>0.1169498574598471</v>
      </c>
      <c r="F47" s="6">
        <v>40695</v>
      </c>
      <c r="G47" s="10">
        <f t="shared" si="1"/>
        <v>93.230806790000003</v>
      </c>
      <c r="H47" s="10">
        <f t="shared" si="2"/>
        <v>95.615599747128002</v>
      </c>
      <c r="I47" s="10"/>
      <c r="J47" s="10"/>
      <c r="K47" s="10"/>
      <c r="L47" s="19">
        <f t="shared" si="10"/>
        <v>6</v>
      </c>
      <c r="M47" s="19">
        <f t="shared" si="8"/>
        <v>42</v>
      </c>
      <c r="N47" s="14">
        <f t="shared" si="3"/>
        <v>98.138459048113134</v>
      </c>
      <c r="P47" s="10">
        <f t="shared" si="4"/>
        <v>-4.9076522581131314</v>
      </c>
      <c r="Q47" s="26">
        <f t="shared" si="16"/>
        <v>6</v>
      </c>
      <c r="R47" s="10">
        <f t="shared" si="15"/>
        <v>-2.5406146615563516</v>
      </c>
      <c r="S47" s="29">
        <f t="shared" si="5"/>
        <v>95.77142145155635</v>
      </c>
      <c r="U47" s="12">
        <f t="shared" si="12"/>
        <v>1.5735645089445693</v>
      </c>
      <c r="V47" s="12">
        <f t="shared" si="13"/>
        <v>1.6171388543774867</v>
      </c>
    </row>
    <row r="48" spans="1:22" ht="14" x14ac:dyDescent="0.15">
      <c r="A48" s="1" t="s">
        <v>47</v>
      </c>
      <c r="B48" s="4">
        <v>94.07400561</v>
      </c>
      <c r="C48" s="4">
        <v>94.704249749333002</v>
      </c>
      <c r="D48" s="4">
        <f t="shared" si="6"/>
        <v>-0.95313944607912093</v>
      </c>
      <c r="F48" s="6">
        <v>40725</v>
      </c>
      <c r="G48" s="10">
        <f t="shared" si="1"/>
        <v>94.07400561</v>
      </c>
      <c r="H48" s="10">
        <f t="shared" si="2"/>
        <v>94.704249749333002</v>
      </c>
      <c r="I48" s="10"/>
      <c r="J48" s="10"/>
      <c r="K48" s="10"/>
      <c r="L48" s="19">
        <f t="shared" si="10"/>
        <v>7</v>
      </c>
      <c r="M48" s="19">
        <f t="shared" si="8"/>
        <v>43</v>
      </c>
      <c r="N48" s="14">
        <f t="shared" si="3"/>
        <v>98.283774380388266</v>
      </c>
      <c r="P48" s="10">
        <f t="shared" si="4"/>
        <v>-4.2097687703882656</v>
      </c>
      <c r="Q48" s="26">
        <f t="shared" si="16"/>
        <v>7</v>
      </c>
      <c r="R48" s="10">
        <f t="shared" si="15"/>
        <v>-0.30120467229302289</v>
      </c>
      <c r="S48" s="29">
        <f t="shared" si="5"/>
        <v>94.375210282293025</v>
      </c>
      <c r="U48" s="12">
        <f t="shared" si="12"/>
        <v>-0.20064757064729433</v>
      </c>
      <c r="V48" s="12">
        <f t="shared" si="13"/>
        <v>-0.20128870774522856</v>
      </c>
    </row>
    <row r="49" spans="1:22" ht="14" x14ac:dyDescent="0.15">
      <c r="A49" s="1" t="s">
        <v>48</v>
      </c>
      <c r="B49" s="4">
        <v>95.789470289999997</v>
      </c>
      <c r="C49" s="4">
        <v>95.387622493654007</v>
      </c>
      <c r="D49" s="4">
        <f t="shared" si="6"/>
        <v>0.72158614437027868</v>
      </c>
      <c r="F49" s="6">
        <v>40756</v>
      </c>
      <c r="G49" s="10">
        <f t="shared" si="1"/>
        <v>95.789470289999997</v>
      </c>
      <c r="H49" s="10">
        <f t="shared" si="2"/>
        <v>95.387622493654007</v>
      </c>
      <c r="I49" s="10"/>
      <c r="J49" s="10"/>
      <c r="K49" s="10"/>
      <c r="L49" s="19">
        <f t="shared" si="10"/>
        <v>8</v>
      </c>
      <c r="M49" s="19">
        <f t="shared" si="8"/>
        <v>44</v>
      </c>
      <c r="N49" s="14">
        <f t="shared" si="3"/>
        <v>98.429089712663398</v>
      </c>
      <c r="P49" s="10">
        <f t="shared" si="4"/>
        <v>-2.6396194226634009</v>
      </c>
      <c r="Q49" s="26">
        <f t="shared" si="16"/>
        <v>8</v>
      </c>
      <c r="R49" s="10">
        <f t="shared" si="15"/>
        <v>0.16441914081646411</v>
      </c>
      <c r="S49" s="29">
        <f t="shared" si="5"/>
        <v>95.625051149183534</v>
      </c>
      <c r="U49" s="12">
        <f t="shared" si="12"/>
        <v>0.47377162058839239</v>
      </c>
      <c r="V49" s="12">
        <f t="shared" si="13"/>
        <v>0.47295456271596592</v>
      </c>
    </row>
    <row r="50" spans="1:22" ht="14" x14ac:dyDescent="0.15">
      <c r="A50" s="1" t="s">
        <v>49</v>
      </c>
      <c r="B50" s="4">
        <v>91.436136750000003</v>
      </c>
      <c r="C50" s="4">
        <v>96.455992406261998</v>
      </c>
      <c r="D50" s="4">
        <f t="shared" si="6"/>
        <v>1.1200299207363873</v>
      </c>
      <c r="F50" s="6">
        <v>40787</v>
      </c>
      <c r="G50" s="10">
        <f t="shared" si="1"/>
        <v>91.436136750000003</v>
      </c>
      <c r="H50" s="10">
        <f t="shared" si="2"/>
        <v>96.455992406261998</v>
      </c>
      <c r="I50" s="10"/>
      <c r="J50" s="10"/>
      <c r="K50" s="10"/>
      <c r="L50" s="19">
        <f t="shared" si="10"/>
        <v>9</v>
      </c>
      <c r="M50" s="19">
        <f t="shared" si="8"/>
        <v>45</v>
      </c>
      <c r="N50" s="14">
        <f t="shared" si="3"/>
        <v>98.57440504493853</v>
      </c>
      <c r="P50" s="10">
        <f t="shared" si="4"/>
        <v>-7.138268294938527</v>
      </c>
      <c r="Q50" s="26">
        <f t="shared" si="16"/>
        <v>9</v>
      </c>
      <c r="R50" s="10">
        <f t="shared" si="15"/>
        <v>-5.5217878768432866</v>
      </c>
      <c r="S50" s="29">
        <f t="shared" si="5"/>
        <v>96.957924626843294</v>
      </c>
      <c r="U50" s="12">
        <f t="shared" si="12"/>
        <v>2.1704481341306758</v>
      </c>
      <c r="V50" s="12">
        <f t="shared" si="13"/>
        <v>2.3045411549306394</v>
      </c>
    </row>
    <row r="51" spans="1:22" ht="14" x14ac:dyDescent="0.15">
      <c r="A51" s="1" t="s">
        <v>50</v>
      </c>
      <c r="B51" s="4">
        <v>95.961022839999998</v>
      </c>
      <c r="C51" s="4">
        <v>96.850552863106003</v>
      </c>
      <c r="D51" s="4">
        <f t="shared" si="6"/>
        <v>0.40905748518158536</v>
      </c>
      <c r="F51" s="6">
        <v>40817</v>
      </c>
      <c r="G51" s="10">
        <f t="shared" si="1"/>
        <v>95.961022839999998</v>
      </c>
      <c r="H51" s="10">
        <f t="shared" si="2"/>
        <v>96.850552863106003</v>
      </c>
      <c r="I51" s="10"/>
      <c r="J51" s="10"/>
      <c r="K51" s="10"/>
      <c r="L51" s="19">
        <f t="shared" si="10"/>
        <v>10</v>
      </c>
      <c r="M51" s="19">
        <f t="shared" si="8"/>
        <v>46</v>
      </c>
      <c r="N51" s="14">
        <f t="shared" si="3"/>
        <v>98.719720377213662</v>
      </c>
      <c r="P51" s="10">
        <f t="shared" si="4"/>
        <v>-2.7586975372136635</v>
      </c>
      <c r="Q51" s="26">
        <f t="shared" si="16"/>
        <v>10</v>
      </c>
      <c r="R51" s="10">
        <f t="shared" si="15"/>
        <v>-0.35945998219534003</v>
      </c>
      <c r="S51" s="29">
        <f t="shared" si="5"/>
        <v>96.320482822195345</v>
      </c>
      <c r="U51" s="12">
        <f t="shared" si="12"/>
        <v>2.0616337238401838</v>
      </c>
      <c r="V51" s="12">
        <f t="shared" si="13"/>
        <v>2.0695162105295317</v>
      </c>
    </row>
    <row r="52" spans="1:22" ht="14" x14ac:dyDescent="0.15">
      <c r="A52" s="1" t="s">
        <v>51</v>
      </c>
      <c r="B52" s="4">
        <v>100.16465829000001</v>
      </c>
      <c r="C52" s="4">
        <v>96.492009319150995</v>
      </c>
      <c r="D52" s="4">
        <f t="shared" si="6"/>
        <v>-0.37020288821870695</v>
      </c>
      <c r="F52" s="6">
        <v>40848</v>
      </c>
      <c r="G52" s="10">
        <f t="shared" si="1"/>
        <v>100.16465829000001</v>
      </c>
      <c r="H52" s="10">
        <f t="shared" si="2"/>
        <v>96.492009319150995</v>
      </c>
      <c r="I52" s="15" t="s">
        <v>177</v>
      </c>
      <c r="J52" s="15" t="s">
        <v>178</v>
      </c>
      <c r="K52" s="10"/>
      <c r="L52" s="19">
        <f t="shared" si="10"/>
        <v>11</v>
      </c>
      <c r="M52" s="19">
        <f t="shared" si="8"/>
        <v>47</v>
      </c>
      <c r="N52" s="14">
        <f t="shared" si="3"/>
        <v>98.865035709488794</v>
      </c>
      <c r="P52" s="10">
        <f t="shared" si="4"/>
        <v>1.2996225805112118</v>
      </c>
      <c r="Q52" s="26">
        <f t="shared" si="16"/>
        <v>11</v>
      </c>
      <c r="R52" s="10">
        <f t="shared" si="15"/>
        <v>5.5409647193756797</v>
      </c>
      <c r="S52" s="29">
        <f t="shared" si="5"/>
        <v>94.623693570624326</v>
      </c>
      <c r="U52" s="12">
        <f t="shared" si="12"/>
        <v>6.0090363410246317</v>
      </c>
      <c r="V52" s="12">
        <f t="shared" si="13"/>
        <v>5.6578178774411514</v>
      </c>
    </row>
    <row r="53" spans="1:22" ht="14" x14ac:dyDescent="0.15">
      <c r="A53" s="1" t="s">
        <v>52</v>
      </c>
      <c r="B53" s="4">
        <v>124.62334867</v>
      </c>
      <c r="C53" s="4">
        <v>98.750552478019998</v>
      </c>
      <c r="D53" s="4">
        <f t="shared" si="6"/>
        <v>2.3406530497243505</v>
      </c>
      <c r="F53" s="6">
        <v>40878</v>
      </c>
      <c r="G53" s="10">
        <f t="shared" si="1"/>
        <v>124.62334867</v>
      </c>
      <c r="H53" s="10">
        <f t="shared" si="2"/>
        <v>98.750552478019998</v>
      </c>
      <c r="I53" s="11" t="s">
        <v>172</v>
      </c>
      <c r="J53" s="11" t="s">
        <v>176</v>
      </c>
      <c r="K53" s="10"/>
      <c r="L53" s="19">
        <f t="shared" si="10"/>
        <v>12</v>
      </c>
      <c r="M53" s="19">
        <f t="shared" si="8"/>
        <v>48</v>
      </c>
      <c r="N53" s="14">
        <f t="shared" si="3"/>
        <v>99.010351041763926</v>
      </c>
      <c r="P53" s="10">
        <f t="shared" si="4"/>
        <v>25.612997628236073</v>
      </c>
      <c r="Q53" s="26">
        <f t="shared" si="16"/>
        <v>12</v>
      </c>
      <c r="R53" s="10">
        <f t="shared" si="15"/>
        <v>24.853651411715934</v>
      </c>
      <c r="S53" s="29">
        <f t="shared" si="5"/>
        <v>99.769697258284069</v>
      </c>
      <c r="U53" s="12">
        <f t="shared" si="12"/>
        <v>4.0952479271470166</v>
      </c>
      <c r="V53" s="12">
        <f t="shared" si="13"/>
        <v>3.2519726983044839</v>
      </c>
    </row>
    <row r="54" spans="1:22" ht="14" x14ac:dyDescent="0.15">
      <c r="A54" s="1" t="s">
        <v>53</v>
      </c>
      <c r="B54" s="4">
        <v>97.005664469999999</v>
      </c>
      <c r="C54" s="4">
        <v>98.507679880642996</v>
      </c>
      <c r="D54" s="4">
        <f t="shared" si="6"/>
        <v>-0.24594555805756979</v>
      </c>
      <c r="F54" s="6">
        <v>40909</v>
      </c>
      <c r="G54" s="10">
        <f t="shared" si="1"/>
        <v>97.005664469999999</v>
      </c>
      <c r="H54" s="10">
        <f t="shared" si="2"/>
        <v>98.507679880642996</v>
      </c>
      <c r="I54" s="14">
        <f>((G54/G42)-1)*100</f>
        <v>2.1996783531132102</v>
      </c>
      <c r="J54" s="14">
        <f>((H54/H42)-1)*100</f>
        <v>2.248558250167787</v>
      </c>
      <c r="K54" s="10"/>
      <c r="L54" s="19">
        <f t="shared" si="10"/>
        <v>1</v>
      </c>
      <c r="M54" s="19">
        <f t="shared" si="8"/>
        <v>49</v>
      </c>
      <c r="N54" s="14">
        <f t="shared" si="3"/>
        <v>99.155666374039058</v>
      </c>
      <c r="P54" s="10">
        <f t="shared" si="4"/>
        <v>-2.1500019040390583</v>
      </c>
      <c r="Q54" s="26">
        <v>1</v>
      </c>
      <c r="R54" s="10">
        <f t="shared" si="15"/>
        <v>-1.0247562337215956</v>
      </c>
      <c r="S54" s="29">
        <f t="shared" si="5"/>
        <v>98.030420703721589</v>
      </c>
      <c r="U54" s="12">
        <f t="shared" si="12"/>
        <v>2.1761837257563199</v>
      </c>
      <c r="V54" s="12">
        <f t="shared" si="13"/>
        <v>2.1996783531132102</v>
      </c>
    </row>
    <row r="55" spans="1:22" ht="14" x14ac:dyDescent="0.15">
      <c r="A55" s="1" t="s">
        <v>54</v>
      </c>
      <c r="B55" s="4">
        <v>91.631237240000004</v>
      </c>
      <c r="C55" s="4">
        <v>99.002852830004997</v>
      </c>
      <c r="D55" s="4">
        <f t="shared" si="6"/>
        <v>0.50267446148561934</v>
      </c>
      <c r="F55" s="6">
        <v>40940</v>
      </c>
      <c r="G55" s="10">
        <f t="shared" si="1"/>
        <v>91.631237240000004</v>
      </c>
      <c r="H55" s="10">
        <f t="shared" si="2"/>
        <v>99.002852830004997</v>
      </c>
      <c r="I55" s="16">
        <f>((G55/G43)-1)*100</f>
        <v>9.1015141738585825</v>
      </c>
      <c r="J55" s="16">
        <f>((H55/H43)-1)*100</f>
        <v>6.115658260894774</v>
      </c>
      <c r="K55" s="10"/>
      <c r="L55" s="19">
        <f t="shared" si="10"/>
        <v>2</v>
      </c>
      <c r="M55" s="19">
        <f t="shared" si="8"/>
        <v>50</v>
      </c>
      <c r="N55" s="14">
        <f t="shared" si="3"/>
        <v>99.30098170631419</v>
      </c>
      <c r="P55" s="10">
        <f t="shared" si="4"/>
        <v>-7.6697444663141852</v>
      </c>
      <c r="Q55" s="26">
        <f>Q54+1</f>
        <v>2</v>
      </c>
      <c r="R55" s="10">
        <f t="shared" si="15"/>
        <v>-8.9257316801481306</v>
      </c>
      <c r="S55" s="29">
        <f t="shared" si="5"/>
        <v>100.55696892014814</v>
      </c>
      <c r="U55" s="12">
        <f t="shared" si="12"/>
        <v>8.2271716279350251</v>
      </c>
      <c r="V55" s="12">
        <f t="shared" si="13"/>
        <v>9.1015141738585825</v>
      </c>
    </row>
    <row r="56" spans="1:22" ht="14" x14ac:dyDescent="0.15">
      <c r="A56" s="1" t="s">
        <v>55</v>
      </c>
      <c r="B56" s="4">
        <v>96.929752449999995</v>
      </c>
      <c r="C56" s="4">
        <v>99.651788666486993</v>
      </c>
      <c r="D56" s="4">
        <f t="shared" si="6"/>
        <v>0.65547185553962439</v>
      </c>
      <c r="F56" s="6">
        <v>40969</v>
      </c>
      <c r="G56" s="10">
        <f t="shared" si="1"/>
        <v>96.929752449999995</v>
      </c>
      <c r="H56" s="10">
        <f t="shared" si="2"/>
        <v>99.651788666486993</v>
      </c>
      <c r="I56" s="14">
        <f t="shared" ref="I56:J56" si="17">((G56/G44)-1)*100</f>
        <v>5.7417541122097404</v>
      </c>
      <c r="J56" s="14">
        <f t="shared" si="17"/>
        <v>5.6164432681803156</v>
      </c>
      <c r="K56" s="10"/>
      <c r="L56" s="19">
        <f t="shared" si="10"/>
        <v>3</v>
      </c>
      <c r="M56" s="19">
        <f t="shared" si="8"/>
        <v>51</v>
      </c>
      <c r="N56" s="14">
        <f t="shared" si="3"/>
        <v>99.446297038589321</v>
      </c>
      <c r="P56" s="10">
        <f t="shared" si="4"/>
        <v>-2.5165445885893263</v>
      </c>
      <c r="Q56" s="26">
        <f t="shared" ref="Q56:Q65" si="18">Q55+1</f>
        <v>3</v>
      </c>
      <c r="R56" s="10">
        <f t="shared" si="15"/>
        <v>-2.7223792708848031</v>
      </c>
      <c r="S56" s="29">
        <f t="shared" si="5"/>
        <v>99.652131720884796</v>
      </c>
      <c r="U56" s="12">
        <f t="shared" si="12"/>
        <v>5.5761494936886091</v>
      </c>
      <c r="V56" s="12">
        <f t="shared" si="13"/>
        <v>5.7417541122097404</v>
      </c>
    </row>
    <row r="57" spans="1:22" ht="14" x14ac:dyDescent="0.15">
      <c r="A57" s="1" t="s">
        <v>56</v>
      </c>
      <c r="B57" s="4">
        <v>92.59130863</v>
      </c>
      <c r="C57" s="4">
        <v>99.370285217184005</v>
      </c>
      <c r="D57" s="4">
        <f t="shared" si="6"/>
        <v>-0.28248710140579281</v>
      </c>
      <c r="F57" s="6">
        <v>41000</v>
      </c>
      <c r="G57" s="10">
        <f t="shared" si="1"/>
        <v>92.59130863</v>
      </c>
      <c r="H57" s="10">
        <f t="shared" si="2"/>
        <v>99.370285217184005</v>
      </c>
      <c r="I57" s="16">
        <f t="shared" ref="I57:J57" si="19">((G57/G45)-1)*100</f>
        <v>3.3327889751004758</v>
      </c>
      <c r="J57" s="16">
        <f t="shared" si="19"/>
        <v>4.1931940065474294</v>
      </c>
      <c r="K57" s="10"/>
      <c r="L57" s="19">
        <f t="shared" si="10"/>
        <v>4</v>
      </c>
      <c r="M57" s="19">
        <f t="shared" si="8"/>
        <v>52</v>
      </c>
      <c r="N57" s="14">
        <f t="shared" si="3"/>
        <v>99.591612370864453</v>
      </c>
      <c r="P57" s="10">
        <f t="shared" si="4"/>
        <v>-7.0003037408644531</v>
      </c>
      <c r="Q57" s="26">
        <f t="shared" si="18"/>
        <v>4</v>
      </c>
      <c r="R57" s="10">
        <f t="shared" si="15"/>
        <v>-7.0845778993137793</v>
      </c>
      <c r="S57" s="29">
        <f t="shared" si="5"/>
        <v>99.675886529313786</v>
      </c>
      <c r="U57" s="12">
        <f t="shared" si="12"/>
        <v>3.0885908685754693</v>
      </c>
      <c r="V57" s="12">
        <f t="shared" si="13"/>
        <v>3.3327889751004758</v>
      </c>
    </row>
    <row r="58" spans="1:22" ht="14" x14ac:dyDescent="0.15">
      <c r="A58" s="1" t="s">
        <v>57</v>
      </c>
      <c r="B58" s="4">
        <v>98.884499939999998</v>
      </c>
      <c r="C58" s="4">
        <v>99.574551443578002</v>
      </c>
      <c r="D58" s="4">
        <f t="shared" si="6"/>
        <v>0.20556067233534758</v>
      </c>
      <c r="F58" s="6">
        <v>41030</v>
      </c>
      <c r="G58" s="10">
        <f t="shared" si="1"/>
        <v>98.884499939999998</v>
      </c>
      <c r="H58" s="10">
        <f t="shared" si="2"/>
        <v>99.574551443578002</v>
      </c>
      <c r="I58" s="16">
        <f t="shared" ref="I58:J58" si="20">((G58/G46)-1)*100</f>
        <v>4.80254362164938</v>
      </c>
      <c r="J58" s="16">
        <f t="shared" si="20"/>
        <v>4.2622793803601677</v>
      </c>
      <c r="K58" s="10"/>
      <c r="L58" s="19">
        <f t="shared" si="10"/>
        <v>5</v>
      </c>
      <c r="M58" s="19">
        <f t="shared" si="8"/>
        <v>53</v>
      </c>
      <c r="N58" s="14">
        <f t="shared" si="3"/>
        <v>99.736927703139585</v>
      </c>
      <c r="P58" s="10">
        <f t="shared" si="4"/>
        <v>-0.85242776313958757</v>
      </c>
      <c r="Q58" s="26">
        <f t="shared" si="18"/>
        <v>5</v>
      </c>
      <c r="R58" s="10">
        <f t="shared" si="15"/>
        <v>-1.9996955923581434</v>
      </c>
      <c r="S58" s="29">
        <f t="shared" si="5"/>
        <v>100.88419553235813</v>
      </c>
      <c r="U58" s="12">
        <f t="shared" si="12"/>
        <v>4.7028721965670428</v>
      </c>
      <c r="V58" s="12">
        <f t="shared" si="13"/>
        <v>4.80254362164938</v>
      </c>
    </row>
    <row r="59" spans="1:22" ht="14" x14ac:dyDescent="0.15">
      <c r="A59" s="1" t="s">
        <v>58</v>
      </c>
      <c r="B59" s="4">
        <v>97.579271059999996</v>
      </c>
      <c r="C59" s="4">
        <v>99.663329776013001</v>
      </c>
      <c r="D59" s="4">
        <f t="shared" si="6"/>
        <v>8.9157652379978636E-2</v>
      </c>
      <c r="F59" s="6">
        <v>41061</v>
      </c>
      <c r="G59" s="10">
        <f t="shared" si="1"/>
        <v>97.579271059999996</v>
      </c>
      <c r="H59" s="10">
        <f t="shared" si="2"/>
        <v>99.663329776013001</v>
      </c>
      <c r="I59" s="14">
        <f t="shared" ref="I59:J59" si="21">((G59/G47)-1)*100</f>
        <v>4.6641924699791559</v>
      </c>
      <c r="J59" s="14">
        <f t="shared" si="21"/>
        <v>4.2333364425783282</v>
      </c>
      <c r="K59" s="10"/>
      <c r="L59" s="19">
        <f t="shared" si="10"/>
        <v>6</v>
      </c>
      <c r="M59" s="19">
        <f t="shared" si="8"/>
        <v>54</v>
      </c>
      <c r="N59" s="14">
        <f t="shared" si="3"/>
        <v>99.882243035414717</v>
      </c>
      <c r="P59" s="10">
        <f t="shared" si="4"/>
        <v>-2.3029719754147209</v>
      </c>
      <c r="Q59" s="26">
        <f t="shared" si="18"/>
        <v>6</v>
      </c>
      <c r="R59" s="10">
        <f t="shared" si="15"/>
        <v>-2.5406146615563516</v>
      </c>
      <c r="S59" s="29">
        <f t="shared" si="5"/>
        <v>100.11988572155634</v>
      </c>
      <c r="U59" s="12">
        <f t="shared" si="12"/>
        <v>4.5404612399948086</v>
      </c>
      <c r="V59" s="12">
        <f t="shared" si="13"/>
        <v>4.6641924699791559</v>
      </c>
    </row>
    <row r="60" spans="1:22" ht="14" x14ac:dyDescent="0.15">
      <c r="A60" s="1" t="s">
        <v>59</v>
      </c>
      <c r="B60" s="4">
        <v>97.975677360000006</v>
      </c>
      <c r="C60" s="4">
        <v>98.469921299614001</v>
      </c>
      <c r="D60" s="4">
        <f t="shared" si="6"/>
        <v>-1.1974398999924141</v>
      </c>
      <c r="F60" s="6">
        <v>41091</v>
      </c>
      <c r="G60" s="10">
        <f t="shared" si="1"/>
        <v>97.975677360000006</v>
      </c>
      <c r="H60" s="10">
        <f t="shared" si="2"/>
        <v>98.469921299614001</v>
      </c>
      <c r="I60" s="14">
        <f t="shared" ref="I60:J60" si="22">((G60/G48)-1)*100</f>
        <v>4.1474493668049561</v>
      </c>
      <c r="J60" s="14">
        <f t="shared" si="22"/>
        <v>3.976243474023744</v>
      </c>
      <c r="K60" s="10"/>
      <c r="L60" s="19">
        <f t="shared" si="10"/>
        <v>7</v>
      </c>
      <c r="M60" s="19">
        <f t="shared" si="8"/>
        <v>55</v>
      </c>
      <c r="N60" s="14">
        <f t="shared" si="3"/>
        <v>100.02755836768985</v>
      </c>
      <c r="P60" s="10">
        <f t="shared" si="4"/>
        <v>-2.0518810076898433</v>
      </c>
      <c r="Q60" s="26">
        <f t="shared" si="18"/>
        <v>7</v>
      </c>
      <c r="R60" s="10">
        <f t="shared" si="15"/>
        <v>-0.30120467229302289</v>
      </c>
      <c r="S60" s="29">
        <f t="shared" si="5"/>
        <v>98.276882032293031</v>
      </c>
      <c r="U60" s="12">
        <f t="shared" si="12"/>
        <v>4.1342125101808014</v>
      </c>
      <c r="V60" s="12">
        <f t="shared" si="13"/>
        <v>4.1474493668049561</v>
      </c>
    </row>
    <row r="61" spans="1:22" ht="14" x14ac:dyDescent="0.15">
      <c r="A61" s="1" t="s">
        <v>60</v>
      </c>
      <c r="B61" s="4">
        <v>100.63364524000001</v>
      </c>
      <c r="C61" s="4">
        <v>100.238211919319</v>
      </c>
      <c r="D61" s="4">
        <f t="shared" si="6"/>
        <v>1.7957672722461293</v>
      </c>
      <c r="F61" s="6">
        <v>41122</v>
      </c>
      <c r="G61" s="10">
        <f t="shared" si="1"/>
        <v>100.63364524000001</v>
      </c>
      <c r="H61" s="10">
        <f t="shared" si="2"/>
        <v>100.238211919319</v>
      </c>
      <c r="I61" s="14">
        <f t="shared" ref="I61:J61" si="23">((G61/G49)-1)*100</f>
        <v>5.0571058962268101</v>
      </c>
      <c r="J61" s="14">
        <f t="shared" si="23"/>
        <v>5.0851350509209858</v>
      </c>
      <c r="K61" s="10"/>
      <c r="L61" s="19">
        <f t="shared" si="10"/>
        <v>8</v>
      </c>
      <c r="M61" s="19">
        <f t="shared" si="8"/>
        <v>56</v>
      </c>
      <c r="N61" s="14">
        <f t="shared" si="3"/>
        <v>100.17287369996498</v>
      </c>
      <c r="P61" s="10">
        <f t="shared" si="4"/>
        <v>0.46077154003502585</v>
      </c>
      <c r="Q61" s="26">
        <f t="shared" si="18"/>
        <v>8</v>
      </c>
      <c r="R61" s="10">
        <f t="shared" si="15"/>
        <v>0.16441914081646411</v>
      </c>
      <c r="S61" s="29">
        <f t="shared" si="5"/>
        <v>100.46922609918354</v>
      </c>
      <c r="U61" s="12">
        <f t="shared" si="12"/>
        <v>5.0658011596173447</v>
      </c>
      <c r="V61" s="12">
        <f t="shared" si="13"/>
        <v>5.0571058962268101</v>
      </c>
    </row>
    <row r="62" spans="1:22" ht="14" x14ac:dyDescent="0.15">
      <c r="A62" s="1" t="s">
        <v>61</v>
      </c>
      <c r="B62" s="4">
        <v>95.260977350000005</v>
      </c>
      <c r="C62" s="4">
        <v>101.21021900988499</v>
      </c>
      <c r="D62" s="4">
        <f t="shared" si="6"/>
        <v>0.96969715635826237</v>
      </c>
      <c r="F62" s="6">
        <v>41153</v>
      </c>
      <c r="G62" s="10">
        <f t="shared" si="1"/>
        <v>95.260977350000005</v>
      </c>
      <c r="H62" s="10">
        <f t="shared" si="2"/>
        <v>101.21021900988499</v>
      </c>
      <c r="I62" s="16">
        <f t="shared" ref="I62:J62" si="24">((G62/G50)-1)*100</f>
        <v>4.1830732749106536</v>
      </c>
      <c r="J62" s="16">
        <f t="shared" si="24"/>
        <v>4.9289074582310244</v>
      </c>
      <c r="K62" s="10"/>
      <c r="L62" s="19">
        <f t="shared" si="10"/>
        <v>9</v>
      </c>
      <c r="M62" s="19">
        <f t="shared" si="8"/>
        <v>57</v>
      </c>
      <c r="N62" s="14">
        <f t="shared" si="3"/>
        <v>100.31818903224011</v>
      </c>
      <c r="P62" s="10">
        <f t="shared" si="4"/>
        <v>-5.0572116822401085</v>
      </c>
      <c r="Q62" s="26">
        <f t="shared" si="18"/>
        <v>9</v>
      </c>
      <c r="R62" s="10">
        <f t="shared" si="15"/>
        <v>-5.5217878768432866</v>
      </c>
      <c r="S62" s="29">
        <f t="shared" si="5"/>
        <v>100.7827652268433</v>
      </c>
      <c r="U62" s="12">
        <f t="shared" si="12"/>
        <v>3.9448457820445926</v>
      </c>
      <c r="V62" s="12">
        <f t="shared" si="13"/>
        <v>4.1830732749106536</v>
      </c>
    </row>
    <row r="63" spans="1:22" ht="14" x14ac:dyDescent="0.15">
      <c r="A63" s="1" t="s">
        <v>62</v>
      </c>
      <c r="B63" s="4">
        <v>100.73781871</v>
      </c>
      <c r="C63" s="4">
        <v>101.085714857892</v>
      </c>
      <c r="D63" s="4">
        <f t="shared" si="6"/>
        <v>-0.12301539628210012</v>
      </c>
      <c r="F63" s="6">
        <v>41183</v>
      </c>
      <c r="G63" s="10">
        <f t="shared" si="1"/>
        <v>100.73781871</v>
      </c>
      <c r="H63" s="10">
        <f t="shared" si="2"/>
        <v>101.085714857892</v>
      </c>
      <c r="I63" s="16">
        <f t="shared" ref="I63:J63" si="25">((G63/G51)-1)*100</f>
        <v>4.9778500985390384</v>
      </c>
      <c r="J63" s="16">
        <f t="shared" si="25"/>
        <v>4.3728836538209581</v>
      </c>
      <c r="K63" s="10"/>
      <c r="L63" s="19">
        <f t="shared" si="10"/>
        <v>10</v>
      </c>
      <c r="M63" s="19">
        <f t="shared" si="8"/>
        <v>58</v>
      </c>
      <c r="N63" s="14">
        <f t="shared" si="3"/>
        <v>100.46350436451525</v>
      </c>
      <c r="P63" s="10">
        <f t="shared" si="4"/>
        <v>0.27431434548475409</v>
      </c>
      <c r="Q63" s="26">
        <f t="shared" si="18"/>
        <v>10</v>
      </c>
      <c r="R63" s="10">
        <f t="shared" si="15"/>
        <v>-0.35945998219534003</v>
      </c>
      <c r="S63" s="29">
        <f t="shared" si="5"/>
        <v>101.09727869219535</v>
      </c>
      <c r="U63" s="12">
        <f t="shared" si="12"/>
        <v>4.9592731784970701</v>
      </c>
      <c r="V63" s="12">
        <f t="shared" si="13"/>
        <v>4.9778500985390384</v>
      </c>
    </row>
    <row r="64" spans="1:22" ht="14" x14ac:dyDescent="0.15">
      <c r="A64" s="1" t="s">
        <v>63</v>
      </c>
      <c r="B64" s="4">
        <v>105.68042674</v>
      </c>
      <c r="C64" s="4">
        <v>101.013194728165</v>
      </c>
      <c r="D64" s="4">
        <f t="shared" si="6"/>
        <v>-7.1741224592358765E-2</v>
      </c>
      <c r="F64" s="6">
        <v>41214</v>
      </c>
      <c r="G64" s="10">
        <f t="shared" si="1"/>
        <v>105.68042674</v>
      </c>
      <c r="H64" s="10">
        <f t="shared" si="2"/>
        <v>101.013194728165</v>
      </c>
      <c r="I64" s="16">
        <f t="shared" ref="I64:J64" si="26">((G64/G52)-1)*100</f>
        <v>5.5067012099522694</v>
      </c>
      <c r="J64" s="16">
        <f t="shared" si="26"/>
        <v>4.6855542141940543</v>
      </c>
      <c r="K64" s="10"/>
      <c r="L64" s="19">
        <f t="shared" si="10"/>
        <v>11</v>
      </c>
      <c r="M64" s="19">
        <f t="shared" si="8"/>
        <v>59</v>
      </c>
      <c r="N64" s="14">
        <f t="shared" si="3"/>
        <v>100.60881969679038</v>
      </c>
      <c r="P64" s="10">
        <f t="shared" si="4"/>
        <v>5.0716070432096245</v>
      </c>
      <c r="Q64" s="26">
        <f t="shared" si="18"/>
        <v>11</v>
      </c>
      <c r="R64" s="10">
        <f t="shared" si="15"/>
        <v>5.5409647193756797</v>
      </c>
      <c r="S64" s="29">
        <f t="shared" si="5"/>
        <v>100.13946202062432</v>
      </c>
      <c r="U64" s="12">
        <f t="shared" si="12"/>
        <v>5.8291620648724729</v>
      </c>
      <c r="V64" s="12">
        <f t="shared" si="13"/>
        <v>5.5067012099522694</v>
      </c>
    </row>
    <row r="65" spans="1:22" ht="14" x14ac:dyDescent="0.15">
      <c r="A65" s="1" t="s">
        <v>64</v>
      </c>
      <c r="B65" s="4">
        <v>122.08151459</v>
      </c>
      <c r="C65" s="4">
        <v>97.994729260428997</v>
      </c>
      <c r="D65" s="4">
        <f t="shared" si="6"/>
        <v>-2.9881892913682706</v>
      </c>
      <c r="F65" s="6">
        <v>41244</v>
      </c>
      <c r="G65" s="10">
        <f t="shared" si="1"/>
        <v>122.08151459</v>
      </c>
      <c r="H65" s="10">
        <f t="shared" si="2"/>
        <v>97.994729260428997</v>
      </c>
      <c r="I65" s="16">
        <f t="shared" ref="I65:J65" si="27">((G65/G53)-1)*100</f>
        <v>-2.0396130477369212</v>
      </c>
      <c r="J65" s="16">
        <f t="shared" si="27"/>
        <v>-0.76538631797450352</v>
      </c>
      <c r="K65" s="10"/>
      <c r="L65" s="19">
        <f t="shared" si="10"/>
        <v>12</v>
      </c>
      <c r="M65" s="19">
        <f t="shared" si="8"/>
        <v>60</v>
      </c>
      <c r="N65" s="14">
        <f t="shared" si="3"/>
        <v>100.75413502906551</v>
      </c>
      <c r="P65" s="10">
        <f t="shared" si="4"/>
        <v>21.327379560934489</v>
      </c>
      <c r="Q65" s="26">
        <f t="shared" si="18"/>
        <v>12</v>
      </c>
      <c r="R65" s="10">
        <f t="shared" si="15"/>
        <v>24.853651411715934</v>
      </c>
      <c r="S65" s="29">
        <f t="shared" si="5"/>
        <v>97.227863178284068</v>
      </c>
      <c r="U65" s="12">
        <f t="shared" si="12"/>
        <v>-2.5477015064200192</v>
      </c>
      <c r="V65" s="12">
        <f t="shared" si="13"/>
        <v>-2.0396130477369212</v>
      </c>
    </row>
    <row r="66" spans="1:22" ht="14" x14ac:dyDescent="0.15">
      <c r="A66" s="1" t="s">
        <v>65</v>
      </c>
      <c r="B66" s="4">
        <v>99.320027899999999</v>
      </c>
      <c r="C66" s="4">
        <v>100.530369548682</v>
      </c>
      <c r="D66" s="4">
        <f t="shared" si="6"/>
        <v>2.5875272143610184</v>
      </c>
      <c r="F66" s="6">
        <v>41275</v>
      </c>
      <c r="G66" s="10">
        <f t="shared" si="1"/>
        <v>99.320027899999999</v>
      </c>
      <c r="H66" s="10">
        <f t="shared" si="2"/>
        <v>100.530369548682</v>
      </c>
      <c r="I66" s="10"/>
      <c r="J66" s="10"/>
      <c r="K66" s="10"/>
      <c r="L66" s="19">
        <f t="shared" si="10"/>
        <v>1</v>
      </c>
      <c r="M66" s="19">
        <f t="shared" si="8"/>
        <v>61</v>
      </c>
      <c r="N66" s="14">
        <f t="shared" si="3"/>
        <v>100.89945036134064</v>
      </c>
      <c r="P66" s="10">
        <f t="shared" si="4"/>
        <v>-1.5794224613406413</v>
      </c>
      <c r="Q66" s="26">
        <v>1</v>
      </c>
      <c r="R66" s="10">
        <f t="shared" si="15"/>
        <v>-1.0247562337215956</v>
      </c>
      <c r="S66" s="29">
        <f t="shared" si="5"/>
        <v>100.34478413372159</v>
      </c>
      <c r="U66" s="12">
        <f t="shared" si="12"/>
        <v>2.3608624887928586</v>
      </c>
      <c r="V66" s="12">
        <f t="shared" si="13"/>
        <v>2.3858023576713405</v>
      </c>
    </row>
    <row r="67" spans="1:22" ht="14" x14ac:dyDescent="0.15">
      <c r="A67" s="1" t="s">
        <v>66</v>
      </c>
      <c r="B67" s="4">
        <v>90.235267519999994</v>
      </c>
      <c r="C67" s="4">
        <v>100.37543479094001</v>
      </c>
      <c r="D67" s="4">
        <f t="shared" si="6"/>
        <v>-0.15411736616264271</v>
      </c>
      <c r="F67" s="6">
        <v>41306</v>
      </c>
      <c r="G67" s="10">
        <f t="shared" si="1"/>
        <v>90.235267519999994</v>
      </c>
      <c r="H67" s="10">
        <f t="shared" si="2"/>
        <v>100.37543479094001</v>
      </c>
      <c r="I67" s="10"/>
      <c r="J67" s="10"/>
      <c r="K67" s="10"/>
      <c r="L67" s="19">
        <f t="shared" si="10"/>
        <v>2</v>
      </c>
      <c r="M67" s="19">
        <f t="shared" si="8"/>
        <v>62</v>
      </c>
      <c r="N67" s="14">
        <f t="shared" si="3"/>
        <v>101.04476569361577</v>
      </c>
      <c r="P67" s="10">
        <f t="shared" si="4"/>
        <v>-10.809498173615779</v>
      </c>
      <c r="Q67" s="26">
        <f>Q66+1</f>
        <v>2</v>
      </c>
      <c r="R67" s="10">
        <f t="shared" si="15"/>
        <v>-8.9257316801481306</v>
      </c>
      <c r="S67" s="29">
        <f t="shared" si="5"/>
        <v>99.160999200148126</v>
      </c>
      <c r="U67" s="12">
        <f t="shared" si="12"/>
        <v>-1.3882376676533914</v>
      </c>
      <c r="V67" s="12">
        <f t="shared" si="13"/>
        <v>-1.5234648816797036</v>
      </c>
    </row>
    <row r="68" spans="1:22" ht="14" x14ac:dyDescent="0.15">
      <c r="A68" s="1" t="s">
        <v>67</v>
      </c>
      <c r="B68" s="4">
        <v>95.429150840000005</v>
      </c>
      <c r="C68" s="4">
        <v>100.20001974541501</v>
      </c>
      <c r="D68" s="4">
        <f t="shared" si="6"/>
        <v>-0.17475893966522049</v>
      </c>
      <c r="F68" s="6">
        <v>41334</v>
      </c>
      <c r="G68" s="10">
        <f t="shared" si="1"/>
        <v>95.429150840000005</v>
      </c>
      <c r="H68" s="10">
        <f t="shared" si="2"/>
        <v>100.20001974541501</v>
      </c>
      <c r="I68" s="10"/>
      <c r="J68" s="10"/>
      <c r="K68" s="10"/>
      <c r="L68" s="19">
        <f t="shared" si="10"/>
        <v>3</v>
      </c>
      <c r="M68" s="19">
        <f t="shared" si="8"/>
        <v>63</v>
      </c>
      <c r="N68" s="14">
        <f t="shared" si="3"/>
        <v>101.1900810258909</v>
      </c>
      <c r="P68" s="10">
        <f t="shared" si="4"/>
        <v>-5.7609301858908992</v>
      </c>
      <c r="Q68" s="26">
        <f t="shared" ref="Q68:Q77" si="28">Q67+1</f>
        <v>3</v>
      </c>
      <c r="R68" s="10">
        <f t="shared" si="15"/>
        <v>-2.7223792708848031</v>
      </c>
      <c r="S68" s="29">
        <f t="shared" si="5"/>
        <v>98.151530110884806</v>
      </c>
      <c r="U68" s="12">
        <f t="shared" si="12"/>
        <v>-1.5058399495186059</v>
      </c>
      <c r="V68" s="12">
        <f t="shared" si="13"/>
        <v>-1.5481331294785461</v>
      </c>
    </row>
    <row r="69" spans="1:22" ht="14" x14ac:dyDescent="0.15">
      <c r="A69" s="1" t="s">
        <v>68</v>
      </c>
      <c r="B69" s="4">
        <v>95.022284839999998</v>
      </c>
      <c r="C69" s="4">
        <v>99.792156963202999</v>
      </c>
      <c r="D69" s="4">
        <f t="shared" si="6"/>
        <v>-0.40704860462931203</v>
      </c>
      <c r="F69" s="6">
        <v>41365</v>
      </c>
      <c r="G69" s="10">
        <f t="shared" si="1"/>
        <v>95.022284839999998</v>
      </c>
      <c r="H69" s="10">
        <f t="shared" si="2"/>
        <v>99.792156963202999</v>
      </c>
      <c r="I69" s="10"/>
      <c r="J69" s="10"/>
      <c r="K69" s="10"/>
      <c r="L69" s="19">
        <f t="shared" si="10"/>
        <v>4</v>
      </c>
      <c r="M69" s="19">
        <f t="shared" si="8"/>
        <v>64</v>
      </c>
      <c r="N69" s="14">
        <f t="shared" si="3"/>
        <v>101.33539635816604</v>
      </c>
      <c r="P69" s="10">
        <f t="shared" si="4"/>
        <v>-6.3131115181660391</v>
      </c>
      <c r="Q69" s="26">
        <f t="shared" si="28"/>
        <v>4</v>
      </c>
      <c r="R69" s="10">
        <f t="shared" si="15"/>
        <v>-7.0845778993137793</v>
      </c>
      <c r="S69" s="29">
        <f t="shared" si="5"/>
        <v>102.10686273931378</v>
      </c>
      <c r="U69" s="12">
        <f t="shared" si="12"/>
        <v>2.4388809516984411</v>
      </c>
      <c r="V69" s="12">
        <f t="shared" si="13"/>
        <v>2.6254907139441341</v>
      </c>
    </row>
    <row r="70" spans="1:22" ht="14" x14ac:dyDescent="0.15">
      <c r="A70" s="1" t="s">
        <v>69</v>
      </c>
      <c r="B70" s="4">
        <v>99.805626540000006</v>
      </c>
      <c r="C70" s="4">
        <v>100.57147189246101</v>
      </c>
      <c r="D70" s="4">
        <f t="shared" si="6"/>
        <v>0.78093805462624566</v>
      </c>
      <c r="F70" s="6">
        <v>41395</v>
      </c>
      <c r="G70" s="10">
        <f t="shared" si="1"/>
        <v>99.805626540000006</v>
      </c>
      <c r="H70" s="10">
        <f t="shared" si="2"/>
        <v>100.57147189246101</v>
      </c>
      <c r="I70" s="10"/>
      <c r="J70" s="10"/>
      <c r="K70" s="10"/>
      <c r="L70" s="19">
        <f t="shared" si="10"/>
        <v>5</v>
      </c>
      <c r="M70" s="19">
        <f t="shared" si="8"/>
        <v>65</v>
      </c>
      <c r="N70" s="14">
        <f t="shared" si="3"/>
        <v>101.48071169044117</v>
      </c>
      <c r="P70" s="10">
        <f t="shared" si="4"/>
        <v>-1.6750851504411628</v>
      </c>
      <c r="Q70" s="26">
        <f t="shared" si="28"/>
        <v>5</v>
      </c>
      <c r="R70" s="10">
        <f t="shared" ref="R70:R101" si="29">AVERAGEIF($L$6:$L$162,$Q70,$P$6:$P$162)</f>
        <v>-1.9996955923581434</v>
      </c>
      <c r="S70" s="29">
        <f t="shared" si="5"/>
        <v>101.80532213235814</v>
      </c>
      <c r="U70" s="12">
        <f t="shared" si="12"/>
        <v>0.91305342243082066</v>
      </c>
      <c r="V70" s="12">
        <f t="shared" si="13"/>
        <v>0.93151768028247872</v>
      </c>
    </row>
    <row r="71" spans="1:22" ht="14" x14ac:dyDescent="0.15">
      <c r="A71" s="1" t="s">
        <v>70</v>
      </c>
      <c r="B71" s="4">
        <v>97.694941279999995</v>
      </c>
      <c r="C71" s="4">
        <v>100.300545680667</v>
      </c>
      <c r="D71" s="4">
        <f t="shared" si="6"/>
        <v>-0.26938674227986459</v>
      </c>
      <c r="F71" s="6">
        <v>41426</v>
      </c>
      <c r="G71" s="10">
        <f t="shared" ref="G71:G134" si="30">B71</f>
        <v>97.694941279999995</v>
      </c>
      <c r="H71" s="10">
        <f t="shared" ref="H71:H134" si="31">C71</f>
        <v>100.300545680667</v>
      </c>
      <c r="I71" s="10"/>
      <c r="J71" s="10"/>
      <c r="K71" s="10"/>
      <c r="L71" s="19">
        <f t="shared" si="10"/>
        <v>6</v>
      </c>
      <c r="M71" s="19">
        <f t="shared" si="8"/>
        <v>66</v>
      </c>
      <c r="N71" s="14">
        <f t="shared" ref="N71:N134" si="32">$O$3+($O$4*M71)</f>
        <v>101.6260270227163</v>
      </c>
      <c r="P71" s="10">
        <f t="shared" ref="P71:P134" si="33">G71-N71</f>
        <v>-3.9310857427163057</v>
      </c>
      <c r="Q71" s="26">
        <f t="shared" si="28"/>
        <v>6</v>
      </c>
      <c r="R71" s="10">
        <f t="shared" si="29"/>
        <v>-2.5406146615563516</v>
      </c>
      <c r="S71" s="29">
        <f t="shared" ref="S71:S134" si="34">G71-R71</f>
        <v>100.23555594155634</v>
      </c>
      <c r="U71" s="12">
        <f t="shared" si="12"/>
        <v>0.1155317139710732</v>
      </c>
      <c r="V71" s="12">
        <f t="shared" si="13"/>
        <v>0.11853974593525329</v>
      </c>
    </row>
    <row r="72" spans="1:22" ht="14" x14ac:dyDescent="0.15">
      <c r="A72" s="1" t="s">
        <v>71</v>
      </c>
      <c r="B72" s="4">
        <v>101.06820767000001</v>
      </c>
      <c r="C72" s="4">
        <v>100.973403067669</v>
      </c>
      <c r="D72" s="4">
        <f t="shared" ref="D72:D135" si="35">((C72/C71)-1)*100</f>
        <v>0.67084120274301107</v>
      </c>
      <c r="F72" s="6">
        <v>41456</v>
      </c>
      <c r="G72" s="10">
        <f t="shared" si="30"/>
        <v>101.06820767000001</v>
      </c>
      <c r="H72" s="10">
        <f t="shared" si="31"/>
        <v>100.973403067669</v>
      </c>
      <c r="I72" s="10"/>
      <c r="J72" s="10"/>
      <c r="K72" s="10"/>
      <c r="L72" s="19">
        <f t="shared" si="10"/>
        <v>7</v>
      </c>
      <c r="M72" s="19">
        <f t="shared" ref="M72:M135" si="36">M71+1</f>
        <v>67</v>
      </c>
      <c r="N72" s="14">
        <f t="shared" si="32"/>
        <v>101.77134235499143</v>
      </c>
      <c r="P72" s="10">
        <f t="shared" si="33"/>
        <v>-0.70313468499142573</v>
      </c>
      <c r="Q72" s="26">
        <f t="shared" si="28"/>
        <v>7</v>
      </c>
      <c r="R72" s="10">
        <f t="shared" si="29"/>
        <v>-0.30120467229302289</v>
      </c>
      <c r="S72" s="29">
        <f t="shared" si="34"/>
        <v>101.36941234229303</v>
      </c>
      <c r="U72" s="12">
        <f t="shared" si="12"/>
        <v>3.146752568914235</v>
      </c>
      <c r="V72" s="12">
        <f t="shared" si="13"/>
        <v>3.1564265676233827</v>
      </c>
    </row>
    <row r="73" spans="1:22" ht="14" x14ac:dyDescent="0.15">
      <c r="A73" s="1" t="s">
        <v>72</v>
      </c>
      <c r="B73" s="4">
        <v>100.02927105000001</v>
      </c>
      <c r="C73" s="4">
        <v>99.448740300197997</v>
      </c>
      <c r="D73" s="4">
        <f t="shared" si="35"/>
        <v>-1.509964724521784</v>
      </c>
      <c r="F73" s="6">
        <v>41487</v>
      </c>
      <c r="G73" s="10">
        <f t="shared" si="30"/>
        <v>100.02927105000001</v>
      </c>
      <c r="H73" s="10">
        <f t="shared" si="31"/>
        <v>99.448740300197997</v>
      </c>
      <c r="I73" s="10"/>
      <c r="J73" s="10"/>
      <c r="K73" s="10"/>
      <c r="L73" s="19">
        <f t="shared" si="10"/>
        <v>8</v>
      </c>
      <c r="M73" s="19">
        <f t="shared" si="36"/>
        <v>68</v>
      </c>
      <c r="N73" s="14">
        <f t="shared" si="32"/>
        <v>101.91665768726656</v>
      </c>
      <c r="P73" s="10">
        <f t="shared" si="33"/>
        <v>-1.8873866372665589</v>
      </c>
      <c r="Q73" s="26">
        <f t="shared" si="28"/>
        <v>8</v>
      </c>
      <c r="R73" s="10">
        <f t="shared" si="29"/>
        <v>0.16441914081646411</v>
      </c>
      <c r="S73" s="29">
        <f t="shared" si="34"/>
        <v>99.864851909183542</v>
      </c>
      <c r="U73" s="12">
        <f t="shared" si="12"/>
        <v>-0.60155155311275577</v>
      </c>
      <c r="V73" s="12">
        <f t="shared" si="13"/>
        <v>-0.60056871492495389</v>
      </c>
    </row>
    <row r="74" spans="1:22" ht="14" x14ac:dyDescent="0.15">
      <c r="A74" s="1" t="s">
        <v>73</v>
      </c>
      <c r="B74" s="4">
        <v>93.709663509999999</v>
      </c>
      <c r="C74" s="4">
        <v>99.647663495016999</v>
      </c>
      <c r="D74" s="4">
        <f t="shared" si="35"/>
        <v>0.20002585675649165</v>
      </c>
      <c r="F74" s="6">
        <v>41518</v>
      </c>
      <c r="G74" s="10">
        <f t="shared" si="30"/>
        <v>93.709663509999999</v>
      </c>
      <c r="H74" s="10">
        <f t="shared" si="31"/>
        <v>99.647663495016999</v>
      </c>
      <c r="I74" s="10"/>
      <c r="J74" s="10"/>
      <c r="K74" s="10"/>
      <c r="L74" s="19">
        <f t="shared" si="10"/>
        <v>9</v>
      </c>
      <c r="M74" s="19">
        <f t="shared" si="36"/>
        <v>69</v>
      </c>
      <c r="N74" s="14">
        <f t="shared" si="32"/>
        <v>102.0619730195417</v>
      </c>
      <c r="P74" s="10">
        <f t="shared" si="33"/>
        <v>-8.3523095095416977</v>
      </c>
      <c r="Q74" s="26">
        <f t="shared" si="28"/>
        <v>9</v>
      </c>
      <c r="R74" s="10">
        <f t="shared" si="29"/>
        <v>-5.5217878768432866</v>
      </c>
      <c r="S74" s="29">
        <f t="shared" si="34"/>
        <v>99.23145138684329</v>
      </c>
      <c r="U74" s="12">
        <f t="shared" si="12"/>
        <v>-1.5392650087624471</v>
      </c>
      <c r="V74" s="12">
        <f t="shared" si="13"/>
        <v>-1.6284882678668011</v>
      </c>
    </row>
    <row r="75" spans="1:22" ht="14" x14ac:dyDescent="0.15">
      <c r="A75" s="1" t="s">
        <v>74</v>
      </c>
      <c r="B75" s="4">
        <v>99.240106699999998</v>
      </c>
      <c r="C75" s="4">
        <v>99.468466711950001</v>
      </c>
      <c r="D75" s="4">
        <f t="shared" si="35"/>
        <v>-0.17983039118218969</v>
      </c>
      <c r="F75" s="6">
        <v>41548</v>
      </c>
      <c r="G75" s="10">
        <f t="shared" si="30"/>
        <v>99.240106699999998</v>
      </c>
      <c r="H75" s="10">
        <f t="shared" si="31"/>
        <v>99.468466711950001</v>
      </c>
      <c r="I75" s="10"/>
      <c r="J75" s="10"/>
      <c r="K75" s="10"/>
      <c r="L75" s="19">
        <f t="shared" si="10"/>
        <v>10</v>
      </c>
      <c r="M75" s="19">
        <f t="shared" si="36"/>
        <v>70</v>
      </c>
      <c r="N75" s="14">
        <f t="shared" si="32"/>
        <v>102.20728835181683</v>
      </c>
      <c r="P75" s="10">
        <f t="shared" si="33"/>
        <v>-2.9671816518168299</v>
      </c>
      <c r="Q75" s="26">
        <f t="shared" si="28"/>
        <v>10</v>
      </c>
      <c r="R75" s="10">
        <f t="shared" si="29"/>
        <v>-0.35945998219534003</v>
      </c>
      <c r="S75" s="29">
        <f t="shared" si="34"/>
        <v>99.599566682195345</v>
      </c>
      <c r="U75" s="12">
        <f t="shared" si="12"/>
        <v>-1.4814563056242069</v>
      </c>
      <c r="V75" s="12">
        <f t="shared" si="13"/>
        <v>-1.4867425453310212</v>
      </c>
    </row>
    <row r="76" spans="1:22" ht="14" x14ac:dyDescent="0.15">
      <c r="A76" s="1" t="s">
        <v>75</v>
      </c>
      <c r="B76" s="4">
        <v>105.37794064000001</v>
      </c>
      <c r="C76" s="4">
        <v>100.154946920757</v>
      </c>
      <c r="D76" s="4">
        <f t="shared" si="35"/>
        <v>0.69014857823732623</v>
      </c>
      <c r="F76" s="6">
        <v>41579</v>
      </c>
      <c r="G76" s="10">
        <f t="shared" si="30"/>
        <v>105.37794064000001</v>
      </c>
      <c r="H76" s="10">
        <f t="shared" si="31"/>
        <v>100.154946920757</v>
      </c>
      <c r="I76" s="10"/>
      <c r="J76" s="10"/>
      <c r="K76" s="10"/>
      <c r="L76" s="19">
        <f t="shared" si="10"/>
        <v>11</v>
      </c>
      <c r="M76" s="19">
        <f t="shared" si="36"/>
        <v>71</v>
      </c>
      <c r="N76" s="14">
        <f t="shared" si="32"/>
        <v>102.35260368409196</v>
      </c>
      <c r="P76" s="10">
        <f t="shared" si="33"/>
        <v>3.0253369559080454</v>
      </c>
      <c r="Q76" s="26">
        <f t="shared" si="28"/>
        <v>11</v>
      </c>
      <c r="R76" s="10">
        <f t="shared" si="29"/>
        <v>5.5409647193756797</v>
      </c>
      <c r="S76" s="29">
        <f t="shared" si="34"/>
        <v>99.836975920624326</v>
      </c>
      <c r="U76" s="12">
        <f t="shared" si="12"/>
        <v>-0.30206483427851483</v>
      </c>
      <c r="V76" s="12">
        <f t="shared" si="13"/>
        <v>-0.28622717501338713</v>
      </c>
    </row>
    <row r="77" spans="1:22" ht="14" x14ac:dyDescent="0.15">
      <c r="A77" s="1" t="s">
        <v>76</v>
      </c>
      <c r="B77" s="4">
        <v>123.06751151</v>
      </c>
      <c r="C77" s="4">
        <v>99.206556758952004</v>
      </c>
      <c r="D77" s="4">
        <f t="shared" si="35"/>
        <v>-0.94692293387701465</v>
      </c>
      <c r="F77" s="6">
        <v>41609</v>
      </c>
      <c r="G77" s="10">
        <f t="shared" si="30"/>
        <v>123.06751151</v>
      </c>
      <c r="H77" s="10">
        <f t="shared" si="31"/>
        <v>99.206556758952004</v>
      </c>
      <c r="I77" s="17" t="s">
        <v>172</v>
      </c>
      <c r="J77" s="17" t="s">
        <v>176</v>
      </c>
      <c r="K77" s="10"/>
      <c r="L77" s="19">
        <f t="shared" si="10"/>
        <v>12</v>
      </c>
      <c r="M77" s="19">
        <f t="shared" si="36"/>
        <v>72</v>
      </c>
      <c r="N77" s="14">
        <f t="shared" si="32"/>
        <v>102.49791901636709</v>
      </c>
      <c r="P77" s="10">
        <f t="shared" si="33"/>
        <v>20.569592493632911</v>
      </c>
      <c r="Q77" s="26">
        <f t="shared" si="28"/>
        <v>12</v>
      </c>
      <c r="R77" s="10">
        <f t="shared" si="29"/>
        <v>24.853651411715934</v>
      </c>
      <c r="S77" s="29">
        <f t="shared" si="34"/>
        <v>98.213860098284073</v>
      </c>
      <c r="U77" s="12">
        <f t="shared" si="12"/>
        <v>1.0141094206626899</v>
      </c>
      <c r="V77" s="12">
        <f t="shared" si="13"/>
        <v>0.80765456040694517</v>
      </c>
    </row>
    <row r="78" spans="1:22" ht="14" x14ac:dyDescent="0.15">
      <c r="A78" s="1" t="s">
        <v>77</v>
      </c>
      <c r="B78" s="4">
        <v>97.42741753</v>
      </c>
      <c r="C78" s="4">
        <v>98.714565222459996</v>
      </c>
      <c r="D78" s="4">
        <f t="shared" si="35"/>
        <v>-0.49592643124126701</v>
      </c>
      <c r="F78" s="6">
        <v>41640</v>
      </c>
      <c r="G78" s="10">
        <f t="shared" si="30"/>
        <v>97.42741753</v>
      </c>
      <c r="H78" s="10">
        <f t="shared" si="31"/>
        <v>98.714565222459996</v>
      </c>
      <c r="I78" s="18">
        <f>((G78/G66)-1)*100</f>
        <v>-1.9055676986977521</v>
      </c>
      <c r="J78" s="18">
        <f>((H78/H66)-1)*100</f>
        <v>-1.8062246606411869</v>
      </c>
      <c r="K78" s="10"/>
      <c r="L78" s="19">
        <f t="shared" si="10"/>
        <v>1</v>
      </c>
      <c r="M78" s="19">
        <f t="shared" si="36"/>
        <v>73</v>
      </c>
      <c r="N78" s="14">
        <f t="shared" si="32"/>
        <v>102.64323434864222</v>
      </c>
      <c r="P78" s="10">
        <f t="shared" si="33"/>
        <v>-5.2158168186422245</v>
      </c>
      <c r="Q78" s="26">
        <v>1</v>
      </c>
      <c r="R78" s="10">
        <f t="shared" si="29"/>
        <v>-1.0247562337215956</v>
      </c>
      <c r="S78" s="29">
        <f t="shared" si="34"/>
        <v>98.452173763721589</v>
      </c>
      <c r="U78" s="12">
        <f t="shared" si="12"/>
        <v>-1.8861073710397025</v>
      </c>
      <c r="V78" s="12">
        <f t="shared" si="13"/>
        <v>-1.9055676986977521</v>
      </c>
    </row>
    <row r="79" spans="1:22" ht="14" x14ac:dyDescent="0.15">
      <c r="A79" s="1" t="s">
        <v>78</v>
      </c>
      <c r="B79" s="4">
        <v>89.714408449999993</v>
      </c>
      <c r="C79" s="4">
        <v>99.906640796149006</v>
      </c>
      <c r="D79" s="4">
        <f t="shared" si="35"/>
        <v>1.2075984643224569</v>
      </c>
      <c r="F79" s="6">
        <v>41671</v>
      </c>
      <c r="G79" s="10">
        <f t="shared" si="30"/>
        <v>89.714408449999993</v>
      </c>
      <c r="H79" s="10">
        <f t="shared" si="31"/>
        <v>99.906640796149006</v>
      </c>
      <c r="I79" s="18">
        <f t="shared" ref="I79:J89" si="37">((G79/G67)-1)*100</f>
        <v>-0.57722338982876265</v>
      </c>
      <c r="J79" s="18">
        <f t="shared" si="37"/>
        <v>-0.46704056203332733</v>
      </c>
      <c r="K79" s="10"/>
      <c r="L79" s="19">
        <f t="shared" si="10"/>
        <v>2</v>
      </c>
      <c r="M79" s="19">
        <f t="shared" si="36"/>
        <v>74</v>
      </c>
      <c r="N79" s="14">
        <f t="shared" si="32"/>
        <v>102.78854968091736</v>
      </c>
      <c r="P79" s="10">
        <f t="shared" si="33"/>
        <v>-13.074141230917363</v>
      </c>
      <c r="Q79" s="26">
        <f>Q78+1</f>
        <v>2</v>
      </c>
      <c r="R79" s="10">
        <f t="shared" si="29"/>
        <v>-8.9257316801481306</v>
      </c>
      <c r="S79" s="29">
        <f t="shared" si="34"/>
        <v>98.640140130148126</v>
      </c>
      <c r="U79" s="12">
        <f t="shared" si="12"/>
        <v>-0.52526605641467494</v>
      </c>
      <c r="V79" s="12">
        <f t="shared" si="13"/>
        <v>-0.57722338982876265</v>
      </c>
    </row>
    <row r="80" spans="1:22" ht="14" x14ac:dyDescent="0.15">
      <c r="A80" s="1" t="s">
        <v>79</v>
      </c>
      <c r="B80" s="4">
        <v>96.392272790000007</v>
      </c>
      <c r="C80" s="4">
        <v>99.929314011198997</v>
      </c>
      <c r="D80" s="4">
        <f t="shared" si="35"/>
        <v>2.2694402363354627E-2</v>
      </c>
      <c r="F80" s="6">
        <v>41699</v>
      </c>
      <c r="G80" s="10">
        <f t="shared" si="30"/>
        <v>96.392272790000007</v>
      </c>
      <c r="H80" s="10">
        <f t="shared" si="31"/>
        <v>99.929314011198997</v>
      </c>
      <c r="I80" s="16">
        <f t="shared" si="37"/>
        <v>1.0092534005828213</v>
      </c>
      <c r="J80" s="16">
        <f t="shared" si="37"/>
        <v>-0.27016535017039267</v>
      </c>
      <c r="K80" s="10"/>
      <c r="L80" s="19">
        <f t="shared" si="10"/>
        <v>3</v>
      </c>
      <c r="M80" s="19">
        <f t="shared" si="36"/>
        <v>75</v>
      </c>
      <c r="N80" s="14">
        <f t="shared" si="32"/>
        <v>102.9338650131925</v>
      </c>
      <c r="P80" s="10">
        <f t="shared" si="33"/>
        <v>-6.5415922231924952</v>
      </c>
      <c r="Q80" s="26">
        <f t="shared" ref="Q80:Q89" si="38">Q79+1</f>
        <v>3</v>
      </c>
      <c r="R80" s="10">
        <f t="shared" si="29"/>
        <v>-2.7223792708848031</v>
      </c>
      <c r="S80" s="29">
        <f t="shared" si="34"/>
        <v>99.114652060884808</v>
      </c>
      <c r="U80" s="12">
        <f t="shared" si="12"/>
        <v>0.98126025025990771</v>
      </c>
      <c r="V80" s="12">
        <f t="shared" si="13"/>
        <v>1.0092534005828213</v>
      </c>
    </row>
    <row r="81" spans="1:22" ht="14" x14ac:dyDescent="0.15">
      <c r="A81" s="1" t="s">
        <v>80</v>
      </c>
      <c r="B81" s="4">
        <v>94.683404929999995</v>
      </c>
      <c r="C81" s="4">
        <v>101.098923387201</v>
      </c>
      <c r="D81" s="4">
        <f t="shared" si="35"/>
        <v>1.1704367107642888</v>
      </c>
      <c r="F81" s="6">
        <v>41730</v>
      </c>
      <c r="G81" s="10">
        <f t="shared" si="30"/>
        <v>94.683404929999995</v>
      </c>
      <c r="H81" s="10">
        <f t="shared" si="31"/>
        <v>101.098923387201</v>
      </c>
      <c r="I81" s="16">
        <f t="shared" si="37"/>
        <v>-0.35663203696966184</v>
      </c>
      <c r="J81" s="16">
        <f t="shared" si="37"/>
        <v>1.3094881038395068</v>
      </c>
      <c r="K81" s="10"/>
      <c r="L81" s="19">
        <f t="shared" si="10"/>
        <v>4</v>
      </c>
      <c r="M81" s="19">
        <f t="shared" si="36"/>
        <v>76</v>
      </c>
      <c r="N81" s="14">
        <f t="shared" si="32"/>
        <v>103.07918034546762</v>
      </c>
      <c r="P81" s="10">
        <f t="shared" si="33"/>
        <v>-8.3957754154676252</v>
      </c>
      <c r="Q81" s="26">
        <f t="shared" si="38"/>
        <v>4</v>
      </c>
      <c r="R81" s="10">
        <f t="shared" si="29"/>
        <v>-7.0845778993137793</v>
      </c>
      <c r="S81" s="29">
        <f t="shared" si="34"/>
        <v>101.76798282931378</v>
      </c>
      <c r="U81" s="12">
        <f t="shared" si="12"/>
        <v>-0.33188749601011924</v>
      </c>
      <c r="V81" s="12">
        <f t="shared" si="13"/>
        <v>-0.35663203696966184</v>
      </c>
    </row>
    <row r="82" spans="1:22" ht="14" x14ac:dyDescent="0.15">
      <c r="A82" s="1" t="s">
        <v>81</v>
      </c>
      <c r="B82" s="4">
        <v>100.23796007</v>
      </c>
      <c r="C82" s="4">
        <v>100.89813773786599</v>
      </c>
      <c r="D82" s="4">
        <f t="shared" si="35"/>
        <v>-0.19860315284071506</v>
      </c>
      <c r="F82" s="6">
        <v>41760</v>
      </c>
      <c r="G82" s="10">
        <f t="shared" si="30"/>
        <v>100.23796007</v>
      </c>
      <c r="H82" s="10">
        <f t="shared" si="31"/>
        <v>100.89813773786599</v>
      </c>
      <c r="I82" s="16">
        <f t="shared" si="37"/>
        <v>0.43317550822319362</v>
      </c>
      <c r="J82" s="16">
        <f t="shared" si="37"/>
        <v>0.32480964955379221</v>
      </c>
      <c r="K82" s="10"/>
      <c r="L82" s="19">
        <f t="shared" si="10"/>
        <v>5</v>
      </c>
      <c r="M82" s="19">
        <f t="shared" si="36"/>
        <v>77</v>
      </c>
      <c r="N82" s="14">
        <f t="shared" si="32"/>
        <v>103.22449567774277</v>
      </c>
      <c r="P82" s="10">
        <f t="shared" si="33"/>
        <v>-2.9865356077427663</v>
      </c>
      <c r="Q82" s="26">
        <f t="shared" si="38"/>
        <v>5</v>
      </c>
      <c r="R82" s="10">
        <f t="shared" si="29"/>
        <v>-1.9996955923581434</v>
      </c>
      <c r="S82" s="29">
        <f t="shared" si="34"/>
        <v>102.23765566235814</v>
      </c>
      <c r="U82" s="12">
        <f t="shared" si="12"/>
        <v>0.42466692403164696</v>
      </c>
      <c r="V82" s="12">
        <f t="shared" si="13"/>
        <v>0.43317550822319362</v>
      </c>
    </row>
    <row r="83" spans="1:22" ht="14" x14ac:dyDescent="0.15">
      <c r="A83" s="1" t="s">
        <v>82</v>
      </c>
      <c r="B83" s="4">
        <v>98.749903619999998</v>
      </c>
      <c r="C83" s="4">
        <v>101.23139347943101</v>
      </c>
      <c r="D83" s="4">
        <f t="shared" si="35"/>
        <v>0.33028928881799757</v>
      </c>
      <c r="F83" s="6">
        <v>41791</v>
      </c>
      <c r="G83" s="10">
        <f t="shared" si="30"/>
        <v>98.749903619999998</v>
      </c>
      <c r="H83" s="10">
        <f t="shared" si="31"/>
        <v>101.23139347943101</v>
      </c>
      <c r="I83" s="18">
        <f t="shared" si="37"/>
        <v>1.0798535995598879</v>
      </c>
      <c r="J83" s="18">
        <f t="shared" si="37"/>
        <v>0.92805855885131905</v>
      </c>
      <c r="K83" s="10"/>
      <c r="L83" s="19">
        <f t="shared" ref="L83:L146" si="39">IF(L82=12,1,L82+1)</f>
        <v>6</v>
      </c>
      <c r="M83" s="19">
        <f t="shared" si="36"/>
        <v>78</v>
      </c>
      <c r="N83" s="14">
        <f t="shared" si="32"/>
        <v>103.36981101001788</v>
      </c>
      <c r="P83" s="10">
        <f t="shared" si="33"/>
        <v>-4.619907390017886</v>
      </c>
      <c r="Q83" s="26">
        <f t="shared" si="38"/>
        <v>6</v>
      </c>
      <c r="R83" s="10">
        <f t="shared" si="29"/>
        <v>-2.5406146615563516</v>
      </c>
      <c r="S83" s="29">
        <f t="shared" si="34"/>
        <v>101.29051828155634</v>
      </c>
      <c r="U83" s="12">
        <f t="shared" si="12"/>
        <v>1.0524831533982981</v>
      </c>
      <c r="V83" s="12">
        <f t="shared" si="13"/>
        <v>1.0798535995598879</v>
      </c>
    </row>
    <row r="84" spans="1:22" ht="14" x14ac:dyDescent="0.15">
      <c r="A84" s="1" t="s">
        <v>83</v>
      </c>
      <c r="B84" s="4">
        <v>101.71214936</v>
      </c>
      <c r="C84" s="4">
        <v>101.327605911967</v>
      </c>
      <c r="D84" s="4">
        <f t="shared" si="35"/>
        <v>9.5042090431696202E-2</v>
      </c>
      <c r="F84" s="6">
        <v>41821</v>
      </c>
      <c r="G84" s="10">
        <f t="shared" si="30"/>
        <v>101.71214936</v>
      </c>
      <c r="H84" s="10">
        <f t="shared" si="31"/>
        <v>101.327605911967</v>
      </c>
      <c r="I84" s="18">
        <f t="shared" si="37"/>
        <v>0.63713575697565972</v>
      </c>
      <c r="J84" s="18">
        <f t="shared" si="37"/>
        <v>0.35078826060821466</v>
      </c>
      <c r="K84" s="10"/>
      <c r="L84" s="19">
        <f t="shared" si="39"/>
        <v>7</v>
      </c>
      <c r="M84" s="19">
        <f t="shared" si="36"/>
        <v>79</v>
      </c>
      <c r="N84" s="14">
        <f t="shared" si="32"/>
        <v>103.51512634229303</v>
      </c>
      <c r="P84" s="10">
        <f t="shared" si="33"/>
        <v>-1.8029769822930319</v>
      </c>
      <c r="Q84" s="26">
        <f t="shared" si="38"/>
        <v>7</v>
      </c>
      <c r="R84" s="10">
        <f t="shared" si="29"/>
        <v>-0.30120467229302289</v>
      </c>
      <c r="S84" s="29">
        <f t="shared" si="34"/>
        <v>102.01335403229302</v>
      </c>
      <c r="U84" s="12">
        <f t="shared" si="12"/>
        <v>0.63524259943976702</v>
      </c>
      <c r="V84" s="12">
        <f t="shared" si="13"/>
        <v>0.63713575697565972</v>
      </c>
    </row>
    <row r="85" spans="1:22" ht="14" x14ac:dyDescent="0.15">
      <c r="A85" s="1" t="s">
        <v>84</v>
      </c>
      <c r="B85" s="4">
        <v>102.0421759</v>
      </c>
      <c r="C85" s="4">
        <v>102.053860569695</v>
      </c>
      <c r="D85" s="4">
        <f t="shared" si="35"/>
        <v>0.71673918592232155</v>
      </c>
      <c r="F85" s="6">
        <v>41852</v>
      </c>
      <c r="G85" s="10">
        <f t="shared" si="30"/>
        <v>102.0421759</v>
      </c>
      <c r="H85" s="10">
        <f t="shared" si="31"/>
        <v>102.053860569695</v>
      </c>
      <c r="I85" s="16">
        <f t="shared" si="37"/>
        <v>2.0123158240289873</v>
      </c>
      <c r="J85" s="16">
        <f t="shared" si="37"/>
        <v>2.6195608527902259</v>
      </c>
      <c r="K85" s="10"/>
      <c r="L85" s="19">
        <f t="shared" si="39"/>
        <v>8</v>
      </c>
      <c r="M85" s="19">
        <f t="shared" si="36"/>
        <v>80</v>
      </c>
      <c r="N85" s="14">
        <f t="shared" si="32"/>
        <v>103.66044167456815</v>
      </c>
      <c r="P85" s="10">
        <f t="shared" si="33"/>
        <v>-1.6182657745681439</v>
      </c>
      <c r="Q85" s="26">
        <f t="shared" si="38"/>
        <v>8</v>
      </c>
      <c r="R85" s="10">
        <f t="shared" si="29"/>
        <v>0.16441914081646411</v>
      </c>
      <c r="S85" s="29">
        <f t="shared" si="34"/>
        <v>101.87775675918354</v>
      </c>
      <c r="U85" s="12">
        <f t="shared" si="12"/>
        <v>2.0156289340222733</v>
      </c>
      <c r="V85" s="12">
        <f t="shared" si="13"/>
        <v>2.0123158240289873</v>
      </c>
    </row>
    <row r="86" spans="1:22" ht="14" x14ac:dyDescent="0.15">
      <c r="A86" s="1" t="s">
        <v>85</v>
      </c>
      <c r="B86" s="4">
        <v>95.303492239999997</v>
      </c>
      <c r="C86" s="4">
        <v>100.692712525574</v>
      </c>
      <c r="D86" s="4">
        <f t="shared" si="35"/>
        <v>-1.3337545846111798</v>
      </c>
      <c r="F86" s="6">
        <v>41883</v>
      </c>
      <c r="G86" s="10">
        <f t="shared" si="30"/>
        <v>95.303492239999997</v>
      </c>
      <c r="H86" s="10">
        <f t="shared" si="31"/>
        <v>100.692712525574</v>
      </c>
      <c r="I86" s="16">
        <f t="shared" si="37"/>
        <v>1.7008157646728916</v>
      </c>
      <c r="J86" s="16">
        <f t="shared" si="37"/>
        <v>1.0487441390025776</v>
      </c>
      <c r="K86" s="10"/>
      <c r="L86" s="19">
        <f t="shared" si="39"/>
        <v>9</v>
      </c>
      <c r="M86" s="19">
        <f t="shared" si="36"/>
        <v>81</v>
      </c>
      <c r="N86" s="14">
        <f t="shared" si="32"/>
        <v>103.80575700684329</v>
      </c>
      <c r="P86" s="10">
        <f t="shared" si="33"/>
        <v>-8.5022647668432967</v>
      </c>
      <c r="Q86" s="26">
        <f t="shared" si="38"/>
        <v>9</v>
      </c>
      <c r="R86" s="10">
        <f t="shared" si="29"/>
        <v>-5.5217878768432866</v>
      </c>
      <c r="S86" s="29">
        <f t="shared" si="34"/>
        <v>100.82528011684329</v>
      </c>
      <c r="U86" s="12">
        <f t="shared" si="12"/>
        <v>1.6061729499315947</v>
      </c>
      <c r="V86" s="12">
        <f t="shared" si="13"/>
        <v>1.7008157646728916</v>
      </c>
    </row>
    <row r="87" spans="1:22" ht="14" x14ac:dyDescent="0.15">
      <c r="A87" s="1" t="s">
        <v>86</v>
      </c>
      <c r="B87" s="4">
        <v>101.56850023</v>
      </c>
      <c r="C87" s="4">
        <v>101.731918698966</v>
      </c>
      <c r="D87" s="4">
        <f t="shared" si="35"/>
        <v>1.0320569853832007</v>
      </c>
      <c r="F87" s="6">
        <v>41913</v>
      </c>
      <c r="G87" s="10">
        <f t="shared" si="30"/>
        <v>101.56850023</v>
      </c>
      <c r="H87" s="10">
        <f t="shared" si="31"/>
        <v>101.731918698966</v>
      </c>
      <c r="I87" s="18">
        <f t="shared" si="37"/>
        <v>2.346222316183777</v>
      </c>
      <c r="J87" s="18">
        <f t="shared" si="37"/>
        <v>2.2755472782854058</v>
      </c>
      <c r="K87" s="10"/>
      <c r="L87" s="19">
        <f t="shared" si="39"/>
        <v>10</v>
      </c>
      <c r="M87" s="19">
        <f t="shared" si="36"/>
        <v>82</v>
      </c>
      <c r="N87" s="14">
        <f t="shared" si="32"/>
        <v>103.95107233911841</v>
      </c>
      <c r="P87" s="10">
        <f t="shared" si="33"/>
        <v>-2.3825721091184136</v>
      </c>
      <c r="Q87" s="26">
        <f t="shared" si="38"/>
        <v>10</v>
      </c>
      <c r="R87" s="10">
        <f t="shared" si="29"/>
        <v>-0.35945998219534003</v>
      </c>
      <c r="S87" s="29">
        <f t="shared" si="34"/>
        <v>101.92796021219534</v>
      </c>
      <c r="U87" s="12">
        <f t="shared" si="12"/>
        <v>2.3377546786217396</v>
      </c>
      <c r="V87" s="12">
        <f t="shared" si="13"/>
        <v>2.346222316183777</v>
      </c>
    </row>
    <row r="88" spans="1:22" ht="14" x14ac:dyDescent="0.15">
      <c r="A88" s="1" t="s">
        <v>87</v>
      </c>
      <c r="B88" s="4">
        <v>108.05882554999999</v>
      </c>
      <c r="C88" s="4">
        <v>102.917873920331</v>
      </c>
      <c r="D88" s="4">
        <f t="shared" si="35"/>
        <v>1.1657651173122563</v>
      </c>
      <c r="F88" s="6">
        <v>41944</v>
      </c>
      <c r="G88" s="10">
        <f t="shared" si="30"/>
        <v>108.05882554999999</v>
      </c>
      <c r="H88" s="10">
        <f t="shared" si="31"/>
        <v>102.917873920331</v>
      </c>
      <c r="I88" s="18">
        <f t="shared" si="37"/>
        <v>2.5440665225738623</v>
      </c>
      <c r="J88" s="18">
        <f t="shared" si="37"/>
        <v>2.7586525523896954</v>
      </c>
      <c r="K88" s="10"/>
      <c r="L88" s="19">
        <f t="shared" si="39"/>
        <v>11</v>
      </c>
      <c r="M88" s="19">
        <f t="shared" si="36"/>
        <v>83</v>
      </c>
      <c r="N88" s="14">
        <f t="shared" si="32"/>
        <v>104.09638767139356</v>
      </c>
      <c r="P88" s="10">
        <f t="shared" si="33"/>
        <v>3.9624378786064369</v>
      </c>
      <c r="Q88" s="26">
        <f t="shared" si="38"/>
        <v>11</v>
      </c>
      <c r="R88" s="10">
        <f t="shared" si="29"/>
        <v>5.5409647193756797</v>
      </c>
      <c r="S88" s="29">
        <f t="shared" si="34"/>
        <v>102.51786083062431</v>
      </c>
      <c r="U88" s="12">
        <f t="shared" si="12"/>
        <v>2.6852625345257231</v>
      </c>
      <c r="V88" s="12">
        <f t="shared" si="13"/>
        <v>2.5440665225738623</v>
      </c>
    </row>
    <row r="89" spans="1:22" ht="14" x14ac:dyDescent="0.15">
      <c r="A89" s="1" t="s">
        <v>88</v>
      </c>
      <c r="B89" s="4">
        <v>126.70734903</v>
      </c>
      <c r="C89" s="4">
        <v>102.196999419937</v>
      </c>
      <c r="D89" s="4">
        <f t="shared" si="35"/>
        <v>-0.70043664228045532</v>
      </c>
      <c r="F89" s="6">
        <v>41974</v>
      </c>
      <c r="G89" s="10">
        <f t="shared" si="30"/>
        <v>126.70734903</v>
      </c>
      <c r="H89" s="10">
        <f t="shared" si="31"/>
        <v>102.196999419937</v>
      </c>
      <c r="I89" s="18">
        <f t="shared" si="37"/>
        <v>2.9575941492115509</v>
      </c>
      <c r="J89" s="18">
        <f t="shared" si="37"/>
        <v>3.0143598958394024</v>
      </c>
      <c r="K89" s="10"/>
      <c r="L89" s="19">
        <f t="shared" si="39"/>
        <v>12</v>
      </c>
      <c r="M89" s="19">
        <f t="shared" si="36"/>
        <v>84</v>
      </c>
      <c r="N89" s="14">
        <f t="shared" si="32"/>
        <v>104.24170300366868</v>
      </c>
      <c r="P89" s="10">
        <f t="shared" si="33"/>
        <v>22.465646026331328</v>
      </c>
      <c r="Q89" s="26">
        <f t="shared" si="38"/>
        <v>12</v>
      </c>
      <c r="R89" s="10">
        <f t="shared" si="29"/>
        <v>24.853651411715934</v>
      </c>
      <c r="S89" s="29">
        <f t="shared" si="34"/>
        <v>101.85369761828407</v>
      </c>
      <c r="U89" s="12">
        <f t="shared" si="12"/>
        <v>3.7060324442574233</v>
      </c>
      <c r="V89" s="12">
        <f t="shared" si="13"/>
        <v>2.9575941492115509</v>
      </c>
    </row>
    <row r="90" spans="1:22" ht="14" x14ac:dyDescent="0.15">
      <c r="A90" s="1" t="s">
        <v>89</v>
      </c>
      <c r="B90" s="4">
        <v>102.63503138999999</v>
      </c>
      <c r="C90" s="4">
        <v>103.91048524645301</v>
      </c>
      <c r="D90" s="4">
        <f t="shared" si="35"/>
        <v>1.6766498392728035</v>
      </c>
      <c r="F90" s="6">
        <v>42005</v>
      </c>
      <c r="G90" s="10">
        <f t="shared" si="30"/>
        <v>102.63503138999999</v>
      </c>
      <c r="H90" s="10">
        <f t="shared" si="31"/>
        <v>103.91048524645301</v>
      </c>
      <c r="K90" s="10"/>
      <c r="L90" s="19">
        <f t="shared" si="39"/>
        <v>1</v>
      </c>
      <c r="M90" s="19">
        <f t="shared" si="36"/>
        <v>85</v>
      </c>
      <c r="N90" s="14">
        <f t="shared" si="32"/>
        <v>104.38701833594382</v>
      </c>
      <c r="P90" s="10">
        <f t="shared" si="33"/>
        <v>-1.7519869459438269</v>
      </c>
      <c r="Q90" s="26">
        <v>1</v>
      </c>
      <c r="R90" s="10">
        <f t="shared" si="29"/>
        <v>-1.0247562337215956</v>
      </c>
      <c r="S90" s="29">
        <f t="shared" si="34"/>
        <v>103.65978762372158</v>
      </c>
      <c r="U90" s="12">
        <f t="shared" si="12"/>
        <v>5.289485910689895</v>
      </c>
      <c r="V90" s="12">
        <f t="shared" si="13"/>
        <v>5.3451215192032109</v>
      </c>
    </row>
    <row r="91" spans="1:22" ht="14" x14ac:dyDescent="0.15">
      <c r="A91" s="1" t="s">
        <v>90</v>
      </c>
      <c r="B91" s="4">
        <v>93.709635860000006</v>
      </c>
      <c r="C91" s="4">
        <v>104.517705675678</v>
      </c>
      <c r="D91" s="4">
        <f t="shared" si="35"/>
        <v>0.58436877451280012</v>
      </c>
      <c r="F91" s="6">
        <v>42036</v>
      </c>
      <c r="G91" s="10">
        <f t="shared" si="30"/>
        <v>93.709635860000006</v>
      </c>
      <c r="H91" s="10">
        <f t="shared" si="31"/>
        <v>104.517705675678</v>
      </c>
      <c r="I91" s="10"/>
      <c r="J91" s="10"/>
      <c r="K91" s="10"/>
      <c r="L91" s="19">
        <f t="shared" si="39"/>
        <v>2</v>
      </c>
      <c r="M91" s="19">
        <f t="shared" si="36"/>
        <v>86</v>
      </c>
      <c r="N91" s="14">
        <f t="shared" si="32"/>
        <v>104.53233366821894</v>
      </c>
      <c r="P91" s="10">
        <f t="shared" si="33"/>
        <v>-10.822697808218933</v>
      </c>
      <c r="Q91" s="26">
        <f>Q90+1</f>
        <v>2</v>
      </c>
      <c r="R91" s="10">
        <f t="shared" si="29"/>
        <v>-8.9257316801481306</v>
      </c>
      <c r="S91" s="29">
        <f t="shared" si="34"/>
        <v>102.63536754014814</v>
      </c>
      <c r="U91" s="12">
        <f t="shared" si="12"/>
        <v>4.0503058944650894</v>
      </c>
      <c r="V91" s="12">
        <f t="shared" si="13"/>
        <v>4.4532728677876277</v>
      </c>
    </row>
    <row r="92" spans="1:22" ht="14" x14ac:dyDescent="0.15">
      <c r="A92" s="1" t="s">
        <v>91</v>
      </c>
      <c r="B92" s="4">
        <v>101.40296701</v>
      </c>
      <c r="C92" s="4">
        <v>104.992020101309</v>
      </c>
      <c r="D92" s="4">
        <f t="shared" si="35"/>
        <v>0.45381251201859207</v>
      </c>
      <c r="F92" s="6">
        <v>42064</v>
      </c>
      <c r="G92" s="10">
        <f t="shared" si="30"/>
        <v>101.40296701</v>
      </c>
      <c r="H92" s="10">
        <f t="shared" si="31"/>
        <v>104.992020101309</v>
      </c>
      <c r="I92" s="10"/>
      <c r="J92" s="10"/>
      <c r="K92" s="10"/>
      <c r="L92" s="19">
        <f t="shared" si="39"/>
        <v>3</v>
      </c>
      <c r="M92" s="19">
        <f t="shared" si="36"/>
        <v>87</v>
      </c>
      <c r="N92" s="14">
        <f t="shared" si="32"/>
        <v>104.67764900049409</v>
      </c>
      <c r="P92" s="10">
        <f t="shared" si="33"/>
        <v>-3.2746819904940878</v>
      </c>
      <c r="Q92" s="26">
        <f t="shared" ref="Q92:Q101" si="40">Q91+1</f>
        <v>3</v>
      </c>
      <c r="R92" s="10">
        <f t="shared" si="29"/>
        <v>-2.7223792708848031</v>
      </c>
      <c r="S92" s="29">
        <f t="shared" si="34"/>
        <v>104.1253462808848</v>
      </c>
      <c r="U92" s="12">
        <f t="shared" si="12"/>
        <v>5.0554525650980286</v>
      </c>
      <c r="V92" s="12">
        <f t="shared" si="13"/>
        <v>5.1982322596711539</v>
      </c>
    </row>
    <row r="93" spans="1:22" ht="14" x14ac:dyDescent="0.15">
      <c r="A93" s="1" t="s">
        <v>92</v>
      </c>
      <c r="B93" s="4">
        <v>98.066995199999994</v>
      </c>
      <c r="C93" s="4">
        <v>104.862234708144</v>
      </c>
      <c r="D93" s="4">
        <f t="shared" si="35"/>
        <v>-0.12361453093269192</v>
      </c>
      <c r="F93" s="6">
        <v>42095</v>
      </c>
      <c r="G93" s="10">
        <f t="shared" si="30"/>
        <v>98.066995199999994</v>
      </c>
      <c r="H93" s="10">
        <f t="shared" si="31"/>
        <v>104.862234708144</v>
      </c>
      <c r="I93" s="10"/>
      <c r="J93" s="10"/>
      <c r="K93" s="10"/>
      <c r="L93" s="19">
        <f t="shared" si="39"/>
        <v>4</v>
      </c>
      <c r="M93" s="19">
        <f t="shared" si="36"/>
        <v>88</v>
      </c>
      <c r="N93" s="14">
        <f t="shared" si="32"/>
        <v>104.8229643327692</v>
      </c>
      <c r="P93" s="10">
        <f t="shared" si="33"/>
        <v>-6.7559691327692093</v>
      </c>
      <c r="Q93" s="26">
        <f t="shared" si="40"/>
        <v>4</v>
      </c>
      <c r="R93" s="10">
        <f t="shared" si="29"/>
        <v>-7.0845778993137793</v>
      </c>
      <c r="S93" s="29">
        <f t="shared" si="34"/>
        <v>105.15157309931378</v>
      </c>
      <c r="U93" s="12">
        <f t="shared" si="12"/>
        <v>3.3248082313619198</v>
      </c>
      <c r="V93" s="12">
        <f t="shared" si="13"/>
        <v>3.5735832192573813</v>
      </c>
    </row>
    <row r="94" spans="1:22" ht="14" x14ac:dyDescent="0.15">
      <c r="A94" s="1" t="s">
        <v>93</v>
      </c>
      <c r="B94" s="4">
        <v>103.91860309</v>
      </c>
      <c r="C94" s="4">
        <v>105.27120269883901</v>
      </c>
      <c r="D94" s="4">
        <f t="shared" si="35"/>
        <v>0.39000503072745829</v>
      </c>
      <c r="F94" s="6">
        <v>42125</v>
      </c>
      <c r="G94" s="10">
        <f t="shared" si="30"/>
        <v>103.91860309</v>
      </c>
      <c r="H94" s="10">
        <f t="shared" si="31"/>
        <v>105.27120269883901</v>
      </c>
      <c r="I94" s="10"/>
      <c r="J94" s="10"/>
      <c r="K94" s="10"/>
      <c r="L94" s="19">
        <f t="shared" si="39"/>
        <v>5</v>
      </c>
      <c r="M94" s="19">
        <f t="shared" si="36"/>
        <v>89</v>
      </c>
      <c r="N94" s="14">
        <f t="shared" si="32"/>
        <v>104.96827966504435</v>
      </c>
      <c r="P94" s="10">
        <f t="shared" si="33"/>
        <v>-1.0496765750443444</v>
      </c>
      <c r="Q94" s="26">
        <f t="shared" si="40"/>
        <v>5</v>
      </c>
      <c r="R94" s="10">
        <f t="shared" si="29"/>
        <v>-1.9996955923581434</v>
      </c>
      <c r="S94" s="29">
        <f t="shared" si="34"/>
        <v>105.91829868235814</v>
      </c>
      <c r="U94" s="12">
        <f t="shared" si="12"/>
        <v>3.6000855028947454</v>
      </c>
      <c r="V94" s="12">
        <f t="shared" si="13"/>
        <v>3.6719053514553401</v>
      </c>
    </row>
    <row r="95" spans="1:22" ht="14" x14ac:dyDescent="0.15">
      <c r="A95" s="1" t="s">
        <v>94</v>
      </c>
      <c r="B95" s="4">
        <v>104.292888</v>
      </c>
      <c r="C95" s="4">
        <v>105.989687428886</v>
      </c>
      <c r="D95" s="4">
        <f t="shared" si="35"/>
        <v>0.68250833240923736</v>
      </c>
      <c r="F95" s="6">
        <v>42156</v>
      </c>
      <c r="G95" s="10">
        <f t="shared" si="30"/>
        <v>104.292888</v>
      </c>
      <c r="H95" s="10">
        <f t="shared" si="31"/>
        <v>105.989687428886</v>
      </c>
      <c r="I95" s="10"/>
      <c r="J95" s="10"/>
      <c r="K95" s="10"/>
      <c r="L95" s="19">
        <f t="shared" si="39"/>
        <v>6</v>
      </c>
      <c r="M95" s="19">
        <f t="shared" si="36"/>
        <v>90</v>
      </c>
      <c r="N95" s="14">
        <f t="shared" si="32"/>
        <v>105.11359499731947</v>
      </c>
      <c r="P95" s="10">
        <f t="shared" si="33"/>
        <v>-0.82070699731946206</v>
      </c>
      <c r="Q95" s="26">
        <f t="shared" si="40"/>
        <v>6</v>
      </c>
      <c r="R95" s="10">
        <f t="shared" si="29"/>
        <v>-2.5406146615563516</v>
      </c>
      <c r="S95" s="29">
        <f t="shared" si="34"/>
        <v>106.83350266155635</v>
      </c>
      <c r="U95" s="12">
        <f t="shared" ref="U95:U158" si="41">((S95/S83)-1)*100</f>
        <v>5.4723625409756727</v>
      </c>
      <c r="V95" s="12">
        <f t="shared" ref="V95:V158" si="42">((G95/G83)-1)*100</f>
        <v>5.6131542176790283</v>
      </c>
    </row>
    <row r="96" spans="1:22" ht="14" x14ac:dyDescent="0.15">
      <c r="A96" s="1" t="s">
        <v>95</v>
      </c>
      <c r="B96" s="4">
        <v>107.34156874</v>
      </c>
      <c r="C96" s="4">
        <v>106.848377368887</v>
      </c>
      <c r="D96" s="4">
        <f t="shared" si="35"/>
        <v>0.81016366859005817</v>
      </c>
      <c r="F96" s="6">
        <v>42186</v>
      </c>
      <c r="G96" s="10">
        <f t="shared" si="30"/>
        <v>107.34156874</v>
      </c>
      <c r="H96" s="10">
        <f t="shared" si="31"/>
        <v>106.848377368887</v>
      </c>
      <c r="I96" s="10"/>
      <c r="J96" s="10"/>
      <c r="K96" s="10"/>
      <c r="L96" s="19">
        <f t="shared" si="39"/>
        <v>7</v>
      </c>
      <c r="M96" s="19">
        <f t="shared" si="36"/>
        <v>91</v>
      </c>
      <c r="N96" s="14">
        <f t="shared" si="32"/>
        <v>105.25891032959461</v>
      </c>
      <c r="P96" s="10">
        <f t="shared" si="33"/>
        <v>2.0826584104053865</v>
      </c>
      <c r="Q96" s="26">
        <f t="shared" si="40"/>
        <v>7</v>
      </c>
      <c r="R96" s="10">
        <f t="shared" si="29"/>
        <v>-0.30120467229302289</v>
      </c>
      <c r="S96" s="29">
        <f t="shared" si="34"/>
        <v>107.64277341229302</v>
      </c>
      <c r="U96" s="12">
        <f t="shared" si="41"/>
        <v>5.5183161394908753</v>
      </c>
      <c r="V96" s="12">
        <f t="shared" si="42"/>
        <v>5.5346577723721424</v>
      </c>
    </row>
    <row r="97" spans="1:22" ht="14" x14ac:dyDescent="0.15">
      <c r="A97" s="1" t="s">
        <v>96</v>
      </c>
      <c r="B97" s="4">
        <v>107.64608703</v>
      </c>
      <c r="C97" s="4">
        <v>107.818899768215</v>
      </c>
      <c r="D97" s="4">
        <f t="shared" si="35"/>
        <v>0.90831739632071251</v>
      </c>
      <c r="F97" s="6">
        <v>42217</v>
      </c>
      <c r="G97" s="10">
        <f t="shared" si="30"/>
        <v>107.64608703</v>
      </c>
      <c r="H97" s="10">
        <f t="shared" si="31"/>
        <v>107.818899768215</v>
      </c>
      <c r="I97" s="10"/>
      <c r="J97" s="10"/>
      <c r="K97" s="10"/>
      <c r="L97" s="19">
        <f t="shared" si="39"/>
        <v>8</v>
      </c>
      <c r="M97" s="19">
        <f t="shared" si="36"/>
        <v>92</v>
      </c>
      <c r="N97" s="14">
        <f t="shared" si="32"/>
        <v>105.40422566186973</v>
      </c>
      <c r="P97" s="10">
        <f t="shared" si="33"/>
        <v>2.241861368130273</v>
      </c>
      <c r="Q97" s="26">
        <f t="shared" si="40"/>
        <v>8</v>
      </c>
      <c r="R97" s="10">
        <f t="shared" si="29"/>
        <v>0.16441914081646411</v>
      </c>
      <c r="S97" s="29">
        <f t="shared" si="34"/>
        <v>107.48166788918354</v>
      </c>
      <c r="U97" s="12">
        <f t="shared" si="41"/>
        <v>5.5006228133255952</v>
      </c>
      <c r="V97" s="12">
        <f t="shared" si="42"/>
        <v>5.4917597361817894</v>
      </c>
    </row>
    <row r="98" spans="1:22" ht="14" x14ac:dyDescent="0.15">
      <c r="A98" s="1" t="s">
        <v>97</v>
      </c>
      <c r="B98" s="4">
        <v>101.08041165</v>
      </c>
      <c r="C98" s="4">
        <v>107.003911858115</v>
      </c>
      <c r="D98" s="4">
        <f t="shared" si="35"/>
        <v>-0.75588594564777178</v>
      </c>
      <c r="F98" s="6">
        <v>42248</v>
      </c>
      <c r="G98" s="10">
        <f t="shared" si="30"/>
        <v>101.08041165</v>
      </c>
      <c r="H98" s="10">
        <f t="shared" si="31"/>
        <v>107.003911858115</v>
      </c>
      <c r="I98" s="10"/>
      <c r="J98" s="10"/>
      <c r="K98" s="10"/>
      <c r="L98" s="19">
        <f t="shared" si="39"/>
        <v>9</v>
      </c>
      <c r="M98" s="19">
        <f t="shared" si="36"/>
        <v>93</v>
      </c>
      <c r="N98" s="14">
        <f t="shared" si="32"/>
        <v>105.54954099414488</v>
      </c>
      <c r="P98" s="10">
        <f t="shared" si="33"/>
        <v>-4.4691293441448749</v>
      </c>
      <c r="Q98" s="26">
        <f t="shared" si="40"/>
        <v>9</v>
      </c>
      <c r="R98" s="10">
        <f t="shared" si="29"/>
        <v>-5.5217878768432866</v>
      </c>
      <c r="S98" s="29">
        <f t="shared" si="34"/>
        <v>106.60219952684329</v>
      </c>
      <c r="U98" s="12">
        <f t="shared" si="41"/>
        <v>5.7296338808137337</v>
      </c>
      <c r="V98" s="12">
        <f t="shared" si="42"/>
        <v>6.0616030684921274</v>
      </c>
    </row>
    <row r="99" spans="1:22" ht="14" x14ac:dyDescent="0.15">
      <c r="A99" s="1" t="s">
        <v>98</v>
      </c>
      <c r="B99" s="4">
        <v>107.04457375</v>
      </c>
      <c r="C99" s="4">
        <v>106.89838621447799</v>
      </c>
      <c r="D99" s="4">
        <f t="shared" si="35"/>
        <v>-9.8618491422008958E-2</v>
      </c>
      <c r="F99" s="6">
        <v>42278</v>
      </c>
      <c r="G99" s="10">
        <f t="shared" si="30"/>
        <v>107.04457375</v>
      </c>
      <c r="H99" s="10">
        <f t="shared" si="31"/>
        <v>106.89838621447799</v>
      </c>
      <c r="I99" s="10"/>
      <c r="J99" s="10"/>
      <c r="K99" s="10"/>
      <c r="L99" s="19">
        <f t="shared" si="39"/>
        <v>10</v>
      </c>
      <c r="M99" s="19">
        <f t="shared" si="36"/>
        <v>94</v>
      </c>
      <c r="N99" s="14">
        <f t="shared" si="32"/>
        <v>105.69485632641999</v>
      </c>
      <c r="P99" s="10">
        <f t="shared" si="33"/>
        <v>1.3497174235800031</v>
      </c>
      <c r="Q99" s="26">
        <f t="shared" si="40"/>
        <v>10</v>
      </c>
      <c r="R99" s="10">
        <f t="shared" si="29"/>
        <v>-0.35945998219534003</v>
      </c>
      <c r="S99" s="29">
        <f t="shared" si="34"/>
        <v>107.40403373219534</v>
      </c>
      <c r="U99" s="12">
        <f t="shared" si="41"/>
        <v>5.372493973782877</v>
      </c>
      <c r="V99" s="12">
        <f t="shared" si="42"/>
        <v>5.3915077091810204</v>
      </c>
    </row>
    <row r="100" spans="1:22" ht="14" x14ac:dyDescent="0.15">
      <c r="A100" s="1" t="s">
        <v>99</v>
      </c>
      <c r="B100" s="4">
        <v>112.80318189</v>
      </c>
      <c r="C100" s="4">
        <v>106.993220106843</v>
      </c>
      <c r="D100" s="4">
        <f t="shared" si="35"/>
        <v>8.8714054274618981E-2</v>
      </c>
      <c r="F100" s="6">
        <v>42309</v>
      </c>
      <c r="G100" s="10">
        <f t="shared" si="30"/>
        <v>112.80318189</v>
      </c>
      <c r="H100" s="10">
        <f t="shared" si="31"/>
        <v>106.993220106843</v>
      </c>
      <c r="I100" s="10"/>
      <c r="J100" s="10"/>
      <c r="K100" s="10"/>
      <c r="L100" s="19">
        <f t="shared" si="39"/>
        <v>11</v>
      </c>
      <c r="M100" s="19">
        <f t="shared" si="36"/>
        <v>95</v>
      </c>
      <c r="N100" s="14">
        <f t="shared" si="32"/>
        <v>105.84017165869514</v>
      </c>
      <c r="P100" s="10">
        <f t="shared" si="33"/>
        <v>6.9630102313048639</v>
      </c>
      <c r="Q100" s="26">
        <f t="shared" si="40"/>
        <v>11</v>
      </c>
      <c r="R100" s="10">
        <f t="shared" si="29"/>
        <v>5.5409647193756797</v>
      </c>
      <c r="S100" s="29">
        <f t="shared" si="34"/>
        <v>107.26221717062433</v>
      </c>
      <c r="U100" s="12">
        <f t="shared" si="41"/>
        <v>4.6278339223625009</v>
      </c>
      <c r="V100" s="12">
        <f t="shared" si="42"/>
        <v>4.390531098086714</v>
      </c>
    </row>
    <row r="101" spans="1:22" ht="14" x14ac:dyDescent="0.15">
      <c r="A101" s="1" t="s">
        <v>100</v>
      </c>
      <c r="B101" s="4">
        <v>133.10354609000001</v>
      </c>
      <c r="C101" s="4">
        <v>107.65715438163799</v>
      </c>
      <c r="D101" s="4">
        <f t="shared" si="35"/>
        <v>0.62053864173075013</v>
      </c>
      <c r="F101" s="6">
        <v>42339</v>
      </c>
      <c r="G101" s="10">
        <f t="shared" si="30"/>
        <v>133.10354609000001</v>
      </c>
      <c r="H101" s="10">
        <f t="shared" si="31"/>
        <v>107.65715438163799</v>
      </c>
      <c r="I101" s="10"/>
      <c r="J101" s="10"/>
      <c r="K101" s="10"/>
      <c r="L101" s="19">
        <f t="shared" si="39"/>
        <v>12</v>
      </c>
      <c r="M101" s="19">
        <f t="shared" si="36"/>
        <v>96</v>
      </c>
      <c r="N101" s="14">
        <f t="shared" si="32"/>
        <v>105.98548699097026</v>
      </c>
      <c r="P101" s="10">
        <f t="shared" si="33"/>
        <v>27.11805909902975</v>
      </c>
      <c r="Q101" s="26">
        <f t="shared" si="40"/>
        <v>12</v>
      </c>
      <c r="R101" s="10">
        <f t="shared" si="29"/>
        <v>24.853651411715934</v>
      </c>
      <c r="S101" s="29">
        <f t="shared" si="34"/>
        <v>108.24989467828408</v>
      </c>
      <c r="U101" s="12">
        <f t="shared" si="41"/>
        <v>6.2797887652257467</v>
      </c>
      <c r="V101" s="12">
        <f t="shared" si="42"/>
        <v>5.048007956101741</v>
      </c>
    </row>
    <row r="102" spans="1:22" ht="14" x14ac:dyDescent="0.15">
      <c r="A102" s="1" t="s">
        <v>101</v>
      </c>
      <c r="B102" s="4">
        <v>107.02966017999999</v>
      </c>
      <c r="C102" s="4">
        <v>109.153712751154</v>
      </c>
      <c r="D102" s="4">
        <f t="shared" si="35"/>
        <v>1.3901151094991793</v>
      </c>
      <c r="F102" s="6">
        <v>42370</v>
      </c>
      <c r="G102" s="10">
        <f t="shared" si="30"/>
        <v>107.02966017999999</v>
      </c>
      <c r="H102" s="10">
        <f t="shared" si="31"/>
        <v>109.153712751154</v>
      </c>
      <c r="I102" s="10"/>
      <c r="J102" s="10"/>
      <c r="K102" s="10"/>
      <c r="L102" s="19">
        <f t="shared" si="39"/>
        <v>1</v>
      </c>
      <c r="M102" s="19">
        <f t="shared" si="36"/>
        <v>97</v>
      </c>
      <c r="N102" s="14">
        <f t="shared" si="32"/>
        <v>106.1308023232454</v>
      </c>
      <c r="P102" s="10">
        <f t="shared" si="33"/>
        <v>0.89885785675458862</v>
      </c>
      <c r="Q102" s="26">
        <v>1</v>
      </c>
      <c r="R102" s="10">
        <f t="shared" ref="R102:R133" si="43">AVERAGEIF($L$6:$L$162,$Q102,$P$6:$P$162)</f>
        <v>-1.0247562337215956</v>
      </c>
      <c r="S102" s="29">
        <f t="shared" si="34"/>
        <v>108.05441641372158</v>
      </c>
      <c r="U102" s="12">
        <f t="shared" si="41"/>
        <v>4.2394730789457435</v>
      </c>
      <c r="V102" s="12">
        <f t="shared" si="42"/>
        <v>4.2818019641860605</v>
      </c>
    </row>
    <row r="103" spans="1:22" ht="14" x14ac:dyDescent="0.15">
      <c r="A103" s="1" t="s">
        <v>102</v>
      </c>
      <c r="B103" s="4">
        <v>100.26047613999999</v>
      </c>
      <c r="C103" s="4">
        <v>108.680332033365</v>
      </c>
      <c r="D103" s="4">
        <f t="shared" si="35"/>
        <v>-0.43368265344139179</v>
      </c>
      <c r="F103" s="6">
        <v>42401</v>
      </c>
      <c r="G103" s="10">
        <f t="shared" si="30"/>
        <v>100.26047613999999</v>
      </c>
      <c r="H103" s="10">
        <f t="shared" si="31"/>
        <v>108.680332033365</v>
      </c>
      <c r="I103" s="10"/>
      <c r="J103" s="10"/>
      <c r="K103" s="10"/>
      <c r="L103" s="19">
        <f t="shared" si="39"/>
        <v>2</v>
      </c>
      <c r="M103" s="19">
        <f t="shared" si="36"/>
        <v>98</v>
      </c>
      <c r="N103" s="14">
        <f t="shared" si="32"/>
        <v>106.27611765552054</v>
      </c>
      <c r="P103" s="10">
        <f t="shared" si="33"/>
        <v>-6.0156415155205423</v>
      </c>
      <c r="Q103" s="26">
        <f>Q102+1</f>
        <v>2</v>
      </c>
      <c r="R103" s="10">
        <f t="shared" si="43"/>
        <v>-8.9257316801481306</v>
      </c>
      <c r="S103" s="29">
        <f t="shared" si="34"/>
        <v>109.18620782014813</v>
      </c>
      <c r="U103" s="12">
        <f t="shared" si="41"/>
        <v>6.3826344046924</v>
      </c>
      <c r="V103" s="12">
        <f t="shared" si="42"/>
        <v>6.9905727622149749</v>
      </c>
    </row>
    <row r="104" spans="1:22" ht="14" x14ac:dyDescent="0.15">
      <c r="A104" s="1" t="s">
        <v>103</v>
      </c>
      <c r="B104" s="4">
        <v>104.64394458</v>
      </c>
      <c r="C104" s="4">
        <v>109.531995726814</v>
      </c>
      <c r="D104" s="4">
        <f t="shared" si="35"/>
        <v>0.78364104849029115</v>
      </c>
      <c r="F104" s="6">
        <v>42430</v>
      </c>
      <c r="G104" s="10">
        <f t="shared" si="30"/>
        <v>104.64394458</v>
      </c>
      <c r="H104" s="10">
        <f t="shared" si="31"/>
        <v>109.531995726814</v>
      </c>
      <c r="I104" s="10"/>
      <c r="J104" s="10"/>
      <c r="K104" s="10"/>
      <c r="L104" s="19">
        <f t="shared" si="39"/>
        <v>3</v>
      </c>
      <c r="M104" s="19">
        <f t="shared" si="36"/>
        <v>99</v>
      </c>
      <c r="N104" s="14">
        <f t="shared" si="32"/>
        <v>106.42143298779567</v>
      </c>
      <c r="P104" s="10">
        <f t="shared" si="33"/>
        <v>-1.7774884077956727</v>
      </c>
      <c r="Q104" s="26">
        <f t="shared" ref="Q104:Q113" si="44">Q103+1</f>
        <v>3</v>
      </c>
      <c r="R104" s="10">
        <f t="shared" si="43"/>
        <v>-2.7223792708848031</v>
      </c>
      <c r="S104" s="29">
        <f t="shared" si="34"/>
        <v>107.3663238508848</v>
      </c>
      <c r="U104" s="12">
        <f t="shared" si="41"/>
        <v>3.1125731493437225</v>
      </c>
      <c r="V104" s="12">
        <f t="shared" si="42"/>
        <v>3.1961368247542365</v>
      </c>
    </row>
    <row r="105" spans="1:22" ht="14" x14ac:dyDescent="0.15">
      <c r="A105" s="1" t="s">
        <v>104</v>
      </c>
      <c r="B105" s="4">
        <v>104.73275382999999</v>
      </c>
      <c r="C105" s="4">
        <v>110.083605863263</v>
      </c>
      <c r="D105" s="4">
        <f t="shared" si="35"/>
        <v>0.50360639627600179</v>
      </c>
      <c r="F105" s="6">
        <v>42461</v>
      </c>
      <c r="G105" s="10">
        <f t="shared" si="30"/>
        <v>104.73275382999999</v>
      </c>
      <c r="H105" s="10">
        <f t="shared" si="31"/>
        <v>110.083605863263</v>
      </c>
      <c r="I105" s="10"/>
      <c r="J105" s="10"/>
      <c r="K105" s="10"/>
      <c r="L105" s="19">
        <f t="shared" si="39"/>
        <v>4</v>
      </c>
      <c r="M105" s="19">
        <f t="shared" si="36"/>
        <v>100</v>
      </c>
      <c r="N105" s="14">
        <f t="shared" si="32"/>
        <v>106.5667483200708</v>
      </c>
      <c r="P105" s="10">
        <f t="shared" si="33"/>
        <v>-1.8339944900708076</v>
      </c>
      <c r="Q105" s="26">
        <f t="shared" si="44"/>
        <v>4</v>
      </c>
      <c r="R105" s="10">
        <f t="shared" si="43"/>
        <v>-7.0845778993137793</v>
      </c>
      <c r="S105" s="29">
        <f t="shared" si="34"/>
        <v>111.81733172931378</v>
      </c>
      <c r="U105" s="12">
        <f t="shared" si="41"/>
        <v>6.339190592711641</v>
      </c>
      <c r="V105" s="12">
        <f t="shared" si="42"/>
        <v>6.7971478236951155</v>
      </c>
    </row>
    <row r="106" spans="1:22" ht="14" x14ac:dyDescent="0.15">
      <c r="A106" s="1" t="s">
        <v>105</v>
      </c>
      <c r="B106" s="4">
        <v>108.88456769</v>
      </c>
      <c r="C106" s="4">
        <v>110.274589002456</v>
      </c>
      <c r="D106" s="4">
        <f t="shared" si="35"/>
        <v>0.17348917460990876</v>
      </c>
      <c r="F106" s="6">
        <v>42491</v>
      </c>
      <c r="G106" s="10">
        <f t="shared" si="30"/>
        <v>108.88456769</v>
      </c>
      <c r="H106" s="10">
        <f t="shared" si="31"/>
        <v>110.274589002456</v>
      </c>
      <c r="I106" s="10"/>
      <c r="J106" s="10"/>
      <c r="K106" s="10"/>
      <c r="L106" s="19">
        <f t="shared" si="39"/>
        <v>5</v>
      </c>
      <c r="M106" s="19">
        <f t="shared" si="36"/>
        <v>101</v>
      </c>
      <c r="N106" s="14">
        <f t="shared" si="32"/>
        <v>106.71206365234593</v>
      </c>
      <c r="P106" s="10">
        <f t="shared" si="33"/>
        <v>2.1725040376540647</v>
      </c>
      <c r="Q106" s="26">
        <f t="shared" si="44"/>
        <v>5</v>
      </c>
      <c r="R106" s="10">
        <f t="shared" si="43"/>
        <v>-1.9996955923581434</v>
      </c>
      <c r="S106" s="29">
        <f t="shared" si="34"/>
        <v>110.88426328235813</v>
      </c>
      <c r="U106" s="12">
        <f t="shared" si="41"/>
        <v>4.6884859951277891</v>
      </c>
      <c r="V106" s="12">
        <f t="shared" si="42"/>
        <v>4.7787060760421829</v>
      </c>
    </row>
    <row r="107" spans="1:22" ht="14" x14ac:dyDescent="0.15">
      <c r="A107" s="1" t="s">
        <v>106</v>
      </c>
      <c r="B107" s="4">
        <v>110.11982611000001</v>
      </c>
      <c r="C107" s="4">
        <v>112.121733168868</v>
      </c>
      <c r="D107" s="4">
        <f t="shared" si="35"/>
        <v>1.6750406264228968</v>
      </c>
      <c r="F107" s="6">
        <v>42522</v>
      </c>
      <c r="G107" s="10">
        <f t="shared" si="30"/>
        <v>110.11982611000001</v>
      </c>
      <c r="H107" s="10">
        <f t="shared" si="31"/>
        <v>112.121733168868</v>
      </c>
      <c r="I107" s="10"/>
      <c r="J107" s="10"/>
      <c r="K107" s="10"/>
      <c r="L107" s="19">
        <f t="shared" si="39"/>
        <v>6</v>
      </c>
      <c r="M107" s="19">
        <f t="shared" si="36"/>
        <v>102</v>
      </c>
      <c r="N107" s="14">
        <f t="shared" si="32"/>
        <v>106.85737898462106</v>
      </c>
      <c r="P107" s="10">
        <f t="shared" si="33"/>
        <v>3.2624471253789409</v>
      </c>
      <c r="Q107" s="26">
        <f t="shared" si="44"/>
        <v>6</v>
      </c>
      <c r="R107" s="10">
        <f t="shared" si="43"/>
        <v>-2.5406146615563516</v>
      </c>
      <c r="S107" s="29">
        <f t="shared" si="34"/>
        <v>112.66044077155635</v>
      </c>
      <c r="U107" s="12">
        <f t="shared" si="41"/>
        <v>5.4542235954384788</v>
      </c>
      <c r="V107" s="12">
        <f t="shared" si="42"/>
        <v>5.5870905693972128</v>
      </c>
    </row>
    <row r="108" spans="1:22" ht="14" x14ac:dyDescent="0.15">
      <c r="A108" s="1" t="s">
        <v>107</v>
      </c>
      <c r="B108" s="4">
        <v>111.36036433</v>
      </c>
      <c r="C108" s="4">
        <v>111.310485780707</v>
      </c>
      <c r="D108" s="4">
        <f t="shared" si="35"/>
        <v>-0.72354160538989909</v>
      </c>
      <c r="F108" s="6">
        <v>42552</v>
      </c>
      <c r="G108" s="10">
        <f t="shared" si="30"/>
        <v>111.36036433</v>
      </c>
      <c r="H108" s="10">
        <f t="shared" si="31"/>
        <v>111.310485780707</v>
      </c>
      <c r="I108" s="10"/>
      <c r="J108" s="10"/>
      <c r="K108" s="10"/>
      <c r="L108" s="19">
        <f t="shared" si="39"/>
        <v>7</v>
      </c>
      <c r="M108" s="19">
        <f t="shared" si="36"/>
        <v>103</v>
      </c>
      <c r="N108" s="14">
        <f t="shared" si="32"/>
        <v>107.0026943168962</v>
      </c>
      <c r="P108" s="10">
        <f t="shared" si="33"/>
        <v>4.3576700131037995</v>
      </c>
      <c r="Q108" s="26">
        <f t="shared" si="44"/>
        <v>7</v>
      </c>
      <c r="R108" s="10">
        <f t="shared" si="43"/>
        <v>-0.30120467229302289</v>
      </c>
      <c r="S108" s="29">
        <f t="shared" si="34"/>
        <v>111.66156900229302</v>
      </c>
      <c r="U108" s="12">
        <f t="shared" si="41"/>
        <v>3.7334560069417932</v>
      </c>
      <c r="V108" s="12">
        <f t="shared" si="42"/>
        <v>3.7439322316354717</v>
      </c>
    </row>
    <row r="109" spans="1:22" ht="14" x14ac:dyDescent="0.15">
      <c r="A109" s="1" t="s">
        <v>108</v>
      </c>
      <c r="B109" s="4">
        <v>112.74191999</v>
      </c>
      <c r="C109" s="4">
        <v>112.406934562602</v>
      </c>
      <c r="D109" s="4">
        <f t="shared" si="35"/>
        <v>0.98503638197673382</v>
      </c>
      <c r="F109" s="6">
        <v>42583</v>
      </c>
      <c r="G109" s="10">
        <f t="shared" si="30"/>
        <v>112.74191999</v>
      </c>
      <c r="H109" s="10">
        <f t="shared" si="31"/>
        <v>112.406934562602</v>
      </c>
      <c r="I109" s="10"/>
      <c r="J109" s="10"/>
      <c r="K109" s="10"/>
      <c r="L109" s="19">
        <f t="shared" si="39"/>
        <v>8</v>
      </c>
      <c r="M109" s="19">
        <f t="shared" si="36"/>
        <v>104</v>
      </c>
      <c r="N109" s="14">
        <f t="shared" si="32"/>
        <v>107.14800964917133</v>
      </c>
      <c r="P109" s="10">
        <f t="shared" si="33"/>
        <v>5.5939103408286712</v>
      </c>
      <c r="Q109" s="26">
        <f t="shared" si="44"/>
        <v>8</v>
      </c>
      <c r="R109" s="10">
        <f t="shared" si="43"/>
        <v>0.16441914081646411</v>
      </c>
      <c r="S109" s="29">
        <f t="shared" si="34"/>
        <v>112.57750084918354</v>
      </c>
      <c r="U109" s="12">
        <f t="shared" si="41"/>
        <v>4.7411182391158491</v>
      </c>
      <c r="V109" s="12">
        <f t="shared" si="42"/>
        <v>4.7338766327658766</v>
      </c>
    </row>
    <row r="110" spans="1:22" ht="14" x14ac:dyDescent="0.15">
      <c r="A110" s="1" t="s">
        <v>109</v>
      </c>
      <c r="B110" s="4">
        <v>106.70510494</v>
      </c>
      <c r="C110" s="4">
        <v>112.645291949309</v>
      </c>
      <c r="D110" s="4">
        <f t="shared" si="35"/>
        <v>0.21204864952015789</v>
      </c>
      <c r="F110" s="6">
        <v>42614</v>
      </c>
      <c r="G110" s="10">
        <f t="shared" si="30"/>
        <v>106.70510494</v>
      </c>
      <c r="H110" s="10">
        <f t="shared" si="31"/>
        <v>112.645291949309</v>
      </c>
      <c r="I110" s="10"/>
      <c r="J110" s="10"/>
      <c r="K110" s="10"/>
      <c r="L110" s="19">
        <f t="shared" si="39"/>
        <v>9</v>
      </c>
      <c r="M110" s="19">
        <f t="shared" si="36"/>
        <v>105</v>
      </c>
      <c r="N110" s="14">
        <f t="shared" si="32"/>
        <v>107.29332498144646</v>
      </c>
      <c r="P110" s="10">
        <f t="shared" si="33"/>
        <v>-0.58822004144646201</v>
      </c>
      <c r="Q110" s="26">
        <f t="shared" si="44"/>
        <v>9</v>
      </c>
      <c r="R110" s="10">
        <f t="shared" si="43"/>
        <v>-5.5217878768432866</v>
      </c>
      <c r="S110" s="29">
        <f t="shared" si="34"/>
        <v>112.22689281684329</v>
      </c>
      <c r="U110" s="12">
        <f t="shared" si="41"/>
        <v>5.2763388700846292</v>
      </c>
      <c r="V110" s="12">
        <f t="shared" si="42"/>
        <v>5.5645729950883016</v>
      </c>
    </row>
    <row r="111" spans="1:22" ht="14" x14ac:dyDescent="0.15">
      <c r="A111" s="1" t="s">
        <v>110</v>
      </c>
      <c r="B111" s="4">
        <v>113.71772147</v>
      </c>
      <c r="C111" s="4">
        <v>114.34348594638899</v>
      </c>
      <c r="D111" s="4">
        <f t="shared" si="35"/>
        <v>1.5075587871388407</v>
      </c>
      <c r="F111" s="6">
        <v>42644</v>
      </c>
      <c r="G111" s="10">
        <f t="shared" si="30"/>
        <v>113.71772147</v>
      </c>
      <c r="H111" s="10">
        <f t="shared" si="31"/>
        <v>114.34348594638899</v>
      </c>
      <c r="I111" s="10"/>
      <c r="J111" s="10"/>
      <c r="K111" s="10"/>
      <c r="L111" s="19">
        <f t="shared" si="39"/>
        <v>10</v>
      </c>
      <c r="M111" s="19">
        <f t="shared" si="36"/>
        <v>106</v>
      </c>
      <c r="N111" s="14">
        <f t="shared" si="32"/>
        <v>107.43864031372159</v>
      </c>
      <c r="P111" s="10">
        <f t="shared" si="33"/>
        <v>6.2790811562784086</v>
      </c>
      <c r="Q111" s="26">
        <f t="shared" si="44"/>
        <v>10</v>
      </c>
      <c r="R111" s="10">
        <f t="shared" si="43"/>
        <v>-0.35945998219534003</v>
      </c>
      <c r="S111" s="29">
        <f t="shared" si="34"/>
        <v>114.07718145219535</v>
      </c>
      <c r="U111" s="12">
        <f t="shared" si="41"/>
        <v>6.2131257906374859</v>
      </c>
      <c r="V111" s="12">
        <f t="shared" si="42"/>
        <v>6.2339897168304681</v>
      </c>
    </row>
    <row r="112" spans="1:22" ht="14" x14ac:dyDescent="0.15">
      <c r="A112" s="1" t="s">
        <v>111</v>
      </c>
      <c r="B112" s="4">
        <v>120.40448519</v>
      </c>
      <c r="C112" s="4">
        <v>113.09227949522899</v>
      </c>
      <c r="D112" s="4">
        <f t="shared" si="35"/>
        <v>-1.0942524979049906</v>
      </c>
      <c r="F112" s="6">
        <v>42675</v>
      </c>
      <c r="G112" s="10">
        <f t="shared" si="30"/>
        <v>120.40448519</v>
      </c>
      <c r="H112" s="10">
        <f t="shared" si="31"/>
        <v>113.09227949522899</v>
      </c>
      <c r="I112" s="10"/>
      <c r="J112" s="10"/>
      <c r="K112" s="10"/>
      <c r="L112" s="19">
        <f t="shared" si="39"/>
        <v>11</v>
      </c>
      <c r="M112" s="19">
        <f t="shared" si="36"/>
        <v>107</v>
      </c>
      <c r="N112" s="14">
        <f t="shared" si="32"/>
        <v>107.58395564599672</v>
      </c>
      <c r="P112" s="10">
        <f t="shared" si="33"/>
        <v>12.820529544003278</v>
      </c>
      <c r="Q112" s="26">
        <f t="shared" si="44"/>
        <v>11</v>
      </c>
      <c r="R112" s="10">
        <f t="shared" si="43"/>
        <v>5.5409647193756797</v>
      </c>
      <c r="S112" s="29">
        <f t="shared" si="34"/>
        <v>114.86352047062432</v>
      </c>
      <c r="U112" s="12">
        <f t="shared" si="41"/>
        <v>7.0866550221579283</v>
      </c>
      <c r="V112" s="12">
        <f t="shared" si="42"/>
        <v>6.7385539775042913</v>
      </c>
    </row>
    <row r="113" spans="1:22" ht="14" x14ac:dyDescent="0.15">
      <c r="A113" s="1" t="s">
        <v>112</v>
      </c>
      <c r="B113" s="4">
        <v>140.08266710999999</v>
      </c>
      <c r="C113" s="4">
        <v>113.313791887505</v>
      </c>
      <c r="D113" s="4">
        <f t="shared" si="35"/>
        <v>0.19586871293486574</v>
      </c>
      <c r="F113" s="6">
        <v>42705</v>
      </c>
      <c r="G113" s="10">
        <f t="shared" si="30"/>
        <v>140.08266710999999</v>
      </c>
      <c r="H113" s="10">
        <f t="shared" si="31"/>
        <v>113.313791887505</v>
      </c>
      <c r="I113" s="10"/>
      <c r="J113" s="10"/>
      <c r="K113" s="10"/>
      <c r="L113" s="19">
        <f t="shared" si="39"/>
        <v>12</v>
      </c>
      <c r="M113" s="19">
        <f t="shared" si="36"/>
        <v>108</v>
      </c>
      <c r="N113" s="14">
        <f t="shared" si="32"/>
        <v>107.72927097827186</v>
      </c>
      <c r="P113" s="10">
        <f t="shared" si="33"/>
        <v>32.353396131728132</v>
      </c>
      <c r="Q113" s="26">
        <f t="shared" si="44"/>
        <v>12</v>
      </c>
      <c r="R113" s="10">
        <f t="shared" si="43"/>
        <v>24.853651411715934</v>
      </c>
      <c r="S113" s="29">
        <f t="shared" si="34"/>
        <v>115.22901569828406</v>
      </c>
      <c r="U113" s="12">
        <f t="shared" si="41"/>
        <v>6.4472312335654092</v>
      </c>
      <c r="V113" s="12">
        <f t="shared" si="42"/>
        <v>5.2433772239854015</v>
      </c>
    </row>
    <row r="114" spans="1:22" ht="14" x14ac:dyDescent="0.15">
      <c r="A114" s="1" t="s">
        <v>113</v>
      </c>
      <c r="B114" s="4">
        <v>109.89636207</v>
      </c>
      <c r="C114" s="4">
        <v>112.232116909784</v>
      </c>
      <c r="D114" s="4">
        <f t="shared" si="35"/>
        <v>-0.95458369162587653</v>
      </c>
      <c r="F114" s="6">
        <v>42736</v>
      </c>
      <c r="G114" s="10">
        <f t="shared" si="30"/>
        <v>109.89636207</v>
      </c>
      <c r="H114" s="10">
        <f t="shared" si="31"/>
        <v>112.232116909784</v>
      </c>
      <c r="I114" s="10"/>
      <c r="J114" s="10"/>
      <c r="K114" s="10"/>
      <c r="L114" s="19">
        <f t="shared" si="39"/>
        <v>1</v>
      </c>
      <c r="M114" s="19">
        <f t="shared" si="36"/>
        <v>109</v>
      </c>
      <c r="N114" s="14">
        <f t="shared" si="32"/>
        <v>107.87458631054699</v>
      </c>
      <c r="P114" s="10">
        <f t="shared" si="33"/>
        <v>2.021775759453007</v>
      </c>
      <c r="Q114" s="26">
        <v>1</v>
      </c>
      <c r="R114" s="10">
        <f t="shared" si="43"/>
        <v>-1.0247562337215956</v>
      </c>
      <c r="S114" s="29">
        <f t="shared" si="34"/>
        <v>110.92111830372158</v>
      </c>
      <c r="U114" s="12">
        <f t="shared" si="41"/>
        <v>2.6530168642287633</v>
      </c>
      <c r="V114" s="12">
        <f t="shared" si="42"/>
        <v>2.6784181928437789</v>
      </c>
    </row>
    <row r="115" spans="1:22" ht="14" x14ac:dyDescent="0.15">
      <c r="A115" s="1" t="s">
        <v>114</v>
      </c>
      <c r="B115" s="4">
        <v>100.24538887</v>
      </c>
      <c r="C115" s="4">
        <v>112.06794850677601</v>
      </c>
      <c r="D115" s="4">
        <f t="shared" si="35"/>
        <v>-0.14627577874162245</v>
      </c>
      <c r="F115" s="6">
        <v>42767</v>
      </c>
      <c r="G115" s="10">
        <f t="shared" si="30"/>
        <v>100.24538887</v>
      </c>
      <c r="H115" s="10">
        <f t="shared" si="31"/>
        <v>112.06794850677601</v>
      </c>
      <c r="I115" s="10"/>
      <c r="J115" s="10"/>
      <c r="K115" s="10"/>
      <c r="L115" s="19">
        <f t="shared" si="39"/>
        <v>2</v>
      </c>
      <c r="M115" s="19">
        <f t="shared" si="36"/>
        <v>110</v>
      </c>
      <c r="N115" s="14">
        <f t="shared" si="32"/>
        <v>108.01990164282212</v>
      </c>
      <c r="P115" s="10">
        <f t="shared" si="33"/>
        <v>-7.7745127728221206</v>
      </c>
      <c r="Q115" s="26">
        <f>Q114+1</f>
        <v>2</v>
      </c>
      <c r="R115" s="10">
        <f t="shared" si="43"/>
        <v>-8.9257316801481306</v>
      </c>
      <c r="S115" s="29">
        <f t="shared" si="34"/>
        <v>109.17112055014813</v>
      </c>
      <c r="U115" s="12">
        <f t="shared" si="41"/>
        <v>-1.3817926550618864E-2</v>
      </c>
      <c r="V115" s="12">
        <f t="shared" si="42"/>
        <v>-1.5048073359369418E-2</v>
      </c>
    </row>
    <row r="116" spans="1:22" ht="14" x14ac:dyDescent="0.15">
      <c r="A116" s="1" t="s">
        <v>115</v>
      </c>
      <c r="B116" s="4">
        <v>108.21073887</v>
      </c>
      <c r="C116" s="4">
        <v>111.71244846821</v>
      </c>
      <c r="D116" s="4">
        <f t="shared" si="35"/>
        <v>-0.31721829774059573</v>
      </c>
      <c r="F116" s="6">
        <v>42795</v>
      </c>
      <c r="G116" s="10">
        <f t="shared" si="30"/>
        <v>108.21073887</v>
      </c>
      <c r="H116" s="10">
        <f t="shared" si="31"/>
        <v>111.71244846821</v>
      </c>
      <c r="I116" s="10"/>
      <c r="J116" s="10"/>
      <c r="K116" s="10"/>
      <c r="L116" s="19">
        <f t="shared" si="39"/>
        <v>3</v>
      </c>
      <c r="M116" s="19">
        <f t="shared" si="36"/>
        <v>111</v>
      </c>
      <c r="N116" s="14">
        <f t="shared" si="32"/>
        <v>108.16521697509725</v>
      </c>
      <c r="P116" s="10">
        <f t="shared" si="33"/>
        <v>4.5521894902748272E-2</v>
      </c>
      <c r="Q116" s="26">
        <f t="shared" ref="Q116:Q125" si="45">Q115+1</f>
        <v>3</v>
      </c>
      <c r="R116" s="10">
        <f t="shared" si="43"/>
        <v>-2.7223792708848031</v>
      </c>
      <c r="S116" s="29">
        <f t="shared" si="34"/>
        <v>110.9331181408848</v>
      </c>
      <c r="U116" s="12">
        <f t="shared" si="41"/>
        <v>3.3220791790857351</v>
      </c>
      <c r="V116" s="12">
        <f t="shared" si="42"/>
        <v>3.408505197616285</v>
      </c>
    </row>
    <row r="117" spans="1:22" ht="14" x14ac:dyDescent="0.15">
      <c r="A117" s="1" t="s">
        <v>116</v>
      </c>
      <c r="B117" s="4">
        <v>104.04958474</v>
      </c>
      <c r="C117" s="4">
        <v>111.82557793048601</v>
      </c>
      <c r="D117" s="4">
        <f t="shared" si="35"/>
        <v>0.10126844754296815</v>
      </c>
      <c r="F117" s="6">
        <v>42826</v>
      </c>
      <c r="G117" s="10">
        <f t="shared" si="30"/>
        <v>104.04958474</v>
      </c>
      <c r="H117" s="10">
        <f t="shared" si="31"/>
        <v>111.82557793048601</v>
      </c>
      <c r="I117" s="10"/>
      <c r="J117" s="10"/>
      <c r="K117" s="10"/>
      <c r="L117" s="19">
        <f t="shared" si="39"/>
        <v>4</v>
      </c>
      <c r="M117" s="19">
        <f t="shared" si="36"/>
        <v>112</v>
      </c>
      <c r="N117" s="14">
        <f t="shared" si="32"/>
        <v>108.31053230737238</v>
      </c>
      <c r="P117" s="10">
        <f t="shared" si="33"/>
        <v>-4.2609475673723836</v>
      </c>
      <c r="Q117" s="26">
        <f t="shared" si="45"/>
        <v>4</v>
      </c>
      <c r="R117" s="10">
        <f t="shared" si="43"/>
        <v>-7.0845778993137793</v>
      </c>
      <c r="S117" s="29">
        <f t="shared" si="34"/>
        <v>111.13416263931379</v>
      </c>
      <c r="U117" s="12">
        <f t="shared" si="41"/>
        <v>-0.61096887167170211</v>
      </c>
      <c r="V117" s="12">
        <f t="shared" si="42"/>
        <v>-0.65229745711536946</v>
      </c>
    </row>
    <row r="118" spans="1:22" ht="14" x14ac:dyDescent="0.15">
      <c r="A118" s="1" t="s">
        <v>117</v>
      </c>
      <c r="B118" s="4">
        <v>110.79149379</v>
      </c>
      <c r="C118" s="4">
        <v>111.68676200607401</v>
      </c>
      <c r="D118" s="4">
        <f t="shared" si="35"/>
        <v>-0.12413611177426453</v>
      </c>
      <c r="F118" s="6">
        <v>42856</v>
      </c>
      <c r="G118" s="10">
        <f t="shared" si="30"/>
        <v>110.79149379</v>
      </c>
      <c r="H118" s="10">
        <f t="shared" si="31"/>
        <v>111.68676200607401</v>
      </c>
      <c r="I118" s="10"/>
      <c r="J118" s="10"/>
      <c r="K118" s="10"/>
      <c r="L118" s="19">
        <f t="shared" si="39"/>
        <v>5</v>
      </c>
      <c r="M118" s="19">
        <f t="shared" si="36"/>
        <v>113</v>
      </c>
      <c r="N118" s="14">
        <f t="shared" si="32"/>
        <v>108.45584763964752</v>
      </c>
      <c r="P118" s="10">
        <f t="shared" si="33"/>
        <v>2.3356461503524883</v>
      </c>
      <c r="Q118" s="26">
        <f t="shared" si="45"/>
        <v>5</v>
      </c>
      <c r="R118" s="10">
        <f t="shared" si="43"/>
        <v>-1.9996955923581434</v>
      </c>
      <c r="S118" s="29">
        <f t="shared" si="34"/>
        <v>112.79118938235814</v>
      </c>
      <c r="U118" s="12">
        <f t="shared" si="41"/>
        <v>1.7197445729013605</v>
      </c>
      <c r="V118" s="12">
        <f t="shared" si="42"/>
        <v>1.7513281638120937</v>
      </c>
    </row>
    <row r="119" spans="1:22" ht="14" x14ac:dyDescent="0.15">
      <c r="A119" s="1" t="s">
        <v>118</v>
      </c>
      <c r="B119" s="4">
        <v>109.80567593000001</v>
      </c>
      <c r="C119" s="4">
        <v>111.466024640893</v>
      </c>
      <c r="D119" s="4">
        <f t="shared" si="35"/>
        <v>-0.19763968550633448</v>
      </c>
      <c r="F119" s="6">
        <v>42887</v>
      </c>
      <c r="G119" s="10">
        <f t="shared" si="30"/>
        <v>109.80567593000001</v>
      </c>
      <c r="H119" s="10">
        <f t="shared" si="31"/>
        <v>111.466024640893</v>
      </c>
      <c r="I119" s="10"/>
      <c r="J119" s="10"/>
      <c r="K119" s="10"/>
      <c r="L119" s="19">
        <f t="shared" si="39"/>
        <v>6</v>
      </c>
      <c r="M119" s="19">
        <f t="shared" si="36"/>
        <v>114</v>
      </c>
      <c r="N119" s="14">
        <f t="shared" si="32"/>
        <v>108.60116297192265</v>
      </c>
      <c r="P119" s="10">
        <f t="shared" si="33"/>
        <v>1.204512958077359</v>
      </c>
      <c r="Q119" s="26">
        <f t="shared" si="45"/>
        <v>6</v>
      </c>
      <c r="R119" s="10">
        <f t="shared" si="43"/>
        <v>-2.5406146615563516</v>
      </c>
      <c r="S119" s="29">
        <f t="shared" si="34"/>
        <v>112.34629059155635</v>
      </c>
      <c r="U119" s="12">
        <f t="shared" si="41"/>
        <v>-0.27884692963079383</v>
      </c>
      <c r="V119" s="12">
        <f t="shared" si="42"/>
        <v>-0.28528030882122302</v>
      </c>
    </row>
    <row r="120" spans="1:22" ht="14" x14ac:dyDescent="0.15">
      <c r="A120" s="1" t="s">
        <v>119</v>
      </c>
      <c r="B120" s="4">
        <v>111.35353635</v>
      </c>
      <c r="C120" s="4">
        <v>111.645957996086</v>
      </c>
      <c r="D120" s="4">
        <f t="shared" si="35"/>
        <v>0.16142439435935518</v>
      </c>
      <c r="F120" s="6">
        <v>42917</v>
      </c>
      <c r="G120" s="10">
        <f t="shared" si="30"/>
        <v>111.35353635</v>
      </c>
      <c r="H120" s="10">
        <f t="shared" si="31"/>
        <v>111.645957996086</v>
      </c>
      <c r="I120" s="10"/>
      <c r="J120" s="10"/>
      <c r="K120" s="10"/>
      <c r="L120" s="19">
        <f t="shared" si="39"/>
        <v>7</v>
      </c>
      <c r="M120" s="19">
        <f t="shared" si="36"/>
        <v>115</v>
      </c>
      <c r="N120" s="14">
        <f t="shared" si="32"/>
        <v>108.74647830419778</v>
      </c>
      <c r="P120" s="10">
        <f t="shared" si="33"/>
        <v>2.6070580458022192</v>
      </c>
      <c r="Q120" s="26">
        <f t="shared" si="45"/>
        <v>7</v>
      </c>
      <c r="R120" s="10">
        <f t="shared" si="43"/>
        <v>-0.30120467229302289</v>
      </c>
      <c r="S120" s="29">
        <f t="shared" si="34"/>
        <v>111.65474102229302</v>
      </c>
      <c r="U120" s="12">
        <f t="shared" si="41"/>
        <v>-6.1148881043027181E-3</v>
      </c>
      <c r="V120" s="12">
        <f t="shared" si="42"/>
        <v>-6.1314274976354E-3</v>
      </c>
    </row>
    <row r="121" spans="1:22" ht="14" x14ac:dyDescent="0.15">
      <c r="A121" s="1" t="s">
        <v>120</v>
      </c>
      <c r="B121" s="4">
        <v>111.29458175000001</v>
      </c>
      <c r="C121" s="4">
        <v>111.103062369629</v>
      </c>
      <c r="D121" s="4">
        <f t="shared" si="35"/>
        <v>-0.48626536616401816</v>
      </c>
      <c r="F121" s="6">
        <v>42948</v>
      </c>
      <c r="G121" s="10">
        <f t="shared" si="30"/>
        <v>111.29458175000001</v>
      </c>
      <c r="H121" s="10">
        <f t="shared" si="31"/>
        <v>111.103062369629</v>
      </c>
      <c r="I121" s="10"/>
      <c r="J121" s="10"/>
      <c r="K121" s="10"/>
      <c r="L121" s="19">
        <f t="shared" si="39"/>
        <v>8</v>
      </c>
      <c r="M121" s="19">
        <f t="shared" si="36"/>
        <v>116</v>
      </c>
      <c r="N121" s="14">
        <f t="shared" si="32"/>
        <v>108.89179363647291</v>
      </c>
      <c r="P121" s="10">
        <f t="shared" si="33"/>
        <v>2.4027881135270945</v>
      </c>
      <c r="Q121" s="26">
        <f t="shared" si="45"/>
        <v>8</v>
      </c>
      <c r="R121" s="10">
        <f t="shared" si="43"/>
        <v>0.16441914081646411</v>
      </c>
      <c r="S121" s="29">
        <f t="shared" si="34"/>
        <v>111.13016260918354</v>
      </c>
      <c r="U121" s="12">
        <f t="shared" si="41"/>
        <v>-1.2856372091071266</v>
      </c>
      <c r="V121" s="12">
        <f t="shared" si="42"/>
        <v>-1.2837622777121194</v>
      </c>
    </row>
    <row r="122" spans="1:22" ht="14" x14ac:dyDescent="0.15">
      <c r="A122" s="1" t="s">
        <v>121</v>
      </c>
      <c r="B122" s="4">
        <v>104.76930126000001</v>
      </c>
      <c r="C122" s="4">
        <v>110.290045829132</v>
      </c>
      <c r="D122" s="4">
        <f t="shared" si="35"/>
        <v>-0.73176789474278525</v>
      </c>
      <c r="F122" s="6">
        <v>42979</v>
      </c>
      <c r="G122" s="10">
        <f t="shared" si="30"/>
        <v>104.76930126000001</v>
      </c>
      <c r="H122" s="10">
        <f t="shared" si="31"/>
        <v>110.290045829132</v>
      </c>
      <c r="I122" s="10"/>
      <c r="J122" s="10"/>
      <c r="K122" s="10"/>
      <c r="L122" s="19">
        <f t="shared" si="39"/>
        <v>9</v>
      </c>
      <c r="M122" s="19">
        <f t="shared" si="36"/>
        <v>117</v>
      </c>
      <c r="N122" s="14">
        <f t="shared" si="32"/>
        <v>109.03710896874804</v>
      </c>
      <c r="P122" s="10">
        <f t="shared" si="33"/>
        <v>-4.2678077087480375</v>
      </c>
      <c r="Q122" s="26">
        <f t="shared" si="45"/>
        <v>9</v>
      </c>
      <c r="R122" s="10">
        <f t="shared" si="43"/>
        <v>-5.5217878768432866</v>
      </c>
      <c r="S122" s="29">
        <f t="shared" si="34"/>
        <v>110.2910891368433</v>
      </c>
      <c r="U122" s="12">
        <f t="shared" si="41"/>
        <v>-1.724901787274169</v>
      </c>
      <c r="V122" s="12">
        <f t="shared" si="42"/>
        <v>-1.8141622006636826</v>
      </c>
    </row>
    <row r="123" spans="1:22" ht="14" x14ac:dyDescent="0.15">
      <c r="A123" s="1" t="s">
        <v>122</v>
      </c>
      <c r="B123" s="4">
        <v>111.10278683</v>
      </c>
      <c r="C123" s="4">
        <v>111.540745686265</v>
      </c>
      <c r="D123" s="4">
        <f t="shared" si="35"/>
        <v>1.1340097356298706</v>
      </c>
      <c r="F123" s="6">
        <v>43009</v>
      </c>
      <c r="G123" s="10">
        <f t="shared" si="30"/>
        <v>111.10278683</v>
      </c>
      <c r="H123" s="10">
        <f t="shared" si="31"/>
        <v>111.540745686265</v>
      </c>
      <c r="I123" s="10"/>
      <c r="J123" s="10"/>
      <c r="K123" s="10"/>
      <c r="L123" s="19">
        <f t="shared" si="39"/>
        <v>10</v>
      </c>
      <c r="M123" s="19">
        <f t="shared" si="36"/>
        <v>118</v>
      </c>
      <c r="N123" s="14">
        <f t="shared" si="32"/>
        <v>109.18242430102318</v>
      </c>
      <c r="P123" s="10">
        <f t="shared" si="33"/>
        <v>1.920362528976824</v>
      </c>
      <c r="Q123" s="26">
        <f t="shared" si="45"/>
        <v>10</v>
      </c>
      <c r="R123" s="10">
        <f t="shared" si="43"/>
        <v>-0.35945998219534003</v>
      </c>
      <c r="S123" s="29">
        <f t="shared" si="34"/>
        <v>111.46224681219535</v>
      </c>
      <c r="U123" s="12">
        <f t="shared" si="41"/>
        <v>-2.2922503928586302</v>
      </c>
      <c r="V123" s="12">
        <f t="shared" si="42"/>
        <v>-2.2994961613699294</v>
      </c>
    </row>
    <row r="124" spans="1:22" ht="14" x14ac:dyDescent="0.15">
      <c r="A124" s="1" t="s">
        <v>123</v>
      </c>
      <c r="B124" s="4">
        <v>118.2611971</v>
      </c>
      <c r="C124" s="4">
        <v>110.68065097842501</v>
      </c>
      <c r="D124" s="4">
        <f t="shared" si="35"/>
        <v>-0.77110360213944462</v>
      </c>
      <c r="F124" s="6">
        <v>43040</v>
      </c>
      <c r="G124" s="10">
        <f t="shared" si="30"/>
        <v>118.2611971</v>
      </c>
      <c r="H124" s="10">
        <f t="shared" si="31"/>
        <v>110.68065097842501</v>
      </c>
      <c r="I124" s="10"/>
      <c r="J124" s="10"/>
      <c r="K124" s="10"/>
      <c r="L124" s="19">
        <f t="shared" si="39"/>
        <v>11</v>
      </c>
      <c r="M124" s="19">
        <f t="shared" si="36"/>
        <v>119</v>
      </c>
      <c r="N124" s="14">
        <f t="shared" si="32"/>
        <v>109.32773963329831</v>
      </c>
      <c r="P124" s="10">
        <f t="shared" si="33"/>
        <v>8.9334574667016966</v>
      </c>
      <c r="Q124" s="26">
        <f t="shared" si="45"/>
        <v>11</v>
      </c>
      <c r="R124" s="10">
        <f t="shared" si="43"/>
        <v>5.5409647193756797</v>
      </c>
      <c r="S124" s="29">
        <f t="shared" si="34"/>
        <v>112.72023238062432</v>
      </c>
      <c r="U124" s="12">
        <f t="shared" si="41"/>
        <v>-1.8659432352572947</v>
      </c>
      <c r="V124" s="12">
        <f t="shared" si="42"/>
        <v>-1.7800732976166578</v>
      </c>
    </row>
    <row r="125" spans="1:22" ht="14" x14ac:dyDescent="0.15">
      <c r="A125" s="1" t="s">
        <v>124</v>
      </c>
      <c r="B125" s="4">
        <v>137.26505838</v>
      </c>
      <c r="C125" s="4">
        <v>111.806767018264</v>
      </c>
      <c r="D125" s="4">
        <f t="shared" si="35"/>
        <v>1.0174461659594902</v>
      </c>
      <c r="F125" s="6">
        <v>43070</v>
      </c>
      <c r="G125" s="10">
        <f t="shared" si="30"/>
        <v>137.26505838</v>
      </c>
      <c r="H125" s="10">
        <f t="shared" si="31"/>
        <v>111.806767018264</v>
      </c>
      <c r="I125" s="11" t="s">
        <v>171</v>
      </c>
      <c r="J125" s="11" t="s">
        <v>172</v>
      </c>
      <c r="K125" s="11"/>
      <c r="L125" s="19">
        <f t="shared" si="39"/>
        <v>12</v>
      </c>
      <c r="M125" s="19">
        <f t="shared" si="36"/>
        <v>120</v>
      </c>
      <c r="N125" s="14">
        <f t="shared" si="32"/>
        <v>109.47305496557344</v>
      </c>
      <c r="P125" s="10">
        <f t="shared" si="33"/>
        <v>27.79200341442656</v>
      </c>
      <c r="Q125" s="26">
        <f t="shared" si="45"/>
        <v>12</v>
      </c>
      <c r="R125" s="10">
        <f t="shared" si="43"/>
        <v>24.853651411715934</v>
      </c>
      <c r="S125" s="29">
        <f t="shared" si="34"/>
        <v>112.41140696828407</v>
      </c>
      <c r="U125" s="12">
        <f t="shared" si="41"/>
        <v>-2.4452250268088949</v>
      </c>
      <c r="V125" s="12">
        <f t="shared" si="42"/>
        <v>-2.011389980023337</v>
      </c>
    </row>
    <row r="126" spans="1:22" ht="14" x14ac:dyDescent="0.15">
      <c r="A126" s="1" t="s">
        <v>125</v>
      </c>
      <c r="B126" s="4">
        <v>109.7446379</v>
      </c>
      <c r="C126" s="4">
        <v>111.812834624251</v>
      </c>
      <c r="D126" s="4">
        <f t="shared" si="35"/>
        <v>5.4268682914360156E-3</v>
      </c>
      <c r="F126" s="6">
        <v>43101</v>
      </c>
      <c r="G126" s="10">
        <f t="shared" si="30"/>
        <v>109.7446379</v>
      </c>
      <c r="H126" s="10">
        <f t="shared" si="31"/>
        <v>111.812834624251</v>
      </c>
      <c r="I126" s="12">
        <f>((G126/G125)-1)*100</f>
        <v>-20.049108494758649</v>
      </c>
      <c r="J126" s="12">
        <f>((G126/G114)-1)*100</f>
        <v>-0.13806113973395817</v>
      </c>
      <c r="K126" s="12">
        <f>((H126/H125)-1)*100</f>
        <v>5.4268682914360156E-3</v>
      </c>
      <c r="L126" s="19">
        <f t="shared" si="39"/>
        <v>1</v>
      </c>
      <c r="M126" s="19">
        <f t="shared" si="36"/>
        <v>121</v>
      </c>
      <c r="N126" s="14">
        <f t="shared" si="32"/>
        <v>109.61837029784857</v>
      </c>
      <c r="P126" s="10">
        <f t="shared" si="33"/>
        <v>0.12626760215142951</v>
      </c>
      <c r="Q126" s="26">
        <v>1</v>
      </c>
      <c r="R126" s="10">
        <f t="shared" si="43"/>
        <v>-1.0247562337215956</v>
      </c>
      <c r="S126" s="29">
        <f t="shared" si="34"/>
        <v>110.76939413372159</v>
      </c>
      <c r="U126" s="12">
        <f t="shared" si="41"/>
        <v>-0.13678564760277734</v>
      </c>
      <c r="V126" s="12">
        <f t="shared" si="42"/>
        <v>-0.13806113973395817</v>
      </c>
    </row>
    <row r="127" spans="1:22" ht="14" x14ac:dyDescent="0.15">
      <c r="A127" s="1" t="s">
        <v>126</v>
      </c>
      <c r="B127" s="4">
        <v>100.09334214</v>
      </c>
      <c r="C127" s="4">
        <v>111.97196099913501</v>
      </c>
      <c r="D127" s="4">
        <f t="shared" si="35"/>
        <v>0.14231494570258185</v>
      </c>
      <c r="F127" s="6">
        <v>43132</v>
      </c>
      <c r="G127" s="10">
        <f t="shared" si="30"/>
        <v>100.09334214</v>
      </c>
      <c r="H127" s="10">
        <f t="shared" si="31"/>
        <v>111.97196099913501</v>
      </c>
      <c r="I127" s="10"/>
      <c r="J127" s="10"/>
      <c r="K127" s="10"/>
      <c r="L127" s="19">
        <f t="shared" si="39"/>
        <v>2</v>
      </c>
      <c r="M127" s="19">
        <f t="shared" si="36"/>
        <v>122</v>
      </c>
      <c r="N127" s="14">
        <f t="shared" si="32"/>
        <v>109.7636856301237</v>
      </c>
      <c r="P127" s="10">
        <f t="shared" si="33"/>
        <v>-9.6703434901236989</v>
      </c>
      <c r="Q127" s="26">
        <f>Q126+1</f>
        <v>2</v>
      </c>
      <c r="R127" s="10">
        <f t="shared" si="43"/>
        <v>-8.9257316801481306</v>
      </c>
      <c r="S127" s="29">
        <f t="shared" si="34"/>
        <v>109.01907382014814</v>
      </c>
      <c r="U127" s="12">
        <f t="shared" si="41"/>
        <v>-0.13927376510727285</v>
      </c>
      <c r="V127" s="12">
        <f t="shared" si="42"/>
        <v>-0.1516745375661821</v>
      </c>
    </row>
    <row r="128" spans="1:22" ht="14" x14ac:dyDescent="0.15">
      <c r="A128" s="1" t="s">
        <v>127</v>
      </c>
      <c r="B128" s="4">
        <v>109.11081430999999</v>
      </c>
      <c r="C128" s="4">
        <v>114.24782441400799</v>
      </c>
      <c r="D128" s="4">
        <f t="shared" si="35"/>
        <v>2.03252974634478</v>
      </c>
      <c r="F128" s="6">
        <v>43160</v>
      </c>
      <c r="G128" s="10">
        <f t="shared" si="30"/>
        <v>109.11081430999999</v>
      </c>
      <c r="H128" s="10">
        <f t="shared" si="31"/>
        <v>114.24782441400799</v>
      </c>
      <c r="I128" s="10"/>
      <c r="J128" s="10"/>
      <c r="K128" s="10"/>
      <c r="L128" s="19">
        <f t="shared" si="39"/>
        <v>3</v>
      </c>
      <c r="M128" s="19">
        <f t="shared" si="36"/>
        <v>123</v>
      </c>
      <c r="N128" s="14">
        <f t="shared" si="32"/>
        <v>109.90900096239884</v>
      </c>
      <c r="P128" s="10">
        <f t="shared" si="33"/>
        <v>-0.79818665239884012</v>
      </c>
      <c r="Q128" s="26">
        <f t="shared" ref="Q128:Q137" si="46">Q127+1</f>
        <v>3</v>
      </c>
      <c r="R128" s="10">
        <f t="shared" si="43"/>
        <v>-2.7223792708848031</v>
      </c>
      <c r="S128" s="29">
        <f t="shared" si="34"/>
        <v>111.8331935808848</v>
      </c>
      <c r="U128" s="12">
        <f t="shared" si="41"/>
        <v>0.81136765565077429</v>
      </c>
      <c r="V128" s="12">
        <f t="shared" si="42"/>
        <v>0.83178014437301773</v>
      </c>
    </row>
    <row r="129" spans="1:22" ht="14" x14ac:dyDescent="0.15">
      <c r="A129" s="1" t="s">
        <v>128</v>
      </c>
      <c r="B129" s="4">
        <v>106.74266107</v>
      </c>
      <c r="C129" s="4">
        <v>113.186815165626</v>
      </c>
      <c r="D129" s="4">
        <f t="shared" si="35"/>
        <v>-0.92869098717988097</v>
      </c>
      <c r="F129" s="6">
        <v>43191</v>
      </c>
      <c r="G129" s="10">
        <f t="shared" si="30"/>
        <v>106.74266107</v>
      </c>
      <c r="H129" s="10">
        <f t="shared" si="31"/>
        <v>113.186815165626</v>
      </c>
      <c r="I129" s="10"/>
      <c r="J129" s="10"/>
      <c r="K129" s="10"/>
      <c r="L129" s="19">
        <f t="shared" si="39"/>
        <v>4</v>
      </c>
      <c r="M129" s="19">
        <f t="shared" si="36"/>
        <v>124</v>
      </c>
      <c r="N129" s="14">
        <f t="shared" si="32"/>
        <v>110.05431629467397</v>
      </c>
      <c r="P129" s="10">
        <f t="shared" si="33"/>
        <v>-3.3116552246739701</v>
      </c>
      <c r="Q129" s="26">
        <f t="shared" si="46"/>
        <v>4</v>
      </c>
      <c r="R129" s="10">
        <f t="shared" si="43"/>
        <v>-7.0845778993137793</v>
      </c>
      <c r="S129" s="29">
        <f t="shared" si="34"/>
        <v>113.82723896931378</v>
      </c>
      <c r="U129" s="12">
        <f t="shared" si="41"/>
        <v>2.4232659571480131</v>
      </c>
      <c r="V129" s="12">
        <f t="shared" si="42"/>
        <v>2.5882624488406059</v>
      </c>
    </row>
    <row r="130" spans="1:22" ht="14" x14ac:dyDescent="0.15">
      <c r="A130" s="1" t="s">
        <v>129</v>
      </c>
      <c r="B130" s="4">
        <v>112.74428561000001</v>
      </c>
      <c r="C130" s="4">
        <v>113.467311584329</v>
      </c>
      <c r="D130" s="4">
        <f t="shared" si="35"/>
        <v>0.24781721995847938</v>
      </c>
      <c r="F130" s="6">
        <v>43221</v>
      </c>
      <c r="G130" s="10">
        <f t="shared" si="30"/>
        <v>112.74428561000001</v>
      </c>
      <c r="H130" s="10">
        <f t="shared" si="31"/>
        <v>113.467311584329</v>
      </c>
      <c r="I130" s="10"/>
      <c r="J130" s="10"/>
      <c r="K130" s="10"/>
      <c r="L130" s="19">
        <f t="shared" si="39"/>
        <v>5</v>
      </c>
      <c r="M130" s="19">
        <f t="shared" si="36"/>
        <v>125</v>
      </c>
      <c r="N130" s="14">
        <f t="shared" si="32"/>
        <v>110.1996316269491</v>
      </c>
      <c r="P130" s="10">
        <f t="shared" si="33"/>
        <v>2.5446539830509067</v>
      </c>
      <c r="Q130" s="26">
        <f t="shared" si="46"/>
        <v>5</v>
      </c>
      <c r="R130" s="10">
        <f t="shared" si="43"/>
        <v>-1.9996955923581434</v>
      </c>
      <c r="S130" s="29">
        <f t="shared" si="34"/>
        <v>114.74398120235814</v>
      </c>
      <c r="U130" s="12">
        <f t="shared" si="41"/>
        <v>1.7313336535357493</v>
      </c>
      <c r="V130" s="12">
        <f t="shared" si="42"/>
        <v>1.7625828059520732</v>
      </c>
    </row>
    <row r="131" spans="1:22" ht="14" x14ac:dyDescent="0.15">
      <c r="A131" s="1" t="s">
        <v>130</v>
      </c>
      <c r="B131" s="4">
        <v>112.31532761</v>
      </c>
      <c r="C131" s="4">
        <v>114.130780783432</v>
      </c>
      <c r="D131" s="4">
        <f t="shared" si="35"/>
        <v>0.58472276274028623</v>
      </c>
      <c r="F131" s="6">
        <v>43252</v>
      </c>
      <c r="G131" s="10">
        <f t="shared" si="30"/>
        <v>112.31532761</v>
      </c>
      <c r="H131" s="10">
        <f t="shared" si="31"/>
        <v>114.130780783432</v>
      </c>
      <c r="I131" s="10"/>
      <c r="J131" s="10"/>
      <c r="K131" s="10"/>
      <c r="L131" s="19">
        <f t="shared" si="39"/>
        <v>6</v>
      </c>
      <c r="M131" s="19">
        <f t="shared" si="36"/>
        <v>126</v>
      </c>
      <c r="N131" s="14">
        <f t="shared" si="32"/>
        <v>110.34494695922423</v>
      </c>
      <c r="P131" s="10">
        <f t="shared" si="33"/>
        <v>1.9703806507757662</v>
      </c>
      <c r="Q131" s="26">
        <f t="shared" si="46"/>
        <v>6</v>
      </c>
      <c r="R131" s="10">
        <f t="shared" si="43"/>
        <v>-2.5406146615563516</v>
      </c>
      <c r="S131" s="29">
        <f t="shared" si="34"/>
        <v>114.85594227155634</v>
      </c>
      <c r="U131" s="12">
        <f t="shared" si="41"/>
        <v>2.2338536206095272</v>
      </c>
      <c r="V131" s="12">
        <f t="shared" si="42"/>
        <v>2.2855391205823139</v>
      </c>
    </row>
    <row r="132" spans="1:22" ht="14" x14ac:dyDescent="0.15">
      <c r="A132" s="1" t="s">
        <v>131</v>
      </c>
      <c r="B132" s="4">
        <v>113.63951958</v>
      </c>
      <c r="C132" s="4">
        <v>113.95158504379999</v>
      </c>
      <c r="D132" s="4">
        <f t="shared" si="35"/>
        <v>-0.15700912444648329</v>
      </c>
      <c r="F132" s="6">
        <v>43282</v>
      </c>
      <c r="G132" s="10">
        <f t="shared" si="30"/>
        <v>113.63951958</v>
      </c>
      <c r="H132" s="10">
        <f t="shared" si="31"/>
        <v>113.95158504379999</v>
      </c>
      <c r="I132" s="10"/>
      <c r="J132" s="10"/>
      <c r="K132" s="10"/>
      <c r="L132" s="19">
        <f t="shared" si="39"/>
        <v>7</v>
      </c>
      <c r="M132" s="19">
        <f t="shared" si="36"/>
        <v>127</v>
      </c>
      <c r="N132" s="14">
        <f t="shared" si="32"/>
        <v>110.49026229149936</v>
      </c>
      <c r="P132" s="10">
        <f t="shared" si="33"/>
        <v>3.1492572885006354</v>
      </c>
      <c r="Q132" s="26">
        <f t="shared" si="46"/>
        <v>7</v>
      </c>
      <c r="R132" s="10">
        <f t="shared" si="43"/>
        <v>-0.30120467229302289</v>
      </c>
      <c r="S132" s="29">
        <f t="shared" si="34"/>
        <v>113.94072425229302</v>
      </c>
      <c r="U132" s="12">
        <f t="shared" si="41"/>
        <v>2.0473678135562334</v>
      </c>
      <c r="V132" s="12">
        <f t="shared" si="42"/>
        <v>2.0529058213426099</v>
      </c>
    </row>
    <row r="133" spans="1:22" ht="14" x14ac:dyDescent="0.15">
      <c r="A133" s="1" t="s">
        <v>132</v>
      </c>
      <c r="B133" s="4">
        <v>113.36940731</v>
      </c>
      <c r="C133" s="4">
        <v>113.440966702346</v>
      </c>
      <c r="D133" s="4">
        <f t="shared" si="35"/>
        <v>-0.44810113107046634</v>
      </c>
      <c r="F133" s="6">
        <v>43313</v>
      </c>
      <c r="G133" s="10">
        <f t="shared" si="30"/>
        <v>113.36940731</v>
      </c>
      <c r="H133" s="10">
        <f t="shared" si="31"/>
        <v>113.440966702346</v>
      </c>
      <c r="I133" s="10"/>
      <c r="J133" s="10"/>
      <c r="K133" s="10"/>
      <c r="L133" s="19">
        <f t="shared" si="39"/>
        <v>8</v>
      </c>
      <c r="M133" s="19">
        <f t="shared" si="36"/>
        <v>128</v>
      </c>
      <c r="N133" s="14">
        <f t="shared" si="32"/>
        <v>110.63557762377449</v>
      </c>
      <c r="P133" s="10">
        <f t="shared" si="33"/>
        <v>2.7338296862255049</v>
      </c>
      <c r="Q133" s="26">
        <f t="shared" si="46"/>
        <v>8</v>
      </c>
      <c r="R133" s="10">
        <f t="shared" si="43"/>
        <v>0.16441914081646411</v>
      </c>
      <c r="S133" s="29">
        <f t="shared" si="34"/>
        <v>113.20498816918354</v>
      </c>
      <c r="U133" s="12">
        <f t="shared" si="41"/>
        <v>1.8670228777551756</v>
      </c>
      <c r="V133" s="12">
        <f t="shared" si="42"/>
        <v>1.864264663540105</v>
      </c>
    </row>
    <row r="134" spans="1:22" ht="14" x14ac:dyDescent="0.15">
      <c r="A134" s="1" t="s">
        <v>133</v>
      </c>
      <c r="B134" s="4">
        <v>107.67345184</v>
      </c>
      <c r="C134" s="4">
        <v>113.69331873449001</v>
      </c>
      <c r="D134" s="4">
        <f t="shared" si="35"/>
        <v>0.22245229345245754</v>
      </c>
      <c r="F134" s="6">
        <v>43344</v>
      </c>
      <c r="G134" s="10">
        <f t="shared" si="30"/>
        <v>107.67345184</v>
      </c>
      <c r="H134" s="10">
        <f t="shared" si="31"/>
        <v>113.69331873449001</v>
      </c>
      <c r="I134" s="10"/>
      <c r="J134" s="10"/>
      <c r="K134" s="10"/>
      <c r="L134" s="19">
        <f t="shared" si="39"/>
        <v>9</v>
      </c>
      <c r="M134" s="19">
        <f t="shared" si="36"/>
        <v>129</v>
      </c>
      <c r="N134" s="14">
        <f t="shared" si="32"/>
        <v>110.78089295604963</v>
      </c>
      <c r="P134" s="10">
        <f t="shared" si="33"/>
        <v>-3.1074411160496282</v>
      </c>
      <c r="Q134" s="26">
        <f t="shared" si="46"/>
        <v>9</v>
      </c>
      <c r="R134" s="10">
        <f t="shared" ref="R134:R162" si="47">AVERAGEIF($L$6:$L$162,$Q134,$P$6:$P$162)</f>
        <v>-5.5217878768432866</v>
      </c>
      <c r="S134" s="29">
        <f t="shared" si="34"/>
        <v>113.19523971684329</v>
      </c>
      <c r="U134" s="12">
        <f t="shared" si="41"/>
        <v>2.6331688287135169</v>
      </c>
      <c r="V134" s="12">
        <f t="shared" si="42"/>
        <v>2.7719480277843322</v>
      </c>
    </row>
    <row r="135" spans="1:22" ht="14" x14ac:dyDescent="0.15">
      <c r="A135" s="1" t="s">
        <v>134</v>
      </c>
      <c r="B135" s="4">
        <v>113.97377806</v>
      </c>
      <c r="C135" s="4">
        <v>114.084250649403</v>
      </c>
      <c r="D135" s="4">
        <f t="shared" si="35"/>
        <v>0.34384774696034626</v>
      </c>
      <c r="F135" s="6">
        <v>43374</v>
      </c>
      <c r="G135" s="10">
        <f t="shared" ref="G135:G162" si="48">B135</f>
        <v>113.97377806</v>
      </c>
      <c r="H135" s="10">
        <f t="shared" ref="H135:H162" si="49">C135</f>
        <v>114.084250649403</v>
      </c>
      <c r="I135" s="10"/>
      <c r="J135" s="10"/>
      <c r="K135" s="10"/>
      <c r="L135" s="19">
        <f t="shared" si="39"/>
        <v>10</v>
      </c>
      <c r="M135" s="19">
        <f t="shared" si="36"/>
        <v>130</v>
      </c>
      <c r="N135" s="14">
        <f t="shared" ref="N135:N162" si="50">$O$3+($O$4*M135)</f>
        <v>110.92620828832476</v>
      </c>
      <c r="P135" s="10">
        <f t="shared" ref="P135:P162" si="51">G135-N135</f>
        <v>3.0475697716752421</v>
      </c>
      <c r="Q135" s="26">
        <f t="shared" si="46"/>
        <v>10</v>
      </c>
      <c r="R135" s="10">
        <f t="shared" si="47"/>
        <v>-0.35945998219534003</v>
      </c>
      <c r="S135" s="29">
        <f t="shared" ref="S135:S162" si="52">G135-R135</f>
        <v>114.33323804219535</v>
      </c>
      <c r="U135" s="12">
        <f t="shared" si="41"/>
        <v>2.575752160134881</v>
      </c>
      <c r="V135" s="12">
        <f t="shared" si="42"/>
        <v>2.5840857029022501</v>
      </c>
    </row>
    <row r="136" spans="1:22" ht="14" x14ac:dyDescent="0.15">
      <c r="A136" s="1" t="s">
        <v>135</v>
      </c>
      <c r="B136" s="4">
        <v>122.67431436</v>
      </c>
      <c r="C136" s="4">
        <v>113.843916675793</v>
      </c>
      <c r="D136" s="4">
        <f t="shared" ref="D136:D162" si="53">((C136/C135)-1)*100</f>
        <v>-0.21066358611460112</v>
      </c>
      <c r="F136" s="6">
        <v>43405</v>
      </c>
      <c r="G136" s="10">
        <f t="shared" si="48"/>
        <v>122.67431436</v>
      </c>
      <c r="H136" s="10">
        <f t="shared" si="49"/>
        <v>113.843916675793</v>
      </c>
      <c r="I136" s="10"/>
      <c r="J136" s="10"/>
      <c r="K136" s="10"/>
      <c r="L136" s="19">
        <f t="shared" si="39"/>
        <v>11</v>
      </c>
      <c r="M136" s="19">
        <f t="shared" ref="M136:M162" si="54">M135+1</f>
        <v>131</v>
      </c>
      <c r="N136" s="14">
        <f t="shared" si="50"/>
        <v>111.07152362059989</v>
      </c>
      <c r="P136" s="10">
        <f t="shared" si="51"/>
        <v>11.602790739400106</v>
      </c>
      <c r="Q136" s="26">
        <f t="shared" si="46"/>
        <v>11</v>
      </c>
      <c r="R136" s="10">
        <f t="shared" si="47"/>
        <v>5.5409647193756797</v>
      </c>
      <c r="S136" s="29">
        <f t="shared" si="52"/>
        <v>117.13334964062432</v>
      </c>
      <c r="U136" s="12">
        <f t="shared" si="41"/>
        <v>3.915106602245233</v>
      </c>
      <c r="V136" s="12">
        <f t="shared" si="42"/>
        <v>3.7316697008134669</v>
      </c>
    </row>
    <row r="137" spans="1:22" ht="14" x14ac:dyDescent="0.15">
      <c r="A137" s="1" t="s">
        <v>136</v>
      </c>
      <c r="B137" s="4">
        <v>136.35559658</v>
      </c>
      <c r="C137" s="4">
        <v>111.332623677973</v>
      </c>
      <c r="D137" s="4">
        <f t="shared" si="53"/>
        <v>-2.205908818976865</v>
      </c>
      <c r="F137" s="6">
        <v>43435</v>
      </c>
      <c r="G137" s="10">
        <f t="shared" si="48"/>
        <v>136.35559658</v>
      </c>
      <c r="H137" s="10">
        <f t="shared" si="49"/>
        <v>111.332623677973</v>
      </c>
      <c r="I137" s="11" t="s">
        <v>171</v>
      </c>
      <c r="J137" s="11" t="s">
        <v>172</v>
      </c>
      <c r="K137" s="11" t="s">
        <v>173</v>
      </c>
      <c r="L137" s="19">
        <f t="shared" si="39"/>
        <v>12</v>
      </c>
      <c r="M137" s="19">
        <f t="shared" si="54"/>
        <v>132</v>
      </c>
      <c r="N137" s="14">
        <f t="shared" si="50"/>
        <v>111.21683895287502</v>
      </c>
      <c r="P137" s="10">
        <f t="shared" si="51"/>
        <v>25.138757627124974</v>
      </c>
      <c r="Q137" s="26">
        <f t="shared" si="46"/>
        <v>12</v>
      </c>
      <c r="R137" s="10">
        <f t="shared" si="47"/>
        <v>24.853651411715934</v>
      </c>
      <c r="S137" s="29">
        <f t="shared" si="52"/>
        <v>111.50194516828407</v>
      </c>
      <c r="U137" s="12">
        <f t="shared" si="41"/>
        <v>-0.80904760871518544</v>
      </c>
      <c r="V137" s="12">
        <f t="shared" si="42"/>
        <v>-0.66255885564283634</v>
      </c>
    </row>
    <row r="138" spans="1:22" ht="14" x14ac:dyDescent="0.15">
      <c r="A138" s="1" t="s">
        <v>137</v>
      </c>
      <c r="B138" s="4">
        <v>112.04407119</v>
      </c>
      <c r="C138" s="4">
        <v>114.255149573876</v>
      </c>
      <c r="D138" s="4">
        <f t="shared" si="53"/>
        <v>2.6250399921916134</v>
      </c>
      <c r="F138" s="6">
        <v>43466</v>
      </c>
      <c r="G138" s="10">
        <f t="shared" si="48"/>
        <v>112.04407119</v>
      </c>
      <c r="H138" s="10">
        <f t="shared" si="49"/>
        <v>114.255149573876</v>
      </c>
      <c r="I138" s="12">
        <f>((G138/G137)-1)*100</f>
        <v>-17.829503151883021</v>
      </c>
      <c r="J138" s="12">
        <f>((G138/G126)-1)*100</f>
        <v>2.095257986176291</v>
      </c>
      <c r="K138" s="12">
        <f>((H138/H137)-1)*100</f>
        <v>2.6250399921916134</v>
      </c>
      <c r="L138" s="19">
        <f t="shared" si="39"/>
        <v>1</v>
      </c>
      <c r="M138" s="19">
        <f t="shared" si="54"/>
        <v>133</v>
      </c>
      <c r="N138" s="14">
        <f t="shared" si="50"/>
        <v>111.36215428515015</v>
      </c>
      <c r="P138" s="10">
        <f t="shared" si="51"/>
        <v>0.68191690484984235</v>
      </c>
      <c r="Q138" s="26">
        <v>1</v>
      </c>
      <c r="R138" s="10">
        <f t="shared" si="47"/>
        <v>-1.0247562337215956</v>
      </c>
      <c r="S138" s="29">
        <f t="shared" si="52"/>
        <v>113.06882742372159</v>
      </c>
      <c r="U138" s="12">
        <f t="shared" si="41"/>
        <v>2.075874214157114</v>
      </c>
      <c r="V138" s="12">
        <f t="shared" si="42"/>
        <v>2.095257986176291</v>
      </c>
    </row>
    <row r="139" spans="1:22" ht="14" x14ac:dyDescent="0.15">
      <c r="A139" s="1" t="s">
        <v>138</v>
      </c>
      <c r="B139" s="4">
        <v>103.22615757</v>
      </c>
      <c r="C139" s="4">
        <v>115.53697034704901</v>
      </c>
      <c r="D139" s="4">
        <f t="shared" si="53"/>
        <v>1.1218932170266926</v>
      </c>
      <c r="F139" s="6">
        <v>43497</v>
      </c>
      <c r="G139" s="10">
        <f t="shared" si="48"/>
        <v>103.22615757</v>
      </c>
      <c r="H139" s="10">
        <f t="shared" si="49"/>
        <v>115.53697034704901</v>
      </c>
      <c r="I139" s="10"/>
      <c r="J139" s="10"/>
      <c r="K139" s="10"/>
      <c r="L139" s="19">
        <f t="shared" si="39"/>
        <v>2</v>
      </c>
      <c r="M139" s="19">
        <f t="shared" si="54"/>
        <v>134</v>
      </c>
      <c r="N139" s="14">
        <f t="shared" si="50"/>
        <v>111.50746961742529</v>
      </c>
      <c r="P139" s="10">
        <f t="shared" si="51"/>
        <v>-8.2813120474252884</v>
      </c>
      <c r="Q139" s="26">
        <f>Q138+1</f>
        <v>2</v>
      </c>
      <c r="R139" s="10">
        <f t="shared" si="47"/>
        <v>-8.9257316801481306</v>
      </c>
      <c r="S139" s="29">
        <f t="shared" si="52"/>
        <v>112.15188925014813</v>
      </c>
      <c r="U139" s="12">
        <f t="shared" si="41"/>
        <v>2.8736397404809155</v>
      </c>
      <c r="V139" s="12">
        <f t="shared" si="42"/>
        <v>3.1298939200353093</v>
      </c>
    </row>
    <row r="140" spans="1:22" ht="14" x14ac:dyDescent="0.15">
      <c r="A140" s="1" t="s">
        <v>139</v>
      </c>
      <c r="B140" s="4">
        <v>111.456968</v>
      </c>
      <c r="C140" s="4">
        <v>115.828653386382</v>
      </c>
      <c r="D140" s="4">
        <f t="shared" si="53"/>
        <v>0.25245861861951102</v>
      </c>
      <c r="F140" s="6">
        <v>43525</v>
      </c>
      <c r="G140" s="10">
        <f t="shared" si="48"/>
        <v>111.456968</v>
      </c>
      <c r="H140" s="10">
        <f t="shared" si="49"/>
        <v>115.828653386382</v>
      </c>
      <c r="I140" s="10"/>
      <c r="J140" s="10"/>
      <c r="K140" s="10"/>
      <c r="L140" s="19">
        <f t="shared" si="39"/>
        <v>3</v>
      </c>
      <c r="M140" s="19">
        <f t="shared" si="54"/>
        <v>135</v>
      </c>
      <c r="N140" s="14">
        <f t="shared" si="50"/>
        <v>111.65278494970042</v>
      </c>
      <c r="P140" s="10">
        <f t="shared" si="51"/>
        <v>-0.19581694970041497</v>
      </c>
      <c r="Q140" s="26">
        <f t="shared" ref="Q140:Q149" si="55">Q139+1</f>
        <v>3</v>
      </c>
      <c r="R140" s="10">
        <f t="shared" si="47"/>
        <v>-2.7223792708848031</v>
      </c>
      <c r="S140" s="29">
        <f t="shared" si="52"/>
        <v>114.1793472708848</v>
      </c>
      <c r="U140" s="12">
        <f t="shared" si="41"/>
        <v>2.0979045799162765</v>
      </c>
      <c r="V140" s="12">
        <f t="shared" si="42"/>
        <v>2.1502485384576442</v>
      </c>
    </row>
    <row r="141" spans="1:22" ht="14" x14ac:dyDescent="0.15">
      <c r="A141" s="1" t="s">
        <v>140</v>
      </c>
      <c r="B141" s="4">
        <v>108.39019982000001</v>
      </c>
      <c r="C141" s="4">
        <v>115.873209173475</v>
      </c>
      <c r="D141" s="4">
        <f t="shared" si="53"/>
        <v>3.8466981865337146E-2</v>
      </c>
      <c r="F141" s="6">
        <v>43556</v>
      </c>
      <c r="G141" s="10">
        <f t="shared" si="48"/>
        <v>108.39019982000001</v>
      </c>
      <c r="H141" s="10">
        <f t="shared" si="49"/>
        <v>115.873209173475</v>
      </c>
      <c r="I141" s="10"/>
      <c r="J141" s="10"/>
      <c r="K141" s="10"/>
      <c r="L141" s="19">
        <f t="shared" si="39"/>
        <v>4</v>
      </c>
      <c r="M141" s="19">
        <f t="shared" si="54"/>
        <v>136</v>
      </c>
      <c r="N141" s="14">
        <f t="shared" si="50"/>
        <v>111.79810028197555</v>
      </c>
      <c r="P141" s="10">
        <f t="shared" si="51"/>
        <v>-3.4079004619755437</v>
      </c>
      <c r="Q141" s="26">
        <f t="shared" si="55"/>
        <v>4</v>
      </c>
      <c r="R141" s="10">
        <f t="shared" si="47"/>
        <v>-7.0845778993137793</v>
      </c>
      <c r="S141" s="29">
        <f t="shared" si="52"/>
        <v>115.47477771931379</v>
      </c>
      <c r="U141" s="12">
        <f t="shared" si="41"/>
        <v>1.4474028931195981</v>
      </c>
      <c r="V141" s="12">
        <f t="shared" si="42"/>
        <v>1.5434679382028804</v>
      </c>
    </row>
    <row r="142" spans="1:22" ht="14" x14ac:dyDescent="0.15">
      <c r="A142" s="1" t="s">
        <v>141</v>
      </c>
      <c r="B142" s="4">
        <v>115.87474218</v>
      </c>
      <c r="C142" s="4">
        <v>116.53792985392001</v>
      </c>
      <c r="D142" s="4">
        <f t="shared" si="53"/>
        <v>0.5736620959982508</v>
      </c>
      <c r="F142" s="6">
        <v>43586</v>
      </c>
      <c r="G142" s="10">
        <f t="shared" si="48"/>
        <v>115.87474218</v>
      </c>
      <c r="H142" s="10">
        <f t="shared" si="49"/>
        <v>116.53792985392001</v>
      </c>
      <c r="I142" s="10"/>
      <c r="J142" s="10"/>
      <c r="K142" s="10"/>
      <c r="L142" s="19">
        <f t="shared" si="39"/>
        <v>5</v>
      </c>
      <c r="M142" s="19">
        <f t="shared" si="54"/>
        <v>137</v>
      </c>
      <c r="N142" s="14">
        <f t="shared" si="50"/>
        <v>111.94341561425068</v>
      </c>
      <c r="P142" s="10">
        <f t="shared" si="51"/>
        <v>3.9313265657493162</v>
      </c>
      <c r="Q142" s="26">
        <f t="shared" si="55"/>
        <v>5</v>
      </c>
      <c r="R142" s="10">
        <f t="shared" si="47"/>
        <v>-1.9996955923581434</v>
      </c>
      <c r="S142" s="29">
        <f t="shared" si="52"/>
        <v>117.87443777235814</v>
      </c>
      <c r="U142" s="12">
        <f t="shared" si="41"/>
        <v>2.7282098260816401</v>
      </c>
      <c r="V142" s="12">
        <f t="shared" si="42"/>
        <v>2.776598878659553</v>
      </c>
    </row>
    <row r="143" spans="1:22" ht="14" x14ac:dyDescent="0.15">
      <c r="A143" s="1" t="s">
        <v>142</v>
      </c>
      <c r="B143" s="4">
        <v>113.45209872</v>
      </c>
      <c r="C143" s="4">
        <v>116.211271809545</v>
      </c>
      <c r="D143" s="4">
        <f t="shared" si="53"/>
        <v>-0.28030191096106716</v>
      </c>
      <c r="F143" s="6">
        <v>43617</v>
      </c>
      <c r="G143" s="10">
        <f t="shared" si="48"/>
        <v>113.45209872</v>
      </c>
      <c r="H143" s="10">
        <f t="shared" si="49"/>
        <v>116.211271809545</v>
      </c>
      <c r="I143" s="10"/>
      <c r="J143" s="10"/>
      <c r="K143" s="10"/>
      <c r="L143" s="19">
        <f t="shared" si="39"/>
        <v>6</v>
      </c>
      <c r="M143" s="19">
        <f t="shared" si="54"/>
        <v>138</v>
      </c>
      <c r="N143" s="14">
        <f t="shared" si="50"/>
        <v>112.08873094652581</v>
      </c>
      <c r="P143" s="10">
        <f t="shared" si="51"/>
        <v>1.3633677734741809</v>
      </c>
      <c r="Q143" s="26">
        <f t="shared" si="55"/>
        <v>6</v>
      </c>
      <c r="R143" s="10">
        <f t="shared" si="47"/>
        <v>-2.5406146615563516</v>
      </c>
      <c r="S143" s="29">
        <f t="shared" si="52"/>
        <v>115.99271338155634</v>
      </c>
      <c r="U143" s="12">
        <f t="shared" si="41"/>
        <v>0.98973643637201292</v>
      </c>
      <c r="V143" s="12">
        <f t="shared" si="42"/>
        <v>1.0121246442402532</v>
      </c>
    </row>
    <row r="144" spans="1:22" ht="14" x14ac:dyDescent="0.15">
      <c r="A144" s="1" t="s">
        <v>143</v>
      </c>
      <c r="B144" s="4">
        <v>116.02080970999999</v>
      </c>
      <c r="C144" s="4">
        <v>116.083203045399</v>
      </c>
      <c r="D144" s="4">
        <f t="shared" si="53"/>
        <v>-0.11020339262431955</v>
      </c>
      <c r="F144" s="6">
        <v>43647</v>
      </c>
      <c r="G144" s="10">
        <f t="shared" si="48"/>
        <v>116.02080970999999</v>
      </c>
      <c r="H144" s="10">
        <f t="shared" si="49"/>
        <v>116.083203045399</v>
      </c>
      <c r="I144" s="10"/>
      <c r="J144" s="10"/>
      <c r="K144" s="10"/>
      <c r="L144" s="19">
        <f t="shared" si="39"/>
        <v>7</v>
      </c>
      <c r="M144" s="19">
        <f t="shared" si="54"/>
        <v>139</v>
      </c>
      <c r="N144" s="14">
        <f t="shared" si="50"/>
        <v>112.23404627880095</v>
      </c>
      <c r="P144" s="10">
        <f t="shared" si="51"/>
        <v>3.7867634311990486</v>
      </c>
      <c r="Q144" s="26">
        <f t="shared" si="55"/>
        <v>7</v>
      </c>
      <c r="R144" s="10">
        <f t="shared" si="47"/>
        <v>-0.30120467229302289</v>
      </c>
      <c r="S144" s="29">
        <f t="shared" si="52"/>
        <v>116.32201438229302</v>
      </c>
      <c r="U144" s="12">
        <f t="shared" si="41"/>
        <v>2.0899376808657388</v>
      </c>
      <c r="V144" s="12">
        <f t="shared" si="42"/>
        <v>2.0954771181724396</v>
      </c>
    </row>
    <row r="145" spans="1:22" ht="14" x14ac:dyDescent="0.15">
      <c r="A145" s="1" t="s">
        <v>144</v>
      </c>
      <c r="B145" s="4">
        <v>116.17846547000001</v>
      </c>
      <c r="C145" s="4">
        <v>116.247165854893</v>
      </c>
      <c r="D145" s="4">
        <f t="shared" si="53"/>
        <v>0.1412459384239062</v>
      </c>
      <c r="F145" s="6">
        <v>43678</v>
      </c>
      <c r="G145" s="10">
        <f t="shared" si="48"/>
        <v>116.17846547000001</v>
      </c>
      <c r="H145" s="10">
        <f t="shared" si="49"/>
        <v>116.247165854893</v>
      </c>
      <c r="I145" s="10"/>
      <c r="J145" s="10"/>
      <c r="K145" s="10"/>
      <c r="L145" s="19">
        <f t="shared" si="39"/>
        <v>8</v>
      </c>
      <c r="M145" s="19">
        <f t="shared" si="54"/>
        <v>140</v>
      </c>
      <c r="N145" s="14">
        <f t="shared" si="50"/>
        <v>112.37936161107608</v>
      </c>
      <c r="P145" s="10">
        <f t="shared" si="51"/>
        <v>3.7991038589239281</v>
      </c>
      <c r="Q145" s="26">
        <f t="shared" si="55"/>
        <v>8</v>
      </c>
      <c r="R145" s="10">
        <f t="shared" si="47"/>
        <v>0.16441914081646411</v>
      </c>
      <c r="S145" s="29">
        <f t="shared" si="52"/>
        <v>116.01404632918354</v>
      </c>
      <c r="U145" s="12">
        <f t="shared" si="41"/>
        <v>2.4813907986120709</v>
      </c>
      <c r="V145" s="12">
        <f t="shared" si="42"/>
        <v>2.4777920487127902</v>
      </c>
    </row>
    <row r="146" spans="1:22" ht="14" x14ac:dyDescent="0.15">
      <c r="A146" s="1" t="s">
        <v>145</v>
      </c>
      <c r="B146" s="4">
        <v>110.28604667</v>
      </c>
      <c r="C146" s="4">
        <v>116.033235433331</v>
      </c>
      <c r="D146" s="4">
        <f t="shared" si="53"/>
        <v>-0.18403065570565813</v>
      </c>
      <c r="F146" s="6">
        <v>43709</v>
      </c>
      <c r="G146" s="10">
        <f t="shared" si="48"/>
        <v>110.28604667</v>
      </c>
      <c r="H146" s="10">
        <f t="shared" si="49"/>
        <v>116.033235433331</v>
      </c>
      <c r="I146" s="10"/>
      <c r="J146" s="10"/>
      <c r="K146" s="10"/>
      <c r="L146" s="19">
        <f t="shared" si="39"/>
        <v>9</v>
      </c>
      <c r="M146" s="19">
        <f t="shared" si="54"/>
        <v>141</v>
      </c>
      <c r="N146" s="14">
        <f t="shared" si="50"/>
        <v>112.52467694335121</v>
      </c>
      <c r="P146" s="10">
        <f t="shared" si="51"/>
        <v>-2.2386302733512053</v>
      </c>
      <c r="Q146" s="26">
        <f t="shared" si="55"/>
        <v>9</v>
      </c>
      <c r="R146" s="10">
        <f t="shared" si="47"/>
        <v>-5.5217878768432866</v>
      </c>
      <c r="S146" s="29">
        <f t="shared" si="52"/>
        <v>115.8078345468433</v>
      </c>
      <c r="U146" s="12">
        <f t="shared" si="41"/>
        <v>2.3080430206565028</v>
      </c>
      <c r="V146" s="12">
        <f t="shared" si="42"/>
        <v>2.4264057530933858</v>
      </c>
    </row>
    <row r="147" spans="1:22" ht="14" x14ac:dyDescent="0.15">
      <c r="A147" s="1" t="s">
        <v>146</v>
      </c>
      <c r="B147" s="4">
        <v>114.35715148</v>
      </c>
      <c r="C147" s="4">
        <v>114.577613985978</v>
      </c>
      <c r="D147" s="4">
        <f t="shared" si="53"/>
        <v>-1.2544866493784501</v>
      </c>
      <c r="F147" s="6">
        <v>43739</v>
      </c>
      <c r="G147" s="10">
        <f t="shared" si="48"/>
        <v>114.35715148</v>
      </c>
      <c r="H147" s="10">
        <f t="shared" si="49"/>
        <v>114.577613985978</v>
      </c>
      <c r="I147" s="10"/>
      <c r="J147" s="10"/>
      <c r="K147" s="10"/>
      <c r="L147" s="19">
        <f t="shared" ref="L147:L162" si="56">IF(L146=12,1,L146+1)</f>
        <v>10</v>
      </c>
      <c r="M147" s="19">
        <f t="shared" si="54"/>
        <v>142</v>
      </c>
      <c r="N147" s="14">
        <f t="shared" si="50"/>
        <v>112.66999227562634</v>
      </c>
      <c r="P147" s="10">
        <f t="shared" si="51"/>
        <v>1.687159204373657</v>
      </c>
      <c r="Q147" s="26">
        <f t="shared" si="55"/>
        <v>10</v>
      </c>
      <c r="R147" s="10">
        <f t="shared" si="47"/>
        <v>-0.35945998219534003</v>
      </c>
      <c r="S147" s="29">
        <f t="shared" si="52"/>
        <v>114.71661146219535</v>
      </c>
      <c r="U147" s="12">
        <f t="shared" si="41"/>
        <v>0.33531230862062777</v>
      </c>
      <c r="V147" s="12">
        <f t="shared" si="42"/>
        <v>0.33636984447262819</v>
      </c>
    </row>
    <row r="148" spans="1:22" ht="14" x14ac:dyDescent="0.15">
      <c r="A148" s="1" t="s">
        <v>147</v>
      </c>
      <c r="B148" s="4">
        <v>125.47047221</v>
      </c>
      <c r="C148" s="4">
        <v>115.87391665665299</v>
      </c>
      <c r="D148" s="4">
        <f t="shared" si="53"/>
        <v>1.1313751662114679</v>
      </c>
      <c r="F148" s="6">
        <v>43770</v>
      </c>
      <c r="G148" s="10">
        <f t="shared" si="48"/>
        <v>125.47047221</v>
      </c>
      <c r="H148" s="10">
        <f t="shared" si="49"/>
        <v>115.87391665665299</v>
      </c>
      <c r="I148" s="10"/>
      <c r="J148" s="10"/>
      <c r="K148" s="10"/>
      <c r="L148" s="19">
        <f t="shared" si="56"/>
        <v>11</v>
      </c>
      <c r="M148" s="19">
        <f t="shared" si="54"/>
        <v>143</v>
      </c>
      <c r="N148" s="14">
        <f t="shared" si="50"/>
        <v>112.81530760790147</v>
      </c>
      <c r="P148" s="10">
        <f t="shared" si="51"/>
        <v>12.655164602098523</v>
      </c>
      <c r="Q148" s="26">
        <f t="shared" si="55"/>
        <v>11</v>
      </c>
      <c r="R148" s="10">
        <f t="shared" si="47"/>
        <v>5.5409647193756797</v>
      </c>
      <c r="S148" s="29">
        <f t="shared" si="52"/>
        <v>119.92950749062432</v>
      </c>
      <c r="U148" s="12">
        <f t="shared" si="41"/>
        <v>2.3871577638468144</v>
      </c>
      <c r="V148" s="12">
        <f t="shared" si="42"/>
        <v>2.2793344023056106</v>
      </c>
    </row>
    <row r="149" spans="1:22" ht="14" x14ac:dyDescent="0.15">
      <c r="A149" s="1" t="s">
        <v>148</v>
      </c>
      <c r="B149" s="4">
        <v>140.45142332</v>
      </c>
      <c r="C149" s="4">
        <v>114.642995223529</v>
      </c>
      <c r="D149" s="4">
        <f t="shared" si="53"/>
        <v>-1.0622938005723448</v>
      </c>
      <c r="F149" s="6">
        <v>43800</v>
      </c>
      <c r="G149" s="10">
        <f t="shared" si="48"/>
        <v>140.45142332</v>
      </c>
      <c r="H149" s="10">
        <f t="shared" si="49"/>
        <v>114.642995223529</v>
      </c>
      <c r="I149" s="10"/>
      <c r="J149" s="10"/>
      <c r="K149" s="10"/>
      <c r="L149" s="19">
        <f t="shared" si="56"/>
        <v>12</v>
      </c>
      <c r="M149" s="19">
        <f t="shared" si="54"/>
        <v>144</v>
      </c>
      <c r="N149" s="14">
        <f t="shared" si="50"/>
        <v>112.96062294017661</v>
      </c>
      <c r="P149" s="10">
        <f t="shared" si="51"/>
        <v>27.490800379823398</v>
      </c>
      <c r="Q149" s="26">
        <f t="shared" si="55"/>
        <v>12</v>
      </c>
      <c r="R149" s="10">
        <f t="shared" si="47"/>
        <v>24.853651411715934</v>
      </c>
      <c r="S149" s="29">
        <f t="shared" si="52"/>
        <v>115.59777190828407</v>
      </c>
      <c r="U149" s="12">
        <f t="shared" si="41"/>
        <v>3.6733231279673095</v>
      </c>
      <c r="V149" s="12">
        <f t="shared" si="42"/>
        <v>3.0037833743017606</v>
      </c>
    </row>
    <row r="150" spans="1:22" ht="14" x14ac:dyDescent="0.15">
      <c r="A150" s="1" t="s">
        <v>149</v>
      </c>
      <c r="B150" s="4">
        <v>113.48453969000001</v>
      </c>
      <c r="C150" s="4">
        <v>115.86146768955101</v>
      </c>
      <c r="D150" s="4">
        <f t="shared" si="53"/>
        <v>1.0628407463066036</v>
      </c>
      <c r="F150" s="6">
        <v>43831</v>
      </c>
      <c r="G150" s="10">
        <f t="shared" si="48"/>
        <v>113.48453969000001</v>
      </c>
      <c r="H150" s="10">
        <f t="shared" si="49"/>
        <v>115.86146768955101</v>
      </c>
      <c r="I150" s="10"/>
      <c r="J150" s="10"/>
      <c r="K150" s="10"/>
      <c r="L150" s="19">
        <f t="shared" si="56"/>
        <v>1</v>
      </c>
      <c r="M150" s="19">
        <f t="shared" si="54"/>
        <v>145</v>
      </c>
      <c r="N150" s="14">
        <f t="shared" si="50"/>
        <v>113.10593827245174</v>
      </c>
      <c r="P150" s="10">
        <f t="shared" si="51"/>
        <v>0.3786014175482677</v>
      </c>
      <c r="Q150" s="26">
        <v>1</v>
      </c>
      <c r="R150" s="10">
        <f t="shared" si="47"/>
        <v>-1.0247562337215956</v>
      </c>
      <c r="S150" s="29">
        <f t="shared" si="52"/>
        <v>114.5092959237216</v>
      </c>
      <c r="U150" s="12">
        <f t="shared" si="41"/>
        <v>1.2739749167132608</v>
      </c>
      <c r="V150" s="12">
        <f t="shared" si="42"/>
        <v>1.28562670447534</v>
      </c>
    </row>
    <row r="151" spans="1:22" ht="14" x14ac:dyDescent="0.15">
      <c r="A151" s="1" t="s">
        <v>150</v>
      </c>
      <c r="B151" s="4">
        <v>105.07278298</v>
      </c>
      <c r="C151" s="4">
        <v>114.12068198806899</v>
      </c>
      <c r="D151" s="4">
        <f t="shared" si="53"/>
        <v>-1.5024716466965682</v>
      </c>
      <c r="F151" s="6">
        <v>43862</v>
      </c>
      <c r="G151" s="10">
        <f t="shared" si="48"/>
        <v>105.07278298</v>
      </c>
      <c r="H151" s="10">
        <f t="shared" si="49"/>
        <v>114.12068198806899</v>
      </c>
      <c r="I151" s="10"/>
      <c r="J151" s="10"/>
      <c r="K151" s="10"/>
      <c r="L151" s="19">
        <f t="shared" si="56"/>
        <v>2</v>
      </c>
      <c r="M151" s="19">
        <f t="shared" si="54"/>
        <v>146</v>
      </c>
      <c r="N151" s="14">
        <f t="shared" si="50"/>
        <v>113.25125360472687</v>
      </c>
      <c r="P151" s="10">
        <f t="shared" si="51"/>
        <v>-8.1784706247268701</v>
      </c>
      <c r="Q151" s="26">
        <f>Q150+1</f>
        <v>2</v>
      </c>
      <c r="R151" s="10">
        <f t="shared" si="47"/>
        <v>-8.9257316801481306</v>
      </c>
      <c r="S151" s="29">
        <f t="shared" si="52"/>
        <v>113.99851466014813</v>
      </c>
      <c r="U151" s="12">
        <f t="shared" si="41"/>
        <v>1.6465397260327919</v>
      </c>
      <c r="V151" s="12">
        <f t="shared" si="42"/>
        <v>1.7889122810250457</v>
      </c>
    </row>
    <row r="152" spans="1:22" ht="14" x14ac:dyDescent="0.15">
      <c r="A152" s="1" t="s">
        <v>151</v>
      </c>
      <c r="B152" s="4">
        <v>109.27486179</v>
      </c>
      <c r="C152" s="4">
        <v>113.67177264826699</v>
      </c>
      <c r="D152" s="4">
        <f t="shared" si="53"/>
        <v>-0.39336370233831186</v>
      </c>
      <c r="F152" s="6">
        <v>43891</v>
      </c>
      <c r="G152" s="10">
        <f t="shared" si="48"/>
        <v>109.27486179</v>
      </c>
      <c r="H152" s="10">
        <f t="shared" si="49"/>
        <v>113.67177264826699</v>
      </c>
      <c r="I152" s="10"/>
      <c r="J152" s="10"/>
      <c r="K152" s="10"/>
      <c r="L152" s="19">
        <f t="shared" si="56"/>
        <v>3</v>
      </c>
      <c r="M152" s="19">
        <f t="shared" si="54"/>
        <v>147</v>
      </c>
      <c r="N152" s="14">
        <f t="shared" si="50"/>
        <v>113.396568937002</v>
      </c>
      <c r="P152" s="10">
        <f t="shared" si="51"/>
        <v>-4.1217071470019988</v>
      </c>
      <c r="Q152" s="26">
        <f t="shared" ref="Q152:Q161" si="57">Q151+1</f>
        <v>3</v>
      </c>
      <c r="R152" s="10">
        <f t="shared" si="47"/>
        <v>-2.7223792708848031</v>
      </c>
      <c r="S152" s="29">
        <f t="shared" si="52"/>
        <v>111.9972410608848</v>
      </c>
      <c r="U152" s="12">
        <f t="shared" si="41"/>
        <v>-1.9111216364050998</v>
      </c>
      <c r="V152" s="12">
        <f t="shared" si="42"/>
        <v>-1.957801516725266</v>
      </c>
    </row>
    <row r="153" spans="1:22" ht="14" x14ac:dyDescent="0.15">
      <c r="A153" s="1" t="s">
        <v>152</v>
      </c>
      <c r="B153" s="4">
        <v>82.5576863</v>
      </c>
      <c r="C153" s="4">
        <v>88.568489348075005</v>
      </c>
      <c r="D153" s="4">
        <f t="shared" si="53"/>
        <v>-22.084007942647943</v>
      </c>
      <c r="F153" s="6">
        <v>43922</v>
      </c>
      <c r="G153" s="10">
        <f t="shared" si="48"/>
        <v>82.5576863</v>
      </c>
      <c r="H153" s="10">
        <f t="shared" si="49"/>
        <v>88.568489348075005</v>
      </c>
      <c r="I153" s="10"/>
      <c r="J153" s="10"/>
      <c r="K153" s="10"/>
      <c r="L153" s="19">
        <f t="shared" si="56"/>
        <v>4</v>
      </c>
      <c r="M153" s="19">
        <f t="shared" si="54"/>
        <v>148</v>
      </c>
      <c r="N153" s="14">
        <f t="shared" si="50"/>
        <v>113.54188426927713</v>
      </c>
      <c r="P153" s="10">
        <f t="shared" si="51"/>
        <v>-30.984197969277133</v>
      </c>
      <c r="Q153" s="26">
        <f t="shared" si="57"/>
        <v>4</v>
      </c>
      <c r="R153" s="10">
        <f t="shared" si="47"/>
        <v>-7.0845778993137793</v>
      </c>
      <c r="S153" s="29">
        <f t="shared" si="52"/>
        <v>89.642264199313786</v>
      </c>
      <c r="U153" s="12">
        <f t="shared" si="41"/>
        <v>-22.370697766391434</v>
      </c>
      <c r="V153" s="12">
        <f t="shared" si="42"/>
        <v>-23.832886702763901</v>
      </c>
    </row>
    <row r="154" spans="1:22" ht="14" x14ac:dyDescent="0.15">
      <c r="A154" s="1" t="s">
        <v>153</v>
      </c>
      <c r="B154" s="4">
        <v>88.320624429999995</v>
      </c>
      <c r="C154" s="4">
        <v>89.137303791541001</v>
      </c>
      <c r="D154" s="4">
        <f t="shared" si="53"/>
        <v>0.64223116782600176</v>
      </c>
      <c r="F154" s="6">
        <v>43952</v>
      </c>
      <c r="G154" s="10">
        <f t="shared" si="48"/>
        <v>88.320624429999995</v>
      </c>
      <c r="H154" s="10">
        <f t="shared" si="49"/>
        <v>89.137303791541001</v>
      </c>
      <c r="I154" s="10"/>
      <c r="J154" s="10"/>
      <c r="K154" s="10"/>
      <c r="L154" s="19">
        <f t="shared" si="56"/>
        <v>5</v>
      </c>
      <c r="M154" s="19">
        <f t="shared" si="54"/>
        <v>149</v>
      </c>
      <c r="N154" s="14">
        <f t="shared" si="50"/>
        <v>113.68719960155227</v>
      </c>
      <c r="P154" s="10">
        <f t="shared" si="51"/>
        <v>-25.36657517155227</v>
      </c>
      <c r="Q154" s="26">
        <f t="shared" si="57"/>
        <v>5</v>
      </c>
      <c r="R154" s="10">
        <f t="shared" si="47"/>
        <v>-1.9996955923581434</v>
      </c>
      <c r="S154" s="29">
        <f t="shared" si="52"/>
        <v>90.320320022358132</v>
      </c>
      <c r="U154" s="12">
        <f t="shared" si="41"/>
        <v>-23.375821145559271</v>
      </c>
      <c r="V154" s="12">
        <f t="shared" si="42"/>
        <v>-23.779226802677488</v>
      </c>
    </row>
    <row r="155" spans="1:22" ht="14" x14ac:dyDescent="0.15">
      <c r="A155" s="1" t="s">
        <v>154</v>
      </c>
      <c r="B155" s="4">
        <v>94.530547479999996</v>
      </c>
      <c r="C155" s="4">
        <v>96.263470858481</v>
      </c>
      <c r="D155" s="4">
        <f t="shared" si="53"/>
        <v>7.9945957122569578</v>
      </c>
      <c r="F155" s="6">
        <v>43983</v>
      </c>
      <c r="G155" s="10">
        <f t="shared" si="48"/>
        <v>94.530547479999996</v>
      </c>
      <c r="H155" s="10">
        <f t="shared" si="49"/>
        <v>96.263470858481</v>
      </c>
      <c r="I155" s="10"/>
      <c r="J155" s="10"/>
      <c r="K155" s="10"/>
      <c r="L155" s="19">
        <f t="shared" si="56"/>
        <v>6</v>
      </c>
      <c r="M155" s="19">
        <f t="shared" si="54"/>
        <v>150</v>
      </c>
      <c r="N155" s="14">
        <f t="shared" si="50"/>
        <v>113.8325149338274</v>
      </c>
      <c r="P155" s="10">
        <f t="shared" si="51"/>
        <v>-19.301967453827402</v>
      </c>
      <c r="Q155" s="26">
        <f t="shared" si="57"/>
        <v>6</v>
      </c>
      <c r="R155" s="10">
        <f t="shared" si="47"/>
        <v>-2.5406146615563516</v>
      </c>
      <c r="S155" s="29">
        <f t="shared" si="52"/>
        <v>97.071162141556343</v>
      </c>
      <c r="U155" s="12">
        <f t="shared" si="41"/>
        <v>-16.312706797157016</v>
      </c>
      <c r="V155" s="12">
        <f t="shared" si="42"/>
        <v>-16.678009004221618</v>
      </c>
    </row>
    <row r="156" spans="1:22" ht="14" x14ac:dyDescent="0.15">
      <c r="A156" s="1" t="s">
        <v>155</v>
      </c>
      <c r="B156" s="4">
        <v>101.43871586</v>
      </c>
      <c r="C156" s="4">
        <v>101.599887406734</v>
      </c>
      <c r="D156" s="4">
        <f t="shared" si="53"/>
        <v>5.5435530224109408</v>
      </c>
      <c r="F156" s="6">
        <v>44013</v>
      </c>
      <c r="G156" s="10">
        <f t="shared" si="48"/>
        <v>101.43871586</v>
      </c>
      <c r="H156" s="10">
        <f t="shared" si="49"/>
        <v>101.599887406734</v>
      </c>
      <c r="I156" s="10"/>
      <c r="J156" s="10"/>
      <c r="K156" s="10"/>
      <c r="L156" s="19">
        <f t="shared" si="56"/>
        <v>7</v>
      </c>
      <c r="M156" s="19">
        <f t="shared" si="54"/>
        <v>151</v>
      </c>
      <c r="N156" s="14">
        <f t="shared" si="50"/>
        <v>113.97783026610253</v>
      </c>
      <c r="P156" s="10">
        <f t="shared" si="51"/>
        <v>-12.539114406102527</v>
      </c>
      <c r="Q156" s="26">
        <f t="shared" si="57"/>
        <v>7</v>
      </c>
      <c r="R156" s="10">
        <f t="shared" si="47"/>
        <v>-0.30120467229302289</v>
      </c>
      <c r="S156" s="29">
        <f t="shared" si="52"/>
        <v>101.73992053229303</v>
      </c>
      <c r="U156" s="12">
        <f t="shared" si="41"/>
        <v>-12.535970880005443</v>
      </c>
      <c r="V156" s="12">
        <f t="shared" si="42"/>
        <v>-12.568515843363526</v>
      </c>
    </row>
    <row r="157" spans="1:22" ht="14" x14ac:dyDescent="0.15">
      <c r="A157" s="1" t="s">
        <v>156</v>
      </c>
      <c r="B157" s="4">
        <v>103.66880712</v>
      </c>
      <c r="C157" s="4">
        <v>104.60216730663601</v>
      </c>
      <c r="D157" s="4">
        <f t="shared" si="53"/>
        <v>2.9550031762171303</v>
      </c>
      <c r="F157" s="6">
        <v>44044</v>
      </c>
      <c r="G157" s="10">
        <f t="shared" si="48"/>
        <v>103.66880712</v>
      </c>
      <c r="H157" s="10">
        <f t="shared" si="49"/>
        <v>104.60216730663601</v>
      </c>
      <c r="I157" s="10"/>
      <c r="J157" s="10"/>
      <c r="K157" s="10"/>
      <c r="L157" s="19">
        <f t="shared" si="56"/>
        <v>8</v>
      </c>
      <c r="M157" s="19">
        <f t="shared" si="54"/>
        <v>152</v>
      </c>
      <c r="N157" s="14">
        <f t="shared" si="50"/>
        <v>114.12314559837766</v>
      </c>
      <c r="P157" s="10">
        <f t="shared" si="51"/>
        <v>-10.454338478377665</v>
      </c>
      <c r="Q157" s="26">
        <f t="shared" si="57"/>
        <v>8</v>
      </c>
      <c r="R157" s="10">
        <f t="shared" si="47"/>
        <v>0.16441914081646411</v>
      </c>
      <c r="S157" s="29">
        <f t="shared" si="52"/>
        <v>103.50438797918353</v>
      </c>
      <c r="U157" s="12">
        <f t="shared" si="41"/>
        <v>-10.782882543812445</v>
      </c>
      <c r="V157" s="12">
        <f t="shared" si="42"/>
        <v>-10.767622295054579</v>
      </c>
    </row>
    <row r="158" spans="1:22" ht="14" x14ac:dyDescent="0.15">
      <c r="A158" s="1" t="s">
        <v>157</v>
      </c>
      <c r="B158" s="4">
        <v>102.4639804</v>
      </c>
      <c r="C158" s="4">
        <v>106.843938496484</v>
      </c>
      <c r="D158" s="4">
        <f t="shared" si="53"/>
        <v>2.1431402881704642</v>
      </c>
      <c r="F158" s="6">
        <v>44075</v>
      </c>
      <c r="G158" s="10">
        <f t="shared" si="48"/>
        <v>102.4639804</v>
      </c>
      <c r="H158" s="10">
        <f t="shared" si="49"/>
        <v>106.843938496484</v>
      </c>
      <c r="I158" s="10"/>
      <c r="J158" s="10"/>
      <c r="K158" s="10"/>
      <c r="L158" s="19">
        <f t="shared" si="56"/>
        <v>9</v>
      </c>
      <c r="M158" s="19">
        <f t="shared" si="54"/>
        <v>153</v>
      </c>
      <c r="N158" s="14">
        <f t="shared" si="50"/>
        <v>114.26846093065279</v>
      </c>
      <c r="P158" s="10">
        <f t="shared" si="51"/>
        <v>-11.804480530652796</v>
      </c>
      <c r="Q158" s="26">
        <f t="shared" si="57"/>
        <v>9</v>
      </c>
      <c r="R158" s="10">
        <f t="shared" si="47"/>
        <v>-5.5217878768432866</v>
      </c>
      <c r="S158" s="29">
        <f t="shared" si="52"/>
        <v>107.98576827684329</v>
      </c>
      <c r="U158" s="12">
        <f t="shared" si="41"/>
        <v>-6.7543498249559626</v>
      </c>
      <c r="V158" s="12">
        <f t="shared" si="42"/>
        <v>-7.0925257602218235</v>
      </c>
    </row>
    <row r="159" spans="1:22" ht="14" x14ac:dyDescent="0.15">
      <c r="A159" s="1" t="s">
        <v>158</v>
      </c>
      <c r="B159" s="4">
        <v>106.22509458</v>
      </c>
      <c r="C159" s="4">
        <v>106.453938938452</v>
      </c>
      <c r="D159" s="4">
        <f t="shared" si="53"/>
        <v>-0.36501795377454904</v>
      </c>
      <c r="F159" s="6">
        <v>44105</v>
      </c>
      <c r="G159" s="10">
        <f t="shared" si="48"/>
        <v>106.22509458</v>
      </c>
      <c r="H159" s="10">
        <f t="shared" si="49"/>
        <v>106.453938938452</v>
      </c>
      <c r="I159" s="10"/>
      <c r="J159" s="10"/>
      <c r="K159" s="10"/>
      <c r="L159" s="19">
        <f t="shared" si="56"/>
        <v>10</v>
      </c>
      <c r="M159" s="19">
        <f t="shared" si="54"/>
        <v>154</v>
      </c>
      <c r="N159" s="14">
        <f t="shared" si="50"/>
        <v>114.41377626292793</v>
      </c>
      <c r="P159" s="10">
        <f t="shared" si="51"/>
        <v>-8.1886816829279212</v>
      </c>
      <c r="Q159" s="26">
        <f t="shared" si="57"/>
        <v>10</v>
      </c>
      <c r="R159" s="10">
        <f t="shared" si="47"/>
        <v>-0.35945998219534003</v>
      </c>
      <c r="S159" s="29">
        <f t="shared" si="52"/>
        <v>106.58455456219535</v>
      </c>
      <c r="U159" s="12">
        <f t="shared" ref="U159:U162" si="58">((S159/S147)-1)*100</f>
        <v>-7.0888224437137382</v>
      </c>
      <c r="V159" s="12">
        <f t="shared" ref="V159:V162" si="59">((G159/G147)-1)*100</f>
        <v>-7.1111048104606001</v>
      </c>
    </row>
    <row r="160" spans="1:22" ht="14" x14ac:dyDescent="0.15">
      <c r="A160" s="1" t="s">
        <v>159</v>
      </c>
      <c r="B160" s="4">
        <v>119.08655026</v>
      </c>
      <c r="C160" s="4">
        <v>110.395016507649</v>
      </c>
      <c r="D160" s="4">
        <f t="shared" si="53"/>
        <v>3.7021434890028848</v>
      </c>
      <c r="F160" s="6">
        <v>44136</v>
      </c>
      <c r="G160" s="10">
        <f t="shared" si="48"/>
        <v>119.08655026</v>
      </c>
      <c r="H160" s="10">
        <f t="shared" si="49"/>
        <v>110.395016507649</v>
      </c>
      <c r="I160" s="10"/>
      <c r="J160" s="10"/>
      <c r="K160" s="10"/>
      <c r="L160" s="19">
        <f t="shared" si="56"/>
        <v>11</v>
      </c>
      <c r="M160" s="19">
        <f t="shared" si="54"/>
        <v>155</v>
      </c>
      <c r="N160" s="14">
        <f t="shared" si="50"/>
        <v>114.55909159520306</v>
      </c>
      <c r="P160" s="10">
        <f t="shared" si="51"/>
        <v>4.5274586647969386</v>
      </c>
      <c r="Q160" s="26">
        <f t="shared" si="57"/>
        <v>11</v>
      </c>
      <c r="R160" s="10">
        <f t="shared" si="47"/>
        <v>5.5409647193756797</v>
      </c>
      <c r="S160" s="29">
        <f t="shared" si="52"/>
        <v>113.54558554062432</v>
      </c>
      <c r="U160" s="12">
        <f t="shared" si="58"/>
        <v>-5.3230619249387656</v>
      </c>
      <c r="V160" s="12">
        <f t="shared" si="59"/>
        <v>-5.0879875061880959</v>
      </c>
    </row>
    <row r="161" spans="1:22" ht="14" x14ac:dyDescent="0.15">
      <c r="A161" s="1" t="s">
        <v>160</v>
      </c>
      <c r="B161" s="4">
        <v>132.10621914000001</v>
      </c>
      <c r="C161" s="4">
        <v>107.46869883273899</v>
      </c>
      <c r="D161" s="4">
        <f t="shared" si="53"/>
        <v>-2.6507697244714468</v>
      </c>
      <c r="F161" s="6">
        <v>44166</v>
      </c>
      <c r="G161" s="10">
        <f t="shared" si="48"/>
        <v>132.10621914000001</v>
      </c>
      <c r="H161" s="10">
        <f t="shared" si="49"/>
        <v>107.46869883273899</v>
      </c>
      <c r="I161" s="10"/>
      <c r="J161" s="10"/>
      <c r="K161" s="10"/>
      <c r="L161" s="19">
        <f t="shared" si="56"/>
        <v>12</v>
      </c>
      <c r="M161" s="19">
        <f t="shared" si="54"/>
        <v>156</v>
      </c>
      <c r="N161" s="14">
        <f t="shared" si="50"/>
        <v>114.70440692747819</v>
      </c>
      <c r="P161" s="10">
        <f t="shared" si="51"/>
        <v>17.401812212521818</v>
      </c>
      <c r="Q161" s="26">
        <f t="shared" si="57"/>
        <v>12</v>
      </c>
      <c r="R161" s="10">
        <f t="shared" si="47"/>
        <v>24.853651411715934</v>
      </c>
      <c r="S161" s="29">
        <f t="shared" si="52"/>
        <v>107.25256772828408</v>
      </c>
      <c r="U161" s="12">
        <f t="shared" si="58"/>
        <v>-7.2191739012246074</v>
      </c>
      <c r="V161" s="12">
        <f t="shared" si="59"/>
        <v>-5.9417013959243032</v>
      </c>
    </row>
    <row r="162" spans="1:22" ht="14" x14ac:dyDescent="0.15">
      <c r="A162" s="40" t="s">
        <v>161</v>
      </c>
      <c r="B162" s="41">
        <v>104.89848856</v>
      </c>
      <c r="C162" s="41">
        <v>107.549152057383</v>
      </c>
      <c r="D162" s="41">
        <f t="shared" si="53"/>
        <v>7.4862006814857551E-2</v>
      </c>
      <c r="E162" s="42" t="s">
        <v>201</v>
      </c>
      <c r="F162" s="6">
        <v>44197</v>
      </c>
      <c r="G162" s="10">
        <f t="shared" si="48"/>
        <v>104.89848856</v>
      </c>
      <c r="H162" s="10">
        <f t="shared" si="49"/>
        <v>107.549152057383</v>
      </c>
      <c r="I162" s="10"/>
      <c r="J162" s="10"/>
      <c r="K162" s="10"/>
      <c r="L162" s="19">
        <f t="shared" si="56"/>
        <v>1</v>
      </c>
      <c r="M162" s="19">
        <f t="shared" si="54"/>
        <v>157</v>
      </c>
      <c r="N162" s="14">
        <f t="shared" si="50"/>
        <v>114.84972225975332</v>
      </c>
      <c r="P162" s="10">
        <f t="shared" si="51"/>
        <v>-9.9512336997533168</v>
      </c>
      <c r="Q162" s="26">
        <v>1</v>
      </c>
      <c r="R162" s="10">
        <f t="shared" si="47"/>
        <v>-1.0247562337215956</v>
      </c>
      <c r="S162" s="29">
        <f t="shared" si="52"/>
        <v>105.92324479372159</v>
      </c>
      <c r="U162" s="12">
        <f t="shared" si="58"/>
        <v>-7.4981258602091589</v>
      </c>
      <c r="V162" s="12">
        <f t="shared" si="59"/>
        <v>-7.5658333315305137</v>
      </c>
    </row>
    <row r="163" spans="1:22" ht="14" x14ac:dyDescent="0.15">
      <c r="A163" s="36" t="s">
        <v>199</v>
      </c>
      <c r="B163" s="38">
        <f>((B151*(1+(D163/100))))</f>
        <v>107.38438420556</v>
      </c>
      <c r="C163" s="39">
        <f>(C162*(1+(D163/100)))</f>
        <v>109.91523340264543</v>
      </c>
      <c r="D163" s="37">
        <v>2.2000000000000002</v>
      </c>
      <c r="E163" s="12">
        <f>((C163/C151)-1)*100</f>
        <v>-3.6850889007684295</v>
      </c>
      <c r="Q163" s="26"/>
      <c r="R163" s="10"/>
    </row>
    <row r="164" spans="1:22" x14ac:dyDescent="0.15">
      <c r="A164" t="s">
        <v>162</v>
      </c>
      <c r="C164" s="39" t="s">
        <v>200</v>
      </c>
      <c r="Q164" s="26"/>
      <c r="R164" s="10"/>
    </row>
    <row r="165" spans="1:22" x14ac:dyDescent="0.15">
      <c r="A165" t="s">
        <v>163</v>
      </c>
      <c r="Q165" s="26"/>
      <c r="R165" s="10"/>
    </row>
    <row r="166" spans="1:22" x14ac:dyDescent="0.15">
      <c r="Q166" s="26"/>
      <c r="R166" s="10"/>
    </row>
    <row r="167" spans="1:22" x14ac:dyDescent="0.15">
      <c r="A167" t="s">
        <v>164</v>
      </c>
      <c r="Q167" s="26"/>
      <c r="R167" s="10"/>
    </row>
    <row r="168" spans="1:22" x14ac:dyDescent="0.15">
      <c r="Q168" s="26"/>
      <c r="R168" s="10"/>
    </row>
    <row r="169" spans="1:22" x14ac:dyDescent="0.15">
      <c r="Q169" s="26"/>
      <c r="R169" s="10"/>
    </row>
    <row r="170" spans="1:22" x14ac:dyDescent="0.15">
      <c r="Q170" s="26"/>
      <c r="R170" s="10"/>
    </row>
    <row r="171" spans="1:22" x14ac:dyDescent="0.15">
      <c r="Q171" s="26"/>
      <c r="R171" s="10"/>
    </row>
    <row r="172" spans="1:22" x14ac:dyDescent="0.15">
      <c r="Q172" s="26"/>
      <c r="R172" s="10"/>
    </row>
    <row r="173" spans="1:22" x14ac:dyDescent="0.15">
      <c r="Q173" s="26"/>
      <c r="R173" s="10"/>
    </row>
  </sheetData>
  <pageMargins left="0.75" right="0.75" top="1" bottom="1" header="0.5" footer="0.5"/>
  <pageSetup orientation="portrait" horizontalDpi="300" verticalDpi="30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Página 1</vt:lpstr>
    </vt:vector>
  </TitlesOfParts>
  <Company>Instituto Nacional de Información Estadística y Geográfica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 generada del Banco de Información Económica</dc:title>
  <dc:subject>Banco de Información Económica</dc:subject>
  <dc:creator>INEGI</dc:creator>
  <dc:description>Este archivo fue generado en la fecha(del servidor de aplicaciones): 4/19/2021 4:36:58 PM</dc:description>
  <cp:lastModifiedBy>Microsoft Office User</cp:lastModifiedBy>
  <dcterms:created xsi:type="dcterms:W3CDTF">2021-04-19T21:58:46Z</dcterms:created>
  <dcterms:modified xsi:type="dcterms:W3CDTF">2021-04-20T00:47:51Z</dcterms:modified>
</cp:coreProperties>
</file>