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_casillas/Desktop/"/>
    </mc:Choice>
  </mc:AlternateContent>
  <xr:revisionPtr revIDLastSave="0" documentId="13_ncr:1_{54F7864A-C122-7941-A5CE-09227045EA60}" xr6:coauthVersionLast="47" xr6:coauthVersionMax="47" xr10:uidLastSave="{00000000-0000-0000-0000-000000000000}"/>
  <bookViews>
    <workbookView xWindow="8460" yWindow="2660" windowWidth="34060" windowHeight="22280" activeTab="1" xr2:uid="{EBE7C4CE-EEB5-5948-9ADB-BACBA3136E7E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" i="2" l="1"/>
  <c r="F41" i="2"/>
  <c r="F38" i="2"/>
  <c r="E20" i="2"/>
  <c r="C20" i="2"/>
  <c r="C15" i="2"/>
  <c r="B15" i="2"/>
  <c r="I23" i="2" s="1"/>
  <c r="F31" i="2" l="1"/>
  <c r="F50" i="2" s="1"/>
  <c r="B26" i="2"/>
  <c r="G20" i="2"/>
  <c r="E26" i="2" s="1"/>
  <c r="F34" i="2" l="1"/>
  <c r="F49" i="2" s="1"/>
  <c r="H49" i="2" s="1"/>
</calcChain>
</file>

<file path=xl/sharedStrings.xml><?xml version="1.0" encoding="utf-8"?>
<sst xmlns="http://schemas.openxmlformats.org/spreadsheetml/2006/main" count="74" uniqueCount="67">
  <si>
    <t>Cotización</t>
  </si>
  <si>
    <t xml:space="preserve">    Divisa por dólar</t>
  </si>
  <si>
    <t xml:space="preserve">    Dólar por divisa</t>
  </si>
  <si>
    <t>Todas menos el euro, la libra, el dólar Australiano y el dólar Neo-Zelandés</t>
  </si>
  <si>
    <t>El euro, la libra, el dólar Australiano y el dólar Neo-Zelandés</t>
  </si>
  <si>
    <t>Decimales de cotización</t>
  </si>
  <si>
    <t xml:space="preserve">    4 decimales</t>
  </si>
  <si>
    <t xml:space="preserve">    2 decimales</t>
  </si>
  <si>
    <t>Casi todas, con excepción del USD/JPY, USD/CLP, USD/COP (y alguna que otra más)</t>
  </si>
  <si>
    <t>USD/JPY, USD/CLP, USD/COP</t>
  </si>
  <si>
    <t>¿Cómo se escribe el par de divisas?</t>
  </si>
  <si>
    <t>USD/DIV</t>
  </si>
  <si>
    <t>DIV/USD</t>
  </si>
  <si>
    <t>e.g.</t>
  </si>
  <si>
    <t>USD/MXN</t>
  </si>
  <si>
    <t xml:space="preserve">e.g. </t>
  </si>
  <si>
    <t>EUR/USD</t>
  </si>
  <si>
    <t>Convenciones del mercado cambiario (FX o Forex)</t>
  </si>
  <si>
    <t>Hoy:</t>
  </si>
  <si>
    <t>Esquiar:</t>
  </si>
  <si>
    <t>Monto:</t>
  </si>
  <si>
    <t>USD</t>
  </si>
  <si>
    <t>Tipo de cambio:</t>
  </si>
  <si>
    <r>
      <t xml:space="preserve">    Spot (</t>
    </r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Arial Narrow"/>
        <family val="2"/>
      </rPr>
      <t>)</t>
    </r>
  </si>
  <si>
    <r>
      <t xml:space="preserve">    Forward (</t>
    </r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t+1</t>
    </r>
    <r>
      <rPr>
        <sz val="12"/>
        <color theme="1"/>
        <rFont val="Arial Narrow"/>
        <family val="2"/>
      </rPr>
      <t>)</t>
    </r>
  </si>
  <si>
    <r>
      <t>i</t>
    </r>
    <r>
      <rPr>
        <i/>
        <vertAlign val="superscript"/>
        <sz val="12"/>
        <color theme="1"/>
        <rFont val="Times New Roman"/>
        <family val="1"/>
      </rPr>
      <t>USD</t>
    </r>
  </si>
  <si>
    <r>
      <t>i</t>
    </r>
    <r>
      <rPr>
        <i/>
        <vertAlign val="superscript"/>
        <sz val="12"/>
        <color theme="1"/>
        <rFont val="Times New Roman"/>
        <family val="1"/>
      </rPr>
      <t>MXN</t>
    </r>
  </si>
  <si>
    <t>Estas son tasa anuales y</t>
  </si>
  <si>
    <t>en pocentaje</t>
  </si>
  <si>
    <t>Planteamiento con la condición de 'no arbitraje' (o de 'arbitraje')</t>
  </si>
  <si>
    <t>México</t>
  </si>
  <si>
    <t>Estados Unidos</t>
  </si>
  <si>
    <r>
      <t>M</t>
    </r>
    <r>
      <rPr>
        <vertAlign val="subscript"/>
        <sz val="12"/>
        <color theme="1"/>
        <rFont val="Time sN"/>
      </rPr>
      <t>t</t>
    </r>
    <r>
      <rPr>
        <i/>
        <vertAlign val="superscript"/>
        <sz val="12"/>
        <color theme="1"/>
        <rFont val="Time sN"/>
      </rPr>
      <t>USD</t>
    </r>
  </si>
  <si>
    <r>
      <t>M</t>
    </r>
    <r>
      <rPr>
        <vertAlign val="subscript"/>
        <sz val="12"/>
        <color theme="1"/>
        <rFont val="Time sN"/>
      </rPr>
      <t>t+1</t>
    </r>
    <r>
      <rPr>
        <i/>
        <vertAlign val="superscript"/>
        <sz val="12"/>
        <color theme="1"/>
        <rFont val="Time sN"/>
      </rPr>
      <t>USD</t>
    </r>
  </si>
  <si>
    <t>=C15*(1+((E8/100)*((B4-B3)/360)))</t>
  </si>
  <si>
    <r>
      <t>M</t>
    </r>
    <r>
      <rPr>
        <vertAlign val="subscript"/>
        <sz val="12"/>
        <color theme="1"/>
        <rFont val="Time sN"/>
      </rPr>
      <t>t+1</t>
    </r>
    <r>
      <rPr>
        <i/>
        <vertAlign val="superscript"/>
        <sz val="12"/>
        <color theme="1"/>
        <rFont val="Time sN"/>
      </rPr>
      <t xml:space="preserve">USD </t>
    </r>
    <r>
      <rPr>
        <i/>
        <sz val="12"/>
        <color theme="1"/>
        <rFont val="Time sN"/>
      </rPr>
      <t>= M</t>
    </r>
    <r>
      <rPr>
        <i/>
        <vertAlign val="subscript"/>
        <sz val="12"/>
        <color theme="1"/>
        <rFont val="Time sN"/>
      </rPr>
      <t>t</t>
    </r>
    <r>
      <rPr>
        <i/>
        <vertAlign val="superscript"/>
        <sz val="12"/>
        <color theme="1"/>
        <rFont val="Time sN"/>
      </rPr>
      <t>USD</t>
    </r>
    <r>
      <rPr>
        <i/>
        <sz val="12"/>
        <color theme="1"/>
        <rFont val="Time sN"/>
      </rPr>
      <t xml:space="preserve"> </t>
    </r>
    <r>
      <rPr>
        <i/>
        <sz val="12"/>
        <color theme="1"/>
        <rFont val="Arial"/>
        <family val="2"/>
      </rPr>
      <t>x</t>
    </r>
    <r>
      <rPr>
        <i/>
        <sz val="12"/>
        <color theme="1"/>
        <rFont val="Time sN"/>
      </rPr>
      <t xml:space="preserve"> (1+i</t>
    </r>
    <r>
      <rPr>
        <i/>
        <vertAlign val="superscript"/>
        <sz val="12"/>
        <color theme="1"/>
        <rFont val="Time sN"/>
      </rPr>
      <t>USD</t>
    </r>
    <r>
      <rPr>
        <i/>
        <sz val="12"/>
        <color theme="1"/>
        <rFont val="Time sN"/>
      </rPr>
      <t>)</t>
    </r>
  </si>
  <si>
    <r>
      <t>M</t>
    </r>
    <r>
      <rPr>
        <vertAlign val="subscript"/>
        <sz val="12"/>
        <color theme="1"/>
        <rFont val="Time sN"/>
      </rPr>
      <t>t</t>
    </r>
    <r>
      <rPr>
        <vertAlign val="superscript"/>
        <sz val="12"/>
        <color theme="1"/>
        <rFont val="Time sN"/>
      </rPr>
      <t>MXN</t>
    </r>
  </si>
  <si>
    <t>=C20*B7</t>
  </si>
  <si>
    <r>
      <t>M</t>
    </r>
    <r>
      <rPr>
        <vertAlign val="subscript"/>
        <sz val="12"/>
        <color theme="1"/>
        <rFont val="Time sN"/>
      </rPr>
      <t>t+1</t>
    </r>
    <r>
      <rPr>
        <vertAlign val="superscript"/>
        <sz val="12"/>
        <color theme="1"/>
        <rFont val="Time sN"/>
      </rPr>
      <t>MXN</t>
    </r>
  </si>
  <si>
    <t>=E20*(1+((E9/100)*((B4-B3)/360)))</t>
  </si>
  <si>
    <t>Con el</t>
  </si>
  <si>
    <t>forward</t>
  </si>
  <si>
    <r>
      <t>Equipar el monto que tendríamos en dólares invertidos en EE.UU en</t>
    </r>
    <r>
      <rPr>
        <i/>
        <sz val="12"/>
        <color theme="1"/>
        <rFont val="Times New Roman"/>
        <family val="1"/>
      </rPr>
      <t xml:space="preserve"> t+1</t>
    </r>
    <r>
      <rPr>
        <sz val="12"/>
        <color theme="1"/>
        <rFont val="Arial Narrow"/>
        <family val="2"/>
      </rPr>
      <t>:</t>
    </r>
  </si>
  <si>
    <r>
      <t xml:space="preserve">…con lo que obtendríamos en dólares, invirtiendo en México, pero convertidos con el tipo de cambio </t>
    </r>
    <r>
      <rPr>
        <i/>
        <sz val="12"/>
        <color theme="1"/>
        <rFont val="Arial Narrow"/>
        <family val="2"/>
      </rPr>
      <t>forward</t>
    </r>
  </si>
  <si>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t+1</t>
    </r>
  </si>
  <si>
    <t>?</t>
  </si>
  <si>
    <r>
      <t>M</t>
    </r>
    <r>
      <rPr>
        <vertAlign val="subscript"/>
        <sz val="12"/>
        <color theme="1"/>
        <rFont val="Time sN"/>
      </rPr>
      <t>t+1</t>
    </r>
    <r>
      <rPr>
        <i/>
        <vertAlign val="superscript"/>
        <sz val="12"/>
        <color theme="1"/>
        <rFont val="Time sN"/>
      </rPr>
      <t>USD</t>
    </r>
    <r>
      <rPr>
        <i/>
        <sz val="12"/>
        <color theme="1"/>
        <rFont val="Time sN"/>
      </rPr>
      <t xml:space="preserve"> </t>
    </r>
    <r>
      <rPr>
        <sz val="12"/>
        <color theme="1"/>
        <rFont val="Arial"/>
        <family val="2"/>
      </rPr>
      <t>(invertido en México)</t>
    </r>
  </si>
  <si>
    <r>
      <t>M</t>
    </r>
    <r>
      <rPr>
        <vertAlign val="subscript"/>
        <sz val="12"/>
        <color theme="1"/>
        <rFont val="Time sN"/>
      </rPr>
      <t>t+1</t>
    </r>
    <r>
      <rPr>
        <i/>
        <vertAlign val="superscript"/>
        <sz val="12"/>
        <color theme="1"/>
        <rFont val="Time sN"/>
      </rPr>
      <t>USD</t>
    </r>
    <r>
      <rPr>
        <i/>
        <sz val="12"/>
        <color theme="1"/>
        <rFont val="Time sN"/>
      </rPr>
      <t xml:space="preserve"> </t>
    </r>
    <r>
      <rPr>
        <sz val="12"/>
        <color theme="1"/>
        <rFont val="Arial"/>
        <family val="2"/>
      </rPr>
      <t>(invertido en EE.UU.)</t>
    </r>
  </si>
  <si>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t+1</t>
    </r>
    <r>
      <rPr>
        <sz val="12"/>
        <color theme="1"/>
        <rFont val="Times New Roman"/>
        <family val="1"/>
      </rPr>
      <t xml:space="preserve"> = </t>
    </r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</t>
    </r>
    <r>
      <rPr>
        <i/>
        <sz val="12"/>
        <color theme="1"/>
        <rFont val="Symbol"/>
        <charset val="2"/>
      </rPr>
      <t>q</t>
    </r>
    <r>
      <rPr>
        <i/>
        <sz val="12"/>
        <color theme="1"/>
        <rFont val="Times New Roman"/>
        <family val="1"/>
      </rPr>
      <t>f</t>
    </r>
  </si>
  <si>
    <r>
      <rPr>
        <i/>
        <sz val="12"/>
        <color theme="1"/>
        <rFont val="Symbol"/>
        <charset val="2"/>
      </rPr>
      <t>q</t>
    </r>
    <r>
      <rPr>
        <i/>
        <sz val="12"/>
        <color theme="1"/>
        <rFont val="Times New Roman"/>
        <family val="1"/>
      </rPr>
      <t>f</t>
    </r>
    <r>
      <rPr>
        <sz val="12"/>
        <color theme="1"/>
        <rFont val="Times New Roman"/>
        <family val="1"/>
      </rPr>
      <t xml:space="preserve"> </t>
    </r>
    <r>
      <rPr>
        <i/>
        <sz val="12"/>
        <color theme="1"/>
        <rFont val="Times New Roman"/>
        <family val="1"/>
      </rPr>
      <t>= E</t>
    </r>
    <r>
      <rPr>
        <i/>
        <vertAlign val="subscript"/>
        <sz val="12"/>
        <color theme="1"/>
        <rFont val="Times New Roman"/>
        <family val="1"/>
      </rPr>
      <t>t+1</t>
    </r>
    <r>
      <rPr>
        <i/>
        <sz val="12"/>
        <color theme="1"/>
        <rFont val="Times New Roman"/>
        <family val="1"/>
      </rPr>
      <t xml:space="preserve"> - E</t>
    </r>
    <r>
      <rPr>
        <i/>
        <vertAlign val="subscript"/>
        <sz val="12"/>
        <color theme="1"/>
        <rFont val="Times New Roman"/>
        <family val="1"/>
      </rPr>
      <t xml:space="preserve">t </t>
    </r>
  </si>
  <si>
    <r>
      <rPr>
        <i/>
        <sz val="12"/>
        <color theme="1"/>
        <rFont val="Symbol"/>
        <charset val="2"/>
      </rPr>
      <t xml:space="preserve">q </t>
    </r>
    <r>
      <rPr>
        <i/>
        <sz val="12"/>
        <color theme="1"/>
        <rFont val="Times New Roman"/>
        <family val="1"/>
      </rPr>
      <t>= AEF / DIV</t>
    </r>
  </si>
  <si>
    <t>AEF =</t>
  </si>
  <si>
    <t>=(B4-B3)/360</t>
  </si>
  <si>
    <t>DIV =</t>
  </si>
  <si>
    <r>
      <rPr>
        <i/>
        <sz val="12"/>
        <color theme="1"/>
        <rFont val="Times New Roman"/>
        <family val="1"/>
      </rPr>
      <t>f</t>
    </r>
    <r>
      <rPr>
        <sz val="12"/>
        <color theme="1"/>
        <rFont val="Times New Roman"/>
        <family val="1"/>
      </rPr>
      <t xml:space="preserve"> </t>
    </r>
    <r>
      <rPr>
        <i/>
        <sz val="12"/>
        <color theme="1"/>
        <rFont val="Times New Roman"/>
        <family val="1"/>
      </rPr>
      <t>= (1/</t>
    </r>
    <r>
      <rPr>
        <i/>
        <sz val="12"/>
        <color theme="1"/>
        <rFont val="Symbol"/>
        <charset val="2"/>
      </rPr>
      <t>q</t>
    </r>
    <r>
      <rPr>
        <i/>
        <sz val="12"/>
        <color theme="1"/>
        <rFont val="Times New Roman"/>
        <family val="1"/>
      </rPr>
      <t>) (E</t>
    </r>
    <r>
      <rPr>
        <i/>
        <vertAlign val="subscript"/>
        <sz val="12"/>
        <color theme="1"/>
        <rFont val="Times New Roman"/>
        <family val="1"/>
      </rPr>
      <t>t+1</t>
    </r>
    <r>
      <rPr>
        <i/>
        <sz val="12"/>
        <color theme="1"/>
        <rFont val="Times New Roman"/>
        <family val="1"/>
      </rPr>
      <t xml:space="preserve"> - E</t>
    </r>
    <r>
      <rPr>
        <i/>
        <vertAlign val="subscript"/>
        <sz val="12"/>
        <color theme="1"/>
        <rFont val="Times New Roman"/>
        <family val="1"/>
      </rPr>
      <t>t</t>
    </r>
    <r>
      <rPr>
        <i/>
        <sz val="12"/>
        <color theme="1"/>
        <rFont val="Times New Roman"/>
        <family val="1"/>
      </rPr>
      <t>)</t>
    </r>
  </si>
  <si>
    <r>
      <rPr>
        <i/>
        <sz val="12"/>
        <color theme="1"/>
        <rFont val="Times New Roman"/>
        <family val="1"/>
      </rPr>
      <t>f</t>
    </r>
    <r>
      <rPr>
        <sz val="12"/>
        <color theme="1"/>
        <rFont val="Times New Roman"/>
        <family val="1"/>
      </rPr>
      <t xml:space="preserve"> </t>
    </r>
    <r>
      <rPr>
        <i/>
        <sz val="12"/>
        <color theme="1"/>
        <rFont val="Times New Roman"/>
        <family val="1"/>
      </rPr>
      <t>=</t>
    </r>
  </si>
  <si>
    <t>=(1/(F31/F32))*(D26-B7)</t>
  </si>
  <si>
    <r>
      <t xml:space="preserve">¿Cómo obtenemos los puntos </t>
    </r>
    <r>
      <rPr>
        <b/>
        <i/>
        <sz val="12"/>
        <color theme="1"/>
        <rFont val="Arial Narrow"/>
        <family val="2"/>
      </rPr>
      <t>forward</t>
    </r>
    <r>
      <rPr>
        <b/>
        <sz val="12"/>
        <color theme="1"/>
        <rFont val="Arial Narrow"/>
        <family val="2"/>
      </rPr>
      <t>?</t>
    </r>
  </si>
  <si>
    <t>Diferencial de tasas (%-pts)</t>
  </si>
  <si>
    <t>=(((1+(E8/100))/(1+(E9/100))-1))*100</t>
  </si>
  <si>
    <t>Resta 'normal' de tasas:</t>
  </si>
  <si>
    <r>
      <t xml:space="preserve">Calculemos el tipo de cambio </t>
    </r>
    <r>
      <rPr>
        <b/>
        <i/>
        <sz val="12"/>
        <color theme="1"/>
        <rFont val="Arial Narrow"/>
        <family val="2"/>
      </rPr>
      <t xml:space="preserve">forward </t>
    </r>
    <r>
      <rPr>
        <b/>
        <sz val="12"/>
        <color theme="1"/>
        <rFont val="Arial Narrow"/>
        <family val="2"/>
      </rPr>
      <t xml:space="preserve">a partir de los puntos </t>
    </r>
    <r>
      <rPr>
        <b/>
        <i/>
        <sz val="12"/>
        <color theme="1"/>
        <rFont val="Arial Narrow"/>
        <family val="2"/>
      </rPr>
      <t>forward:</t>
    </r>
  </si>
  <si>
    <r>
      <t xml:space="preserve"> </t>
    </r>
    <r>
      <rPr>
        <i/>
        <sz val="12"/>
        <color theme="1"/>
        <rFont val="Times New Roman"/>
        <family val="1"/>
      </rPr>
      <t>E</t>
    </r>
    <r>
      <rPr>
        <vertAlign val="subscript"/>
        <sz val="12"/>
        <color theme="1"/>
        <rFont val="Times New Roman"/>
        <family val="1"/>
      </rPr>
      <t>t</t>
    </r>
  </si>
  <si>
    <r>
      <t xml:space="preserve"> </t>
    </r>
    <r>
      <rPr>
        <i/>
        <sz val="12"/>
        <color theme="1"/>
        <rFont val="Times New Roman"/>
        <family val="1"/>
      </rPr>
      <t>f</t>
    </r>
  </si>
  <si>
    <r>
      <t xml:space="preserve"> </t>
    </r>
    <r>
      <rPr>
        <i/>
        <sz val="12"/>
        <color theme="1"/>
        <rFont val="Symbol"/>
        <charset val="2"/>
      </rPr>
      <t>q</t>
    </r>
  </si>
  <si>
    <t>=F31/F32</t>
  </si>
  <si>
    <t>=C50+(F50*F49)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</si>
</sst>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[$-C0A]dd\-mmm\-yy;@"/>
    <numFmt numFmtId="166" formatCode="0.0000"/>
    <numFmt numFmtId="172" formatCode="0.0"/>
  </numFmts>
  <fonts count="22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theme="1"/>
      <name val="Arial Narrow"/>
      <family val="2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i/>
      <vertAlign val="superscript"/>
      <sz val="12"/>
      <color theme="1"/>
      <name val="Times New Roman"/>
      <family val="1"/>
    </font>
    <font>
      <i/>
      <sz val="12"/>
      <color theme="1"/>
      <name val="Time sN"/>
    </font>
    <font>
      <i/>
      <vertAlign val="superscript"/>
      <sz val="12"/>
      <color theme="1"/>
      <name val="Time sN"/>
    </font>
    <font>
      <i/>
      <vertAlign val="subscript"/>
      <sz val="12"/>
      <color theme="1"/>
      <name val="Time sN"/>
    </font>
    <font>
      <vertAlign val="subscript"/>
      <sz val="12"/>
      <color theme="1"/>
      <name val="Time sN"/>
    </font>
    <font>
      <sz val="12"/>
      <color rgb="FFFF0000"/>
      <name val="Arial Narrow"/>
      <family val="2"/>
    </font>
    <font>
      <i/>
      <sz val="12"/>
      <color theme="1"/>
      <name val="Arial"/>
      <family val="2"/>
    </font>
    <font>
      <vertAlign val="superscript"/>
      <sz val="12"/>
      <color theme="1"/>
      <name val="Time sN"/>
    </font>
    <font>
      <sz val="12"/>
      <color rgb="FF0070C0"/>
      <name val="Arial Narrow"/>
      <family val="2"/>
    </font>
    <font>
      <i/>
      <sz val="12"/>
      <color theme="1"/>
      <name val="Symbol"/>
      <charset val="2"/>
    </font>
    <font>
      <sz val="12"/>
      <color theme="1"/>
      <name val="Times New Roman"/>
      <family val="1"/>
      <charset val="2"/>
    </font>
    <font>
      <i/>
      <vertAlign val="subscript"/>
      <sz val="12"/>
      <color theme="1"/>
      <name val="Times New Roman"/>
      <family val="1"/>
    </font>
    <font>
      <i/>
      <sz val="12"/>
      <color theme="1"/>
      <name val="Times New Roman"/>
      <family val="1"/>
      <charset val="2"/>
    </font>
    <font>
      <b/>
      <i/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3" fontId="2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0" borderId="3" xfId="0" applyFont="1" applyBorder="1"/>
    <xf numFmtId="0" fontId="6" fillId="0" borderId="0" xfId="0" applyFont="1"/>
    <xf numFmtId="0" fontId="6" fillId="0" borderId="2" xfId="0" applyFont="1" applyBorder="1"/>
    <xf numFmtId="3" fontId="1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13" fillId="0" borderId="0" xfId="0" quotePrefix="1" applyNumberFormat="1" applyFont="1" applyAlignment="1">
      <alignment horizontal="center"/>
    </xf>
    <xf numFmtId="3" fontId="13" fillId="0" borderId="0" xfId="0" quotePrefix="1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2" fillId="0" borderId="0" xfId="0" quotePrefix="1" applyFont="1"/>
    <xf numFmtId="0" fontId="13" fillId="0" borderId="0" xfId="0" quotePrefix="1" applyFont="1"/>
    <xf numFmtId="0" fontId="5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6" fontId="16" fillId="2" borderId="3" xfId="0" applyNumberFormat="1" applyFont="1" applyFill="1" applyBorder="1" applyAlignment="1">
      <alignment horizontal="center"/>
    </xf>
    <xf numFmtId="0" fontId="5" fillId="0" borderId="0" xfId="0" applyFont="1" applyBorder="1"/>
    <xf numFmtId="0" fontId="18" fillId="0" borderId="0" xfId="0" applyFont="1" applyBorder="1"/>
    <xf numFmtId="0" fontId="20" fillId="0" borderId="0" xfId="0" applyFont="1" applyBorder="1"/>
    <xf numFmtId="0" fontId="6" fillId="0" borderId="0" xfId="0" applyFont="1" applyBorder="1"/>
    <xf numFmtId="0" fontId="2" fillId="0" borderId="0" xfId="0" quotePrefix="1" applyFont="1" applyAlignment="1">
      <alignment horizontal="center"/>
    </xf>
    <xf numFmtId="0" fontId="13" fillId="0" borderId="0" xfId="0" quotePrefix="1" applyFont="1" applyAlignment="1">
      <alignment horizontal="center"/>
    </xf>
    <xf numFmtId="3" fontId="16" fillId="2" borderId="0" xfId="0" quotePrefix="1" applyNumberFormat="1" applyFont="1" applyFill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72" fontId="13" fillId="0" borderId="0" xfId="0" quotePrefix="1" applyNumberFormat="1" applyFont="1" applyAlignment="1">
      <alignment horizontal="left"/>
    </xf>
    <xf numFmtId="2" fontId="2" fillId="0" borderId="0" xfId="0" quotePrefix="1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166" fontId="13" fillId="0" borderId="0" xfId="0" quotePrefix="1" applyNumberFormat="1" applyFont="1" applyAlignment="1">
      <alignment horizontal="center"/>
    </xf>
    <xf numFmtId="166" fontId="13" fillId="0" borderId="0" xfId="0" quotePrefix="1" applyNumberFormat="1" applyFont="1" applyAlignment="1">
      <alignment horizontal="left"/>
    </xf>
    <xf numFmtId="165" fontId="16" fillId="2" borderId="1" xfId="0" applyNumberFormat="1" applyFont="1" applyFill="1" applyBorder="1"/>
    <xf numFmtId="165" fontId="16" fillId="2" borderId="2" xfId="0" applyNumberFormat="1" applyFont="1" applyFill="1" applyBorder="1"/>
    <xf numFmtId="3" fontId="16" fillId="2" borderId="2" xfId="0" applyNumberFormat="1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21897</xdr:colOff>
      <xdr:row>3</xdr:row>
      <xdr:rowOff>202543</xdr:rowOff>
    </xdr:from>
    <xdr:to>
      <xdr:col>4</xdr:col>
      <xdr:colOff>257284</xdr:colOff>
      <xdr:row>14</xdr:row>
      <xdr:rowOff>10948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16074E9-4B25-B848-B0A5-3A15CD247372}"/>
            </a:ext>
          </a:extLst>
        </xdr:cNvPr>
        <xdr:cNvCxnSpPr/>
      </xdr:nvCxnSpPr>
      <xdr:spPr>
        <a:xfrm flipH="1">
          <a:off x="2731595" y="810172"/>
          <a:ext cx="1215258" cy="216775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810173</xdr:colOff>
      <xdr:row>4</xdr:row>
      <xdr:rowOff>15546</xdr:rowOff>
    </xdr:from>
    <xdr:to>
      <xdr:col>4</xdr:col>
      <xdr:colOff>234512</xdr:colOff>
      <xdr:row>19</xdr:row>
      <xdr:rowOff>5474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BE16B97-313F-BA47-AF35-A97652362442}"/>
            </a:ext>
          </a:extLst>
        </xdr:cNvPr>
        <xdr:cNvCxnSpPr/>
      </xdr:nvCxnSpPr>
      <xdr:spPr>
        <a:xfrm flipH="1">
          <a:off x="2693276" y="825718"/>
          <a:ext cx="1230805" cy="319777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398735</xdr:colOff>
      <xdr:row>15</xdr:row>
      <xdr:rowOff>15546</xdr:rowOff>
    </xdr:from>
    <xdr:to>
      <xdr:col>1</xdr:col>
      <xdr:colOff>410560</xdr:colOff>
      <xdr:row>25</xdr:row>
      <xdr:rowOff>21896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AA504B8-1C00-2547-8C27-0B0C7E73067B}"/>
            </a:ext>
          </a:extLst>
        </xdr:cNvPr>
        <xdr:cNvCxnSpPr/>
      </xdr:nvCxnSpPr>
      <xdr:spPr>
        <a:xfrm>
          <a:off x="1455244" y="3185072"/>
          <a:ext cx="11825" cy="21467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290130</xdr:colOff>
      <xdr:row>35</xdr:row>
      <xdr:rowOff>185682</xdr:rowOff>
    </xdr:from>
    <xdr:to>
      <xdr:col>4</xdr:col>
      <xdr:colOff>640475</xdr:colOff>
      <xdr:row>43</xdr:row>
      <xdr:rowOff>181303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22D460-8F36-344B-9909-4784E6D0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130" y="7575768"/>
          <a:ext cx="4039914" cy="1615966"/>
        </a:xfrm>
        <a:prstGeom prst="rect">
          <a:avLst/>
        </a:prstGeom>
      </xdr:spPr>
    </xdr:pic>
    <xdr:clientData/>
  </xdr:twoCellAnchor>
  <xdr:twoCellAnchor>
    <xdr:from>
      <xdr:col>2</xdr:col>
      <xdr:colOff>104009</xdr:colOff>
      <xdr:row>40</xdr:row>
      <xdr:rowOff>54741</xdr:rowOff>
    </xdr:from>
    <xdr:to>
      <xdr:col>3</xdr:col>
      <xdr:colOff>426983</xdr:colOff>
      <xdr:row>41</xdr:row>
      <xdr:rowOff>93060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93628D24-377C-2B4E-AB52-7AD2E38D346B}"/>
            </a:ext>
          </a:extLst>
        </xdr:cNvPr>
        <xdr:cNvSpPr/>
      </xdr:nvSpPr>
      <xdr:spPr>
        <a:xfrm>
          <a:off x="1987112" y="8457543"/>
          <a:ext cx="1149569" cy="24086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5474</xdr:colOff>
      <xdr:row>38</xdr:row>
      <xdr:rowOff>104008</xdr:rowOff>
    </xdr:from>
    <xdr:to>
      <xdr:col>6</xdr:col>
      <xdr:colOff>421508</xdr:colOff>
      <xdr:row>42</xdr:row>
      <xdr:rowOff>21896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45591A41-1429-FD42-9AB0-6AFC307F93B1}"/>
            </a:ext>
          </a:extLst>
        </xdr:cNvPr>
        <xdr:cNvCxnSpPr/>
      </xdr:nvCxnSpPr>
      <xdr:spPr>
        <a:xfrm>
          <a:off x="4521638" y="8101724"/>
          <a:ext cx="1242629" cy="72806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279181</xdr:colOff>
      <xdr:row>38</xdr:row>
      <xdr:rowOff>114956</xdr:rowOff>
    </xdr:from>
    <xdr:to>
      <xdr:col>6</xdr:col>
      <xdr:colOff>410560</xdr:colOff>
      <xdr:row>41</xdr:row>
      <xdr:rowOff>164224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560777CF-D21A-3B48-B22C-13EFACC597CF}"/>
            </a:ext>
          </a:extLst>
        </xdr:cNvPr>
        <xdr:cNvCxnSpPr/>
      </xdr:nvCxnSpPr>
      <xdr:spPr>
        <a:xfrm flipV="1">
          <a:off x="4795345" y="8112672"/>
          <a:ext cx="957974" cy="65689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420634</xdr:colOff>
      <xdr:row>34</xdr:row>
      <xdr:rowOff>5474</xdr:rowOff>
    </xdr:from>
    <xdr:to>
      <xdr:col>5</xdr:col>
      <xdr:colOff>487198</xdr:colOff>
      <xdr:row>48</xdr:row>
      <xdr:rowOff>10949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B490A89C-55C2-1340-A364-20D8FDBC9F76}"/>
            </a:ext>
          </a:extLst>
        </xdr:cNvPr>
        <xdr:cNvCxnSpPr/>
      </xdr:nvCxnSpPr>
      <xdr:spPr>
        <a:xfrm>
          <a:off x="4936798" y="7193017"/>
          <a:ext cx="66564" cy="28684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2A70-6925-B242-B4C2-98973DF89F54}">
  <dimension ref="B4:F13"/>
  <sheetViews>
    <sheetView zoomScale="217" zoomScaleNormal="217" workbookViewId="0">
      <selection activeCell="A2" sqref="A2"/>
    </sheetView>
  </sheetViews>
  <sheetFormatPr baseColWidth="10" defaultRowHeight="16"/>
  <cols>
    <col min="1" max="1" width="10.83203125" style="1"/>
    <col min="2" max="2" width="14.33203125" style="1" bestFit="1" customWidth="1"/>
    <col min="3" max="16384" width="10.83203125" style="1"/>
  </cols>
  <sheetData>
    <row r="4" spans="2:6">
      <c r="B4" s="2" t="s">
        <v>17</v>
      </c>
    </row>
    <row r="5" spans="2:6">
      <c r="B5" s="1" t="s">
        <v>0</v>
      </c>
    </row>
    <row r="6" spans="2:6">
      <c r="B6" s="1" t="s">
        <v>1</v>
      </c>
      <c r="C6" s="1" t="s">
        <v>3</v>
      </c>
    </row>
    <row r="7" spans="2:6">
      <c r="B7" s="1" t="s">
        <v>2</v>
      </c>
      <c r="C7" s="1" t="s">
        <v>4</v>
      </c>
    </row>
    <row r="8" spans="2:6">
      <c r="B8" s="1" t="s">
        <v>10</v>
      </c>
    </row>
    <row r="9" spans="2:6">
      <c r="B9" s="1" t="s">
        <v>1</v>
      </c>
      <c r="C9" s="3" t="s">
        <v>11</v>
      </c>
      <c r="E9" s="4" t="s">
        <v>13</v>
      </c>
      <c r="F9" s="1" t="s">
        <v>14</v>
      </c>
    </row>
    <row r="10" spans="2:6">
      <c r="B10" s="1" t="s">
        <v>2</v>
      </c>
      <c r="C10" s="3" t="s">
        <v>12</v>
      </c>
      <c r="E10" s="4" t="s">
        <v>15</v>
      </c>
      <c r="F10" s="1" t="s">
        <v>16</v>
      </c>
    </row>
    <row r="11" spans="2:6">
      <c r="B11" s="1" t="s">
        <v>5</v>
      </c>
    </row>
    <row r="12" spans="2:6">
      <c r="B12" s="1" t="s">
        <v>6</v>
      </c>
      <c r="C12" s="1" t="s">
        <v>8</v>
      </c>
    </row>
    <row r="13" spans="2:6">
      <c r="B13" s="1" t="s">
        <v>7</v>
      </c>
      <c r="C13" s="1" t="s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19A57-D0F9-8B48-9DAD-FD6757CB7D6A}">
  <dimension ref="A2:I52"/>
  <sheetViews>
    <sheetView tabSelected="1" zoomScale="232" zoomScaleNormal="232" workbookViewId="0"/>
  </sheetViews>
  <sheetFormatPr baseColWidth="10" defaultRowHeight="16"/>
  <cols>
    <col min="1" max="1" width="13.83203125" style="1" bestFit="1" customWidth="1"/>
    <col min="2" max="3" width="10.83203125" style="1"/>
    <col min="4" max="4" width="12.83203125" style="1" bestFit="1" customWidth="1"/>
    <col min="5" max="16384" width="10.83203125" style="1"/>
  </cols>
  <sheetData>
    <row r="2" spans="1:6">
      <c r="D2" s="6"/>
      <c r="E2" s="6"/>
    </row>
    <row r="3" spans="1:6">
      <c r="A3" s="5" t="s">
        <v>18</v>
      </c>
      <c r="B3" s="36">
        <v>44432</v>
      </c>
      <c r="D3" s="6"/>
      <c r="E3" s="8" t="s">
        <v>21</v>
      </c>
    </row>
    <row r="4" spans="1:6">
      <c r="A4" s="6" t="s">
        <v>19</v>
      </c>
      <c r="B4" s="37">
        <v>44540</v>
      </c>
      <c r="D4" s="6" t="s">
        <v>20</v>
      </c>
      <c r="E4" s="38">
        <v>50000</v>
      </c>
    </row>
    <row r="5" spans="1:6">
      <c r="A5" s="10"/>
      <c r="B5" s="10"/>
    </row>
    <row r="6" spans="1:6">
      <c r="A6" s="6" t="s">
        <v>22</v>
      </c>
      <c r="B6" s="6"/>
      <c r="D6" s="41"/>
      <c r="E6" s="41"/>
      <c r="F6" s="41"/>
    </row>
    <row r="7" spans="1:6" ht="18">
      <c r="A7" s="1" t="s">
        <v>23</v>
      </c>
      <c r="B7" s="30">
        <v>20.215</v>
      </c>
      <c r="D7" s="6"/>
      <c r="E7" s="6"/>
      <c r="F7" s="41"/>
    </row>
    <row r="8" spans="1:6" ht="19">
      <c r="A8" s="6" t="s">
        <v>24</v>
      </c>
      <c r="B8" s="21" t="s">
        <v>45</v>
      </c>
      <c r="D8" s="11" t="s">
        <v>25</v>
      </c>
      <c r="E8" s="39">
        <v>0.25</v>
      </c>
      <c r="F8" s="1" t="s">
        <v>27</v>
      </c>
    </row>
    <row r="9" spans="1:6" ht="18">
      <c r="D9" s="12" t="s">
        <v>26</v>
      </c>
      <c r="E9" s="40">
        <v>4.5</v>
      </c>
      <c r="F9" s="1" t="s">
        <v>28</v>
      </c>
    </row>
    <row r="11" spans="1:6">
      <c r="A11" s="2" t="s">
        <v>29</v>
      </c>
    </row>
    <row r="13" spans="1:6">
      <c r="A13" s="2" t="s">
        <v>31</v>
      </c>
    </row>
    <row r="14" spans="1:6" ht="19">
      <c r="B14" s="14" t="s">
        <v>33</v>
      </c>
      <c r="C14" s="14" t="s">
        <v>32</v>
      </c>
      <c r="E14" s="17" t="s">
        <v>35</v>
      </c>
    </row>
    <row r="15" spans="1:6">
      <c r="B15" s="15">
        <f>C15*(1+((E8/100)*((B4-B3)/360)))</f>
        <v>50037.5</v>
      </c>
      <c r="C15" s="13">
        <f>E4</f>
        <v>50000</v>
      </c>
      <c r="E15" s="16" t="s">
        <v>34</v>
      </c>
    </row>
    <row r="18" spans="1:9">
      <c r="A18" s="2" t="s">
        <v>30</v>
      </c>
    </row>
    <row r="19" spans="1:9" ht="19">
      <c r="B19" s="14" t="s">
        <v>33</v>
      </c>
      <c r="C19" s="14" t="s">
        <v>32</v>
      </c>
      <c r="E19" s="14" t="s">
        <v>36</v>
      </c>
      <c r="G19" s="14" t="s">
        <v>38</v>
      </c>
    </row>
    <row r="20" spans="1:9">
      <c r="B20" s="15" t="s">
        <v>40</v>
      </c>
      <c r="C20" s="13">
        <f>E4</f>
        <v>50000</v>
      </c>
      <c r="E20" s="15">
        <f>C20*B7</f>
        <v>1010750</v>
      </c>
      <c r="F20" s="16" t="s">
        <v>37</v>
      </c>
      <c r="G20" s="15">
        <f>E20*(1+((E9/100)*((B4-B3)/360)))</f>
        <v>1024395.1250000001</v>
      </c>
      <c r="H20" s="19" t="s">
        <v>39</v>
      </c>
    </row>
    <row r="21" spans="1:9">
      <c r="B21" s="15" t="s">
        <v>41</v>
      </c>
    </row>
    <row r="23" spans="1:9" ht="19">
      <c r="C23" s="1" t="s">
        <v>42</v>
      </c>
      <c r="H23" s="14" t="s">
        <v>33</v>
      </c>
      <c r="I23" s="13">
        <f>B15</f>
        <v>50037.5</v>
      </c>
    </row>
    <row r="24" spans="1:9">
      <c r="C24" s="1" t="s">
        <v>43</v>
      </c>
    </row>
    <row r="25" spans="1:9" ht="19">
      <c r="B25" s="17" t="s">
        <v>47</v>
      </c>
      <c r="C25" s="6"/>
      <c r="D25" s="6"/>
      <c r="E25" s="17" t="s">
        <v>46</v>
      </c>
    </row>
    <row r="26" spans="1:9" ht="18">
      <c r="B26" s="7">
        <f>B15</f>
        <v>50037.5</v>
      </c>
      <c r="C26" s="20" t="s">
        <v>44</v>
      </c>
      <c r="D26" s="22">
        <v>20.472343509881366</v>
      </c>
      <c r="E26" s="7">
        <f>G20/D26</f>
        <v>50038.000022105742</v>
      </c>
    </row>
    <row r="28" spans="1:9">
      <c r="A28" s="2" t="s">
        <v>57</v>
      </c>
    </row>
    <row r="29" spans="1:9" ht="18">
      <c r="A29" s="23" t="s">
        <v>48</v>
      </c>
      <c r="B29" s="18"/>
      <c r="C29" s="24" t="s">
        <v>49</v>
      </c>
      <c r="D29" s="18"/>
      <c r="E29" s="23" t="s">
        <v>54</v>
      </c>
    </row>
    <row r="31" spans="1:9">
      <c r="C31" s="25" t="s">
        <v>50</v>
      </c>
      <c r="E31" s="26" t="s">
        <v>51</v>
      </c>
      <c r="F31" s="28">
        <f>(B4-B3)/360</f>
        <v>0.3</v>
      </c>
      <c r="H31" s="28" t="s">
        <v>52</v>
      </c>
    </row>
    <row r="32" spans="1:9">
      <c r="E32" s="26" t="s">
        <v>53</v>
      </c>
      <c r="F32" s="29">
        <v>10000</v>
      </c>
    </row>
    <row r="34" spans="1:8">
      <c r="E34" s="23" t="s">
        <v>55</v>
      </c>
      <c r="F34" s="15">
        <f>(1/(F31/F32))*(D26-B7)</f>
        <v>8578.1169960455372</v>
      </c>
      <c r="H34" s="16" t="s">
        <v>56</v>
      </c>
    </row>
    <row r="37" spans="1:8">
      <c r="F37" s="1" t="s">
        <v>58</v>
      </c>
    </row>
    <row r="38" spans="1:8">
      <c r="F38" s="32">
        <f>(((1+(E8/100))/(1+(E9/100))-1))*100</f>
        <v>-4.0669856459330074</v>
      </c>
      <c r="H38" s="31" t="s">
        <v>59</v>
      </c>
    </row>
    <row r="40" spans="1:8">
      <c r="F40" s="1" t="s">
        <v>60</v>
      </c>
    </row>
    <row r="41" spans="1:8">
      <c r="F41" s="3">
        <f>-E9+E8</f>
        <v>-4.25</v>
      </c>
    </row>
    <row r="46" spans="1:8">
      <c r="A46" s="2" t="s">
        <v>61</v>
      </c>
    </row>
    <row r="47" spans="1:8" ht="18">
      <c r="E47" s="23" t="s">
        <v>48</v>
      </c>
      <c r="H47" s="35" t="s">
        <v>66</v>
      </c>
    </row>
    <row r="49" spans="3:8" ht="18">
      <c r="C49" s="33" t="s">
        <v>62</v>
      </c>
      <c r="D49" s="3"/>
      <c r="E49" s="33" t="s">
        <v>63</v>
      </c>
      <c r="F49" s="7">
        <f>F34</f>
        <v>8578.1169960455372</v>
      </c>
      <c r="G49" s="33" t="s">
        <v>44</v>
      </c>
      <c r="H49" s="34">
        <f>C50+(F50*F49)</f>
        <v>20.472343509881366</v>
      </c>
    </row>
    <row r="50" spans="3:8">
      <c r="C50" s="9">
        <f>B7</f>
        <v>20.215</v>
      </c>
      <c r="E50" s="33" t="s">
        <v>64</v>
      </c>
      <c r="F50" s="27">
        <f>F31/F32</f>
        <v>2.9999999999999997E-5</v>
      </c>
    </row>
    <row r="52" spans="3:8">
      <c r="F52" s="28" t="s">
        <v>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2021-08-25T01:23:01Z</dcterms:created>
  <dcterms:modified xsi:type="dcterms:W3CDTF">2021-08-25T02:04:26Z</dcterms:modified>
</cp:coreProperties>
</file>