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gabrielcasillas/Desktop/"/>
    </mc:Choice>
  </mc:AlternateContent>
  <xr:revisionPtr revIDLastSave="0" documentId="13_ncr:40009_{7AC67DD9-941B-5B44-A77C-2D8B4AA970E8}" xr6:coauthVersionLast="47" xr6:coauthVersionMax="47" xr10:uidLastSave="{00000000-0000-0000-0000-000000000000}"/>
  <bookViews>
    <workbookView xWindow="0" yWindow="2180" windowWidth="23500" windowHeight="14180"/>
  </bookViews>
  <sheets>
    <sheet name="Gráfica" sheetId="8" r:id="rId1"/>
    <sheet name="PIByTC" sheetId="3" r:id="rId2"/>
    <sheet name="PIB_Nominal" sheetId="1" r:id="rId3"/>
    <sheet name="TC" sheetId="2" r:id="rId4"/>
    <sheet name="Captacion" sheetId="4" r:id="rId5"/>
    <sheet name="Crédito" sheetId="5" r:id="rId6"/>
    <sheet name="CV" sheetId="7" r:id="rId7"/>
    <sheet name="INPC" sheetId="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2" i="7" l="1"/>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3" i="7"/>
  <c r="N234" i="7"/>
  <c r="D234" i="7"/>
  <c r="B234" i="7"/>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32" i="5"/>
  <c r="U233" i="5"/>
  <c r="U232" i="5"/>
  <c r="U231" i="5"/>
  <c r="U230" i="5"/>
  <c r="U229" i="5"/>
  <c r="U228" i="5"/>
  <c r="U227" i="5"/>
  <c r="U226" i="5"/>
  <c r="U225" i="5"/>
  <c r="U224" i="5"/>
  <c r="U223" i="5"/>
  <c r="U222" i="5"/>
  <c r="U221" i="5"/>
  <c r="U220" i="5"/>
  <c r="U219" i="5"/>
  <c r="U218" i="5"/>
  <c r="U217" i="5"/>
  <c r="U216" i="5"/>
  <c r="U215" i="5"/>
  <c r="U214" i="5"/>
  <c r="U213" i="5"/>
  <c r="U212" i="5"/>
  <c r="U211" i="5"/>
  <c r="U210" i="5"/>
  <c r="U209" i="5"/>
  <c r="U208" i="5"/>
  <c r="U207" i="5"/>
  <c r="U206" i="5"/>
  <c r="U205" i="5"/>
  <c r="U204" i="5"/>
  <c r="U203" i="5"/>
  <c r="U202" i="5"/>
  <c r="U201" i="5"/>
  <c r="U200" i="5"/>
  <c r="U199" i="5"/>
  <c r="U198" i="5"/>
  <c r="U197" i="5"/>
  <c r="U196" i="5"/>
  <c r="U195" i="5"/>
  <c r="U194" i="5"/>
  <c r="U193" i="5"/>
  <c r="U192" i="5"/>
  <c r="U191" i="5"/>
  <c r="U190" i="5"/>
  <c r="U189" i="5"/>
  <c r="U188" i="5"/>
  <c r="U187" i="5"/>
  <c r="U186" i="5"/>
  <c r="U185" i="5"/>
  <c r="U184" i="5"/>
  <c r="U183" i="5"/>
  <c r="U182" i="5"/>
  <c r="U181" i="5"/>
  <c r="U180" i="5"/>
  <c r="U179" i="5"/>
  <c r="U178" i="5"/>
  <c r="U177" i="5"/>
  <c r="U176" i="5"/>
  <c r="U175" i="5"/>
  <c r="U174" i="5"/>
  <c r="U173" i="5"/>
  <c r="U172" i="5"/>
  <c r="U171" i="5"/>
  <c r="U170" i="5"/>
  <c r="U169" i="5"/>
  <c r="U168" i="5"/>
  <c r="U167" i="5"/>
  <c r="U166" i="5"/>
  <c r="U165" i="5"/>
  <c r="U164" i="5"/>
  <c r="U163" i="5"/>
  <c r="U162" i="5"/>
  <c r="U161" i="5"/>
  <c r="U160" i="5"/>
  <c r="U159" i="5"/>
  <c r="U158" i="5"/>
  <c r="U157" i="5"/>
  <c r="U156" i="5"/>
  <c r="U155" i="5"/>
  <c r="U154" i="5"/>
  <c r="U153" i="5"/>
  <c r="U152" i="5"/>
  <c r="U151" i="5"/>
  <c r="U150" i="5"/>
  <c r="U149" i="5"/>
  <c r="U148" i="5"/>
  <c r="U147" i="5"/>
  <c r="U146" i="5"/>
  <c r="U145" i="5"/>
  <c r="U144" i="5"/>
  <c r="U143" i="5"/>
  <c r="U142" i="5"/>
  <c r="U141" i="5"/>
  <c r="U140" i="5"/>
  <c r="U139" i="5"/>
  <c r="U138" i="5"/>
  <c r="U137" i="5"/>
  <c r="U136" i="5"/>
  <c r="U135" i="5"/>
  <c r="U134" i="5"/>
  <c r="U133" i="5"/>
  <c r="U132" i="5"/>
  <c r="U131" i="5"/>
  <c r="U130" i="5"/>
  <c r="U129" i="5"/>
  <c r="U128" i="5"/>
  <c r="U127" i="5"/>
  <c r="U126" i="5"/>
  <c r="U125" i="5"/>
  <c r="U124" i="5"/>
  <c r="U123" i="5"/>
  <c r="U122" i="5"/>
  <c r="U121" i="5"/>
  <c r="U120" i="5"/>
  <c r="U119" i="5"/>
  <c r="U118" i="5"/>
  <c r="U117" i="5"/>
  <c r="U116" i="5"/>
  <c r="U115" i="5"/>
  <c r="U114" i="5"/>
  <c r="U113" i="5"/>
  <c r="U112" i="5"/>
  <c r="U111" i="5"/>
  <c r="U110" i="5"/>
  <c r="U109" i="5"/>
  <c r="U108" i="5"/>
  <c r="U107" i="5"/>
  <c r="U106" i="5"/>
  <c r="U105" i="5"/>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7" i="5"/>
  <c r="U76" i="5"/>
  <c r="U75" i="5"/>
  <c r="U74" i="5"/>
  <c r="U73" i="5"/>
  <c r="U72" i="5"/>
  <c r="U71" i="5"/>
  <c r="U70" i="5"/>
  <c r="U69" i="5"/>
  <c r="U68" i="5"/>
  <c r="U67" i="5"/>
  <c r="U66"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S234" i="5"/>
  <c r="R234" i="5"/>
  <c r="Q234" i="5"/>
  <c r="P234" i="5"/>
  <c r="O234" i="5"/>
  <c r="N234" i="5"/>
  <c r="M234" i="5"/>
  <c r="L234" i="5"/>
  <c r="K234" i="5"/>
  <c r="J234" i="5"/>
  <c r="H234" i="5"/>
  <c r="G234" i="5"/>
  <c r="F234" i="5"/>
  <c r="E234" i="5"/>
  <c r="J117" i="3"/>
  <c r="J116" i="3"/>
  <c r="J115" i="3"/>
  <c r="J114" i="3"/>
  <c r="J113" i="3"/>
  <c r="J112" i="3"/>
  <c r="J111" i="3"/>
  <c r="J110" i="3"/>
  <c r="J109" i="3"/>
  <c r="J11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48" i="3"/>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0" i="5"/>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E20"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19" i="2"/>
  <c r="E21" i="2"/>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E109" i="2" s="1"/>
  <c r="E110" i="2" s="1"/>
  <c r="E111" i="2" s="1"/>
  <c r="E112" i="2" s="1"/>
  <c r="E113" i="2" s="1"/>
  <c r="E114" i="2" s="1"/>
  <c r="E115" i="2" s="1"/>
  <c r="E116" i="2" s="1"/>
  <c r="E117" i="2" s="1"/>
  <c r="E118" i="2" s="1"/>
  <c r="E119" i="2" s="1"/>
  <c r="E120" i="2" s="1"/>
  <c r="E121" i="2" s="1"/>
  <c r="E122" i="2" s="1"/>
  <c r="E123" i="2" s="1"/>
  <c r="E124" i="2" s="1"/>
  <c r="E125" i="2" s="1"/>
  <c r="E126" i="2" s="1"/>
  <c r="E127" i="2" s="1"/>
  <c r="E128" i="2" s="1"/>
  <c r="E129" i="2" s="1"/>
  <c r="E130" i="2" s="1"/>
  <c r="E131" i="2" s="1"/>
  <c r="E132" i="2" s="1"/>
  <c r="E133" i="2" s="1"/>
  <c r="E134" i="2" s="1"/>
  <c r="E20" i="2"/>
  <c r="A25" i="2"/>
  <c r="A28" i="2" s="1"/>
  <c r="A31" i="2" s="1"/>
  <c r="A34" i="2" s="1"/>
  <c r="A37" i="2" s="1"/>
  <c r="A40" i="2" s="1"/>
  <c r="A43" i="2" s="1"/>
  <c r="A46" i="2" s="1"/>
  <c r="A49" i="2" s="1"/>
  <c r="A52" i="2" s="1"/>
  <c r="A55" i="2" s="1"/>
  <c r="A58" i="2" s="1"/>
  <c r="A61" i="2" s="1"/>
  <c r="A64" i="2" s="1"/>
  <c r="A67" i="2" s="1"/>
  <c r="A70" i="2" s="1"/>
  <c r="A73" i="2" s="1"/>
  <c r="A76" i="2" s="1"/>
  <c r="A79" i="2" s="1"/>
  <c r="A82" i="2" s="1"/>
  <c r="A85" i="2" s="1"/>
  <c r="A88" i="2" s="1"/>
  <c r="A91" i="2" s="1"/>
  <c r="A94" i="2" s="1"/>
  <c r="A97" i="2" s="1"/>
  <c r="A100" i="2" s="1"/>
  <c r="A103" i="2" s="1"/>
  <c r="A106" i="2" s="1"/>
  <c r="A109" i="2" s="1"/>
  <c r="A112" i="2" s="1"/>
  <c r="A115" i="2" s="1"/>
  <c r="A118" i="2" s="1"/>
  <c r="A121" i="2" s="1"/>
  <c r="A124" i="2" s="1"/>
  <c r="A127" i="2" s="1"/>
  <c r="A130" i="2" s="1"/>
  <c r="A133" i="2" s="1"/>
  <c r="A136" i="2" s="1"/>
  <c r="A139" i="2" s="1"/>
  <c r="A142" i="2" s="1"/>
  <c r="A145" i="2" s="1"/>
  <c r="A148" i="2" s="1"/>
  <c r="A151" i="2" s="1"/>
  <c r="A154" i="2" s="1"/>
  <c r="A157" i="2" s="1"/>
  <c r="A160" i="2" s="1"/>
  <c r="A163" i="2" s="1"/>
  <c r="A166" i="2" s="1"/>
  <c r="A169" i="2" s="1"/>
  <c r="A172" i="2" s="1"/>
  <c r="A175" i="2" s="1"/>
  <c r="A178" i="2" s="1"/>
  <c r="A181" i="2" s="1"/>
  <c r="A184" i="2" s="1"/>
  <c r="A187" i="2" s="1"/>
  <c r="A190" i="2" s="1"/>
  <c r="A193" i="2" s="1"/>
  <c r="A196" i="2" s="1"/>
  <c r="A199" i="2" s="1"/>
  <c r="A202" i="2" s="1"/>
  <c r="A205" i="2" s="1"/>
  <c r="A208" i="2" s="1"/>
  <c r="A211" i="2" s="1"/>
  <c r="A214" i="2" s="1"/>
  <c r="A217" i="2" s="1"/>
  <c r="A220" i="2" s="1"/>
  <c r="A223" i="2" s="1"/>
  <c r="A226" i="2" s="1"/>
  <c r="A229" i="2" s="1"/>
  <c r="A232" i="2" s="1"/>
  <c r="A235" i="2" s="1"/>
  <c r="A238" i="2" s="1"/>
  <c r="A241" i="2" s="1"/>
  <c r="A244" i="2" s="1"/>
  <c r="A247" i="2" s="1"/>
  <c r="A250" i="2" s="1"/>
  <c r="A253" i="2" s="1"/>
  <c r="A256" i="2" s="1"/>
  <c r="A259" i="2" s="1"/>
  <c r="A262" i="2" s="1"/>
  <c r="A265" i="2" s="1"/>
  <c r="A268" i="2" s="1"/>
  <c r="A271" i="2" s="1"/>
  <c r="A274" i="2" s="1"/>
  <c r="A277" i="2" s="1"/>
  <c r="A280" i="2" s="1"/>
  <c r="A283" i="2" s="1"/>
  <c r="A286" i="2" s="1"/>
  <c r="A289" i="2" s="1"/>
  <c r="A292" i="2" s="1"/>
  <c r="A295" i="2" s="1"/>
  <c r="A298" i="2" s="1"/>
  <c r="A301" i="2" s="1"/>
  <c r="A304" i="2" s="1"/>
  <c r="A307" i="2" s="1"/>
  <c r="A310" i="2" s="1"/>
  <c r="A313" i="2" s="1"/>
  <c r="A316" i="2" s="1"/>
  <c r="A319" i="2" s="1"/>
  <c r="A322" i="2" s="1"/>
  <c r="A325" i="2" s="1"/>
  <c r="A328" i="2" s="1"/>
  <c r="A331" i="2" s="1"/>
  <c r="A334" i="2" s="1"/>
  <c r="A337" i="2" s="1"/>
  <c r="A340" i="2" s="1"/>
  <c r="A343" i="2" s="1"/>
  <c r="A346" i="2" s="1"/>
  <c r="A349" i="2" s="1"/>
  <c r="A352" i="2" s="1"/>
  <c r="A355" i="2" s="1"/>
  <c r="A358" i="2" s="1"/>
  <c r="A361" i="2" s="1"/>
  <c r="A364" i="2" s="1"/>
  <c r="A24" i="2"/>
  <c r="A27" i="2" s="1"/>
  <c r="A30" i="2" s="1"/>
  <c r="A33" i="2" s="1"/>
  <c r="A36" i="2" s="1"/>
  <c r="A39" i="2" s="1"/>
  <c r="A42" i="2" s="1"/>
  <c r="A45" i="2" s="1"/>
  <c r="A48" i="2" s="1"/>
  <c r="A51" i="2" s="1"/>
  <c r="A54" i="2" s="1"/>
  <c r="A57" i="2" s="1"/>
  <c r="A60" i="2" s="1"/>
  <c r="A63" i="2" s="1"/>
  <c r="A66" i="2" s="1"/>
  <c r="A69" i="2" s="1"/>
  <c r="A72" i="2" s="1"/>
  <c r="A75" i="2" s="1"/>
  <c r="A78" i="2" s="1"/>
  <c r="A81" i="2" s="1"/>
  <c r="A84" i="2" s="1"/>
  <c r="A87" i="2" s="1"/>
  <c r="A90" i="2" s="1"/>
  <c r="A93" i="2" s="1"/>
  <c r="A96" i="2" s="1"/>
  <c r="A99" i="2" s="1"/>
  <c r="A102" i="2" s="1"/>
  <c r="A105" i="2" s="1"/>
  <c r="A108" i="2" s="1"/>
  <c r="A111" i="2" s="1"/>
  <c r="A114" i="2" s="1"/>
  <c r="A117" i="2" s="1"/>
  <c r="A120" i="2" s="1"/>
  <c r="A123" i="2" s="1"/>
  <c r="A126" i="2" s="1"/>
  <c r="A129" i="2" s="1"/>
  <c r="A132" i="2" s="1"/>
  <c r="A135" i="2" s="1"/>
  <c r="A138" i="2" s="1"/>
  <c r="A141" i="2" s="1"/>
  <c r="A144" i="2" s="1"/>
  <c r="A147" i="2" s="1"/>
  <c r="A150" i="2" s="1"/>
  <c r="A153" i="2" s="1"/>
  <c r="A156" i="2" s="1"/>
  <c r="A159" i="2" s="1"/>
  <c r="A162" i="2" s="1"/>
  <c r="A165" i="2" s="1"/>
  <c r="A168" i="2" s="1"/>
  <c r="A171" i="2" s="1"/>
  <c r="A174" i="2" s="1"/>
  <c r="A177" i="2" s="1"/>
  <c r="A180" i="2" s="1"/>
  <c r="A183" i="2" s="1"/>
  <c r="A186" i="2" s="1"/>
  <c r="A189" i="2" s="1"/>
  <c r="A192" i="2" s="1"/>
  <c r="A195" i="2" s="1"/>
  <c r="A198" i="2" s="1"/>
  <c r="A201" i="2" s="1"/>
  <c r="A204" i="2" s="1"/>
  <c r="A207" i="2" s="1"/>
  <c r="A210" i="2" s="1"/>
  <c r="A213" i="2" s="1"/>
  <c r="A216" i="2" s="1"/>
  <c r="A219" i="2" s="1"/>
  <c r="A222" i="2" s="1"/>
  <c r="A225" i="2" s="1"/>
  <c r="A228" i="2" s="1"/>
  <c r="A231" i="2" s="1"/>
  <c r="A234" i="2" s="1"/>
  <c r="A237" i="2" s="1"/>
  <c r="A240" i="2" s="1"/>
  <c r="A243" i="2" s="1"/>
  <c r="A246" i="2" s="1"/>
  <c r="A249" i="2" s="1"/>
  <c r="A252" i="2" s="1"/>
  <c r="A255" i="2" s="1"/>
  <c r="A258" i="2" s="1"/>
  <c r="A261" i="2" s="1"/>
  <c r="A264" i="2" s="1"/>
  <c r="A267" i="2" s="1"/>
  <c r="A270" i="2" s="1"/>
  <c r="A273" i="2" s="1"/>
  <c r="A276" i="2" s="1"/>
  <c r="A279" i="2" s="1"/>
  <c r="A282" i="2" s="1"/>
  <c r="A285" i="2" s="1"/>
  <c r="A288" i="2" s="1"/>
  <c r="A291" i="2" s="1"/>
  <c r="A294" i="2" s="1"/>
  <c r="A297" i="2" s="1"/>
  <c r="A300" i="2" s="1"/>
  <c r="A303" i="2" s="1"/>
  <c r="A306" i="2" s="1"/>
  <c r="A309" i="2" s="1"/>
  <c r="A312" i="2" s="1"/>
  <c r="A315" i="2" s="1"/>
  <c r="A318" i="2" s="1"/>
  <c r="A321" i="2" s="1"/>
  <c r="A324" i="2" s="1"/>
  <c r="A327" i="2" s="1"/>
  <c r="A330" i="2" s="1"/>
  <c r="A333" i="2" s="1"/>
  <c r="A336" i="2" s="1"/>
  <c r="A339" i="2" s="1"/>
  <c r="A342" i="2" s="1"/>
  <c r="A345" i="2" s="1"/>
  <c r="A348" i="2" s="1"/>
  <c r="A351" i="2" s="1"/>
  <c r="A354" i="2" s="1"/>
  <c r="A357" i="2" s="1"/>
  <c r="A360" i="2" s="1"/>
  <c r="A363" i="2" s="1"/>
  <c r="A23" i="2"/>
  <c r="A26" i="2" s="1"/>
  <c r="A29" i="2" s="1"/>
  <c r="A32" i="2" s="1"/>
  <c r="A35" i="2" s="1"/>
  <c r="A38" i="2" s="1"/>
  <c r="A41" i="2" s="1"/>
  <c r="A44" i="2" s="1"/>
  <c r="A47" i="2" s="1"/>
  <c r="A50" i="2" s="1"/>
  <c r="A53" i="2" s="1"/>
  <c r="A56" i="2" s="1"/>
  <c r="A59" i="2" s="1"/>
  <c r="A62" i="2" s="1"/>
  <c r="A65" i="2" s="1"/>
  <c r="A68" i="2" s="1"/>
  <c r="A71" i="2" s="1"/>
  <c r="A74" i="2" s="1"/>
  <c r="A77" i="2" s="1"/>
  <c r="A80" i="2" s="1"/>
  <c r="A83" i="2" s="1"/>
  <c r="A86" i="2" s="1"/>
  <c r="A89" i="2" s="1"/>
  <c r="A92" i="2" s="1"/>
  <c r="A95" i="2" s="1"/>
  <c r="A98" i="2" s="1"/>
  <c r="A101" i="2" s="1"/>
  <c r="A104" i="2" s="1"/>
  <c r="A107" i="2" s="1"/>
  <c r="A110" i="2" s="1"/>
  <c r="A113" i="2" s="1"/>
  <c r="A116" i="2" s="1"/>
  <c r="A119" i="2" s="1"/>
  <c r="A122" i="2" s="1"/>
  <c r="A125" i="2" s="1"/>
  <c r="A128" i="2" s="1"/>
  <c r="A131" i="2" s="1"/>
  <c r="A134" i="2" s="1"/>
  <c r="A137" i="2" s="1"/>
  <c r="A140" i="2" s="1"/>
  <c r="A143" i="2" s="1"/>
  <c r="A146" i="2" s="1"/>
  <c r="A149" i="2" s="1"/>
  <c r="A152" i="2" s="1"/>
  <c r="A155" i="2" s="1"/>
  <c r="A158" i="2" s="1"/>
  <c r="A161" i="2" s="1"/>
  <c r="A164" i="2" s="1"/>
  <c r="A167" i="2" s="1"/>
  <c r="A170" i="2" s="1"/>
  <c r="A173" i="2" s="1"/>
  <c r="A176" i="2" s="1"/>
  <c r="A179" i="2" s="1"/>
  <c r="A182" i="2" s="1"/>
  <c r="A185" i="2" s="1"/>
  <c r="A188" i="2" s="1"/>
  <c r="A191" i="2" s="1"/>
  <c r="A194" i="2" s="1"/>
  <c r="A197" i="2" s="1"/>
  <c r="A200" i="2" s="1"/>
  <c r="A203" i="2" s="1"/>
  <c r="A206" i="2" s="1"/>
  <c r="A209" i="2" s="1"/>
  <c r="A212" i="2" s="1"/>
  <c r="A215" i="2" s="1"/>
  <c r="A218" i="2" s="1"/>
  <c r="A221" i="2" s="1"/>
  <c r="A224" i="2" s="1"/>
  <c r="A227" i="2" s="1"/>
  <c r="A230" i="2" s="1"/>
  <c r="A233" i="2" s="1"/>
  <c r="A236" i="2" s="1"/>
  <c r="A239" i="2" s="1"/>
  <c r="A242" i="2" s="1"/>
  <c r="A245" i="2" s="1"/>
  <c r="A248" i="2" s="1"/>
  <c r="A251" i="2" s="1"/>
  <c r="A254" i="2" s="1"/>
  <c r="A257" i="2" s="1"/>
  <c r="A260" i="2" s="1"/>
  <c r="A263" i="2" s="1"/>
  <c r="A266" i="2" s="1"/>
  <c r="A269" i="2" s="1"/>
  <c r="A272" i="2" s="1"/>
  <c r="A275" i="2" s="1"/>
  <c r="A278" i="2" s="1"/>
  <c r="A281" i="2" s="1"/>
  <c r="A284" i="2" s="1"/>
  <c r="A287" i="2" s="1"/>
  <c r="A290" i="2" s="1"/>
  <c r="A293" i="2" s="1"/>
  <c r="A296" i="2" s="1"/>
  <c r="A299" i="2" s="1"/>
  <c r="A302" i="2" s="1"/>
  <c r="A305" i="2" s="1"/>
  <c r="A308" i="2" s="1"/>
  <c r="A311" i="2" s="1"/>
  <c r="A314" i="2" s="1"/>
  <c r="A317" i="2" s="1"/>
  <c r="A320" i="2" s="1"/>
  <c r="A323" i="2" s="1"/>
  <c r="A326" i="2" s="1"/>
  <c r="A329" i="2" s="1"/>
  <c r="A332" i="2" s="1"/>
  <c r="A335" i="2" s="1"/>
  <c r="A338" i="2" s="1"/>
  <c r="A341" i="2" s="1"/>
  <c r="A344" i="2" s="1"/>
  <c r="A347" i="2" s="1"/>
  <c r="A350" i="2" s="1"/>
  <c r="A353" i="2" s="1"/>
  <c r="A356" i="2" s="1"/>
  <c r="A359" i="2" s="1"/>
  <c r="A362" i="2" s="1"/>
  <c r="A22" i="2"/>
  <c r="D116" i="1"/>
  <c r="C116" i="1"/>
</calcChain>
</file>

<file path=xl/sharedStrings.xml><?xml version="1.0" encoding="utf-8"?>
<sst xmlns="http://schemas.openxmlformats.org/spreadsheetml/2006/main" count="1488" uniqueCount="516">
  <si>
    <t>Indicadores económicos de coyuntura &gt; Producto interno bruto trimestral, base 2013 &gt; Series Originales &gt; Valores a precios corrientes</t>
  </si>
  <si>
    <t>Unidad de medida:Millones de pesos a precios corrientes</t>
  </si>
  <si>
    <t>Periodicidad: Trimestral</t>
  </si>
  <si>
    <t>Periodo</t>
  </si>
  <si>
    <t xml:space="preserve">Producto Interno Bruto, a precios de mercado </t>
  </si>
  <si>
    <t>1993/01</t>
  </si>
  <si>
    <t>1993/02</t>
  </si>
  <si>
    <t>1993/03</t>
  </si>
  <si>
    <t>1993/04</t>
  </si>
  <si>
    <t>1994/01</t>
  </si>
  <si>
    <t>1994/02</t>
  </si>
  <si>
    <t>1994/03</t>
  </si>
  <si>
    <t>1994/04</t>
  </si>
  <si>
    <t>1995/01</t>
  </si>
  <si>
    <t>1995/02</t>
  </si>
  <si>
    <t>1995/03</t>
  </si>
  <si>
    <t>1995/04</t>
  </si>
  <si>
    <t>1996/01</t>
  </si>
  <si>
    <t>1996/02</t>
  </si>
  <si>
    <t>1996/03</t>
  </si>
  <si>
    <t>1996/04</t>
  </si>
  <si>
    <t>1997/01</t>
  </si>
  <si>
    <t>1997/02</t>
  </si>
  <si>
    <t>1997/03</t>
  </si>
  <si>
    <t>1997/04</t>
  </si>
  <si>
    <t>1998/01</t>
  </si>
  <si>
    <t>1998/02</t>
  </si>
  <si>
    <t>1998/03</t>
  </si>
  <si>
    <t>1998/04</t>
  </si>
  <si>
    <t>1999/01</t>
  </si>
  <si>
    <t>1999/02</t>
  </si>
  <si>
    <t>1999/03</t>
  </si>
  <si>
    <t>1999/04</t>
  </si>
  <si>
    <t>2000/01</t>
  </si>
  <si>
    <t>2000/02</t>
  </si>
  <si>
    <t>2000/03</t>
  </si>
  <si>
    <t>2000/04</t>
  </si>
  <si>
    <t>2001/01</t>
  </si>
  <si>
    <t>2001/02</t>
  </si>
  <si>
    <t>2001/03</t>
  </si>
  <si>
    <t>2001/04</t>
  </si>
  <si>
    <t>2002/01</t>
  </si>
  <si>
    <t>2002/02</t>
  </si>
  <si>
    <t>2002/03</t>
  </si>
  <si>
    <t>2002/04</t>
  </si>
  <si>
    <t>2003/01</t>
  </si>
  <si>
    <t>2003/02</t>
  </si>
  <si>
    <t>2003/03</t>
  </si>
  <si>
    <t>2003/04</t>
  </si>
  <si>
    <t>2004/01</t>
  </si>
  <si>
    <t>2004/02</t>
  </si>
  <si>
    <t>2004/03</t>
  </si>
  <si>
    <t>2004/04</t>
  </si>
  <si>
    <t>2005/01</t>
  </si>
  <si>
    <t>2005/02</t>
  </si>
  <si>
    <t>2005/03</t>
  </si>
  <si>
    <t>2005/04</t>
  </si>
  <si>
    <t>2006/01</t>
  </si>
  <si>
    <t>2006/02</t>
  </si>
  <si>
    <t>2006/03</t>
  </si>
  <si>
    <t>2006/04</t>
  </si>
  <si>
    <t>2007/01</t>
  </si>
  <si>
    <t>2007/02</t>
  </si>
  <si>
    <t>2007/03</t>
  </si>
  <si>
    <t>2007/04</t>
  </si>
  <si>
    <t>2008/01</t>
  </si>
  <si>
    <t>2008/02</t>
  </si>
  <si>
    <t>2008/03</t>
  </si>
  <si>
    <t>2008/04</t>
  </si>
  <si>
    <t>2009/01</t>
  </si>
  <si>
    <t>2009/02</t>
  </si>
  <si>
    <t>2009/03</t>
  </si>
  <si>
    <t>2009/04</t>
  </si>
  <si>
    <t>2010/01</t>
  </si>
  <si>
    <t>2010/02</t>
  </si>
  <si>
    <t>2010/03</t>
  </si>
  <si>
    <t>2010/04</t>
  </si>
  <si>
    <t>2011/01</t>
  </si>
  <si>
    <t>2011/02</t>
  </si>
  <si>
    <t>2011/03</t>
  </si>
  <si>
    <t>2011/04</t>
  </si>
  <si>
    <t>2012/01</t>
  </si>
  <si>
    <t>2012/02</t>
  </si>
  <si>
    <t>2012/03</t>
  </si>
  <si>
    <t>2012/04</t>
  </si>
  <si>
    <t>2013/01</t>
  </si>
  <si>
    <t>2013/02</t>
  </si>
  <si>
    <t>2013/03</t>
  </si>
  <si>
    <t>2013/04</t>
  </si>
  <si>
    <t>2014/01</t>
  </si>
  <si>
    <t>2014/02</t>
  </si>
  <si>
    <t>2014/03</t>
  </si>
  <si>
    <t>2014/04</t>
  </si>
  <si>
    <t>2015/01</t>
  </si>
  <si>
    <t>2015/02</t>
  </si>
  <si>
    <t>2015/03</t>
  </si>
  <si>
    <t>2015/04</t>
  </si>
  <si>
    <t>2016/01</t>
  </si>
  <si>
    <t>2016/02</t>
  </si>
  <si>
    <t>2016/03</t>
  </si>
  <si>
    <t>2016/04</t>
  </si>
  <si>
    <t>2017/01</t>
  </si>
  <si>
    <t>2017/02</t>
  </si>
  <si>
    <t>2017/03</t>
  </si>
  <si>
    <t>2017/04</t>
  </si>
  <si>
    <t>2018/01</t>
  </si>
  <si>
    <t>2018/02</t>
  </si>
  <si>
    <t>2018/03</t>
  </si>
  <si>
    <t>2018/04</t>
  </si>
  <si>
    <t>2019/01p/</t>
  </si>
  <si>
    <t>2019/02</t>
  </si>
  <si>
    <t>2019/03</t>
  </si>
  <si>
    <t>2019/04</t>
  </si>
  <si>
    <t>2020/01</t>
  </si>
  <si>
    <t>2020/02</t>
  </si>
  <si>
    <t>2020/03</t>
  </si>
  <si>
    <t>2020/04</t>
  </si>
  <si>
    <t>2021/01</t>
  </si>
  <si>
    <t>2021/02</t>
  </si>
  <si>
    <t>Cifras preliminares: p/ A partir de 2019/01</t>
  </si>
  <si>
    <t>Fuente: INEGI. Sistema de Cuentas Nacionales de México.</t>
  </si>
  <si>
    <t>Fecha de consulta: 10/11/2021 16:47:41</t>
  </si>
  <si>
    <t>4T20</t>
  </si>
  <si>
    <t>Banco de México</t>
  </si>
  <si>
    <t>Tipos de cambio y resultados históricos de las subastas</t>
  </si>
  <si>
    <t>Tipo de cambio promedio del periodo</t>
  </si>
  <si>
    <t>Fecha de consulta: 10/11/2021 05:05:59</t>
  </si>
  <si>
    <t>Título</t>
  </si>
  <si>
    <t>Tipo de cambio Pesos por dólar E.U.A., Para solventar obligaciones denominadas en moneda extranjera, Fecha de determinación (FIX) Cotizaciones promedio</t>
  </si>
  <si>
    <t>Periodo disponible</t>
  </si>
  <si>
    <t>Ene 1991 - Oct 2021</t>
  </si>
  <si>
    <t>Periodicidad</t>
  </si>
  <si>
    <t>Mensual</t>
  </si>
  <si>
    <t>Cifra</t>
  </si>
  <si>
    <t>Tipo de Cambio</t>
  </si>
  <si>
    <t>Unidad</t>
  </si>
  <si>
    <t>Pesos por Dólar</t>
  </si>
  <si>
    <t>Base</t>
  </si>
  <si>
    <t>Aviso</t>
  </si>
  <si>
    <t>Tipo de información</t>
  </si>
  <si>
    <t>Niveles</t>
  </si>
  <si>
    <t>Fecha</t>
  </si>
  <si>
    <t>SF17908</t>
  </si>
  <si>
    <t>Trim acum</t>
  </si>
  <si>
    <t>=A19+1</t>
  </si>
  <si>
    <t>=E19+1</t>
  </si>
  <si>
    <t>Tipo de cambio</t>
  </si>
  <si>
    <t>=AVERAGEIF($A$19:$A$364,$E19,$C$19:$C$364)</t>
  </si>
  <si>
    <t>TC</t>
  </si>
  <si>
    <t>Millones de pesos</t>
  </si>
  <si>
    <t>Pesos por dólar</t>
  </si>
  <si>
    <t>PIB nominal (MXN)</t>
  </si>
  <si>
    <t>PIB Nominal (USD)</t>
  </si>
  <si>
    <t>Financiamiento e información financiera de intermediarios financieros</t>
  </si>
  <si>
    <t>Saldos de los instrumentos de captación de la banca comercial por moneda</t>
  </si>
  <si>
    <t>Fecha de consulta: 10/11/2021 05:31:06</t>
  </si>
  <si>
    <t>Saldos de los instrumentos de captación de la Banca Comercial por moneda 1/, *Saldos de captación</t>
  </si>
  <si>
    <t>Abr 2011 - Ago 2021</t>
  </si>
  <si>
    <t>Saldos Nominales</t>
  </si>
  <si>
    <t>Miles de Pesos</t>
  </si>
  <si>
    <t>SF129080</t>
  </si>
  <si>
    <t>Captación (millones de pesos)</t>
  </si>
  <si>
    <t>=VLOOKUP($D20,$A$19:$B$143,2,0)/1000</t>
  </si>
  <si>
    <t>Captación (MXN)</t>
  </si>
  <si>
    <t>Captación (%PIB)</t>
  </si>
  <si>
    <t>Banca Comercial, Crédito por la principal actividad del acreditado, Cartera Vigente</t>
  </si>
  <si>
    <t>Fecha de consulta: 10/11/2021 05:55:01</t>
  </si>
  <si>
    <t>Banca comercial 1/, Crédito por actividad económica según la actividad principal de los acreditados, Sistema de Clasificación Industrial para América del Norte (SCIAN), Cartera vigente, Saldos nominales en millones de pesos, A. Sector privado no financiero (I y II), I. Empresas privadas no financieras (1+2+3+4)</t>
  </si>
  <si>
    <t>Banca comercial 1/, Crédito por actividad económica según la actividad principal de los acreditados, Sistema de Clasificación Industrial para América del Norte (SCIAN), Cartera vigente, Saldos nominales en millones de pesos, A. Sector privado no financiero (I y II), I. Empresas privadas no financieras (1+2+3+4), 1. Actividades primarias</t>
  </si>
  <si>
    <t>Banca comercial 1/, Crédito por actividad económica según la actividad principal de los acreditados, Sistema de Clasificación Industrial para América del Norte (SCIAN), Cartera vigente, Saldos nominales en millones de pesos, A. Sector privado no financiero (I y II), I. Empresas privadas no financieras (1+2+3+4), 2. Actividades secundarias</t>
  </si>
  <si>
    <t>Banca comercial 1/, Crédito por actividad económica según la actividad principal de los acreditados, Sistema de Clasificación Industrial para América del Norte (SCIAN), Cartera vigente, Saldos nominales en millones de pesos, A. Sector privado no financiero (I y II), I. Empresas privadas no financieras (1+2+3+4), 3. Actividades terciarias</t>
  </si>
  <si>
    <t>Banca comercial 1/, Crédito por actividad económica según la actividad principal de los acreditados, Sistema de Clasificación Industrial para América del Norte (SCIAN), Cartera vigente, Saldos nominales en millones de pesos, A. Sector privado no financiero (I y II), I. Empresas privadas no financieras (1+2+3+4), 4. Renglón de ajuste estadístico 2/</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</si>
  <si>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</si>
  <si>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 5. Crédito a la vivienda</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</si>
  <si>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 6. Créditos al consumo 3/</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</si>
  <si>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 6. Créditos al consumo 3/, A. Tarjeta de crédito</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</si>
  <si>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 6. Créditos al consumo 3/, B. Nómina</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</si>
  <si>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 6. Créditos al consumo 3/, C. Personales</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</si>
  <si>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 6. Créditos al consumo 3/, D. Bienes de consumo duradero</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</si>
  <si>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 6. Créditos al consumo 3/, D. Bienes de consumo duradero, D.1 Automotriz</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</si>
  <si>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 6. Créditos al consumo 3/, D. Bienes de consumo duradero, D.2 Adquisición de bienes muebles</t>
  </si>
  <si>
    <t>Banca comercial 1/, Crédito por actividad económica según la actividad principal de los acreditados, Sistema de Clasificación Industrial para América del Norte (SCIAN), Cartera vigente, Saldos nominales en millones de pesos, A. Sector privado no financiero (I y II), II. Hogares (5+6), 6. Créditos al consumo 3/, E. Otros</t>
  </si>
  <si>
    <t>Dic 2003 - Sep 2021</t>
  </si>
  <si>
    <t>Millones de Pesos</t>
  </si>
  <si>
    <t>SF311617</t>
  </si>
  <si>
    <t>SF311618</t>
  </si>
  <si>
    <t>SF311625</t>
  </si>
  <si>
    <t>SF311659</t>
  </si>
  <si>
    <t>SF311736</t>
  </si>
  <si>
    <t>SF311737</t>
  </si>
  <si>
    <t>SF311738</t>
  </si>
  <si>
    <t>SF311741</t>
  </si>
  <si>
    <t>SF311742</t>
  </si>
  <si>
    <t>SF311743</t>
  </si>
  <si>
    <t>SF311744</t>
  </si>
  <si>
    <t>SF311745</t>
  </si>
  <si>
    <t>SF311746</t>
  </si>
  <si>
    <t>SF311747</t>
  </si>
  <si>
    <t>SF311748</t>
  </si>
  <si>
    <t>N/E</t>
  </si>
  <si>
    <t>Empresarial</t>
  </si>
  <si>
    <t>Empresas agropecuarias</t>
  </si>
  <si>
    <t>Empresas industriales</t>
  </si>
  <si>
    <t>Empresas de servicios</t>
  </si>
  <si>
    <t>Ajuste estadístico</t>
  </si>
  <si>
    <t>Hogares</t>
  </si>
  <si>
    <t>Vivienda</t>
  </si>
  <si>
    <t>Consumo</t>
  </si>
  <si>
    <t>Tarjeta de crédito</t>
  </si>
  <si>
    <t>Nómina</t>
  </si>
  <si>
    <t>Préstamos personales</t>
  </si>
  <si>
    <t>Consumo duradero</t>
  </si>
  <si>
    <t>Automotriz</t>
  </si>
  <si>
    <t>Bienes muebles</t>
  </si>
  <si>
    <t>Consumo (otros)</t>
  </si>
  <si>
    <t>Total (Crédito al sector privado no financiero)</t>
  </si>
  <si>
    <t>TRIMESTRAL</t>
  </si>
  <si>
    <t>=VLOOKUP($C20,$A$20:$B$233,2,0)</t>
  </si>
  <si>
    <t>Crédito (MXN)</t>
  </si>
  <si>
    <t>Crédito (%PIB)</t>
  </si>
  <si>
    <t>=(H48/C48)*100</t>
  </si>
  <si>
    <t>Coeficiente o índice de penetración bancaria</t>
  </si>
  <si>
    <t>Credit-to-GDP ratio</t>
  </si>
  <si>
    <t>Perú</t>
  </si>
  <si>
    <t>Colombia</t>
  </si>
  <si>
    <t>Brasil</t>
  </si>
  <si>
    <t>Chile</t>
  </si>
  <si>
    <t>=(E233/$B$233)*100</t>
  </si>
  <si>
    <t>Indicadores económicos de coyuntura &gt; Índices de precios &gt; Índice nacional de precios al consumidor. Base segunda quincena de julio de 2018=100 &gt; Mensual &gt; Índice</t>
  </si>
  <si>
    <t>Unidad de medida:Índice base segunda quincena de julio 2018 = 100</t>
  </si>
  <si>
    <t>Periodicidad: Mensual</t>
  </si>
  <si>
    <t xml:space="preserve">Índice general </t>
  </si>
  <si>
    <t>2003/05</t>
  </si>
  <si>
    <t>2003/06</t>
  </si>
  <si>
    <t>2003/07</t>
  </si>
  <si>
    <t>2003/08</t>
  </si>
  <si>
    <t>2003/09</t>
  </si>
  <si>
    <t>2003/10</t>
  </si>
  <si>
    <t>2003/11</t>
  </si>
  <si>
    <t>2003/12</t>
  </si>
  <si>
    <t>2004/05</t>
  </si>
  <si>
    <t>2004/06</t>
  </si>
  <si>
    <t>2004/07</t>
  </si>
  <si>
    <t>2004/08</t>
  </si>
  <si>
    <t>2004/09</t>
  </si>
  <si>
    <t>2004/10</t>
  </si>
  <si>
    <t>2004/11</t>
  </si>
  <si>
    <t>2004/12</t>
  </si>
  <si>
    <t>2005/05</t>
  </si>
  <si>
    <t>2005/06</t>
  </si>
  <si>
    <t>2005/07</t>
  </si>
  <si>
    <t>2005/08</t>
  </si>
  <si>
    <t>2005/09</t>
  </si>
  <si>
    <t>2005/10</t>
  </si>
  <si>
    <t>2005/11</t>
  </si>
  <si>
    <t>2005/12</t>
  </si>
  <si>
    <t>2006/05</t>
  </si>
  <si>
    <t>2006/06</t>
  </si>
  <si>
    <t>2006/07</t>
  </si>
  <si>
    <t>2006/08</t>
  </si>
  <si>
    <t>2006/09</t>
  </si>
  <si>
    <t>2006/10</t>
  </si>
  <si>
    <t>2006/11</t>
  </si>
  <si>
    <t>2006/12</t>
  </si>
  <si>
    <t>2007/05</t>
  </si>
  <si>
    <t>2007/06</t>
  </si>
  <si>
    <t>2007/07</t>
  </si>
  <si>
    <t>2007/08</t>
  </si>
  <si>
    <t>2007/09</t>
  </si>
  <si>
    <t>2007/10</t>
  </si>
  <si>
    <t>2007/11</t>
  </si>
  <si>
    <t>2007/12</t>
  </si>
  <si>
    <t>2008/05</t>
  </si>
  <si>
    <t>2008/06</t>
  </si>
  <si>
    <t>2008/07</t>
  </si>
  <si>
    <t>2008/08</t>
  </si>
  <si>
    <t>2008/09</t>
  </si>
  <si>
    <t>2008/10</t>
  </si>
  <si>
    <t>2008/11</t>
  </si>
  <si>
    <t>2008/12</t>
  </si>
  <si>
    <t>2009/05</t>
  </si>
  <si>
    <t>2009/06</t>
  </si>
  <si>
    <t>2009/07</t>
  </si>
  <si>
    <t>2009/08</t>
  </si>
  <si>
    <t>2009/09</t>
  </si>
  <si>
    <t>2009/10</t>
  </si>
  <si>
    <t>2009/11</t>
  </si>
  <si>
    <t>2009/12</t>
  </si>
  <si>
    <t>2010/05</t>
  </si>
  <si>
    <t>2010/06</t>
  </si>
  <si>
    <t>2010/07</t>
  </si>
  <si>
    <t>2010/08</t>
  </si>
  <si>
    <t>2010/09</t>
  </si>
  <si>
    <t>2010/10</t>
  </si>
  <si>
    <t>2010/11</t>
  </si>
  <si>
    <t>2010/12</t>
  </si>
  <si>
    <t>2011/05</t>
  </si>
  <si>
    <t>2011/06</t>
  </si>
  <si>
    <t>2011/07</t>
  </si>
  <si>
    <t>2011/08</t>
  </si>
  <si>
    <t>2011/09</t>
  </si>
  <si>
    <t>2011/10</t>
  </si>
  <si>
    <t>2011/11</t>
  </si>
  <si>
    <t>2011/12</t>
  </si>
  <si>
    <t>2012/05</t>
  </si>
  <si>
    <t>2012/06</t>
  </si>
  <si>
    <t>2012/07</t>
  </si>
  <si>
    <t>2012/08</t>
  </si>
  <si>
    <t>2012/09</t>
  </si>
  <si>
    <t>2012/10</t>
  </si>
  <si>
    <t>2012/11</t>
  </si>
  <si>
    <t>2012/12</t>
  </si>
  <si>
    <t>2013/05</t>
  </si>
  <si>
    <t>2013/06</t>
  </si>
  <si>
    <t>2013/07</t>
  </si>
  <si>
    <t>2013/08</t>
  </si>
  <si>
    <t>2013/09</t>
  </si>
  <si>
    <t>2013/10</t>
  </si>
  <si>
    <t>2013/11</t>
  </si>
  <si>
    <t>2013/12</t>
  </si>
  <si>
    <t>2014/05</t>
  </si>
  <si>
    <t>2014/06</t>
  </si>
  <si>
    <t>2014/07</t>
  </si>
  <si>
    <t>2014/08</t>
  </si>
  <si>
    <t>2014/09</t>
  </si>
  <si>
    <t>2014/10</t>
  </si>
  <si>
    <t>2014/11</t>
  </si>
  <si>
    <t>2014/12</t>
  </si>
  <si>
    <t>2015/05</t>
  </si>
  <si>
    <t>2015/06</t>
  </si>
  <si>
    <t>2015/07</t>
  </si>
  <si>
    <t>2015/08</t>
  </si>
  <si>
    <t>2015/09</t>
  </si>
  <si>
    <t>2015/10</t>
  </si>
  <si>
    <t>2015/11</t>
  </si>
  <si>
    <t>2015/12</t>
  </si>
  <si>
    <t>2016/05</t>
  </si>
  <si>
    <t>2016/06</t>
  </si>
  <si>
    <t>2016/07</t>
  </si>
  <si>
    <t>2016/08</t>
  </si>
  <si>
    <t>2016/09</t>
  </si>
  <si>
    <t>2016/10</t>
  </si>
  <si>
    <t>2016/11</t>
  </si>
  <si>
    <t>2016/12</t>
  </si>
  <si>
    <t>2017/05</t>
  </si>
  <si>
    <t>2017/06</t>
  </si>
  <si>
    <t>2017/07</t>
  </si>
  <si>
    <t>2017/08</t>
  </si>
  <si>
    <t>2017/09</t>
  </si>
  <si>
    <t>2017/10</t>
  </si>
  <si>
    <t>2017/11</t>
  </si>
  <si>
    <t>2017/12</t>
  </si>
  <si>
    <t>2018/05</t>
  </si>
  <si>
    <t>2018/06</t>
  </si>
  <si>
    <t>2018/07</t>
  </si>
  <si>
    <t>2018/08</t>
  </si>
  <si>
    <t>2018/09</t>
  </si>
  <si>
    <t>2018/10</t>
  </si>
  <si>
    <t>2018/11</t>
  </si>
  <si>
    <t>2018/12</t>
  </si>
  <si>
    <t>2019/01</t>
  </si>
  <si>
    <t>2019/05</t>
  </si>
  <si>
    <t>2019/06</t>
  </si>
  <si>
    <t>2019/07</t>
  </si>
  <si>
    <t>2019/08</t>
  </si>
  <si>
    <t>2019/09</t>
  </si>
  <si>
    <t>2019/10</t>
  </si>
  <si>
    <t>2019/11</t>
  </si>
  <si>
    <t>2019/12</t>
  </si>
  <si>
    <t>2020/05</t>
  </si>
  <si>
    <t>2020/06</t>
  </si>
  <si>
    <t>2020/07</t>
  </si>
  <si>
    <t>2020/08</t>
  </si>
  <si>
    <t>2020/09</t>
  </si>
  <si>
    <t>2020/10</t>
  </si>
  <si>
    <t>2020/11</t>
  </si>
  <si>
    <t>2020/12</t>
  </si>
  <si>
    <t>2021/03</t>
  </si>
  <si>
    <t>2021/04</t>
  </si>
  <si>
    <t>2021/05</t>
  </si>
  <si>
    <t>2021/06</t>
  </si>
  <si>
    <t>2021/07</t>
  </si>
  <si>
    <t>2021/08</t>
  </si>
  <si>
    <t>2021/09</t>
  </si>
  <si>
    <t>2021/10</t>
  </si>
  <si>
    <t>Fuente: INEGI. Índices de precios.</t>
  </si>
  <si>
    <t>Fecha de consulta: 10/11/2021 18:39:06</t>
  </si>
  <si>
    <t>Crédito en términos reales</t>
  </si>
  <si>
    <t>INPC</t>
  </si>
  <si>
    <t>=(B20/(T20/100))</t>
  </si>
  <si>
    <t>=((U32/U20)-1)*100</t>
  </si>
  <si>
    <t>Banca Comercial, Crédito por la principal actividad del acreditado, Cartera Vencida</t>
  </si>
  <si>
    <t>Fecha de consulta: 10/11/2021 06:46:04</t>
  </si>
  <si>
    <t>Banca comercial 1/, Crédito por actividad económica según la actividad principal de los acreditados, Sistema de Clasificación Industrial para América del Norte (SCIAN), Cartera vencida, Saldos nominales en millones de pesos, A. Sector privado no financiero (I y II)</t>
  </si>
  <si>
    <t>Banca comercial 1/, Crédito por actividad económica según la actividad principal de los acreditados, Sistema de Clasificación Industrial para América del Norte (SCIAN), Cartera vencida, Saldos nominales en millones de pesos, A. Sector privado no financiero (I y II), I. Empresas privadas no financieras (1+2+3+4)</t>
  </si>
  <si>
    <t>Banca comercial 1/, Crédito por actividad económica según la actividad principal de los acreditados, Sistema de Clasificación Industrial para América del Norte (SCIAN), Cartera vencida, Saldos nominales en millones de pesos, A. Sector privado no financiero (I y II), I. Empresas privadas no financieras (1+2+3+4), 1. Actividades primarias</t>
  </si>
  <si>
    <t>Banca comercial 1/, Crédito por actividad económica según la actividad principal de los acreditados, Sistema de Clasificación Industrial para América del Norte (SCIAN), Cartera vencida, Saldos nominales en millones de pesos, A. Sector privado no financiero (I y II), I. Empresas privadas no financieras (1+2+3+4), 2. Actividades secundarias</t>
  </si>
  <si>
    <t>Banca comercial 1/, Crédito por actividad económica según la actividad principal de los acreditados, Sistema de Clasificación Industrial para América del Norte (SCIAN), Cartera vencida, Saldos nominales en millones de pesos, A. Sector privado no financiero (I y II), I. Empresas privadas no financieras (1+2+3+4), 3. Actividades terciarias</t>
  </si>
  <si>
    <t>Banca comercial 1/, Crédito por actividad económica según la actividad principal de los acreditados, Sistema de Clasificación Industrial para América del Norte (SCIAN), Cartera vencida, Saldos nominales en millones de pesos, A. Sector privado no financiero (I y II), I. Empresas privadas no financieras (1+2+3+4), 4. Renglón de ajuste estadístico 2/</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</si>
  <si>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</si>
  <si>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5. Crédito a la vivienda</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</si>
  <si>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5. Crédito a la vivienda, A. Interés social</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</si>
  <si>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5. Crédito a la vivienda, B. Media y residencial</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</si>
  <si>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6. Créditos al consumo 3/</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</si>
  <si>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6. Créditos al consumo 3/, A. Tarjeta de crédito</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</si>
  <si>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6. Créditos al consumo 3/, B. Nómina</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</si>
  <si>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6. Créditos al consumo 3/, C. Personales</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</si>
  <si>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6. Créditos al consumo 3/, D. Bienes de consumo duradero</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</si>
  <si>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6. Créditos al consumo 3/, D. Bienes de consumo duradero, D.1 Automotriz</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</si>
  <si>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6. Créditos al consumo 3/, D. Bienes de consumo duradero, D.2 Adquisición de bienes muebles</t>
  </si>
  <si>
    <t>Banca comercial 1/, Crédito por actividad económica según la actividad principal de los acreditados, Sistema de Clasificación Industrial para América del Norte (SCIAN), Cartera vencida, Saldos nominales en millones de pesos, A. Sector privado no financiero (I y II), II. Hogares (5+6), 6. Créditos al consumo 3/, E. Otros</t>
  </si>
  <si>
    <t>SF311775</t>
  </si>
  <si>
    <t>SF311776</t>
  </si>
  <si>
    <t>SF311777</t>
  </si>
  <si>
    <t>SF311784</t>
  </si>
  <si>
    <t>SF311818</t>
  </si>
  <si>
    <t>SF311895</t>
  </si>
  <si>
    <t>SF311896</t>
  </si>
  <si>
    <t>SF311897</t>
  </si>
  <si>
    <t>SF311898</t>
  </si>
  <si>
    <t>SF311899</t>
  </si>
  <si>
    <t>SF311900</t>
  </si>
  <si>
    <t>SF311901</t>
  </si>
  <si>
    <t>SF311902</t>
  </si>
  <si>
    <t>SF311903</t>
  </si>
  <si>
    <t>SF311904</t>
  </si>
  <si>
    <t>SF311905</t>
  </si>
  <si>
    <t>SF311906</t>
  </si>
  <si>
    <t>SF311907</t>
  </si>
  <si>
    <t>Dic 2003</t>
  </si>
  <si>
    <t>Ene 2004</t>
  </si>
  <si>
    <t>Abr 2004</t>
  </si>
  <si>
    <t>Ago 2004</t>
  </si>
  <si>
    <t>Dic 2004</t>
  </si>
  <si>
    <t>Ene 2005</t>
  </si>
  <si>
    <t>Abr 2005</t>
  </si>
  <si>
    <t>Ago 2005</t>
  </si>
  <si>
    <t>Dic 2005</t>
  </si>
  <si>
    <t>Ene 2006</t>
  </si>
  <si>
    <t>Abr 2006</t>
  </si>
  <si>
    <t>Ago 2006</t>
  </si>
  <si>
    <t>Dic 2006</t>
  </si>
  <si>
    <t>Ene 2007</t>
  </si>
  <si>
    <t>Abr 2007</t>
  </si>
  <si>
    <t>Ago 2007</t>
  </si>
  <si>
    <t>Dic 2007</t>
  </si>
  <si>
    <t>Ene 2008</t>
  </si>
  <si>
    <t>Abr 2008</t>
  </si>
  <si>
    <t>Ago 2008</t>
  </si>
  <si>
    <t>Dic 2008</t>
  </si>
  <si>
    <t>Ene 2009</t>
  </si>
  <si>
    <t>Abr 2009</t>
  </si>
  <si>
    <t>Ago 2009</t>
  </si>
  <si>
    <t>Dic 2009</t>
  </si>
  <si>
    <t>Ene 2010</t>
  </si>
  <si>
    <t>Abr 2010</t>
  </si>
  <si>
    <t>Ago 2010</t>
  </si>
  <si>
    <t>Dic 2010</t>
  </si>
  <si>
    <t>Ene 2011</t>
  </si>
  <si>
    <t>Abr 2011</t>
  </si>
  <si>
    <t>Ago 2011</t>
  </si>
  <si>
    <t>Dic 2011</t>
  </si>
  <si>
    <t>Ene 2012</t>
  </si>
  <si>
    <t>Abr 2012</t>
  </si>
  <si>
    <t>Ago 2012</t>
  </si>
  <si>
    <t>Dic 2012</t>
  </si>
  <si>
    <t>Ene 2013</t>
  </si>
  <si>
    <t>Abr 2013</t>
  </si>
  <si>
    <t>Ago 2013</t>
  </si>
  <si>
    <t>Dic 2013</t>
  </si>
  <si>
    <t>Ene 2014</t>
  </si>
  <si>
    <t>Abr 2014</t>
  </si>
  <si>
    <t>Ago 2014</t>
  </si>
  <si>
    <t>Dic 2014</t>
  </si>
  <si>
    <t>Ene 2015</t>
  </si>
  <si>
    <t>Abr 2015</t>
  </si>
  <si>
    <t>Ago 2015</t>
  </si>
  <si>
    <t>Dic 2015</t>
  </si>
  <si>
    <t>Ene 2016</t>
  </si>
  <si>
    <t>Abr 2016</t>
  </si>
  <si>
    <t>Ago 2016</t>
  </si>
  <si>
    <t>Dic 2016</t>
  </si>
  <si>
    <t>Ene 2017</t>
  </si>
  <si>
    <t>Abr 2017</t>
  </si>
  <si>
    <t>Ago 2017</t>
  </si>
  <si>
    <t>Dic 2017</t>
  </si>
  <si>
    <t>Ene 2018</t>
  </si>
  <si>
    <t>Abr 2018</t>
  </si>
  <si>
    <t>Ago 2018</t>
  </si>
  <si>
    <t>Dic 2018</t>
  </si>
  <si>
    <t>Ene 2019</t>
  </si>
  <si>
    <t>Abr 2019</t>
  </si>
  <si>
    <t>Ago 2019</t>
  </si>
  <si>
    <t>Dic 2019</t>
  </si>
  <si>
    <t>Ene 2020</t>
  </si>
  <si>
    <t>Abr 2020</t>
  </si>
  <si>
    <t>Ago 2020</t>
  </si>
  <si>
    <t>Dic 2020</t>
  </si>
  <si>
    <t>Ene 2021</t>
  </si>
  <si>
    <t>Abr 2021</t>
  </si>
  <si>
    <t>Ago 2021</t>
  </si>
  <si>
    <t>CV</t>
  </si>
  <si>
    <t>Agropecuarias</t>
  </si>
  <si>
    <t>Industriales</t>
  </si>
  <si>
    <t>Servicios</t>
  </si>
  <si>
    <t>Ajuste</t>
  </si>
  <si>
    <t>Interés soscial</t>
  </si>
  <si>
    <t>Medio/.  Residencial</t>
  </si>
  <si>
    <t>Personales</t>
  </si>
  <si>
    <t>Biens muebles</t>
  </si>
  <si>
    <t>Otros</t>
  </si>
  <si>
    <t>IMOR (Índice de Morosidad) = Índice de Cartera Vencida = (Cartera Vencida / (Cartera Vigente + Cartera Vencida))</t>
  </si>
  <si>
    <t>=(B233/(Crédito!B233+CV!B233))*100</t>
  </si>
  <si>
    <t>IMOR Total</t>
  </si>
  <si>
    <t>Crecimiento real del crédito</t>
  </si>
  <si>
    <t>IMOR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</si>
</sst>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quot;Ene&quot;\ yyyy"/>
    <numFmt numFmtId="165" formatCode="#,##0.0000"/>
    <numFmt numFmtId="166" formatCode="&quot;Feb&quot;\ yyyy"/>
    <numFmt numFmtId="167" formatCode="&quot;Mar&quot;\ yyyy"/>
    <numFmt numFmtId="168" formatCode="&quot;Abr&quot;\ yyyy"/>
    <numFmt numFmtId="169" formatCode="&quot;May&quot;\ yyyy"/>
    <numFmt numFmtId="170" formatCode="&quot;Jun&quot;\ yyyy"/>
    <numFmt numFmtId="171" formatCode="&quot;Jul&quot;\ yyyy"/>
    <numFmt numFmtId="172" formatCode="&quot;Ago&quot;\ yyyy"/>
    <numFmt numFmtId="173" formatCode="&quot;Sep&quot;\ yyyy"/>
    <numFmt numFmtId="174" formatCode="&quot;Oct&quot;\ yyyy"/>
    <numFmt numFmtId="175" formatCode="&quot;Nov&quot;\ yyyy"/>
    <numFmt numFmtId="176" formatCode="&quot;Dic&quot;\ yyyy"/>
    <numFmt numFmtId="178" formatCode="[$-C0A]mmm\-yy;@"/>
    <numFmt numFmtId="180" formatCode="0.0000"/>
    <numFmt numFmtId="184" formatCode="0.0"/>
    <numFmt numFmtId="185" formatCode="#,##0.0"/>
  </numFmts>
  <fonts count="14" x14ac:knownFonts="1">
    <font>
      <sz val="10"/>
      <name val="Arial"/>
    </font>
    <font>
      <sz val="10"/>
      <color indexed="8"/>
      <name val="Arial"/>
    </font>
    <font>
      <sz val="10"/>
      <color theme="1"/>
      <name val="Arial"/>
      <family val="2"/>
    </font>
    <font>
      <sz val="10"/>
      <name val="Arial"/>
      <family val="2"/>
    </font>
    <font>
      <b/>
      <sz val="14"/>
      <name val="Calibri"/>
      <family val="2"/>
    </font>
    <font>
      <sz val="11"/>
      <name val="Calibri"/>
      <family val="2"/>
    </font>
    <font>
      <b/>
      <sz val="11"/>
      <name val="Calibri"/>
      <family val="2"/>
    </font>
    <font>
      <b/>
      <sz val="11"/>
      <color rgb="FFC00000"/>
      <name val="Calibri"/>
      <family val="2"/>
    </font>
    <font>
      <sz val="10"/>
      <color rgb="FFFF0000"/>
      <name val="Arial"/>
      <family val="2"/>
    </font>
    <font>
      <sz val="11"/>
      <color rgb="FFFF0000"/>
      <name val="Calibri"/>
      <family val="2"/>
    </font>
    <font>
      <sz val="10"/>
      <color indexed="8"/>
      <name val="Arial"/>
      <family val="2"/>
    </font>
    <font>
      <sz val="11"/>
      <color rgb="FF000000"/>
      <name val="Calibri"/>
      <family val="2"/>
    </font>
    <font>
      <sz val="12"/>
      <name val="Arial"/>
      <family val="2"/>
    </font>
    <font>
      <b/>
      <sz val="10"/>
      <name val="Arial"/>
      <family val="2"/>
    </font>
  </fonts>
  <fills count="10">
    <fill>
      <patternFill patternType="none"/>
    </fill>
    <fill>
      <patternFill patternType="gray125"/>
    </fill>
    <fill>
      <patternFill patternType="solid">
        <fgColor indexed="41"/>
        <bgColor indexed="64"/>
      </patternFill>
    </fill>
    <fill>
      <patternFill patternType="solid">
        <fgColor rgb="FFE6E7E7"/>
      </patternFill>
    </fill>
    <fill>
      <patternFill patternType="solid">
        <fgColor rgb="FFE7E7E7" tint="-9.9978637043366805E-2"/>
        <bgColor indexed="65"/>
      </patternFill>
    </fill>
    <fill>
      <patternFill patternType="solid">
        <fgColor rgb="FFE3EBED"/>
      </patternFill>
    </fill>
    <fill>
      <patternFill patternType="solid">
        <fgColor theme="0" tint="-0.14999847407452621"/>
        <bgColor indexed="64"/>
      </patternFill>
    </fill>
    <fill>
      <patternFill patternType="solid">
        <fgColor rgb="FFE6E7E7"/>
        <bgColor rgb="FF000000"/>
      </patternFill>
    </fill>
    <fill>
      <patternFill patternType="solid">
        <fgColor rgb="FFCFCFCF"/>
        <bgColor rgb="FF000000"/>
      </patternFill>
    </fill>
    <fill>
      <patternFill patternType="solid">
        <fgColor rgb="FFE3EBED"/>
        <bgColor rgb="FF000000"/>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cellStyleXfs>
  <cellXfs count="101">
    <xf numFmtId="0" fontId="0" fillId="0" borderId="0" xfId="0"/>
    <xf numFmtId="0" fontId="1" fillId="2" borderId="1" xfId="0" applyFont="1" applyFill="1" applyBorder="1" applyAlignment="1">
      <alignment horizontal="left" vertical="center" wrapText="1"/>
    </xf>
    <xf numFmtId="3" fontId="0" fillId="0" borderId="0" xfId="0" applyNumberFormat="1"/>
    <xf numFmtId="0" fontId="3" fillId="0" borderId="0" xfId="0" applyFont="1"/>
    <xf numFmtId="0" fontId="3" fillId="0" borderId="0" xfId="0" applyFont="1" applyAlignment="1">
      <alignment horizontal="center"/>
    </xf>
    <xf numFmtId="3" fontId="0" fillId="0" borderId="0" xfId="0" applyNumberFormat="1" applyAlignment="1">
      <alignment horizontal="center"/>
    </xf>
    <xf numFmtId="0" fontId="0" fillId="0" borderId="0" xfId="0" applyAlignment="1">
      <alignment horizontal="center"/>
    </xf>
    <xf numFmtId="0" fontId="4" fillId="0" borderId="0" xfId="0" applyFont="1"/>
    <xf numFmtId="0" fontId="5" fillId="0" borderId="0" xfId="0" applyFont="1"/>
    <xf numFmtId="0" fontId="6" fillId="0" borderId="0" xfId="0" applyFont="1"/>
    <xf numFmtId="0" fontId="6" fillId="3" borderId="2" xfId="0" applyFont="1" applyFill="1" applyBorder="1" applyAlignment="1">
      <alignment horizontal="right" vertical="center" wrapText="1"/>
    </xf>
    <xf numFmtId="0" fontId="5" fillId="4" borderId="2" xfId="0" applyFont="1" applyFill="1" applyBorder="1" applyAlignment="1">
      <alignment horizontal="center" vertical="top" wrapText="1"/>
    </xf>
    <xf numFmtId="0" fontId="5"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5" borderId="2" xfId="0" applyFont="1" applyFill="1" applyBorder="1" applyAlignment="1">
      <alignment horizontal="right" vertical="center" wrapText="1"/>
    </xf>
    <xf numFmtId="0" fontId="6" fillId="5" borderId="2" xfId="0" applyFont="1" applyFill="1" applyBorder="1" applyAlignment="1">
      <alignment horizontal="center" vertical="center" wrapText="1"/>
    </xf>
    <xf numFmtId="164" fontId="6" fillId="0" borderId="2" xfId="0" applyNumberFormat="1" applyFont="1" applyBorder="1" applyAlignment="1">
      <alignment horizontal="right" vertical="center"/>
    </xf>
    <xf numFmtId="165" fontId="5" fillId="0" borderId="2" xfId="0" applyNumberFormat="1" applyFont="1" applyBorder="1" applyAlignment="1">
      <alignment horizontal="right" vertical="center"/>
    </xf>
    <xf numFmtId="166" fontId="6" fillId="0" borderId="2" xfId="0" applyNumberFormat="1" applyFont="1" applyBorder="1" applyAlignment="1">
      <alignment horizontal="right" vertical="center"/>
    </xf>
    <xf numFmtId="167" fontId="6" fillId="0" borderId="2" xfId="0" applyNumberFormat="1" applyFont="1" applyBorder="1" applyAlignment="1">
      <alignment horizontal="right" vertical="center"/>
    </xf>
    <xf numFmtId="168" fontId="6" fillId="0" borderId="2" xfId="0" applyNumberFormat="1" applyFont="1" applyBorder="1" applyAlignment="1">
      <alignment horizontal="right" vertical="center"/>
    </xf>
    <xf numFmtId="169" fontId="6" fillId="0" borderId="2" xfId="0" applyNumberFormat="1" applyFont="1" applyBorder="1" applyAlignment="1">
      <alignment horizontal="right" vertical="center"/>
    </xf>
    <xf numFmtId="170" fontId="6" fillId="0" borderId="2" xfId="0" applyNumberFormat="1" applyFont="1" applyBorder="1" applyAlignment="1">
      <alignment horizontal="right" vertical="center"/>
    </xf>
    <xf numFmtId="171" fontId="6" fillId="0" borderId="2" xfId="0" applyNumberFormat="1" applyFont="1" applyBorder="1" applyAlignment="1">
      <alignment horizontal="right" vertical="center"/>
    </xf>
    <xf numFmtId="172" fontId="6" fillId="0" borderId="2" xfId="0" applyNumberFormat="1" applyFont="1" applyBorder="1" applyAlignment="1">
      <alignment horizontal="right" vertical="center"/>
    </xf>
    <xf numFmtId="173" fontId="6" fillId="0" borderId="2" xfId="0" applyNumberFormat="1" applyFont="1" applyBorder="1" applyAlignment="1">
      <alignment horizontal="right" vertical="center"/>
    </xf>
    <xf numFmtId="174" fontId="6" fillId="0" borderId="2" xfId="0" applyNumberFormat="1" applyFont="1" applyBorder="1" applyAlignment="1">
      <alignment horizontal="right" vertical="center"/>
    </xf>
    <xf numFmtId="175" fontId="6" fillId="0" borderId="2" xfId="0" applyNumberFormat="1" applyFont="1" applyBorder="1" applyAlignment="1">
      <alignment horizontal="right" vertical="center"/>
    </xf>
    <xf numFmtId="176" fontId="6" fillId="0" borderId="2" xfId="0" applyNumberFormat="1" applyFont="1" applyBorder="1" applyAlignment="1">
      <alignment horizontal="right" vertical="center"/>
    </xf>
    <xf numFmtId="0" fontId="8" fillId="0" borderId="0" xfId="0" applyFont="1" applyAlignment="1">
      <alignment horizontal="center"/>
    </xf>
    <xf numFmtId="0" fontId="8" fillId="0" borderId="0" xfId="0" applyFont="1"/>
    <xf numFmtId="0" fontId="8" fillId="0" borderId="0" xfId="0" quotePrefix="1" applyFont="1" applyAlignment="1">
      <alignment horizontal="center"/>
    </xf>
    <xf numFmtId="178" fontId="0" fillId="0" borderId="0" xfId="0" applyNumberFormat="1"/>
    <xf numFmtId="0" fontId="3" fillId="0" borderId="0" xfId="0" quotePrefix="1" applyFont="1"/>
    <xf numFmtId="0" fontId="8" fillId="0" borderId="0" xfId="0" quotePrefix="1" applyFont="1"/>
    <xf numFmtId="180" fontId="3" fillId="0" borderId="0" xfId="0" quotePrefix="1" applyNumberFormat="1" applyFont="1" applyAlignment="1">
      <alignment horizontal="center"/>
    </xf>
    <xf numFmtId="0" fontId="0" fillId="0" borderId="3" xfId="0" applyBorder="1" applyAlignment="1">
      <alignment horizontal="center"/>
    </xf>
    <xf numFmtId="0" fontId="3" fillId="0" borderId="3" xfId="0" applyFont="1" applyBorder="1" applyAlignment="1">
      <alignment horizontal="center"/>
    </xf>
    <xf numFmtId="180" fontId="0" fillId="0" borderId="0" xfId="0" applyNumberFormat="1" applyAlignment="1">
      <alignment horizontal="center"/>
    </xf>
    <xf numFmtId="184" fontId="0" fillId="0" borderId="0" xfId="0" applyNumberFormat="1" applyAlignment="1">
      <alignment horizontal="center"/>
    </xf>
    <xf numFmtId="4" fontId="5" fillId="0" borderId="2" xfId="0" applyNumberFormat="1" applyFont="1" applyBorder="1" applyAlignment="1">
      <alignment horizontal="right" vertical="center"/>
    </xf>
    <xf numFmtId="178" fontId="3" fillId="0" borderId="0" xfId="0" applyNumberFormat="1" applyFont="1"/>
    <xf numFmtId="3" fontId="3" fillId="0" borderId="0" xfId="0" quotePrefix="1" applyNumberFormat="1" applyFont="1"/>
    <xf numFmtId="3" fontId="8" fillId="0" borderId="0" xfId="0" quotePrefix="1" applyNumberFormat="1" applyFont="1"/>
    <xf numFmtId="178" fontId="0" fillId="0" borderId="3" xfId="0" applyNumberFormat="1" applyBorder="1"/>
    <xf numFmtId="0" fontId="3" fillId="0" borderId="3" xfId="0" applyFont="1" applyBorder="1"/>
    <xf numFmtId="3" fontId="3" fillId="0" borderId="0" xfId="0" quotePrefix="1" applyNumberFormat="1" applyFont="1" applyAlignment="1">
      <alignment horizontal="center"/>
    </xf>
    <xf numFmtId="0" fontId="0" fillId="6" borderId="0" xfId="0" applyFill="1"/>
    <xf numFmtId="185" fontId="3" fillId="0" borderId="0" xfId="0" quotePrefix="1" applyNumberFormat="1" applyFont="1" applyAlignment="1">
      <alignment horizontal="center"/>
    </xf>
    <xf numFmtId="185" fontId="5" fillId="0" borderId="2" xfId="0" applyNumberFormat="1" applyFont="1" applyBorder="1" applyAlignment="1">
      <alignment horizontal="right" vertic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6" fillId="3" borderId="2" xfId="0" applyFont="1" applyFill="1" applyBorder="1" applyAlignment="1">
      <alignment horizontal="center" vertical="center" wrapText="1"/>
    </xf>
    <xf numFmtId="178" fontId="5" fillId="0" borderId="2" xfId="0" applyNumberFormat="1" applyFont="1" applyBorder="1" applyAlignment="1">
      <alignment horizontal="right" vertical="center"/>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185" fontId="5" fillId="0" borderId="2" xfId="0" quotePrefix="1" applyNumberFormat="1" applyFont="1" applyBorder="1" applyAlignment="1">
      <alignment horizontal="right" vertical="center"/>
    </xf>
    <xf numFmtId="185" fontId="9" fillId="0" borderId="2" xfId="0" quotePrefix="1" applyNumberFormat="1" applyFont="1" applyBorder="1" applyAlignment="1">
      <alignment horizontal="left" vertical="center"/>
    </xf>
    <xf numFmtId="3" fontId="8" fillId="0" borderId="0" xfId="0" quotePrefix="1" applyNumberFormat="1" applyFont="1" applyAlignment="1">
      <alignment horizontal="left"/>
    </xf>
    <xf numFmtId="0" fontId="0" fillId="6" borderId="0" xfId="0" applyFill="1" applyAlignment="1">
      <alignment horizontal="center"/>
    </xf>
    <xf numFmtId="0" fontId="2" fillId="0" borderId="0" xfId="0" applyFont="1" applyAlignment="1">
      <alignment horizontal="center"/>
    </xf>
    <xf numFmtId="0" fontId="2" fillId="0" borderId="3" xfId="0" applyFont="1" applyBorder="1" applyAlignment="1">
      <alignment horizontal="center"/>
    </xf>
    <xf numFmtId="0" fontId="2" fillId="6" borderId="0" xfId="0" applyFont="1" applyFill="1" applyAlignment="1">
      <alignment horizontal="center"/>
    </xf>
    <xf numFmtId="3" fontId="2" fillId="0" borderId="0" xfId="0" applyNumberFormat="1" applyFont="1" applyAlignment="1">
      <alignment horizontal="center"/>
    </xf>
    <xf numFmtId="3" fontId="2" fillId="0" borderId="0" xfId="0" quotePrefix="1" applyNumberFormat="1" applyFont="1" applyAlignment="1">
      <alignment horizontal="center"/>
    </xf>
    <xf numFmtId="184" fontId="3" fillId="0" borderId="0" xfId="0" quotePrefix="1" applyNumberFormat="1" applyFont="1" applyAlignment="1">
      <alignment horizontal="center"/>
    </xf>
    <xf numFmtId="184" fontId="8" fillId="0" borderId="0" xfId="0" quotePrefix="1" applyNumberFormat="1" applyFont="1" applyAlignment="1">
      <alignment horizontal="left"/>
    </xf>
    <xf numFmtId="185" fontId="0" fillId="0" borderId="0" xfId="0" applyNumberFormat="1" applyAlignment="1">
      <alignment horizontal="center"/>
    </xf>
    <xf numFmtId="2" fontId="3" fillId="0" borderId="0" xfId="0" quotePrefix="1" applyNumberFormat="1" applyFont="1" applyAlignment="1">
      <alignment horizontal="center"/>
    </xf>
    <xf numFmtId="2" fontId="8" fillId="0" borderId="0" xfId="0" quotePrefix="1" applyNumberFormat="1" applyFont="1" applyAlignment="1">
      <alignment horizontal="center"/>
    </xf>
    <xf numFmtId="0" fontId="3" fillId="0" borderId="0" xfId="1"/>
    <xf numFmtId="0" fontId="10" fillId="2" borderId="6" xfId="1" applyFont="1" applyFill="1" applyBorder="1" applyAlignment="1">
      <alignment horizontal="left" vertical="center" wrapText="1"/>
    </xf>
    <xf numFmtId="0" fontId="6" fillId="5" borderId="7" xfId="0" applyFont="1" applyFill="1" applyBorder="1" applyAlignment="1">
      <alignment horizontal="center" vertical="center" wrapText="1"/>
    </xf>
    <xf numFmtId="0" fontId="11" fillId="0" borderId="0" xfId="0" applyFont="1"/>
    <xf numFmtId="0" fontId="6" fillId="7" borderId="2" xfId="0" applyFont="1" applyFill="1" applyBorder="1" applyAlignment="1">
      <alignment horizontal="right" vertical="center" wrapText="1"/>
    </xf>
    <xf numFmtId="0" fontId="5" fillId="8" borderId="5" xfId="0" applyFont="1" applyFill="1" applyBorder="1" applyAlignment="1">
      <alignment horizontal="center" vertical="top" wrapText="1"/>
    </xf>
    <xf numFmtId="0" fontId="6" fillId="7" borderId="8" xfId="0" applyFont="1" applyFill="1" applyBorder="1" applyAlignment="1">
      <alignment horizontal="right" vertical="center" wrapText="1"/>
    </xf>
    <xf numFmtId="0" fontId="5" fillId="7"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6" fillId="9" borderId="8" xfId="0" applyFont="1" applyFill="1" applyBorder="1" applyAlignment="1">
      <alignment horizontal="right" vertical="center" wrapText="1"/>
    </xf>
    <xf numFmtId="0" fontId="6" fillId="9" borderId="9" xfId="0" applyFont="1" applyFill="1" applyBorder="1" applyAlignment="1">
      <alignment horizontal="center" vertical="center" wrapText="1"/>
    </xf>
    <xf numFmtId="176" fontId="6" fillId="0" borderId="8" xfId="0" applyNumberFormat="1" applyFont="1" applyBorder="1" applyAlignment="1">
      <alignment horizontal="right" vertical="center"/>
    </xf>
    <xf numFmtId="185" fontId="5" fillId="0" borderId="9" xfId="0" applyNumberFormat="1" applyFont="1" applyBorder="1" applyAlignment="1">
      <alignment horizontal="right" vertical="center"/>
    </xf>
    <xf numFmtId="164" fontId="6" fillId="0" borderId="8" xfId="0" applyNumberFormat="1" applyFont="1" applyBorder="1" applyAlignment="1">
      <alignment horizontal="right" vertical="center"/>
    </xf>
    <xf numFmtId="166" fontId="6" fillId="0" borderId="8" xfId="0" applyNumberFormat="1" applyFont="1" applyBorder="1" applyAlignment="1">
      <alignment horizontal="right" vertical="center"/>
    </xf>
    <xf numFmtId="167" fontId="6" fillId="0" borderId="8" xfId="0" applyNumberFormat="1" applyFont="1" applyBorder="1" applyAlignment="1">
      <alignment horizontal="right" vertical="center"/>
    </xf>
    <xf numFmtId="168" fontId="6" fillId="0" borderId="8" xfId="0" applyNumberFormat="1" applyFont="1" applyBorder="1" applyAlignment="1">
      <alignment horizontal="right" vertical="center"/>
    </xf>
    <xf numFmtId="169" fontId="6" fillId="0" borderId="8" xfId="0" applyNumberFormat="1" applyFont="1" applyBorder="1" applyAlignment="1">
      <alignment horizontal="right" vertical="center"/>
    </xf>
    <xf numFmtId="170" fontId="6" fillId="0" borderId="8" xfId="0" applyNumberFormat="1" applyFont="1" applyBorder="1" applyAlignment="1">
      <alignment horizontal="right" vertical="center"/>
    </xf>
    <xf numFmtId="171" fontId="6" fillId="0" borderId="8" xfId="0" applyNumberFormat="1" applyFont="1" applyBorder="1" applyAlignment="1">
      <alignment horizontal="right" vertical="center"/>
    </xf>
    <xf numFmtId="172" fontId="6" fillId="0" borderId="8" xfId="0" applyNumberFormat="1" applyFont="1" applyBorder="1" applyAlignment="1">
      <alignment horizontal="right" vertical="center"/>
    </xf>
    <xf numFmtId="173" fontId="6" fillId="0" borderId="8" xfId="0" applyNumberFormat="1" applyFont="1" applyBorder="1" applyAlignment="1">
      <alignment horizontal="right" vertical="center"/>
    </xf>
    <xf numFmtId="174" fontId="6" fillId="0" borderId="8" xfId="0" applyNumberFormat="1" applyFont="1" applyBorder="1" applyAlignment="1">
      <alignment horizontal="right" vertical="center"/>
    </xf>
    <xf numFmtId="175" fontId="6" fillId="0" borderId="8" xfId="0" applyNumberFormat="1" applyFont="1" applyBorder="1" applyAlignment="1">
      <alignment horizontal="right" vertical="center"/>
    </xf>
    <xf numFmtId="0" fontId="12" fillId="0" borderId="0" xfId="0" applyFont="1"/>
    <xf numFmtId="184" fontId="2" fillId="0" borderId="0" xfId="0" quotePrefix="1" applyNumberFormat="1" applyFont="1" applyAlignment="1">
      <alignment horizontal="center"/>
    </xf>
    <xf numFmtId="178" fontId="6" fillId="0" borderId="0" xfId="0" applyNumberFormat="1" applyFont="1" applyBorder="1" applyAlignment="1">
      <alignment horizontal="right" vertical="center"/>
    </xf>
    <xf numFmtId="0" fontId="0" fillId="0" borderId="3" xfId="0" applyBorder="1"/>
    <xf numFmtId="0" fontId="13" fillId="0" borderId="3" xfId="0" applyFont="1" applyBorder="1" applyAlignment="1">
      <alignment horizontal="center" wrapText="1"/>
    </xf>
    <xf numFmtId="0" fontId="13" fillId="0" borderId="3" xfId="0"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Gráfica!$C$2</c:f>
              <c:strCache>
                <c:ptCount val="1"/>
                <c:pt idx="0">
                  <c:v>Crecimiento real del crédito</c:v>
                </c:pt>
              </c:strCache>
            </c:strRef>
          </c:tx>
          <c:spPr>
            <a:ln w="28575" cap="rnd">
              <a:solidFill>
                <a:schemeClr val="accent1"/>
              </a:solidFill>
              <a:round/>
            </a:ln>
            <a:effectLst/>
          </c:spPr>
          <c:marker>
            <c:symbol val="none"/>
          </c:marker>
          <c:cat>
            <c:numRef>
              <c:f>Gráfica!$B$3:$B$216</c:f>
              <c:numCache>
                <c:formatCode>[$-C0A]mmm\-yy;@</c:formatCode>
                <c:ptCount val="214"/>
                <c:pt idx="0">
                  <c:v>37956</c:v>
                </c:pt>
                <c:pt idx="1">
                  <c:v>37987</c:v>
                </c:pt>
                <c:pt idx="2">
                  <c:v>38018</c:v>
                </c:pt>
                <c:pt idx="3">
                  <c:v>38047</c:v>
                </c:pt>
                <c:pt idx="4">
                  <c:v>38078</c:v>
                </c:pt>
                <c:pt idx="5">
                  <c:v>38108</c:v>
                </c:pt>
                <c:pt idx="6">
                  <c:v>38139</c:v>
                </c:pt>
                <c:pt idx="7">
                  <c:v>38169</c:v>
                </c:pt>
                <c:pt idx="8">
                  <c:v>38200</c:v>
                </c:pt>
                <c:pt idx="9">
                  <c:v>38231</c:v>
                </c:pt>
                <c:pt idx="10">
                  <c:v>38261</c:v>
                </c:pt>
                <c:pt idx="11">
                  <c:v>38292</c:v>
                </c:pt>
                <c:pt idx="12">
                  <c:v>38322</c:v>
                </c:pt>
                <c:pt idx="13">
                  <c:v>38353</c:v>
                </c:pt>
                <c:pt idx="14">
                  <c:v>38384</c:v>
                </c:pt>
                <c:pt idx="15">
                  <c:v>38412</c:v>
                </c:pt>
                <c:pt idx="16">
                  <c:v>38443</c:v>
                </c:pt>
                <c:pt idx="17">
                  <c:v>38473</c:v>
                </c:pt>
                <c:pt idx="18">
                  <c:v>38504</c:v>
                </c:pt>
                <c:pt idx="19">
                  <c:v>38534</c:v>
                </c:pt>
                <c:pt idx="20">
                  <c:v>38565</c:v>
                </c:pt>
                <c:pt idx="21">
                  <c:v>38596</c:v>
                </c:pt>
                <c:pt idx="22">
                  <c:v>38626</c:v>
                </c:pt>
                <c:pt idx="23">
                  <c:v>38657</c:v>
                </c:pt>
                <c:pt idx="24">
                  <c:v>38687</c:v>
                </c:pt>
                <c:pt idx="25">
                  <c:v>38718</c:v>
                </c:pt>
                <c:pt idx="26">
                  <c:v>38749</c:v>
                </c:pt>
                <c:pt idx="27">
                  <c:v>38777</c:v>
                </c:pt>
                <c:pt idx="28">
                  <c:v>38808</c:v>
                </c:pt>
                <c:pt idx="29">
                  <c:v>38838</c:v>
                </c:pt>
                <c:pt idx="30">
                  <c:v>38869</c:v>
                </c:pt>
                <c:pt idx="31">
                  <c:v>38899</c:v>
                </c:pt>
                <c:pt idx="32">
                  <c:v>38930</c:v>
                </c:pt>
                <c:pt idx="33">
                  <c:v>38961</c:v>
                </c:pt>
                <c:pt idx="34">
                  <c:v>38991</c:v>
                </c:pt>
                <c:pt idx="35">
                  <c:v>39022</c:v>
                </c:pt>
                <c:pt idx="36">
                  <c:v>39052</c:v>
                </c:pt>
                <c:pt idx="37">
                  <c:v>39083</c:v>
                </c:pt>
                <c:pt idx="38">
                  <c:v>39114</c:v>
                </c:pt>
                <c:pt idx="39">
                  <c:v>39142</c:v>
                </c:pt>
                <c:pt idx="40">
                  <c:v>39173</c:v>
                </c:pt>
                <c:pt idx="41">
                  <c:v>39203</c:v>
                </c:pt>
                <c:pt idx="42">
                  <c:v>39234</c:v>
                </c:pt>
                <c:pt idx="43">
                  <c:v>39264</c:v>
                </c:pt>
                <c:pt idx="44">
                  <c:v>39295</c:v>
                </c:pt>
                <c:pt idx="45">
                  <c:v>39326</c:v>
                </c:pt>
                <c:pt idx="46">
                  <c:v>39356</c:v>
                </c:pt>
                <c:pt idx="47">
                  <c:v>39387</c:v>
                </c:pt>
                <c:pt idx="48">
                  <c:v>39417</c:v>
                </c:pt>
                <c:pt idx="49">
                  <c:v>39448</c:v>
                </c:pt>
                <c:pt idx="50">
                  <c:v>39479</c:v>
                </c:pt>
                <c:pt idx="51">
                  <c:v>39508</c:v>
                </c:pt>
                <c:pt idx="52">
                  <c:v>39539</c:v>
                </c:pt>
                <c:pt idx="53">
                  <c:v>39569</c:v>
                </c:pt>
                <c:pt idx="54">
                  <c:v>39600</c:v>
                </c:pt>
                <c:pt idx="55">
                  <c:v>39630</c:v>
                </c:pt>
                <c:pt idx="56">
                  <c:v>39661</c:v>
                </c:pt>
                <c:pt idx="57">
                  <c:v>39692</c:v>
                </c:pt>
                <c:pt idx="58">
                  <c:v>39722</c:v>
                </c:pt>
                <c:pt idx="59">
                  <c:v>39753</c:v>
                </c:pt>
                <c:pt idx="60">
                  <c:v>39783</c:v>
                </c:pt>
                <c:pt idx="61">
                  <c:v>39814</c:v>
                </c:pt>
                <c:pt idx="62">
                  <c:v>39845</c:v>
                </c:pt>
                <c:pt idx="63">
                  <c:v>39873</c:v>
                </c:pt>
                <c:pt idx="64">
                  <c:v>39904</c:v>
                </c:pt>
                <c:pt idx="65">
                  <c:v>39934</c:v>
                </c:pt>
                <c:pt idx="66">
                  <c:v>39965</c:v>
                </c:pt>
                <c:pt idx="67">
                  <c:v>39995</c:v>
                </c:pt>
                <c:pt idx="68">
                  <c:v>40026</c:v>
                </c:pt>
                <c:pt idx="69">
                  <c:v>40057</c:v>
                </c:pt>
                <c:pt idx="70">
                  <c:v>40087</c:v>
                </c:pt>
                <c:pt idx="71">
                  <c:v>40118</c:v>
                </c:pt>
                <c:pt idx="72">
                  <c:v>40148</c:v>
                </c:pt>
                <c:pt idx="73">
                  <c:v>40179</c:v>
                </c:pt>
                <c:pt idx="74">
                  <c:v>40210</c:v>
                </c:pt>
                <c:pt idx="75">
                  <c:v>40238</c:v>
                </c:pt>
                <c:pt idx="76">
                  <c:v>40269</c:v>
                </c:pt>
                <c:pt idx="77">
                  <c:v>40299</c:v>
                </c:pt>
                <c:pt idx="78">
                  <c:v>40330</c:v>
                </c:pt>
                <c:pt idx="79">
                  <c:v>40360</c:v>
                </c:pt>
                <c:pt idx="80">
                  <c:v>40391</c:v>
                </c:pt>
                <c:pt idx="81">
                  <c:v>40422</c:v>
                </c:pt>
                <c:pt idx="82">
                  <c:v>40452</c:v>
                </c:pt>
                <c:pt idx="83">
                  <c:v>40483</c:v>
                </c:pt>
                <c:pt idx="84">
                  <c:v>40513</c:v>
                </c:pt>
                <c:pt idx="85">
                  <c:v>40544</c:v>
                </c:pt>
                <c:pt idx="86">
                  <c:v>40575</c:v>
                </c:pt>
                <c:pt idx="87">
                  <c:v>40603</c:v>
                </c:pt>
                <c:pt idx="88">
                  <c:v>40634</c:v>
                </c:pt>
                <c:pt idx="89">
                  <c:v>40664</c:v>
                </c:pt>
                <c:pt idx="90">
                  <c:v>40695</c:v>
                </c:pt>
                <c:pt idx="91">
                  <c:v>40725</c:v>
                </c:pt>
                <c:pt idx="92">
                  <c:v>40756</c:v>
                </c:pt>
                <c:pt idx="93">
                  <c:v>40787</c:v>
                </c:pt>
                <c:pt idx="94">
                  <c:v>40817</c:v>
                </c:pt>
                <c:pt idx="95">
                  <c:v>40848</c:v>
                </c:pt>
                <c:pt idx="96">
                  <c:v>40878</c:v>
                </c:pt>
                <c:pt idx="97">
                  <c:v>40909</c:v>
                </c:pt>
                <c:pt idx="98">
                  <c:v>40940</c:v>
                </c:pt>
                <c:pt idx="99">
                  <c:v>40969</c:v>
                </c:pt>
                <c:pt idx="100">
                  <c:v>41000</c:v>
                </c:pt>
                <c:pt idx="101">
                  <c:v>41030</c:v>
                </c:pt>
                <c:pt idx="102">
                  <c:v>41061</c:v>
                </c:pt>
                <c:pt idx="103">
                  <c:v>41091</c:v>
                </c:pt>
                <c:pt idx="104">
                  <c:v>41122</c:v>
                </c:pt>
                <c:pt idx="105">
                  <c:v>41153</c:v>
                </c:pt>
                <c:pt idx="106">
                  <c:v>41183</c:v>
                </c:pt>
                <c:pt idx="107">
                  <c:v>41214</c:v>
                </c:pt>
                <c:pt idx="108">
                  <c:v>41244</c:v>
                </c:pt>
                <c:pt idx="109">
                  <c:v>41275</c:v>
                </c:pt>
                <c:pt idx="110">
                  <c:v>41306</c:v>
                </c:pt>
                <c:pt idx="111">
                  <c:v>41334</c:v>
                </c:pt>
                <c:pt idx="112">
                  <c:v>41365</c:v>
                </c:pt>
                <c:pt idx="113">
                  <c:v>41395</c:v>
                </c:pt>
                <c:pt idx="114">
                  <c:v>41426</c:v>
                </c:pt>
                <c:pt idx="115">
                  <c:v>41456</c:v>
                </c:pt>
                <c:pt idx="116">
                  <c:v>41487</c:v>
                </c:pt>
                <c:pt idx="117">
                  <c:v>41518</c:v>
                </c:pt>
                <c:pt idx="118">
                  <c:v>41548</c:v>
                </c:pt>
                <c:pt idx="119">
                  <c:v>41579</c:v>
                </c:pt>
                <c:pt idx="120">
                  <c:v>41609</c:v>
                </c:pt>
                <c:pt idx="121">
                  <c:v>41640</c:v>
                </c:pt>
                <c:pt idx="122">
                  <c:v>41671</c:v>
                </c:pt>
                <c:pt idx="123">
                  <c:v>41699</c:v>
                </c:pt>
                <c:pt idx="124">
                  <c:v>41730</c:v>
                </c:pt>
                <c:pt idx="125">
                  <c:v>41760</c:v>
                </c:pt>
                <c:pt idx="126">
                  <c:v>41791</c:v>
                </c:pt>
                <c:pt idx="127">
                  <c:v>41821</c:v>
                </c:pt>
                <c:pt idx="128">
                  <c:v>41852</c:v>
                </c:pt>
                <c:pt idx="129">
                  <c:v>41883</c:v>
                </c:pt>
                <c:pt idx="130">
                  <c:v>41913</c:v>
                </c:pt>
                <c:pt idx="131">
                  <c:v>41944</c:v>
                </c:pt>
                <c:pt idx="132">
                  <c:v>41974</c:v>
                </c:pt>
                <c:pt idx="133">
                  <c:v>42005</c:v>
                </c:pt>
                <c:pt idx="134">
                  <c:v>42036</c:v>
                </c:pt>
                <c:pt idx="135">
                  <c:v>42064</c:v>
                </c:pt>
                <c:pt idx="136">
                  <c:v>42095</c:v>
                </c:pt>
                <c:pt idx="137">
                  <c:v>42125</c:v>
                </c:pt>
                <c:pt idx="138">
                  <c:v>42156</c:v>
                </c:pt>
                <c:pt idx="139">
                  <c:v>42186</c:v>
                </c:pt>
                <c:pt idx="140">
                  <c:v>42217</c:v>
                </c:pt>
                <c:pt idx="141">
                  <c:v>42248</c:v>
                </c:pt>
                <c:pt idx="142">
                  <c:v>42278</c:v>
                </c:pt>
                <c:pt idx="143">
                  <c:v>42309</c:v>
                </c:pt>
                <c:pt idx="144">
                  <c:v>42339</c:v>
                </c:pt>
                <c:pt idx="145">
                  <c:v>42370</c:v>
                </c:pt>
                <c:pt idx="146">
                  <c:v>42401</c:v>
                </c:pt>
                <c:pt idx="147">
                  <c:v>42430</c:v>
                </c:pt>
                <c:pt idx="148">
                  <c:v>42461</c:v>
                </c:pt>
                <c:pt idx="149">
                  <c:v>42491</c:v>
                </c:pt>
                <c:pt idx="150">
                  <c:v>42522</c:v>
                </c:pt>
                <c:pt idx="151">
                  <c:v>42552</c:v>
                </c:pt>
                <c:pt idx="152">
                  <c:v>42583</c:v>
                </c:pt>
                <c:pt idx="153">
                  <c:v>42614</c:v>
                </c:pt>
                <c:pt idx="154">
                  <c:v>42644</c:v>
                </c:pt>
                <c:pt idx="155">
                  <c:v>42675</c:v>
                </c:pt>
                <c:pt idx="156">
                  <c:v>42705</c:v>
                </c:pt>
                <c:pt idx="157">
                  <c:v>42736</c:v>
                </c:pt>
                <c:pt idx="158">
                  <c:v>42767</c:v>
                </c:pt>
                <c:pt idx="159">
                  <c:v>42795</c:v>
                </c:pt>
                <c:pt idx="160">
                  <c:v>42826</c:v>
                </c:pt>
                <c:pt idx="161">
                  <c:v>42856</c:v>
                </c:pt>
                <c:pt idx="162">
                  <c:v>42887</c:v>
                </c:pt>
                <c:pt idx="163">
                  <c:v>42917</c:v>
                </c:pt>
                <c:pt idx="164">
                  <c:v>42948</c:v>
                </c:pt>
                <c:pt idx="165">
                  <c:v>42979</c:v>
                </c:pt>
                <c:pt idx="166">
                  <c:v>43009</c:v>
                </c:pt>
                <c:pt idx="167">
                  <c:v>43040</c:v>
                </c:pt>
                <c:pt idx="168">
                  <c:v>43070</c:v>
                </c:pt>
                <c:pt idx="169">
                  <c:v>43101</c:v>
                </c:pt>
                <c:pt idx="170">
                  <c:v>43132</c:v>
                </c:pt>
                <c:pt idx="171">
                  <c:v>43160</c:v>
                </c:pt>
                <c:pt idx="172">
                  <c:v>43191</c:v>
                </c:pt>
                <c:pt idx="173">
                  <c:v>43221</c:v>
                </c:pt>
                <c:pt idx="174">
                  <c:v>43252</c:v>
                </c:pt>
                <c:pt idx="175">
                  <c:v>43282</c:v>
                </c:pt>
                <c:pt idx="176">
                  <c:v>43313</c:v>
                </c:pt>
                <c:pt idx="177">
                  <c:v>43344</c:v>
                </c:pt>
                <c:pt idx="178">
                  <c:v>43374</c:v>
                </c:pt>
                <c:pt idx="179">
                  <c:v>43405</c:v>
                </c:pt>
                <c:pt idx="180">
                  <c:v>43435</c:v>
                </c:pt>
                <c:pt idx="181">
                  <c:v>43466</c:v>
                </c:pt>
                <c:pt idx="182">
                  <c:v>43497</c:v>
                </c:pt>
                <c:pt idx="183">
                  <c:v>43525</c:v>
                </c:pt>
                <c:pt idx="184">
                  <c:v>43556</c:v>
                </c:pt>
                <c:pt idx="185">
                  <c:v>43586</c:v>
                </c:pt>
                <c:pt idx="186">
                  <c:v>43617</c:v>
                </c:pt>
                <c:pt idx="187">
                  <c:v>43647</c:v>
                </c:pt>
                <c:pt idx="188">
                  <c:v>43678</c:v>
                </c:pt>
                <c:pt idx="189">
                  <c:v>43709</c:v>
                </c:pt>
                <c:pt idx="190">
                  <c:v>43739</c:v>
                </c:pt>
                <c:pt idx="191">
                  <c:v>43770</c:v>
                </c:pt>
                <c:pt idx="192">
                  <c:v>43800</c:v>
                </c:pt>
                <c:pt idx="193">
                  <c:v>43831</c:v>
                </c:pt>
                <c:pt idx="194">
                  <c:v>43862</c:v>
                </c:pt>
                <c:pt idx="195">
                  <c:v>43891</c:v>
                </c:pt>
                <c:pt idx="196">
                  <c:v>43922</c:v>
                </c:pt>
                <c:pt idx="197">
                  <c:v>43952</c:v>
                </c:pt>
                <c:pt idx="198">
                  <c:v>43983</c:v>
                </c:pt>
                <c:pt idx="199">
                  <c:v>44013</c:v>
                </c:pt>
                <c:pt idx="200">
                  <c:v>44044</c:v>
                </c:pt>
                <c:pt idx="201">
                  <c:v>44075</c:v>
                </c:pt>
                <c:pt idx="202">
                  <c:v>44105</c:v>
                </c:pt>
                <c:pt idx="203">
                  <c:v>44136</c:v>
                </c:pt>
                <c:pt idx="204">
                  <c:v>44166</c:v>
                </c:pt>
                <c:pt idx="205">
                  <c:v>44197</c:v>
                </c:pt>
                <c:pt idx="206">
                  <c:v>44228</c:v>
                </c:pt>
                <c:pt idx="207">
                  <c:v>44256</c:v>
                </c:pt>
                <c:pt idx="208">
                  <c:v>44287</c:v>
                </c:pt>
                <c:pt idx="209">
                  <c:v>44317</c:v>
                </c:pt>
                <c:pt idx="210">
                  <c:v>44348</c:v>
                </c:pt>
                <c:pt idx="211">
                  <c:v>44378</c:v>
                </c:pt>
                <c:pt idx="212">
                  <c:v>44409</c:v>
                </c:pt>
                <c:pt idx="213">
                  <c:v>44440</c:v>
                </c:pt>
              </c:numCache>
            </c:numRef>
          </c:cat>
          <c:val>
            <c:numRef>
              <c:f>Gráfica!$C$3:$C$216</c:f>
              <c:numCache>
                <c:formatCode>General</c:formatCode>
                <c:ptCount val="214"/>
                <c:pt idx="12" formatCode="0.0">
                  <c:v>18.308902614656407</c:v>
                </c:pt>
                <c:pt idx="13" formatCode="0.0">
                  <c:v>21.005628920882224</c:v>
                </c:pt>
                <c:pt idx="14" formatCode="0.0">
                  <c:v>21.050969469654234</c:v>
                </c:pt>
                <c:pt idx="15" formatCode="0.0">
                  <c:v>21.019929693349184</c:v>
                </c:pt>
                <c:pt idx="16" formatCode="0.0">
                  <c:v>22.225748177215543</c:v>
                </c:pt>
                <c:pt idx="17" formatCode="0.0">
                  <c:v>21.828148259858793</c:v>
                </c:pt>
                <c:pt idx="18" formatCode="0.0">
                  <c:v>22.829731496024074</c:v>
                </c:pt>
                <c:pt idx="19" formatCode="0.0">
                  <c:v>23.992456061051893</c:v>
                </c:pt>
                <c:pt idx="20" formatCode="0.0">
                  <c:v>23.605143029614784</c:v>
                </c:pt>
                <c:pt idx="21" formatCode="0.0">
                  <c:v>21.600508120834427</c:v>
                </c:pt>
                <c:pt idx="22" formatCode="0.0">
                  <c:v>19.960350673171767</c:v>
                </c:pt>
                <c:pt idx="23" formatCode="0.0">
                  <c:v>21.192946179203375</c:v>
                </c:pt>
                <c:pt idx="24" formatCode="0.0">
                  <c:v>21.041866234611462</c:v>
                </c:pt>
                <c:pt idx="25" formatCode="0.0">
                  <c:v>20.697208836793447</c:v>
                </c:pt>
                <c:pt idx="26" formatCode="0.0">
                  <c:v>22.885134132871833</c:v>
                </c:pt>
                <c:pt idx="27" formatCode="0.0">
                  <c:v>26.059865644548875</c:v>
                </c:pt>
                <c:pt idx="28" formatCode="0.0">
                  <c:v>27.150532486556035</c:v>
                </c:pt>
                <c:pt idx="29" formatCode="0.0">
                  <c:v>27.818432043333765</c:v>
                </c:pt>
                <c:pt idx="30" formatCode="0.0">
                  <c:v>28.443087181850579</c:v>
                </c:pt>
                <c:pt idx="31" formatCode="0.0">
                  <c:v>27.374088945461274</c:v>
                </c:pt>
                <c:pt idx="32" formatCode="0.0">
                  <c:v>28.521047104831009</c:v>
                </c:pt>
                <c:pt idx="33" formatCode="0.0">
                  <c:v>30.453222607570464</c:v>
                </c:pt>
                <c:pt idx="34" formatCode="0.0">
                  <c:v>30.008144848758043</c:v>
                </c:pt>
                <c:pt idx="35" formatCode="0.0">
                  <c:v>29.199267646703152</c:v>
                </c:pt>
                <c:pt idx="36" formatCode="0.0">
                  <c:v>27.417125932465815</c:v>
                </c:pt>
                <c:pt idx="37" formatCode="0.0">
                  <c:v>25.430677124041591</c:v>
                </c:pt>
                <c:pt idx="38" formatCode="0.0">
                  <c:v>26.269449880492136</c:v>
                </c:pt>
                <c:pt idx="39" formatCode="0.0">
                  <c:v>24.688675579451981</c:v>
                </c:pt>
                <c:pt idx="40" formatCode="0.0">
                  <c:v>23.074776315920388</c:v>
                </c:pt>
                <c:pt idx="41" formatCode="0.0">
                  <c:v>23.492084417922211</c:v>
                </c:pt>
                <c:pt idx="42" formatCode="0.0">
                  <c:v>25.004021288866298</c:v>
                </c:pt>
                <c:pt idx="43" formatCode="0.0">
                  <c:v>25.267301566311563</c:v>
                </c:pt>
                <c:pt idx="44" formatCode="0.0">
                  <c:v>27.461587413703835</c:v>
                </c:pt>
                <c:pt idx="45" formatCode="0.0">
                  <c:v>26.762007418057788</c:v>
                </c:pt>
                <c:pt idx="46" formatCode="0.0">
                  <c:v>26.658752204769765</c:v>
                </c:pt>
                <c:pt idx="47" formatCode="0.0">
                  <c:v>26.098701927223789</c:v>
                </c:pt>
                <c:pt idx="48" formatCode="0.0">
                  <c:v>23.287837467359228</c:v>
                </c:pt>
                <c:pt idx="49" formatCode="0.0">
                  <c:v>25.81843794086074</c:v>
                </c:pt>
                <c:pt idx="50" formatCode="0.0">
                  <c:v>23.618763620329865</c:v>
                </c:pt>
                <c:pt idx="51" formatCode="0.0">
                  <c:v>14.629427992145105</c:v>
                </c:pt>
                <c:pt idx="52" formatCode="0.0">
                  <c:v>13.597663498916024</c:v>
                </c:pt>
                <c:pt idx="53" formatCode="0.0">
                  <c:v>11.900002435255441</c:v>
                </c:pt>
                <c:pt idx="54" formatCode="0.0">
                  <c:v>8.9755441164536709</c:v>
                </c:pt>
                <c:pt idx="55" formatCode="0.0">
                  <c:v>7.9126097156356323</c:v>
                </c:pt>
                <c:pt idx="56" formatCode="0.0">
                  <c:v>5.6455985423735866</c:v>
                </c:pt>
                <c:pt idx="57" formatCode="0.0">
                  <c:v>0.53446790213980133</c:v>
                </c:pt>
                <c:pt idx="58" formatCode="0.0">
                  <c:v>1.208119330283064</c:v>
                </c:pt>
                <c:pt idx="59" formatCode="0.0">
                  <c:v>-0.15659755412538168</c:v>
                </c:pt>
                <c:pt idx="60" formatCode="0.0">
                  <c:v>-2.1779435995463059</c:v>
                </c:pt>
                <c:pt idx="61" formatCode="0.0">
                  <c:v>-1.9460280361427995</c:v>
                </c:pt>
                <c:pt idx="62" formatCode="0.0">
                  <c:v>-3.1403131510996718</c:v>
                </c:pt>
                <c:pt idx="63" formatCode="0.0">
                  <c:v>0.45073282174381557</c:v>
                </c:pt>
                <c:pt idx="64" formatCode="0.0">
                  <c:v>-1.7361459177037131</c:v>
                </c:pt>
                <c:pt idx="65" formatCode="0.0">
                  <c:v>-3.1187971614539345</c:v>
                </c:pt>
                <c:pt idx="66" formatCode="0.0">
                  <c:v>-3.9973976115677323</c:v>
                </c:pt>
                <c:pt idx="67" formatCode="0.0">
                  <c:v>-4.2864100643697167</c:v>
                </c:pt>
                <c:pt idx="68" formatCode="0.0">
                  <c:v>-6.2473390807923801</c:v>
                </c:pt>
                <c:pt idx="69" formatCode="0.0">
                  <c:v>-2.5855793592962861</c:v>
                </c:pt>
                <c:pt idx="70" formatCode="0.0">
                  <c:v>-5.8790353494999952</c:v>
                </c:pt>
                <c:pt idx="71" formatCode="0.0">
                  <c:v>-6.9920879405020786</c:v>
                </c:pt>
                <c:pt idx="72" formatCode="0.0">
                  <c:v>-5.0410937898699331</c:v>
                </c:pt>
                <c:pt idx="73" formatCode="0.0">
                  <c:v>-7.393183446417062</c:v>
                </c:pt>
                <c:pt idx="74" formatCode="0.0">
                  <c:v>-7.4897143991414783</c:v>
                </c:pt>
                <c:pt idx="75" formatCode="0.0">
                  <c:v>-6.1447276814244223</c:v>
                </c:pt>
                <c:pt idx="76" formatCode="0.0">
                  <c:v>-4.7047467709033786</c:v>
                </c:pt>
                <c:pt idx="77" formatCode="0.0">
                  <c:v>-2.2858968356370579</c:v>
                </c:pt>
                <c:pt idx="78" formatCode="0.0">
                  <c:v>-0.54800298438600903</c:v>
                </c:pt>
                <c:pt idx="79" formatCode="0.0">
                  <c:v>-0.78970303596436198</c:v>
                </c:pt>
                <c:pt idx="80" formatCode="0.0">
                  <c:v>1.5630630739521978</c:v>
                </c:pt>
                <c:pt idx="81" formatCode="0.0">
                  <c:v>2.047747476548345</c:v>
                </c:pt>
                <c:pt idx="82" formatCode="0.0">
                  <c:v>3.4756795896209391</c:v>
                </c:pt>
                <c:pt idx="83" formatCode="0.0">
                  <c:v>5.2363793927010294</c:v>
                </c:pt>
                <c:pt idx="84" formatCode="0.0">
                  <c:v>5.6124098078467854</c:v>
                </c:pt>
                <c:pt idx="85" formatCode="0.0">
                  <c:v>7.1144086947156904</c:v>
                </c:pt>
                <c:pt idx="86" formatCode="0.0">
                  <c:v>8.4439185937140504</c:v>
                </c:pt>
                <c:pt idx="87" formatCode="0.0">
                  <c:v>10.619395362253714</c:v>
                </c:pt>
                <c:pt idx="88" formatCode="0.0">
                  <c:v>10.341923950116527</c:v>
                </c:pt>
                <c:pt idx="89" formatCode="0.0">
                  <c:v>9.976317101918152</c:v>
                </c:pt>
                <c:pt idx="90" formatCode="0.0">
                  <c:v>9.7670662744456358</c:v>
                </c:pt>
                <c:pt idx="91" formatCode="0.0">
                  <c:v>11.036915492396137</c:v>
                </c:pt>
                <c:pt idx="92" formatCode="0.0">
                  <c:v>10.919007221447341</c:v>
                </c:pt>
                <c:pt idx="93" formatCode="0.0">
                  <c:v>12.284244717152015</c:v>
                </c:pt>
                <c:pt idx="94" formatCode="0.0">
                  <c:v>10.67413153435124</c:v>
                </c:pt>
                <c:pt idx="95" formatCode="0.0">
                  <c:v>11.263934371337371</c:v>
                </c:pt>
                <c:pt idx="96" formatCode="0.0">
                  <c:v>11.818004900602475</c:v>
                </c:pt>
                <c:pt idx="97" formatCode="0.0">
                  <c:v>10.210782674314212</c:v>
                </c:pt>
                <c:pt idx="98" formatCode="0.0">
                  <c:v>9.1390648093615745</c:v>
                </c:pt>
                <c:pt idx="99" formatCode="0.0">
                  <c:v>9.0337719858197829</c:v>
                </c:pt>
                <c:pt idx="100" formatCode="0.0">
                  <c:v>9.0056398765702816</c:v>
                </c:pt>
                <c:pt idx="101" formatCode="0.0">
                  <c:v>10.449102329913117</c:v>
                </c:pt>
                <c:pt idx="102" formatCode="0.0">
                  <c:v>9.8055486043038478</c:v>
                </c:pt>
                <c:pt idx="103" formatCode="0.0">
                  <c:v>8.9197610960818352</c:v>
                </c:pt>
                <c:pt idx="104" formatCode="0.0">
                  <c:v>8.0987173973284818</c:v>
                </c:pt>
                <c:pt idx="105" formatCode="0.0">
                  <c:v>6.3109136186874748</c:v>
                </c:pt>
                <c:pt idx="106" formatCode="0.0">
                  <c:v>6.9903936089679597</c:v>
                </c:pt>
                <c:pt idx="107" formatCode="0.0">
                  <c:v>6.7179145992183331</c:v>
                </c:pt>
                <c:pt idx="108" formatCode="0.0">
                  <c:v>6.0137586218373285</c:v>
                </c:pt>
                <c:pt idx="109" formatCode="0.0">
                  <c:v>6.96066681356311</c:v>
                </c:pt>
                <c:pt idx="110" formatCode="0.0">
                  <c:v>6.9965497666063081</c:v>
                </c:pt>
                <c:pt idx="111" formatCode="0.0">
                  <c:v>5.1044401446706411</c:v>
                </c:pt>
                <c:pt idx="112" formatCode="0.0">
                  <c:v>5.6157708125862627</c:v>
                </c:pt>
                <c:pt idx="113" formatCode="0.0">
                  <c:v>3.8937574111401529</c:v>
                </c:pt>
                <c:pt idx="114" formatCode="0.0">
                  <c:v>4.3465866671534625</c:v>
                </c:pt>
                <c:pt idx="115" formatCode="0.0">
                  <c:v>5.0748918449071478</c:v>
                </c:pt>
                <c:pt idx="116" formatCode="0.0">
                  <c:v>6.0455334969398811</c:v>
                </c:pt>
                <c:pt idx="117" formatCode="0.0">
                  <c:v>5.1745393903284587</c:v>
                </c:pt>
                <c:pt idx="118" formatCode="0.0">
                  <c:v>5.5627588202251443</c:v>
                </c:pt>
                <c:pt idx="119" formatCode="0.0">
                  <c:v>5.7579374700740926</c:v>
                </c:pt>
                <c:pt idx="120" formatCode="0.0">
                  <c:v>5.2125615713345175</c:v>
                </c:pt>
                <c:pt idx="121" formatCode="0.0">
                  <c:v>4.2082221257291996</c:v>
                </c:pt>
                <c:pt idx="122" formatCode="0.0">
                  <c:v>4.0561243013280901</c:v>
                </c:pt>
                <c:pt idx="123" formatCode="0.0">
                  <c:v>4.6441656355560301</c:v>
                </c:pt>
                <c:pt idx="124" formatCode="0.0">
                  <c:v>4.8102379417029439</c:v>
                </c:pt>
                <c:pt idx="125" formatCode="0.0">
                  <c:v>5.7101053480604236</c:v>
                </c:pt>
                <c:pt idx="126" formatCode="0.0">
                  <c:v>4.991472649970552</c:v>
                </c:pt>
                <c:pt idx="127" formatCode="0.0">
                  <c:v>4.2846692643342621</c:v>
                </c:pt>
                <c:pt idx="128" formatCode="0.0">
                  <c:v>3.5100871810521461</c:v>
                </c:pt>
                <c:pt idx="129" formatCode="0.0">
                  <c:v>3.4613761975128998</c:v>
                </c:pt>
                <c:pt idx="130" formatCode="0.0">
                  <c:v>3.3768709135966857</c:v>
                </c:pt>
                <c:pt idx="131" formatCode="0.0">
                  <c:v>2.9272738916330532</c:v>
                </c:pt>
                <c:pt idx="132" formatCode="0.0">
                  <c:v>3.4876394447688419</c:v>
                </c:pt>
                <c:pt idx="133" formatCode="0.0">
                  <c:v>5.7924175512728215</c:v>
                </c:pt>
                <c:pt idx="134" formatCode="0.0">
                  <c:v>5.5630550448942939</c:v>
                </c:pt>
                <c:pt idx="135" formatCode="0.0">
                  <c:v>6.938219916452959</c:v>
                </c:pt>
                <c:pt idx="136" formatCode="0.0">
                  <c:v>7.7759416807684723</c:v>
                </c:pt>
                <c:pt idx="137" formatCode="0.0">
                  <c:v>7.3787582131923601</c:v>
                </c:pt>
                <c:pt idx="138" formatCode="0.0">
                  <c:v>7.3440821805914602</c:v>
                </c:pt>
                <c:pt idx="139" formatCode="0.0">
                  <c:v>8.0492388057777262</c:v>
                </c:pt>
                <c:pt idx="140" formatCode="0.0">
                  <c:v>9.0568305296531157</c:v>
                </c:pt>
                <c:pt idx="141" formatCode="0.0">
                  <c:v>11.360209528420494</c:v>
                </c:pt>
                <c:pt idx="142" formatCode="0.0">
                  <c:v>11.208057165795937</c:v>
                </c:pt>
                <c:pt idx="143" formatCode="0.0">
                  <c:v>11.327935696132574</c:v>
                </c:pt>
                <c:pt idx="144" formatCode="0.0">
                  <c:v>12.440008098276035</c:v>
                </c:pt>
                <c:pt idx="145" formatCode="0.0">
                  <c:v>13.258465022777832</c:v>
                </c:pt>
                <c:pt idx="146" formatCode="0.0">
                  <c:v>13.526001752133876</c:v>
                </c:pt>
                <c:pt idx="147" formatCode="0.0">
                  <c:v>11.141216534489518</c:v>
                </c:pt>
                <c:pt idx="148" formatCode="0.0">
                  <c:v>10.607421840932641</c:v>
                </c:pt>
                <c:pt idx="149" formatCode="0.0">
                  <c:v>12.142286687634485</c:v>
                </c:pt>
                <c:pt idx="150" formatCode="0.0">
                  <c:v>13.974579609251435</c:v>
                </c:pt>
                <c:pt idx="151" formatCode="0.0">
                  <c:v>14.916000688198427</c:v>
                </c:pt>
                <c:pt idx="152" formatCode="0.0">
                  <c:v>13.908642894769541</c:v>
                </c:pt>
                <c:pt idx="153" formatCode="0.0">
                  <c:v>12.896063424149219</c:v>
                </c:pt>
                <c:pt idx="154" formatCode="0.0">
                  <c:v>12.688294594941741</c:v>
                </c:pt>
                <c:pt idx="155" formatCode="0.0">
                  <c:v>14.610662063883307</c:v>
                </c:pt>
                <c:pt idx="156" formatCode="0.0">
                  <c:v>12.063733284294953</c:v>
                </c:pt>
                <c:pt idx="157" formatCode="0.0">
                  <c:v>8.5222884982935057</c:v>
                </c:pt>
                <c:pt idx="158" formatCode="0.0">
                  <c:v>8.5057908355798961</c:v>
                </c:pt>
                <c:pt idx="159" formatCode="0.0">
                  <c:v>10.083213267280255</c:v>
                </c:pt>
                <c:pt idx="160" formatCode="0.0">
                  <c:v>10.285434802594917</c:v>
                </c:pt>
                <c:pt idx="161" formatCode="0.0">
                  <c:v>7.5469581846665301</c:v>
                </c:pt>
                <c:pt idx="162" formatCode="0.0">
                  <c:v>6.9359485270814369</c:v>
                </c:pt>
                <c:pt idx="163" formatCode="0.0">
                  <c:v>5.805888516301394</c:v>
                </c:pt>
                <c:pt idx="164" formatCode="0.0">
                  <c:v>6.0522000552633459</c:v>
                </c:pt>
                <c:pt idx="165" formatCode="0.0">
                  <c:v>5.2496423474027054</c:v>
                </c:pt>
                <c:pt idx="166" formatCode="0.0">
                  <c:v>5.896746452662649</c:v>
                </c:pt>
                <c:pt idx="167" formatCode="0.0">
                  <c:v>3.343831454565116</c:v>
                </c:pt>
                <c:pt idx="168" formatCode="0.0">
                  <c:v>5.0077076521394481</c:v>
                </c:pt>
                <c:pt idx="169" formatCode="0.0">
                  <c:v>6.1220618002784999</c:v>
                </c:pt>
                <c:pt idx="170" formatCode="0.0">
                  <c:v>6.7559765240196246</c:v>
                </c:pt>
                <c:pt idx="171" formatCode="0.0">
                  <c:v>6.2441796097729263</c:v>
                </c:pt>
                <c:pt idx="172" formatCode="0.0">
                  <c:v>6.627107883029093</c:v>
                </c:pt>
                <c:pt idx="173" formatCode="0.0">
                  <c:v>8.5701192946974416</c:v>
                </c:pt>
                <c:pt idx="174" formatCode="0.0">
                  <c:v>8.4642096534917055</c:v>
                </c:pt>
                <c:pt idx="175" formatCode="0.0">
                  <c:v>7.0240348482293102</c:v>
                </c:pt>
                <c:pt idx="176" formatCode="0.0">
                  <c:v>6.9146103353080246</c:v>
                </c:pt>
                <c:pt idx="177" formatCode="0.0">
                  <c:v>6.620716336969501</c:v>
                </c:pt>
                <c:pt idx="178" formatCode="0.0">
                  <c:v>6.9067070286222165</c:v>
                </c:pt>
                <c:pt idx="179" formatCode="0.0">
                  <c:v>7.3071866535545649</c:v>
                </c:pt>
                <c:pt idx="180" formatCode="0.0">
                  <c:v>5.2487336024905407</c:v>
                </c:pt>
                <c:pt idx="181" formatCode="0.0">
                  <c:v>5.6990688240395437</c:v>
                </c:pt>
                <c:pt idx="182" formatCode="0.0">
                  <c:v>6.1815622959396466</c:v>
                </c:pt>
                <c:pt idx="183" formatCode="0.0">
                  <c:v>7.3486082629565797</c:v>
                </c:pt>
                <c:pt idx="184" formatCode="0.0">
                  <c:v>6.2476207347010426</c:v>
                </c:pt>
                <c:pt idx="185" formatCode="0.0">
                  <c:v>5.1107814063521051</c:v>
                </c:pt>
                <c:pt idx="186" formatCode="0.0">
                  <c:v>4.7759905746560527</c:v>
                </c:pt>
                <c:pt idx="187" formatCode="0.0">
                  <c:v>5.1986011719887149</c:v>
                </c:pt>
                <c:pt idx="188" formatCode="0.0">
                  <c:v>6.1307634298465752</c:v>
                </c:pt>
                <c:pt idx="189" formatCode="0.0">
                  <c:v>4.9954929742438647</c:v>
                </c:pt>
                <c:pt idx="190" formatCode="0.0">
                  <c:v>3.3049215080787953</c:v>
                </c:pt>
                <c:pt idx="191" formatCode="0.0">
                  <c:v>3.3909518671823902</c:v>
                </c:pt>
                <c:pt idx="192" formatCode="0.0">
                  <c:v>2.6567035023647767</c:v>
                </c:pt>
                <c:pt idx="193" formatCode="0.0">
                  <c:v>2.5006871281733067</c:v>
                </c:pt>
                <c:pt idx="194" formatCode="0.0">
                  <c:v>2.1778299375730281</c:v>
                </c:pt>
                <c:pt idx="195" formatCode="0.0">
                  <c:v>7.8700835664303082</c:v>
                </c:pt>
                <c:pt idx="196" formatCode="0.0">
                  <c:v>9.9346476935276975</c:v>
                </c:pt>
                <c:pt idx="197" formatCode="0.0">
                  <c:v>6.2867665465301981</c:v>
                </c:pt>
                <c:pt idx="198" formatCode="0.0">
                  <c:v>4.2775136584084938</c:v>
                </c:pt>
                <c:pt idx="199" formatCode="0.0">
                  <c:v>2.3241518042838694</c:v>
                </c:pt>
                <c:pt idx="200" formatCode="0.0">
                  <c:v>-0.41841277031036128</c:v>
                </c:pt>
                <c:pt idx="201" formatCode="0.0">
                  <c:v>-0.41046107223234873</c:v>
                </c:pt>
                <c:pt idx="202" formatCode="0.0">
                  <c:v>-0.32626339556133255</c:v>
                </c:pt>
                <c:pt idx="203" formatCode="0.0">
                  <c:v>-2.0003298789182833</c:v>
                </c:pt>
                <c:pt idx="204" formatCode="0.0">
                  <c:v>-2.2137797161761452</c:v>
                </c:pt>
                <c:pt idx="205" formatCode="0.0">
                  <c:v>-2.752918988430908</c:v>
                </c:pt>
                <c:pt idx="206" formatCode="0.0">
                  <c:v>-3.7504920815356946</c:v>
                </c:pt>
                <c:pt idx="207" formatCode="0.0">
                  <c:v>-10.744062747008364</c:v>
                </c:pt>
                <c:pt idx="208" formatCode="0.0">
                  <c:v>-13.033358347301116</c:v>
                </c:pt>
                <c:pt idx="209" formatCode="0.0">
                  <c:v>-11.623861318944373</c:v>
                </c:pt>
                <c:pt idx="210" formatCode="0.0">
                  <c:v>-10.457445065900528</c:v>
                </c:pt>
                <c:pt idx="211" formatCode="0.0">
                  <c:v>-8.1589628618427117</c:v>
                </c:pt>
                <c:pt idx="212" formatCode="0.0">
                  <c:v>-7.0711152046674108</c:v>
                </c:pt>
                <c:pt idx="213" formatCode="0.0">
                  <c:v>-6.1437030059843138</c:v>
                </c:pt>
              </c:numCache>
            </c:numRef>
          </c:val>
          <c:smooth val="0"/>
          <c:extLst>
            <c:ext xmlns:c16="http://schemas.microsoft.com/office/drawing/2014/chart" uri="{C3380CC4-5D6E-409C-BE32-E72D297353CC}">
              <c16:uniqueId val="{00000000-7432-544D-B842-9361BC584352}"/>
            </c:ext>
          </c:extLst>
        </c:ser>
        <c:dLbls>
          <c:showLegendKey val="0"/>
          <c:showVal val="0"/>
          <c:showCatName val="0"/>
          <c:showSerName val="0"/>
          <c:showPercent val="0"/>
          <c:showBubbleSize val="0"/>
        </c:dLbls>
        <c:marker val="1"/>
        <c:smooth val="0"/>
        <c:axId val="761128800"/>
        <c:axId val="761129200"/>
      </c:lineChart>
      <c:lineChart>
        <c:grouping val="standard"/>
        <c:varyColors val="0"/>
        <c:ser>
          <c:idx val="1"/>
          <c:order val="1"/>
          <c:tx>
            <c:strRef>
              <c:f>Gráfica!$D$2</c:f>
              <c:strCache>
                <c:ptCount val="1"/>
                <c:pt idx="0">
                  <c:v>IMOR</c:v>
                </c:pt>
              </c:strCache>
            </c:strRef>
          </c:tx>
          <c:spPr>
            <a:ln w="28575" cap="rnd">
              <a:solidFill>
                <a:schemeClr val="accent2"/>
              </a:solidFill>
              <a:round/>
            </a:ln>
            <a:effectLst/>
          </c:spPr>
          <c:marker>
            <c:symbol val="none"/>
          </c:marker>
          <c:cat>
            <c:numRef>
              <c:f>Gráfica!$B$3:$B$216</c:f>
              <c:numCache>
                <c:formatCode>[$-C0A]mmm\-yy;@</c:formatCode>
                <c:ptCount val="214"/>
                <c:pt idx="0">
                  <c:v>37956</c:v>
                </c:pt>
                <c:pt idx="1">
                  <c:v>37987</c:v>
                </c:pt>
                <c:pt idx="2">
                  <c:v>38018</c:v>
                </c:pt>
                <c:pt idx="3">
                  <c:v>38047</c:v>
                </c:pt>
                <c:pt idx="4">
                  <c:v>38078</c:v>
                </c:pt>
                <c:pt idx="5">
                  <c:v>38108</c:v>
                </c:pt>
                <c:pt idx="6">
                  <c:v>38139</c:v>
                </c:pt>
                <c:pt idx="7">
                  <c:v>38169</c:v>
                </c:pt>
                <c:pt idx="8">
                  <c:v>38200</c:v>
                </c:pt>
                <c:pt idx="9">
                  <c:v>38231</c:v>
                </c:pt>
                <c:pt idx="10">
                  <c:v>38261</c:v>
                </c:pt>
                <c:pt idx="11">
                  <c:v>38292</c:v>
                </c:pt>
                <c:pt idx="12">
                  <c:v>38322</c:v>
                </c:pt>
                <c:pt idx="13">
                  <c:v>38353</c:v>
                </c:pt>
                <c:pt idx="14">
                  <c:v>38384</c:v>
                </c:pt>
                <c:pt idx="15">
                  <c:v>38412</c:v>
                </c:pt>
                <c:pt idx="16">
                  <c:v>38443</c:v>
                </c:pt>
                <c:pt idx="17">
                  <c:v>38473</c:v>
                </c:pt>
                <c:pt idx="18">
                  <c:v>38504</c:v>
                </c:pt>
                <c:pt idx="19">
                  <c:v>38534</c:v>
                </c:pt>
                <c:pt idx="20">
                  <c:v>38565</c:v>
                </c:pt>
                <c:pt idx="21">
                  <c:v>38596</c:v>
                </c:pt>
                <c:pt idx="22">
                  <c:v>38626</c:v>
                </c:pt>
                <c:pt idx="23">
                  <c:v>38657</c:v>
                </c:pt>
                <c:pt idx="24">
                  <c:v>38687</c:v>
                </c:pt>
                <c:pt idx="25">
                  <c:v>38718</c:v>
                </c:pt>
                <c:pt idx="26">
                  <c:v>38749</c:v>
                </c:pt>
                <c:pt idx="27">
                  <c:v>38777</c:v>
                </c:pt>
                <c:pt idx="28">
                  <c:v>38808</c:v>
                </c:pt>
                <c:pt idx="29">
                  <c:v>38838</c:v>
                </c:pt>
                <c:pt idx="30">
                  <c:v>38869</c:v>
                </c:pt>
                <c:pt idx="31">
                  <c:v>38899</c:v>
                </c:pt>
                <c:pt idx="32">
                  <c:v>38930</c:v>
                </c:pt>
                <c:pt idx="33">
                  <c:v>38961</c:v>
                </c:pt>
                <c:pt idx="34">
                  <c:v>38991</c:v>
                </c:pt>
                <c:pt idx="35">
                  <c:v>39022</c:v>
                </c:pt>
                <c:pt idx="36">
                  <c:v>39052</c:v>
                </c:pt>
                <c:pt idx="37">
                  <c:v>39083</c:v>
                </c:pt>
                <c:pt idx="38">
                  <c:v>39114</c:v>
                </c:pt>
                <c:pt idx="39">
                  <c:v>39142</c:v>
                </c:pt>
                <c:pt idx="40">
                  <c:v>39173</c:v>
                </c:pt>
                <c:pt idx="41">
                  <c:v>39203</c:v>
                </c:pt>
                <c:pt idx="42">
                  <c:v>39234</c:v>
                </c:pt>
                <c:pt idx="43">
                  <c:v>39264</c:v>
                </c:pt>
                <c:pt idx="44">
                  <c:v>39295</c:v>
                </c:pt>
                <c:pt idx="45">
                  <c:v>39326</c:v>
                </c:pt>
                <c:pt idx="46">
                  <c:v>39356</c:v>
                </c:pt>
                <c:pt idx="47">
                  <c:v>39387</c:v>
                </c:pt>
                <c:pt idx="48">
                  <c:v>39417</c:v>
                </c:pt>
                <c:pt idx="49">
                  <c:v>39448</c:v>
                </c:pt>
                <c:pt idx="50">
                  <c:v>39479</c:v>
                </c:pt>
                <c:pt idx="51">
                  <c:v>39508</c:v>
                </c:pt>
                <c:pt idx="52">
                  <c:v>39539</c:v>
                </c:pt>
                <c:pt idx="53">
                  <c:v>39569</c:v>
                </c:pt>
                <c:pt idx="54">
                  <c:v>39600</c:v>
                </c:pt>
                <c:pt idx="55">
                  <c:v>39630</c:v>
                </c:pt>
                <c:pt idx="56">
                  <c:v>39661</c:v>
                </c:pt>
                <c:pt idx="57">
                  <c:v>39692</c:v>
                </c:pt>
                <c:pt idx="58">
                  <c:v>39722</c:v>
                </c:pt>
                <c:pt idx="59">
                  <c:v>39753</c:v>
                </c:pt>
                <c:pt idx="60">
                  <c:v>39783</c:v>
                </c:pt>
                <c:pt idx="61">
                  <c:v>39814</c:v>
                </c:pt>
                <c:pt idx="62">
                  <c:v>39845</c:v>
                </c:pt>
                <c:pt idx="63">
                  <c:v>39873</c:v>
                </c:pt>
                <c:pt idx="64">
                  <c:v>39904</c:v>
                </c:pt>
                <c:pt idx="65">
                  <c:v>39934</c:v>
                </c:pt>
                <c:pt idx="66">
                  <c:v>39965</c:v>
                </c:pt>
                <c:pt idx="67">
                  <c:v>39995</c:v>
                </c:pt>
                <c:pt idx="68">
                  <c:v>40026</c:v>
                </c:pt>
                <c:pt idx="69">
                  <c:v>40057</c:v>
                </c:pt>
                <c:pt idx="70">
                  <c:v>40087</c:v>
                </c:pt>
                <c:pt idx="71">
                  <c:v>40118</c:v>
                </c:pt>
                <c:pt idx="72">
                  <c:v>40148</c:v>
                </c:pt>
                <c:pt idx="73">
                  <c:v>40179</c:v>
                </c:pt>
                <c:pt idx="74">
                  <c:v>40210</c:v>
                </c:pt>
                <c:pt idx="75">
                  <c:v>40238</c:v>
                </c:pt>
                <c:pt idx="76">
                  <c:v>40269</c:v>
                </c:pt>
                <c:pt idx="77">
                  <c:v>40299</c:v>
                </c:pt>
                <c:pt idx="78">
                  <c:v>40330</c:v>
                </c:pt>
                <c:pt idx="79">
                  <c:v>40360</c:v>
                </c:pt>
                <c:pt idx="80">
                  <c:v>40391</c:v>
                </c:pt>
                <c:pt idx="81">
                  <c:v>40422</c:v>
                </c:pt>
                <c:pt idx="82">
                  <c:v>40452</c:v>
                </c:pt>
                <c:pt idx="83">
                  <c:v>40483</c:v>
                </c:pt>
                <c:pt idx="84">
                  <c:v>40513</c:v>
                </c:pt>
                <c:pt idx="85">
                  <c:v>40544</c:v>
                </c:pt>
                <c:pt idx="86">
                  <c:v>40575</c:v>
                </c:pt>
                <c:pt idx="87">
                  <c:v>40603</c:v>
                </c:pt>
                <c:pt idx="88">
                  <c:v>40634</c:v>
                </c:pt>
                <c:pt idx="89">
                  <c:v>40664</c:v>
                </c:pt>
                <c:pt idx="90">
                  <c:v>40695</c:v>
                </c:pt>
                <c:pt idx="91">
                  <c:v>40725</c:v>
                </c:pt>
                <c:pt idx="92">
                  <c:v>40756</c:v>
                </c:pt>
                <c:pt idx="93">
                  <c:v>40787</c:v>
                </c:pt>
                <c:pt idx="94">
                  <c:v>40817</c:v>
                </c:pt>
                <c:pt idx="95">
                  <c:v>40848</c:v>
                </c:pt>
                <c:pt idx="96">
                  <c:v>40878</c:v>
                </c:pt>
                <c:pt idx="97">
                  <c:v>40909</c:v>
                </c:pt>
                <c:pt idx="98">
                  <c:v>40940</c:v>
                </c:pt>
                <c:pt idx="99">
                  <c:v>40969</c:v>
                </c:pt>
                <c:pt idx="100">
                  <c:v>41000</c:v>
                </c:pt>
                <c:pt idx="101">
                  <c:v>41030</c:v>
                </c:pt>
                <c:pt idx="102">
                  <c:v>41061</c:v>
                </c:pt>
                <c:pt idx="103">
                  <c:v>41091</c:v>
                </c:pt>
                <c:pt idx="104">
                  <c:v>41122</c:v>
                </c:pt>
                <c:pt idx="105">
                  <c:v>41153</c:v>
                </c:pt>
                <c:pt idx="106">
                  <c:v>41183</c:v>
                </c:pt>
                <c:pt idx="107">
                  <c:v>41214</c:v>
                </c:pt>
                <c:pt idx="108">
                  <c:v>41244</c:v>
                </c:pt>
                <c:pt idx="109">
                  <c:v>41275</c:v>
                </c:pt>
                <c:pt idx="110">
                  <c:v>41306</c:v>
                </c:pt>
                <c:pt idx="111">
                  <c:v>41334</c:v>
                </c:pt>
                <c:pt idx="112">
                  <c:v>41365</c:v>
                </c:pt>
                <c:pt idx="113">
                  <c:v>41395</c:v>
                </c:pt>
                <c:pt idx="114">
                  <c:v>41426</c:v>
                </c:pt>
                <c:pt idx="115">
                  <c:v>41456</c:v>
                </c:pt>
                <c:pt idx="116">
                  <c:v>41487</c:v>
                </c:pt>
                <c:pt idx="117">
                  <c:v>41518</c:v>
                </c:pt>
                <c:pt idx="118">
                  <c:v>41548</c:v>
                </c:pt>
                <c:pt idx="119">
                  <c:v>41579</c:v>
                </c:pt>
                <c:pt idx="120">
                  <c:v>41609</c:v>
                </c:pt>
                <c:pt idx="121">
                  <c:v>41640</c:v>
                </c:pt>
                <c:pt idx="122">
                  <c:v>41671</c:v>
                </c:pt>
                <c:pt idx="123">
                  <c:v>41699</c:v>
                </c:pt>
                <c:pt idx="124">
                  <c:v>41730</c:v>
                </c:pt>
                <c:pt idx="125">
                  <c:v>41760</c:v>
                </c:pt>
                <c:pt idx="126">
                  <c:v>41791</c:v>
                </c:pt>
                <c:pt idx="127">
                  <c:v>41821</c:v>
                </c:pt>
                <c:pt idx="128">
                  <c:v>41852</c:v>
                </c:pt>
                <c:pt idx="129">
                  <c:v>41883</c:v>
                </c:pt>
                <c:pt idx="130">
                  <c:v>41913</c:v>
                </c:pt>
                <c:pt idx="131">
                  <c:v>41944</c:v>
                </c:pt>
                <c:pt idx="132">
                  <c:v>41974</c:v>
                </c:pt>
                <c:pt idx="133">
                  <c:v>42005</c:v>
                </c:pt>
                <c:pt idx="134">
                  <c:v>42036</c:v>
                </c:pt>
                <c:pt idx="135">
                  <c:v>42064</c:v>
                </c:pt>
                <c:pt idx="136">
                  <c:v>42095</c:v>
                </c:pt>
                <c:pt idx="137">
                  <c:v>42125</c:v>
                </c:pt>
                <c:pt idx="138">
                  <c:v>42156</c:v>
                </c:pt>
                <c:pt idx="139">
                  <c:v>42186</c:v>
                </c:pt>
                <c:pt idx="140">
                  <c:v>42217</c:v>
                </c:pt>
                <c:pt idx="141">
                  <c:v>42248</c:v>
                </c:pt>
                <c:pt idx="142">
                  <c:v>42278</c:v>
                </c:pt>
                <c:pt idx="143">
                  <c:v>42309</c:v>
                </c:pt>
                <c:pt idx="144">
                  <c:v>42339</c:v>
                </c:pt>
                <c:pt idx="145">
                  <c:v>42370</c:v>
                </c:pt>
                <c:pt idx="146">
                  <c:v>42401</c:v>
                </c:pt>
                <c:pt idx="147">
                  <c:v>42430</c:v>
                </c:pt>
                <c:pt idx="148">
                  <c:v>42461</c:v>
                </c:pt>
                <c:pt idx="149">
                  <c:v>42491</c:v>
                </c:pt>
                <c:pt idx="150">
                  <c:v>42522</c:v>
                </c:pt>
                <c:pt idx="151">
                  <c:v>42552</c:v>
                </c:pt>
                <c:pt idx="152">
                  <c:v>42583</c:v>
                </c:pt>
                <c:pt idx="153">
                  <c:v>42614</c:v>
                </c:pt>
                <c:pt idx="154">
                  <c:v>42644</c:v>
                </c:pt>
                <c:pt idx="155">
                  <c:v>42675</c:v>
                </c:pt>
                <c:pt idx="156">
                  <c:v>42705</c:v>
                </c:pt>
                <c:pt idx="157">
                  <c:v>42736</c:v>
                </c:pt>
                <c:pt idx="158">
                  <c:v>42767</c:v>
                </c:pt>
                <c:pt idx="159">
                  <c:v>42795</c:v>
                </c:pt>
                <c:pt idx="160">
                  <c:v>42826</c:v>
                </c:pt>
                <c:pt idx="161">
                  <c:v>42856</c:v>
                </c:pt>
                <c:pt idx="162">
                  <c:v>42887</c:v>
                </c:pt>
                <c:pt idx="163">
                  <c:v>42917</c:v>
                </c:pt>
                <c:pt idx="164">
                  <c:v>42948</c:v>
                </c:pt>
                <c:pt idx="165">
                  <c:v>42979</c:v>
                </c:pt>
                <c:pt idx="166">
                  <c:v>43009</c:v>
                </c:pt>
                <c:pt idx="167">
                  <c:v>43040</c:v>
                </c:pt>
                <c:pt idx="168">
                  <c:v>43070</c:v>
                </c:pt>
                <c:pt idx="169">
                  <c:v>43101</c:v>
                </c:pt>
                <c:pt idx="170">
                  <c:v>43132</c:v>
                </c:pt>
                <c:pt idx="171">
                  <c:v>43160</c:v>
                </c:pt>
                <c:pt idx="172">
                  <c:v>43191</c:v>
                </c:pt>
                <c:pt idx="173">
                  <c:v>43221</c:v>
                </c:pt>
                <c:pt idx="174">
                  <c:v>43252</c:v>
                </c:pt>
                <c:pt idx="175">
                  <c:v>43282</c:v>
                </c:pt>
                <c:pt idx="176">
                  <c:v>43313</c:v>
                </c:pt>
                <c:pt idx="177">
                  <c:v>43344</c:v>
                </c:pt>
                <c:pt idx="178">
                  <c:v>43374</c:v>
                </c:pt>
                <c:pt idx="179">
                  <c:v>43405</c:v>
                </c:pt>
                <c:pt idx="180">
                  <c:v>43435</c:v>
                </c:pt>
                <c:pt idx="181">
                  <c:v>43466</c:v>
                </c:pt>
                <c:pt idx="182">
                  <c:v>43497</c:v>
                </c:pt>
                <c:pt idx="183">
                  <c:v>43525</c:v>
                </c:pt>
                <c:pt idx="184">
                  <c:v>43556</c:v>
                </c:pt>
                <c:pt idx="185">
                  <c:v>43586</c:v>
                </c:pt>
                <c:pt idx="186">
                  <c:v>43617</c:v>
                </c:pt>
                <c:pt idx="187">
                  <c:v>43647</c:v>
                </c:pt>
                <c:pt idx="188">
                  <c:v>43678</c:v>
                </c:pt>
                <c:pt idx="189">
                  <c:v>43709</c:v>
                </c:pt>
                <c:pt idx="190">
                  <c:v>43739</c:v>
                </c:pt>
                <c:pt idx="191">
                  <c:v>43770</c:v>
                </c:pt>
                <c:pt idx="192">
                  <c:v>43800</c:v>
                </c:pt>
                <c:pt idx="193">
                  <c:v>43831</c:v>
                </c:pt>
                <c:pt idx="194">
                  <c:v>43862</c:v>
                </c:pt>
                <c:pt idx="195">
                  <c:v>43891</c:v>
                </c:pt>
                <c:pt idx="196">
                  <c:v>43922</c:v>
                </c:pt>
                <c:pt idx="197">
                  <c:v>43952</c:v>
                </c:pt>
                <c:pt idx="198">
                  <c:v>43983</c:v>
                </c:pt>
                <c:pt idx="199">
                  <c:v>44013</c:v>
                </c:pt>
                <c:pt idx="200">
                  <c:v>44044</c:v>
                </c:pt>
                <c:pt idx="201">
                  <c:v>44075</c:v>
                </c:pt>
                <c:pt idx="202">
                  <c:v>44105</c:v>
                </c:pt>
                <c:pt idx="203">
                  <c:v>44136</c:v>
                </c:pt>
                <c:pt idx="204">
                  <c:v>44166</c:v>
                </c:pt>
                <c:pt idx="205">
                  <c:v>44197</c:v>
                </c:pt>
                <c:pt idx="206">
                  <c:v>44228</c:v>
                </c:pt>
                <c:pt idx="207">
                  <c:v>44256</c:v>
                </c:pt>
                <c:pt idx="208">
                  <c:v>44287</c:v>
                </c:pt>
                <c:pt idx="209">
                  <c:v>44317</c:v>
                </c:pt>
                <c:pt idx="210">
                  <c:v>44348</c:v>
                </c:pt>
                <c:pt idx="211">
                  <c:v>44378</c:v>
                </c:pt>
                <c:pt idx="212">
                  <c:v>44409</c:v>
                </c:pt>
                <c:pt idx="213">
                  <c:v>44440</c:v>
                </c:pt>
              </c:numCache>
            </c:numRef>
          </c:cat>
          <c:val>
            <c:numRef>
              <c:f>Gráfica!$D$3:$D$216</c:f>
              <c:numCache>
                <c:formatCode>0.0</c:formatCode>
                <c:ptCount val="214"/>
                <c:pt idx="0">
                  <c:v>14.976562222639235</c:v>
                </c:pt>
                <c:pt idx="1">
                  <c:v>14.759828908033985</c:v>
                </c:pt>
                <c:pt idx="2">
                  <c:v>14.561311572636093</c:v>
                </c:pt>
                <c:pt idx="3">
                  <c:v>14.352458249520513</c:v>
                </c:pt>
                <c:pt idx="4">
                  <c:v>14.06901735590208</c:v>
                </c:pt>
                <c:pt idx="5">
                  <c:v>13.731676053398957</c:v>
                </c:pt>
                <c:pt idx="6">
                  <c:v>13.504288151976645</c:v>
                </c:pt>
                <c:pt idx="7">
                  <c:v>13.039750076241077</c:v>
                </c:pt>
                <c:pt idx="8">
                  <c:v>12.772218148857434</c:v>
                </c:pt>
                <c:pt idx="9">
                  <c:v>12.056813852055729</c:v>
                </c:pt>
                <c:pt idx="10">
                  <c:v>11.662741873467992</c:v>
                </c:pt>
                <c:pt idx="11">
                  <c:v>10.833914388842954</c:v>
                </c:pt>
                <c:pt idx="12">
                  <c:v>8.2437313916742738</c:v>
                </c:pt>
                <c:pt idx="13">
                  <c:v>8.2503506956343404</c:v>
                </c:pt>
                <c:pt idx="14">
                  <c:v>8.1656239741912451</c:v>
                </c:pt>
                <c:pt idx="15">
                  <c:v>8.0452398253373651</c:v>
                </c:pt>
                <c:pt idx="16">
                  <c:v>7.8254612777486248</c:v>
                </c:pt>
                <c:pt idx="17">
                  <c:v>7.9346629500327488</c:v>
                </c:pt>
                <c:pt idx="18">
                  <c:v>7.3476975161012525</c:v>
                </c:pt>
                <c:pt idx="19">
                  <c:v>5.9472352536399864</c:v>
                </c:pt>
                <c:pt idx="20">
                  <c:v>5.6930846603592249</c:v>
                </c:pt>
                <c:pt idx="21">
                  <c:v>4.2053829916082046</c:v>
                </c:pt>
                <c:pt idx="22">
                  <c:v>3.7055031119884863</c:v>
                </c:pt>
                <c:pt idx="23">
                  <c:v>3.6179992503600245</c:v>
                </c:pt>
                <c:pt idx="24">
                  <c:v>2.9296053316066604</c:v>
                </c:pt>
                <c:pt idx="25">
                  <c:v>2.9274357115300877</c:v>
                </c:pt>
                <c:pt idx="26">
                  <c:v>2.9313537806144248</c:v>
                </c:pt>
                <c:pt idx="27">
                  <c:v>2.3014666087507862</c:v>
                </c:pt>
                <c:pt idx="28">
                  <c:v>2.3015452259473448</c:v>
                </c:pt>
                <c:pt idx="29">
                  <c:v>2.4040144149338869</c:v>
                </c:pt>
                <c:pt idx="30">
                  <c:v>2.4584831021114204</c:v>
                </c:pt>
                <c:pt idx="31">
                  <c:v>2.5001943198049736</c:v>
                </c:pt>
                <c:pt idx="32">
                  <c:v>2.5295814713216389</c:v>
                </c:pt>
                <c:pt idx="33">
                  <c:v>2.5313095159425156</c:v>
                </c:pt>
                <c:pt idx="34">
                  <c:v>2.557252150382042</c:v>
                </c:pt>
                <c:pt idx="35">
                  <c:v>2.6374011988187269</c:v>
                </c:pt>
                <c:pt idx="36">
                  <c:v>2.4101173236636693</c:v>
                </c:pt>
                <c:pt idx="37">
                  <c:v>2.5415390032054641</c:v>
                </c:pt>
                <c:pt idx="38">
                  <c:v>2.599719334354845</c:v>
                </c:pt>
                <c:pt idx="39">
                  <c:v>2.6482392321545967</c:v>
                </c:pt>
                <c:pt idx="40">
                  <c:v>2.7034484960131753</c:v>
                </c:pt>
                <c:pt idx="41">
                  <c:v>2.7481534564782177</c:v>
                </c:pt>
                <c:pt idx="42">
                  <c:v>2.7506859662890291</c:v>
                </c:pt>
                <c:pt idx="43">
                  <c:v>2.9102636722836071</c:v>
                </c:pt>
                <c:pt idx="44">
                  <c:v>2.8977168769407515</c:v>
                </c:pt>
                <c:pt idx="45">
                  <c:v>2.9300031254276591</c:v>
                </c:pt>
                <c:pt idx="46">
                  <c:v>2.9547730639650691</c:v>
                </c:pt>
                <c:pt idx="47">
                  <c:v>2.943482003372293</c:v>
                </c:pt>
                <c:pt idx="48">
                  <c:v>2.9494824566489002</c:v>
                </c:pt>
                <c:pt idx="49">
                  <c:v>2.9861621124607938</c:v>
                </c:pt>
                <c:pt idx="50">
                  <c:v>2.9523770249842296</c:v>
                </c:pt>
                <c:pt idx="51">
                  <c:v>2.6836636478640035</c:v>
                </c:pt>
                <c:pt idx="52">
                  <c:v>2.9506402440815034</c:v>
                </c:pt>
                <c:pt idx="53">
                  <c:v>3.0582892806983328</c:v>
                </c:pt>
                <c:pt idx="54">
                  <c:v>2.9540767470507339</c:v>
                </c:pt>
                <c:pt idx="55">
                  <c:v>3.0470676864174888</c:v>
                </c:pt>
                <c:pt idx="56">
                  <c:v>3.1037421713312727</c:v>
                </c:pt>
                <c:pt idx="57">
                  <c:v>2.9585942594441788</c:v>
                </c:pt>
                <c:pt idx="58">
                  <c:v>3.0971218531123079</c:v>
                </c:pt>
                <c:pt idx="59">
                  <c:v>3.2625027624786878</c:v>
                </c:pt>
                <c:pt idx="60">
                  <c:v>3.0954983815363888</c:v>
                </c:pt>
                <c:pt idx="61">
                  <c:v>3.2112300043967146</c:v>
                </c:pt>
                <c:pt idx="62">
                  <c:v>3.2993637149752839</c:v>
                </c:pt>
                <c:pt idx="63">
                  <c:v>3.3249816443817788</c:v>
                </c:pt>
                <c:pt idx="64">
                  <c:v>3.5383287459208974</c:v>
                </c:pt>
                <c:pt idx="65">
                  <c:v>3.7624791069278025</c:v>
                </c:pt>
                <c:pt idx="66">
                  <c:v>3.8008475387214928</c:v>
                </c:pt>
                <c:pt idx="67">
                  <c:v>3.7871082601180759</c:v>
                </c:pt>
                <c:pt idx="68">
                  <c:v>3.7162956273807093</c:v>
                </c:pt>
                <c:pt idx="69">
                  <c:v>3.6198988758132158</c:v>
                </c:pt>
                <c:pt idx="70">
                  <c:v>3.6555917083990823</c:v>
                </c:pt>
                <c:pt idx="71">
                  <c:v>3.6948486067497552</c:v>
                </c:pt>
                <c:pt idx="72">
                  <c:v>3.4815737480968902</c:v>
                </c:pt>
                <c:pt idx="73">
                  <c:v>3.4604283313904993</c:v>
                </c:pt>
                <c:pt idx="74">
                  <c:v>3.4718963768235316</c:v>
                </c:pt>
                <c:pt idx="75">
                  <c:v>3.2876268868605849</c:v>
                </c:pt>
                <c:pt idx="76">
                  <c:v>3.3120181981707271</c:v>
                </c:pt>
                <c:pt idx="77">
                  <c:v>3.345149092085451</c:v>
                </c:pt>
                <c:pt idx="78">
                  <c:v>3.1617713204578934</c:v>
                </c:pt>
                <c:pt idx="79">
                  <c:v>3.1738562772479675</c:v>
                </c:pt>
                <c:pt idx="80">
                  <c:v>3.1250138570538142</c:v>
                </c:pt>
                <c:pt idx="81">
                  <c:v>2.9413386566305522</c:v>
                </c:pt>
                <c:pt idx="82">
                  <c:v>2.9168839542847427</c:v>
                </c:pt>
                <c:pt idx="83">
                  <c:v>2.9312796303236208</c:v>
                </c:pt>
                <c:pt idx="84">
                  <c:v>2.7659633413120521</c:v>
                </c:pt>
                <c:pt idx="85">
                  <c:v>2.7758246939297995</c:v>
                </c:pt>
                <c:pt idx="86">
                  <c:v>2.6814987201260392</c:v>
                </c:pt>
                <c:pt idx="87">
                  <c:v>2.669890414078095</c:v>
                </c:pt>
                <c:pt idx="88">
                  <c:v>2.752324685404854</c:v>
                </c:pt>
                <c:pt idx="89">
                  <c:v>2.9037612575708081</c:v>
                </c:pt>
                <c:pt idx="90">
                  <c:v>2.9552624010666899</c:v>
                </c:pt>
                <c:pt idx="91">
                  <c:v>3.013512181113672</c:v>
                </c:pt>
                <c:pt idx="92">
                  <c:v>3.0312889227429602</c:v>
                </c:pt>
                <c:pt idx="93">
                  <c:v>2.9591486916697622</c:v>
                </c:pt>
                <c:pt idx="94">
                  <c:v>3.1097205446027796</c:v>
                </c:pt>
                <c:pt idx="95">
                  <c:v>3.1083873554526189</c:v>
                </c:pt>
                <c:pt idx="96">
                  <c:v>2.8538954905339078</c:v>
                </c:pt>
                <c:pt idx="97">
                  <c:v>2.8349740301177628</c:v>
                </c:pt>
                <c:pt idx="98">
                  <c:v>2.8531535236072716</c:v>
                </c:pt>
                <c:pt idx="99">
                  <c:v>2.8940858664805065</c:v>
                </c:pt>
                <c:pt idx="100">
                  <c:v>2.9481773732260139</c:v>
                </c:pt>
                <c:pt idx="101">
                  <c:v>2.9647981027167361</c:v>
                </c:pt>
                <c:pt idx="102">
                  <c:v>2.8717937684485131</c:v>
                </c:pt>
                <c:pt idx="103">
                  <c:v>2.8848982045516602</c:v>
                </c:pt>
                <c:pt idx="104">
                  <c:v>2.9714904062126939</c:v>
                </c:pt>
                <c:pt idx="105">
                  <c:v>2.9037530532058402</c:v>
                </c:pt>
                <c:pt idx="106">
                  <c:v>2.8315522266812567</c:v>
                </c:pt>
                <c:pt idx="107">
                  <c:v>2.8499483656063118</c:v>
                </c:pt>
                <c:pt idx="108">
                  <c:v>2.8942589751160988</c:v>
                </c:pt>
                <c:pt idx="109">
                  <c:v>2.9770438639580088</c:v>
                </c:pt>
                <c:pt idx="110">
                  <c:v>2.9835655896624713</c:v>
                </c:pt>
                <c:pt idx="111">
                  <c:v>3.0440569793556125</c:v>
                </c:pt>
                <c:pt idx="112">
                  <c:v>3.1830437822241229</c:v>
                </c:pt>
                <c:pt idx="113">
                  <c:v>3.580069518235296</c:v>
                </c:pt>
                <c:pt idx="114">
                  <c:v>3.5090060224067745</c:v>
                </c:pt>
                <c:pt idx="115">
                  <c:v>3.79813338404586</c:v>
                </c:pt>
                <c:pt idx="116">
                  <c:v>3.8390995171834028</c:v>
                </c:pt>
                <c:pt idx="117">
                  <c:v>3.968349418108235</c:v>
                </c:pt>
                <c:pt idx="118">
                  <c:v>4.0169832006188217</c:v>
                </c:pt>
                <c:pt idx="119">
                  <c:v>3.937035983465853</c:v>
                </c:pt>
                <c:pt idx="120">
                  <c:v>3.8581584080132876</c:v>
                </c:pt>
                <c:pt idx="121">
                  <c:v>3.9568235831173562</c:v>
                </c:pt>
                <c:pt idx="122">
                  <c:v>3.8875737918559077</c:v>
                </c:pt>
                <c:pt idx="123">
                  <c:v>3.9208307687231394</c:v>
                </c:pt>
                <c:pt idx="124">
                  <c:v>3.8899204675677943</c:v>
                </c:pt>
                <c:pt idx="125">
                  <c:v>3.8457711928547766</c:v>
                </c:pt>
                <c:pt idx="126">
                  <c:v>3.838012988309377</c:v>
                </c:pt>
                <c:pt idx="127">
                  <c:v>3.8726569964515454</c:v>
                </c:pt>
                <c:pt idx="128">
                  <c:v>3.8776218022388274</c:v>
                </c:pt>
                <c:pt idx="129">
                  <c:v>3.9484678632956056</c:v>
                </c:pt>
                <c:pt idx="130">
                  <c:v>3.9153715638039399</c:v>
                </c:pt>
                <c:pt idx="131">
                  <c:v>3.8804257272557248</c:v>
                </c:pt>
                <c:pt idx="132">
                  <c:v>3.6713255044638529</c:v>
                </c:pt>
                <c:pt idx="133">
                  <c:v>3.6814001332779291</c:v>
                </c:pt>
                <c:pt idx="134">
                  <c:v>3.7251771498469464</c:v>
                </c:pt>
                <c:pt idx="135">
                  <c:v>3.5694160125234249</c:v>
                </c:pt>
                <c:pt idx="136">
                  <c:v>3.5778964731477618</c:v>
                </c:pt>
                <c:pt idx="137">
                  <c:v>3.5944015166681123</c:v>
                </c:pt>
                <c:pt idx="138">
                  <c:v>3.5502466395238312</c:v>
                </c:pt>
                <c:pt idx="139">
                  <c:v>3.4608185693277886</c:v>
                </c:pt>
                <c:pt idx="140">
                  <c:v>3.4269019140596004</c:v>
                </c:pt>
                <c:pt idx="141">
                  <c:v>3.3184393299283634</c:v>
                </c:pt>
                <c:pt idx="142">
                  <c:v>3.2901581194430456</c:v>
                </c:pt>
                <c:pt idx="143">
                  <c:v>3.2314729083564169</c:v>
                </c:pt>
                <c:pt idx="144">
                  <c:v>3.0124436369396346</c:v>
                </c:pt>
                <c:pt idx="145">
                  <c:v>2.995898317873007</c:v>
                </c:pt>
                <c:pt idx="146">
                  <c:v>2.9948346804681543</c:v>
                </c:pt>
                <c:pt idx="147">
                  <c:v>2.9730863919379025</c:v>
                </c:pt>
                <c:pt idx="148">
                  <c:v>2.9126541302111604</c:v>
                </c:pt>
                <c:pt idx="149">
                  <c:v>2.916963198770862</c:v>
                </c:pt>
                <c:pt idx="150">
                  <c:v>2.8337984902494244</c:v>
                </c:pt>
                <c:pt idx="151">
                  <c:v>2.7741597381355829</c:v>
                </c:pt>
                <c:pt idx="152">
                  <c:v>2.762458291381086</c:v>
                </c:pt>
                <c:pt idx="153">
                  <c:v>2.7118632600040651</c:v>
                </c:pt>
                <c:pt idx="154">
                  <c:v>2.6063444689985094</c:v>
                </c:pt>
                <c:pt idx="155">
                  <c:v>2.5461224329648884</c:v>
                </c:pt>
                <c:pt idx="156">
                  <c:v>2.4218023403712907</c:v>
                </c:pt>
                <c:pt idx="157">
                  <c:v>2.4635358573077406</c:v>
                </c:pt>
                <c:pt idx="158">
                  <c:v>2.4890437202804856</c:v>
                </c:pt>
                <c:pt idx="159">
                  <c:v>2.4539856699023668</c:v>
                </c:pt>
                <c:pt idx="160">
                  <c:v>2.4404910531274471</c:v>
                </c:pt>
                <c:pt idx="161">
                  <c:v>2.4702989771428179</c:v>
                </c:pt>
                <c:pt idx="162">
                  <c:v>2.3847259119262114</c:v>
                </c:pt>
                <c:pt idx="163">
                  <c:v>2.3995484576577093</c:v>
                </c:pt>
                <c:pt idx="164">
                  <c:v>2.3769029878419268</c:v>
                </c:pt>
                <c:pt idx="165">
                  <c:v>2.3606984298173876</c:v>
                </c:pt>
                <c:pt idx="166">
                  <c:v>2.4344987076131779</c:v>
                </c:pt>
                <c:pt idx="167">
                  <c:v>2.4634435632371181</c:v>
                </c:pt>
                <c:pt idx="168">
                  <c:v>2.3383548110487586</c:v>
                </c:pt>
                <c:pt idx="169">
                  <c:v>2.3811981735867453</c:v>
                </c:pt>
                <c:pt idx="170">
                  <c:v>2.3961721934781615</c:v>
                </c:pt>
                <c:pt idx="171">
                  <c:v>2.387895264497899</c:v>
                </c:pt>
                <c:pt idx="172">
                  <c:v>2.4052078260769436</c:v>
                </c:pt>
                <c:pt idx="173">
                  <c:v>2.4405684005993198</c:v>
                </c:pt>
                <c:pt idx="174">
                  <c:v>2.3888993433244119</c:v>
                </c:pt>
                <c:pt idx="175">
                  <c:v>2.4407540339136471</c:v>
                </c:pt>
                <c:pt idx="176">
                  <c:v>2.4359173381999972</c:v>
                </c:pt>
                <c:pt idx="177">
                  <c:v>2.4422338771394334</c:v>
                </c:pt>
                <c:pt idx="178">
                  <c:v>2.4524064594218675</c:v>
                </c:pt>
                <c:pt idx="179">
                  <c:v>2.4170813119389138</c:v>
                </c:pt>
                <c:pt idx="180">
                  <c:v>2.3456188607126029</c:v>
                </c:pt>
                <c:pt idx="181">
                  <c:v>2.3745269450017625</c:v>
                </c:pt>
                <c:pt idx="182">
                  <c:v>2.3791820560158232</c:v>
                </c:pt>
                <c:pt idx="183">
                  <c:v>2.3334990795531012</c:v>
                </c:pt>
                <c:pt idx="184">
                  <c:v>2.3633301352412746</c:v>
                </c:pt>
                <c:pt idx="185">
                  <c:v>2.4078460568233089</c:v>
                </c:pt>
                <c:pt idx="186">
                  <c:v>2.394940319120721</c:v>
                </c:pt>
                <c:pt idx="187">
                  <c:v>2.4653626856552653</c:v>
                </c:pt>
                <c:pt idx="188">
                  <c:v>2.4379084474399755</c:v>
                </c:pt>
                <c:pt idx="189">
                  <c:v>2.4906547811487272</c:v>
                </c:pt>
                <c:pt idx="190">
                  <c:v>2.5476756267313063</c:v>
                </c:pt>
                <c:pt idx="191">
                  <c:v>2.5018547762980505</c:v>
                </c:pt>
                <c:pt idx="192">
                  <c:v>2.4872915558352315</c:v>
                </c:pt>
                <c:pt idx="193">
                  <c:v>2.5272875584934815</c:v>
                </c:pt>
                <c:pt idx="194">
                  <c:v>2.5087409137996239</c:v>
                </c:pt>
                <c:pt idx="195">
                  <c:v>2.4465749346834658</c:v>
                </c:pt>
                <c:pt idx="196">
                  <c:v>2.4613503136297044</c:v>
                </c:pt>
                <c:pt idx="197">
                  <c:v>2.5508609706046621</c:v>
                </c:pt>
                <c:pt idx="198">
                  <c:v>2.4183257350406993</c:v>
                </c:pt>
                <c:pt idx="199">
                  <c:v>2.3088315590227575</c:v>
                </c:pt>
                <c:pt idx="200">
                  <c:v>2.2892409935029123</c:v>
                </c:pt>
                <c:pt idx="201">
                  <c:v>2.3073242919701999</c:v>
                </c:pt>
                <c:pt idx="202">
                  <c:v>2.4367600496391262</c:v>
                </c:pt>
                <c:pt idx="203">
                  <c:v>2.7114826390578326</c:v>
                </c:pt>
                <c:pt idx="204">
                  <c:v>2.7542113531592651</c:v>
                </c:pt>
                <c:pt idx="205">
                  <c:v>2.9089921887248349</c:v>
                </c:pt>
                <c:pt idx="206">
                  <c:v>2.9194577571012523</c:v>
                </c:pt>
                <c:pt idx="207">
                  <c:v>2.8654800128816977</c:v>
                </c:pt>
                <c:pt idx="208">
                  <c:v>2.8353358519883423</c:v>
                </c:pt>
                <c:pt idx="209">
                  <c:v>2.8324410480297035</c:v>
                </c:pt>
                <c:pt idx="210">
                  <c:v>2.7716183453337822</c:v>
                </c:pt>
                <c:pt idx="211">
                  <c:v>2.6756495587084874</c:v>
                </c:pt>
                <c:pt idx="212">
                  <c:v>2.6278483431310136</c:v>
                </c:pt>
                <c:pt idx="213">
                  <c:v>2.559222439309067</c:v>
                </c:pt>
              </c:numCache>
            </c:numRef>
          </c:val>
          <c:smooth val="0"/>
          <c:extLst>
            <c:ext xmlns:c16="http://schemas.microsoft.com/office/drawing/2014/chart" uri="{C3380CC4-5D6E-409C-BE32-E72D297353CC}">
              <c16:uniqueId val="{00000001-7432-544D-B842-9361BC584352}"/>
            </c:ext>
          </c:extLst>
        </c:ser>
        <c:dLbls>
          <c:showLegendKey val="0"/>
          <c:showVal val="0"/>
          <c:showCatName val="0"/>
          <c:showSerName val="0"/>
          <c:showPercent val="0"/>
          <c:showBubbleSize val="0"/>
        </c:dLbls>
        <c:marker val="1"/>
        <c:smooth val="0"/>
        <c:axId val="800160368"/>
        <c:axId val="800157920"/>
      </c:lineChart>
      <c:dateAx>
        <c:axId val="761128800"/>
        <c:scaling>
          <c:orientation val="minMax"/>
        </c:scaling>
        <c:delete val="0"/>
        <c:axPos val="b"/>
        <c:numFmt formatCode="[$-C0A]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1129200"/>
        <c:crosses val="autoZero"/>
        <c:auto val="1"/>
        <c:lblOffset val="100"/>
        <c:baseTimeUnit val="months"/>
      </c:dateAx>
      <c:valAx>
        <c:axId val="761129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1128800"/>
        <c:crosses val="autoZero"/>
        <c:crossBetween val="between"/>
      </c:valAx>
      <c:valAx>
        <c:axId val="800157920"/>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0160368"/>
        <c:crosses val="max"/>
        <c:crossBetween val="between"/>
      </c:valAx>
      <c:dateAx>
        <c:axId val="800160368"/>
        <c:scaling>
          <c:orientation val="minMax"/>
        </c:scaling>
        <c:delete val="1"/>
        <c:axPos val="b"/>
        <c:numFmt formatCode="[$-C0A]mmm\-yy;@" sourceLinked="1"/>
        <c:majorTickMark val="out"/>
        <c:minorTickMark val="none"/>
        <c:tickLblPos val="nextTo"/>
        <c:crossAx val="800157920"/>
        <c:auto val="1"/>
        <c:lblOffset val="100"/>
        <c:baseTimeUnit val="months"/>
      </c:date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10</xdr:col>
      <xdr:colOff>420077</xdr:colOff>
      <xdr:row>18</xdr:row>
      <xdr:rowOff>7816</xdr:rowOff>
    </xdr:to>
    <xdr:graphicFrame macro="">
      <xdr:nvGraphicFramePr>
        <xdr:cNvPr id="3" name="Chart 2">
          <a:extLst>
            <a:ext uri="{FF2B5EF4-FFF2-40B4-BE49-F238E27FC236}">
              <a16:creationId xmlns:a16="http://schemas.microsoft.com/office/drawing/2014/main" id="{C8AB5CD7-DE41-BE45-813D-5C0C3B2416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6"/>
  <sheetViews>
    <sheetView tabSelected="1" zoomScale="130" zoomScaleNormal="130"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RowHeight="13" x14ac:dyDescent="0.15"/>
  <cols>
    <col min="3" max="4" width="10.83203125" style="6"/>
  </cols>
  <sheetData>
    <row r="2" spans="2:4" ht="42" x14ac:dyDescent="0.15">
      <c r="B2" s="98"/>
      <c r="C2" s="99" t="s">
        <v>514</v>
      </c>
      <c r="D2" s="100" t="s">
        <v>515</v>
      </c>
    </row>
    <row r="3" spans="2:4" ht="15" x14ac:dyDescent="0.15">
      <c r="B3" s="97">
        <v>37956</v>
      </c>
      <c r="C3" s="60"/>
      <c r="D3" s="96">
        <v>14.976562222639235</v>
      </c>
    </row>
    <row r="4" spans="2:4" ht="15" x14ac:dyDescent="0.15">
      <c r="B4" s="97">
        <v>37987</v>
      </c>
      <c r="C4" s="60"/>
      <c r="D4" s="96">
        <v>14.759828908033985</v>
      </c>
    </row>
    <row r="5" spans="2:4" ht="15" x14ac:dyDescent="0.15">
      <c r="B5" s="97">
        <v>38018</v>
      </c>
      <c r="C5" s="60"/>
      <c r="D5" s="96">
        <v>14.561311572636093</v>
      </c>
    </row>
    <row r="6" spans="2:4" ht="15" x14ac:dyDescent="0.15">
      <c r="B6" s="97">
        <v>38047</v>
      </c>
      <c r="C6" s="60"/>
      <c r="D6" s="96">
        <v>14.352458249520513</v>
      </c>
    </row>
    <row r="7" spans="2:4" ht="15" x14ac:dyDescent="0.15">
      <c r="B7" s="97">
        <v>38078</v>
      </c>
      <c r="C7" s="60"/>
      <c r="D7" s="96">
        <v>14.06901735590208</v>
      </c>
    </row>
    <row r="8" spans="2:4" ht="15" x14ac:dyDescent="0.15">
      <c r="B8" s="97">
        <v>38108</v>
      </c>
      <c r="C8" s="60"/>
      <c r="D8" s="96">
        <v>13.731676053398957</v>
      </c>
    </row>
    <row r="9" spans="2:4" ht="15" x14ac:dyDescent="0.15">
      <c r="B9" s="97">
        <v>38139</v>
      </c>
      <c r="C9" s="60"/>
      <c r="D9" s="96">
        <v>13.504288151976645</v>
      </c>
    </row>
    <row r="10" spans="2:4" ht="15" x14ac:dyDescent="0.15">
      <c r="B10" s="97">
        <v>38169</v>
      </c>
      <c r="C10" s="60"/>
      <c r="D10" s="96">
        <v>13.039750076241077</v>
      </c>
    </row>
    <row r="11" spans="2:4" ht="15" x14ac:dyDescent="0.15">
      <c r="B11" s="97">
        <v>38200</v>
      </c>
      <c r="C11" s="60"/>
      <c r="D11" s="96">
        <v>12.772218148857434</v>
      </c>
    </row>
    <row r="12" spans="2:4" ht="15" x14ac:dyDescent="0.15">
      <c r="B12" s="97">
        <v>38231</v>
      </c>
      <c r="C12" s="60"/>
      <c r="D12" s="96">
        <v>12.056813852055729</v>
      </c>
    </row>
    <row r="13" spans="2:4" ht="15" x14ac:dyDescent="0.15">
      <c r="B13" s="97">
        <v>38261</v>
      </c>
      <c r="C13" s="60"/>
      <c r="D13" s="96">
        <v>11.662741873467992</v>
      </c>
    </row>
    <row r="14" spans="2:4" ht="15" x14ac:dyDescent="0.15">
      <c r="B14" s="97">
        <v>38292</v>
      </c>
      <c r="C14" s="60"/>
      <c r="D14" s="96">
        <v>10.833914388842954</v>
      </c>
    </row>
    <row r="15" spans="2:4" ht="15" x14ac:dyDescent="0.15">
      <c r="B15" s="97">
        <v>38322</v>
      </c>
      <c r="C15" s="66">
        <v>18.308902614656407</v>
      </c>
      <c r="D15" s="96">
        <v>8.2437313916742738</v>
      </c>
    </row>
    <row r="16" spans="2:4" ht="15" x14ac:dyDescent="0.15">
      <c r="B16" s="97">
        <v>38353</v>
      </c>
      <c r="C16" s="66">
        <v>21.005628920882224</v>
      </c>
      <c r="D16" s="96">
        <v>8.2503506956343404</v>
      </c>
    </row>
    <row r="17" spans="2:4" ht="15" x14ac:dyDescent="0.15">
      <c r="B17" s="97">
        <v>38384</v>
      </c>
      <c r="C17" s="66">
        <v>21.050969469654234</v>
      </c>
      <c r="D17" s="96">
        <v>8.1656239741912451</v>
      </c>
    </row>
    <row r="18" spans="2:4" ht="15" x14ac:dyDescent="0.15">
      <c r="B18" s="97">
        <v>38412</v>
      </c>
      <c r="C18" s="66">
        <v>21.019929693349184</v>
      </c>
      <c r="D18" s="96">
        <v>8.0452398253373651</v>
      </c>
    </row>
    <row r="19" spans="2:4" ht="15" x14ac:dyDescent="0.15">
      <c r="B19" s="97">
        <v>38443</v>
      </c>
      <c r="C19" s="66">
        <v>22.225748177215543</v>
      </c>
      <c r="D19" s="96">
        <v>7.8254612777486248</v>
      </c>
    </row>
    <row r="20" spans="2:4" ht="15" x14ac:dyDescent="0.15">
      <c r="B20" s="97">
        <v>38473</v>
      </c>
      <c r="C20" s="66">
        <v>21.828148259858793</v>
      </c>
      <c r="D20" s="96">
        <v>7.9346629500327488</v>
      </c>
    </row>
    <row r="21" spans="2:4" ht="15" x14ac:dyDescent="0.15">
      <c r="B21" s="97">
        <v>38504</v>
      </c>
      <c r="C21" s="66">
        <v>22.829731496024074</v>
      </c>
      <c r="D21" s="96">
        <v>7.3476975161012525</v>
      </c>
    </row>
    <row r="22" spans="2:4" ht="15" x14ac:dyDescent="0.15">
      <c r="B22" s="97">
        <v>38534</v>
      </c>
      <c r="C22" s="66">
        <v>23.992456061051893</v>
      </c>
      <c r="D22" s="96">
        <v>5.9472352536399864</v>
      </c>
    </row>
    <row r="23" spans="2:4" ht="15" x14ac:dyDescent="0.15">
      <c r="B23" s="97">
        <v>38565</v>
      </c>
      <c r="C23" s="66">
        <v>23.605143029614784</v>
      </c>
      <c r="D23" s="96">
        <v>5.6930846603592249</v>
      </c>
    </row>
    <row r="24" spans="2:4" ht="15" x14ac:dyDescent="0.15">
      <c r="B24" s="97">
        <v>38596</v>
      </c>
      <c r="C24" s="66">
        <v>21.600508120834427</v>
      </c>
      <c r="D24" s="96">
        <v>4.2053829916082046</v>
      </c>
    </row>
    <row r="25" spans="2:4" ht="15" x14ac:dyDescent="0.15">
      <c r="B25" s="97">
        <v>38626</v>
      </c>
      <c r="C25" s="66">
        <v>19.960350673171767</v>
      </c>
      <c r="D25" s="96">
        <v>3.7055031119884863</v>
      </c>
    </row>
    <row r="26" spans="2:4" ht="15" x14ac:dyDescent="0.15">
      <c r="B26" s="97">
        <v>38657</v>
      </c>
      <c r="C26" s="66">
        <v>21.192946179203375</v>
      </c>
      <c r="D26" s="96">
        <v>3.6179992503600245</v>
      </c>
    </row>
    <row r="27" spans="2:4" ht="15" x14ac:dyDescent="0.15">
      <c r="B27" s="97">
        <v>38687</v>
      </c>
      <c r="C27" s="66">
        <v>21.041866234611462</v>
      </c>
      <c r="D27" s="96">
        <v>2.9296053316066604</v>
      </c>
    </row>
    <row r="28" spans="2:4" ht="15" x14ac:dyDescent="0.15">
      <c r="B28" s="97">
        <v>38718</v>
      </c>
      <c r="C28" s="66">
        <v>20.697208836793447</v>
      </c>
      <c r="D28" s="96">
        <v>2.9274357115300877</v>
      </c>
    </row>
    <row r="29" spans="2:4" ht="15" x14ac:dyDescent="0.15">
      <c r="B29" s="97">
        <v>38749</v>
      </c>
      <c r="C29" s="66">
        <v>22.885134132871833</v>
      </c>
      <c r="D29" s="96">
        <v>2.9313537806144248</v>
      </c>
    </row>
    <row r="30" spans="2:4" ht="15" x14ac:dyDescent="0.15">
      <c r="B30" s="97">
        <v>38777</v>
      </c>
      <c r="C30" s="66">
        <v>26.059865644548875</v>
      </c>
      <c r="D30" s="96">
        <v>2.3014666087507862</v>
      </c>
    </row>
    <row r="31" spans="2:4" ht="15" x14ac:dyDescent="0.15">
      <c r="B31" s="97">
        <v>38808</v>
      </c>
      <c r="C31" s="66">
        <v>27.150532486556035</v>
      </c>
      <c r="D31" s="96">
        <v>2.3015452259473448</v>
      </c>
    </row>
    <row r="32" spans="2:4" ht="15" x14ac:dyDescent="0.15">
      <c r="B32" s="97">
        <v>38838</v>
      </c>
      <c r="C32" s="66">
        <v>27.818432043333765</v>
      </c>
      <c r="D32" s="96">
        <v>2.4040144149338869</v>
      </c>
    </row>
    <row r="33" spans="2:4" ht="15" x14ac:dyDescent="0.15">
      <c r="B33" s="97">
        <v>38869</v>
      </c>
      <c r="C33" s="66">
        <v>28.443087181850579</v>
      </c>
      <c r="D33" s="96">
        <v>2.4584831021114204</v>
      </c>
    </row>
    <row r="34" spans="2:4" ht="15" x14ac:dyDescent="0.15">
      <c r="B34" s="97">
        <v>38899</v>
      </c>
      <c r="C34" s="66">
        <v>27.374088945461274</v>
      </c>
      <c r="D34" s="96">
        <v>2.5001943198049736</v>
      </c>
    </row>
    <row r="35" spans="2:4" ht="15" x14ac:dyDescent="0.15">
      <c r="B35" s="97">
        <v>38930</v>
      </c>
      <c r="C35" s="66">
        <v>28.521047104831009</v>
      </c>
      <c r="D35" s="96">
        <v>2.5295814713216389</v>
      </c>
    </row>
    <row r="36" spans="2:4" ht="15" x14ac:dyDescent="0.15">
      <c r="B36" s="97">
        <v>38961</v>
      </c>
      <c r="C36" s="66">
        <v>30.453222607570464</v>
      </c>
      <c r="D36" s="96">
        <v>2.5313095159425156</v>
      </c>
    </row>
    <row r="37" spans="2:4" ht="15" x14ac:dyDescent="0.15">
      <c r="B37" s="97">
        <v>38991</v>
      </c>
      <c r="C37" s="66">
        <v>30.008144848758043</v>
      </c>
      <c r="D37" s="96">
        <v>2.557252150382042</v>
      </c>
    </row>
    <row r="38" spans="2:4" ht="15" x14ac:dyDescent="0.15">
      <c r="B38" s="97">
        <v>39022</v>
      </c>
      <c r="C38" s="66">
        <v>29.199267646703152</v>
      </c>
      <c r="D38" s="96">
        <v>2.6374011988187269</v>
      </c>
    </row>
    <row r="39" spans="2:4" ht="15" x14ac:dyDescent="0.15">
      <c r="B39" s="97">
        <v>39052</v>
      </c>
      <c r="C39" s="66">
        <v>27.417125932465815</v>
      </c>
      <c r="D39" s="96">
        <v>2.4101173236636693</v>
      </c>
    </row>
    <row r="40" spans="2:4" ht="15" x14ac:dyDescent="0.15">
      <c r="B40" s="97">
        <v>39083</v>
      </c>
      <c r="C40" s="66">
        <v>25.430677124041591</v>
      </c>
      <c r="D40" s="96">
        <v>2.5415390032054641</v>
      </c>
    </row>
    <row r="41" spans="2:4" ht="15" x14ac:dyDescent="0.15">
      <c r="B41" s="97">
        <v>39114</v>
      </c>
      <c r="C41" s="66">
        <v>26.269449880492136</v>
      </c>
      <c r="D41" s="96">
        <v>2.599719334354845</v>
      </c>
    </row>
    <row r="42" spans="2:4" ht="15" x14ac:dyDescent="0.15">
      <c r="B42" s="97">
        <v>39142</v>
      </c>
      <c r="C42" s="66">
        <v>24.688675579451981</v>
      </c>
      <c r="D42" s="96">
        <v>2.6482392321545967</v>
      </c>
    </row>
    <row r="43" spans="2:4" ht="15" x14ac:dyDescent="0.15">
      <c r="B43" s="97">
        <v>39173</v>
      </c>
      <c r="C43" s="66">
        <v>23.074776315920388</v>
      </c>
      <c r="D43" s="96">
        <v>2.7034484960131753</v>
      </c>
    </row>
    <row r="44" spans="2:4" ht="15" x14ac:dyDescent="0.15">
      <c r="B44" s="97">
        <v>39203</v>
      </c>
      <c r="C44" s="66">
        <v>23.492084417922211</v>
      </c>
      <c r="D44" s="96">
        <v>2.7481534564782177</v>
      </c>
    </row>
    <row r="45" spans="2:4" ht="15" x14ac:dyDescent="0.15">
      <c r="B45" s="97">
        <v>39234</v>
      </c>
      <c r="C45" s="66">
        <v>25.004021288866298</v>
      </c>
      <c r="D45" s="96">
        <v>2.7506859662890291</v>
      </c>
    </row>
    <row r="46" spans="2:4" ht="15" x14ac:dyDescent="0.15">
      <c r="B46" s="97">
        <v>39264</v>
      </c>
      <c r="C46" s="66">
        <v>25.267301566311563</v>
      </c>
      <c r="D46" s="96">
        <v>2.9102636722836071</v>
      </c>
    </row>
    <row r="47" spans="2:4" ht="15" x14ac:dyDescent="0.15">
      <c r="B47" s="97">
        <v>39295</v>
      </c>
      <c r="C47" s="66">
        <v>27.461587413703835</v>
      </c>
      <c r="D47" s="96">
        <v>2.8977168769407515</v>
      </c>
    </row>
    <row r="48" spans="2:4" ht="15" x14ac:dyDescent="0.15">
      <c r="B48" s="97">
        <v>39326</v>
      </c>
      <c r="C48" s="66">
        <v>26.762007418057788</v>
      </c>
      <c r="D48" s="96">
        <v>2.9300031254276591</v>
      </c>
    </row>
    <row r="49" spans="2:4" ht="15" x14ac:dyDescent="0.15">
      <c r="B49" s="97">
        <v>39356</v>
      </c>
      <c r="C49" s="66">
        <v>26.658752204769765</v>
      </c>
      <c r="D49" s="96">
        <v>2.9547730639650691</v>
      </c>
    </row>
    <row r="50" spans="2:4" ht="15" x14ac:dyDescent="0.15">
      <c r="B50" s="97">
        <v>39387</v>
      </c>
      <c r="C50" s="66">
        <v>26.098701927223789</v>
      </c>
      <c r="D50" s="96">
        <v>2.943482003372293</v>
      </c>
    </row>
    <row r="51" spans="2:4" ht="15" x14ac:dyDescent="0.15">
      <c r="B51" s="97">
        <v>39417</v>
      </c>
      <c r="C51" s="66">
        <v>23.287837467359228</v>
      </c>
      <c r="D51" s="96">
        <v>2.9494824566489002</v>
      </c>
    </row>
    <row r="52" spans="2:4" ht="15" x14ac:dyDescent="0.15">
      <c r="B52" s="97">
        <v>39448</v>
      </c>
      <c r="C52" s="66">
        <v>25.81843794086074</v>
      </c>
      <c r="D52" s="96">
        <v>2.9861621124607938</v>
      </c>
    </row>
    <row r="53" spans="2:4" ht="15" x14ac:dyDescent="0.15">
      <c r="B53" s="97">
        <v>39479</v>
      </c>
      <c r="C53" s="66">
        <v>23.618763620329865</v>
      </c>
      <c r="D53" s="96">
        <v>2.9523770249842296</v>
      </c>
    </row>
    <row r="54" spans="2:4" ht="15" x14ac:dyDescent="0.15">
      <c r="B54" s="97">
        <v>39508</v>
      </c>
      <c r="C54" s="66">
        <v>14.629427992145105</v>
      </c>
      <c r="D54" s="96">
        <v>2.6836636478640035</v>
      </c>
    </row>
    <row r="55" spans="2:4" ht="15" x14ac:dyDescent="0.15">
      <c r="B55" s="97">
        <v>39539</v>
      </c>
      <c r="C55" s="66">
        <v>13.597663498916024</v>
      </c>
      <c r="D55" s="96">
        <v>2.9506402440815034</v>
      </c>
    </row>
    <row r="56" spans="2:4" ht="15" x14ac:dyDescent="0.15">
      <c r="B56" s="97">
        <v>39569</v>
      </c>
      <c r="C56" s="66">
        <v>11.900002435255441</v>
      </c>
      <c r="D56" s="96">
        <v>3.0582892806983328</v>
      </c>
    </row>
    <row r="57" spans="2:4" ht="15" x14ac:dyDescent="0.15">
      <c r="B57" s="97">
        <v>39600</v>
      </c>
      <c r="C57" s="66">
        <v>8.9755441164536709</v>
      </c>
      <c r="D57" s="96">
        <v>2.9540767470507339</v>
      </c>
    </row>
    <row r="58" spans="2:4" ht="15" x14ac:dyDescent="0.15">
      <c r="B58" s="97">
        <v>39630</v>
      </c>
      <c r="C58" s="66">
        <v>7.9126097156356323</v>
      </c>
      <c r="D58" s="96">
        <v>3.0470676864174888</v>
      </c>
    </row>
    <row r="59" spans="2:4" ht="15" x14ac:dyDescent="0.15">
      <c r="B59" s="97">
        <v>39661</v>
      </c>
      <c r="C59" s="66">
        <v>5.6455985423735866</v>
      </c>
      <c r="D59" s="96">
        <v>3.1037421713312727</v>
      </c>
    </row>
    <row r="60" spans="2:4" ht="15" x14ac:dyDescent="0.15">
      <c r="B60" s="97">
        <v>39692</v>
      </c>
      <c r="C60" s="66">
        <v>0.53446790213980133</v>
      </c>
      <c r="D60" s="96">
        <v>2.9585942594441788</v>
      </c>
    </row>
    <row r="61" spans="2:4" ht="15" x14ac:dyDescent="0.15">
      <c r="B61" s="97">
        <v>39722</v>
      </c>
      <c r="C61" s="66">
        <v>1.208119330283064</v>
      </c>
      <c r="D61" s="96">
        <v>3.0971218531123079</v>
      </c>
    </row>
    <row r="62" spans="2:4" ht="15" x14ac:dyDescent="0.15">
      <c r="B62" s="97">
        <v>39753</v>
      </c>
      <c r="C62" s="66">
        <v>-0.15659755412538168</v>
      </c>
      <c r="D62" s="96">
        <v>3.2625027624786878</v>
      </c>
    </row>
    <row r="63" spans="2:4" ht="15" x14ac:dyDescent="0.15">
      <c r="B63" s="97">
        <v>39783</v>
      </c>
      <c r="C63" s="66">
        <v>-2.1779435995463059</v>
      </c>
      <c r="D63" s="96">
        <v>3.0954983815363888</v>
      </c>
    </row>
    <row r="64" spans="2:4" ht="15" x14ac:dyDescent="0.15">
      <c r="B64" s="97">
        <v>39814</v>
      </c>
      <c r="C64" s="66">
        <v>-1.9460280361427995</v>
      </c>
      <c r="D64" s="96">
        <v>3.2112300043967146</v>
      </c>
    </row>
    <row r="65" spans="2:4" ht="15" x14ac:dyDescent="0.15">
      <c r="B65" s="97">
        <v>39845</v>
      </c>
      <c r="C65" s="66">
        <v>-3.1403131510996718</v>
      </c>
      <c r="D65" s="96">
        <v>3.2993637149752839</v>
      </c>
    </row>
    <row r="66" spans="2:4" ht="15" x14ac:dyDescent="0.15">
      <c r="B66" s="97">
        <v>39873</v>
      </c>
      <c r="C66" s="66">
        <v>0.45073282174381557</v>
      </c>
      <c r="D66" s="96">
        <v>3.3249816443817788</v>
      </c>
    </row>
    <row r="67" spans="2:4" ht="15" x14ac:dyDescent="0.15">
      <c r="B67" s="97">
        <v>39904</v>
      </c>
      <c r="C67" s="66">
        <v>-1.7361459177037131</v>
      </c>
      <c r="D67" s="96">
        <v>3.5383287459208974</v>
      </c>
    </row>
    <row r="68" spans="2:4" ht="15" x14ac:dyDescent="0.15">
      <c r="B68" s="97">
        <v>39934</v>
      </c>
      <c r="C68" s="66">
        <v>-3.1187971614539345</v>
      </c>
      <c r="D68" s="96">
        <v>3.7624791069278025</v>
      </c>
    </row>
    <row r="69" spans="2:4" ht="15" x14ac:dyDescent="0.15">
      <c r="B69" s="97">
        <v>39965</v>
      </c>
      <c r="C69" s="66">
        <v>-3.9973976115677323</v>
      </c>
      <c r="D69" s="96">
        <v>3.8008475387214928</v>
      </c>
    </row>
    <row r="70" spans="2:4" ht="15" x14ac:dyDescent="0.15">
      <c r="B70" s="97">
        <v>39995</v>
      </c>
      <c r="C70" s="66">
        <v>-4.2864100643697167</v>
      </c>
      <c r="D70" s="96">
        <v>3.7871082601180759</v>
      </c>
    </row>
    <row r="71" spans="2:4" ht="15" x14ac:dyDescent="0.15">
      <c r="B71" s="97">
        <v>40026</v>
      </c>
      <c r="C71" s="66">
        <v>-6.2473390807923801</v>
      </c>
      <c r="D71" s="96">
        <v>3.7162956273807093</v>
      </c>
    </row>
    <row r="72" spans="2:4" ht="15" x14ac:dyDescent="0.15">
      <c r="B72" s="97">
        <v>40057</v>
      </c>
      <c r="C72" s="66">
        <v>-2.5855793592962861</v>
      </c>
      <c r="D72" s="96">
        <v>3.6198988758132158</v>
      </c>
    </row>
    <row r="73" spans="2:4" ht="15" x14ac:dyDescent="0.15">
      <c r="B73" s="97">
        <v>40087</v>
      </c>
      <c r="C73" s="66">
        <v>-5.8790353494999952</v>
      </c>
      <c r="D73" s="96">
        <v>3.6555917083990823</v>
      </c>
    </row>
    <row r="74" spans="2:4" ht="15" x14ac:dyDescent="0.15">
      <c r="B74" s="97">
        <v>40118</v>
      </c>
      <c r="C74" s="66">
        <v>-6.9920879405020786</v>
      </c>
      <c r="D74" s="96">
        <v>3.6948486067497552</v>
      </c>
    </row>
    <row r="75" spans="2:4" ht="15" x14ac:dyDescent="0.15">
      <c r="B75" s="97">
        <v>40148</v>
      </c>
      <c r="C75" s="66">
        <v>-5.0410937898699331</v>
      </c>
      <c r="D75" s="96">
        <v>3.4815737480968902</v>
      </c>
    </row>
    <row r="76" spans="2:4" ht="15" x14ac:dyDescent="0.15">
      <c r="B76" s="97">
        <v>40179</v>
      </c>
      <c r="C76" s="66">
        <v>-7.393183446417062</v>
      </c>
      <c r="D76" s="96">
        <v>3.4604283313904993</v>
      </c>
    </row>
    <row r="77" spans="2:4" ht="15" x14ac:dyDescent="0.15">
      <c r="B77" s="97">
        <v>40210</v>
      </c>
      <c r="C77" s="66">
        <v>-7.4897143991414783</v>
      </c>
      <c r="D77" s="96">
        <v>3.4718963768235316</v>
      </c>
    </row>
    <row r="78" spans="2:4" ht="15" x14ac:dyDescent="0.15">
      <c r="B78" s="97">
        <v>40238</v>
      </c>
      <c r="C78" s="66">
        <v>-6.1447276814244223</v>
      </c>
      <c r="D78" s="96">
        <v>3.2876268868605849</v>
      </c>
    </row>
    <row r="79" spans="2:4" ht="15" x14ac:dyDescent="0.15">
      <c r="B79" s="97">
        <v>40269</v>
      </c>
      <c r="C79" s="66">
        <v>-4.7047467709033786</v>
      </c>
      <c r="D79" s="96">
        <v>3.3120181981707271</v>
      </c>
    </row>
    <row r="80" spans="2:4" ht="15" x14ac:dyDescent="0.15">
      <c r="B80" s="97">
        <v>40299</v>
      </c>
      <c r="C80" s="66">
        <v>-2.2858968356370579</v>
      </c>
      <c r="D80" s="96">
        <v>3.345149092085451</v>
      </c>
    </row>
    <row r="81" spans="2:4" ht="15" x14ac:dyDescent="0.15">
      <c r="B81" s="97">
        <v>40330</v>
      </c>
      <c r="C81" s="66">
        <v>-0.54800298438600903</v>
      </c>
      <c r="D81" s="96">
        <v>3.1617713204578934</v>
      </c>
    </row>
    <row r="82" spans="2:4" ht="15" x14ac:dyDescent="0.15">
      <c r="B82" s="97">
        <v>40360</v>
      </c>
      <c r="C82" s="66">
        <v>-0.78970303596436198</v>
      </c>
      <c r="D82" s="96">
        <v>3.1738562772479675</v>
      </c>
    </row>
    <row r="83" spans="2:4" ht="15" x14ac:dyDescent="0.15">
      <c r="B83" s="97">
        <v>40391</v>
      </c>
      <c r="C83" s="66">
        <v>1.5630630739521978</v>
      </c>
      <c r="D83" s="96">
        <v>3.1250138570538142</v>
      </c>
    </row>
    <row r="84" spans="2:4" ht="15" x14ac:dyDescent="0.15">
      <c r="B84" s="97">
        <v>40422</v>
      </c>
      <c r="C84" s="66">
        <v>2.047747476548345</v>
      </c>
      <c r="D84" s="96">
        <v>2.9413386566305522</v>
      </c>
    </row>
    <row r="85" spans="2:4" ht="15" x14ac:dyDescent="0.15">
      <c r="B85" s="97">
        <v>40452</v>
      </c>
      <c r="C85" s="66">
        <v>3.4756795896209391</v>
      </c>
      <c r="D85" s="96">
        <v>2.9168839542847427</v>
      </c>
    </row>
    <row r="86" spans="2:4" ht="15" x14ac:dyDescent="0.15">
      <c r="B86" s="97">
        <v>40483</v>
      </c>
      <c r="C86" s="66">
        <v>5.2363793927010294</v>
      </c>
      <c r="D86" s="96">
        <v>2.9312796303236208</v>
      </c>
    </row>
    <row r="87" spans="2:4" ht="15" x14ac:dyDescent="0.15">
      <c r="B87" s="97">
        <v>40513</v>
      </c>
      <c r="C87" s="66">
        <v>5.6124098078467854</v>
      </c>
      <c r="D87" s="96">
        <v>2.7659633413120521</v>
      </c>
    </row>
    <row r="88" spans="2:4" ht="15" x14ac:dyDescent="0.15">
      <c r="B88" s="97">
        <v>40544</v>
      </c>
      <c r="C88" s="66">
        <v>7.1144086947156904</v>
      </c>
      <c r="D88" s="96">
        <v>2.7758246939297995</v>
      </c>
    </row>
    <row r="89" spans="2:4" ht="15" x14ac:dyDescent="0.15">
      <c r="B89" s="97">
        <v>40575</v>
      </c>
      <c r="C89" s="66">
        <v>8.4439185937140504</v>
      </c>
      <c r="D89" s="96">
        <v>2.6814987201260392</v>
      </c>
    </row>
    <row r="90" spans="2:4" ht="15" x14ac:dyDescent="0.15">
      <c r="B90" s="97">
        <v>40603</v>
      </c>
      <c r="C90" s="66">
        <v>10.619395362253714</v>
      </c>
      <c r="D90" s="96">
        <v>2.669890414078095</v>
      </c>
    </row>
    <row r="91" spans="2:4" ht="15" x14ac:dyDescent="0.15">
      <c r="B91" s="97">
        <v>40634</v>
      </c>
      <c r="C91" s="66">
        <v>10.341923950116527</v>
      </c>
      <c r="D91" s="96">
        <v>2.752324685404854</v>
      </c>
    </row>
    <row r="92" spans="2:4" ht="15" x14ac:dyDescent="0.15">
      <c r="B92" s="97">
        <v>40664</v>
      </c>
      <c r="C92" s="66">
        <v>9.976317101918152</v>
      </c>
      <c r="D92" s="96">
        <v>2.9037612575708081</v>
      </c>
    </row>
    <row r="93" spans="2:4" ht="15" x14ac:dyDescent="0.15">
      <c r="B93" s="97">
        <v>40695</v>
      </c>
      <c r="C93" s="66">
        <v>9.7670662744456358</v>
      </c>
      <c r="D93" s="96">
        <v>2.9552624010666899</v>
      </c>
    </row>
    <row r="94" spans="2:4" ht="15" x14ac:dyDescent="0.15">
      <c r="B94" s="97">
        <v>40725</v>
      </c>
      <c r="C94" s="66">
        <v>11.036915492396137</v>
      </c>
      <c r="D94" s="96">
        <v>3.013512181113672</v>
      </c>
    </row>
    <row r="95" spans="2:4" ht="15" x14ac:dyDescent="0.15">
      <c r="B95" s="97">
        <v>40756</v>
      </c>
      <c r="C95" s="66">
        <v>10.919007221447341</v>
      </c>
      <c r="D95" s="96">
        <v>3.0312889227429602</v>
      </c>
    </row>
    <row r="96" spans="2:4" ht="15" x14ac:dyDescent="0.15">
      <c r="B96" s="97">
        <v>40787</v>
      </c>
      <c r="C96" s="66">
        <v>12.284244717152015</v>
      </c>
      <c r="D96" s="96">
        <v>2.9591486916697622</v>
      </c>
    </row>
    <row r="97" spans="2:4" ht="15" x14ac:dyDescent="0.15">
      <c r="B97" s="97">
        <v>40817</v>
      </c>
      <c r="C97" s="66">
        <v>10.67413153435124</v>
      </c>
      <c r="D97" s="96">
        <v>3.1097205446027796</v>
      </c>
    </row>
    <row r="98" spans="2:4" ht="15" x14ac:dyDescent="0.15">
      <c r="B98" s="97">
        <v>40848</v>
      </c>
      <c r="C98" s="66">
        <v>11.263934371337371</v>
      </c>
      <c r="D98" s="96">
        <v>3.1083873554526189</v>
      </c>
    </row>
    <row r="99" spans="2:4" ht="15" x14ac:dyDescent="0.15">
      <c r="B99" s="97">
        <v>40878</v>
      </c>
      <c r="C99" s="66">
        <v>11.818004900602475</v>
      </c>
      <c r="D99" s="96">
        <v>2.8538954905339078</v>
      </c>
    </row>
    <row r="100" spans="2:4" ht="15" x14ac:dyDescent="0.15">
      <c r="B100" s="97">
        <v>40909</v>
      </c>
      <c r="C100" s="66">
        <v>10.210782674314212</v>
      </c>
      <c r="D100" s="96">
        <v>2.8349740301177628</v>
      </c>
    </row>
    <row r="101" spans="2:4" ht="15" x14ac:dyDescent="0.15">
      <c r="B101" s="97">
        <v>40940</v>
      </c>
      <c r="C101" s="66">
        <v>9.1390648093615745</v>
      </c>
      <c r="D101" s="96">
        <v>2.8531535236072716</v>
      </c>
    </row>
    <row r="102" spans="2:4" ht="15" x14ac:dyDescent="0.15">
      <c r="B102" s="97">
        <v>40969</v>
      </c>
      <c r="C102" s="66">
        <v>9.0337719858197829</v>
      </c>
      <c r="D102" s="96">
        <v>2.8940858664805065</v>
      </c>
    </row>
    <row r="103" spans="2:4" ht="15" x14ac:dyDescent="0.15">
      <c r="B103" s="97">
        <v>41000</v>
      </c>
      <c r="C103" s="66">
        <v>9.0056398765702816</v>
      </c>
      <c r="D103" s="96">
        <v>2.9481773732260139</v>
      </c>
    </row>
    <row r="104" spans="2:4" ht="15" x14ac:dyDescent="0.15">
      <c r="B104" s="97">
        <v>41030</v>
      </c>
      <c r="C104" s="66">
        <v>10.449102329913117</v>
      </c>
      <c r="D104" s="96">
        <v>2.9647981027167361</v>
      </c>
    </row>
    <row r="105" spans="2:4" ht="15" x14ac:dyDescent="0.15">
      <c r="B105" s="97">
        <v>41061</v>
      </c>
      <c r="C105" s="66">
        <v>9.8055486043038478</v>
      </c>
      <c r="D105" s="96">
        <v>2.8717937684485131</v>
      </c>
    </row>
    <row r="106" spans="2:4" ht="15" x14ac:dyDescent="0.15">
      <c r="B106" s="97">
        <v>41091</v>
      </c>
      <c r="C106" s="66">
        <v>8.9197610960818352</v>
      </c>
      <c r="D106" s="96">
        <v>2.8848982045516602</v>
      </c>
    </row>
    <row r="107" spans="2:4" ht="15" x14ac:dyDescent="0.15">
      <c r="B107" s="97">
        <v>41122</v>
      </c>
      <c r="C107" s="66">
        <v>8.0987173973284818</v>
      </c>
      <c r="D107" s="96">
        <v>2.9714904062126939</v>
      </c>
    </row>
    <row r="108" spans="2:4" ht="15" x14ac:dyDescent="0.15">
      <c r="B108" s="97">
        <v>41153</v>
      </c>
      <c r="C108" s="66">
        <v>6.3109136186874748</v>
      </c>
      <c r="D108" s="96">
        <v>2.9037530532058402</v>
      </c>
    </row>
    <row r="109" spans="2:4" ht="15" x14ac:dyDescent="0.15">
      <c r="B109" s="97">
        <v>41183</v>
      </c>
      <c r="C109" s="66">
        <v>6.9903936089679597</v>
      </c>
      <c r="D109" s="96">
        <v>2.8315522266812567</v>
      </c>
    </row>
    <row r="110" spans="2:4" ht="15" x14ac:dyDescent="0.15">
      <c r="B110" s="97">
        <v>41214</v>
      </c>
      <c r="C110" s="66">
        <v>6.7179145992183331</v>
      </c>
      <c r="D110" s="96">
        <v>2.8499483656063118</v>
      </c>
    </row>
    <row r="111" spans="2:4" ht="15" x14ac:dyDescent="0.15">
      <c r="B111" s="97">
        <v>41244</v>
      </c>
      <c r="C111" s="66">
        <v>6.0137586218373285</v>
      </c>
      <c r="D111" s="96">
        <v>2.8942589751160988</v>
      </c>
    </row>
    <row r="112" spans="2:4" ht="15" x14ac:dyDescent="0.15">
      <c r="B112" s="97">
        <v>41275</v>
      </c>
      <c r="C112" s="66">
        <v>6.96066681356311</v>
      </c>
      <c r="D112" s="96">
        <v>2.9770438639580088</v>
      </c>
    </row>
    <row r="113" spans="2:4" ht="15" x14ac:dyDescent="0.15">
      <c r="B113" s="97">
        <v>41306</v>
      </c>
      <c r="C113" s="66">
        <v>6.9965497666063081</v>
      </c>
      <c r="D113" s="96">
        <v>2.9835655896624713</v>
      </c>
    </row>
    <row r="114" spans="2:4" ht="15" x14ac:dyDescent="0.15">
      <c r="B114" s="97">
        <v>41334</v>
      </c>
      <c r="C114" s="66">
        <v>5.1044401446706411</v>
      </c>
      <c r="D114" s="96">
        <v>3.0440569793556125</v>
      </c>
    </row>
    <row r="115" spans="2:4" ht="15" x14ac:dyDescent="0.15">
      <c r="B115" s="97">
        <v>41365</v>
      </c>
      <c r="C115" s="66">
        <v>5.6157708125862627</v>
      </c>
      <c r="D115" s="96">
        <v>3.1830437822241229</v>
      </c>
    </row>
    <row r="116" spans="2:4" ht="15" x14ac:dyDescent="0.15">
      <c r="B116" s="97">
        <v>41395</v>
      </c>
      <c r="C116" s="66">
        <v>3.8937574111401529</v>
      </c>
      <c r="D116" s="96">
        <v>3.580069518235296</v>
      </c>
    </row>
    <row r="117" spans="2:4" ht="15" x14ac:dyDescent="0.15">
      <c r="B117" s="97">
        <v>41426</v>
      </c>
      <c r="C117" s="66">
        <v>4.3465866671534625</v>
      </c>
      <c r="D117" s="96">
        <v>3.5090060224067745</v>
      </c>
    </row>
    <row r="118" spans="2:4" ht="15" x14ac:dyDescent="0.15">
      <c r="B118" s="97">
        <v>41456</v>
      </c>
      <c r="C118" s="66">
        <v>5.0748918449071478</v>
      </c>
      <c r="D118" s="96">
        <v>3.79813338404586</v>
      </c>
    </row>
    <row r="119" spans="2:4" ht="15" x14ac:dyDescent="0.15">
      <c r="B119" s="97">
        <v>41487</v>
      </c>
      <c r="C119" s="66">
        <v>6.0455334969398811</v>
      </c>
      <c r="D119" s="96">
        <v>3.8390995171834028</v>
      </c>
    </row>
    <row r="120" spans="2:4" ht="15" x14ac:dyDescent="0.15">
      <c r="B120" s="97">
        <v>41518</v>
      </c>
      <c r="C120" s="66">
        <v>5.1745393903284587</v>
      </c>
      <c r="D120" s="96">
        <v>3.968349418108235</v>
      </c>
    </row>
    <row r="121" spans="2:4" ht="15" x14ac:dyDescent="0.15">
      <c r="B121" s="97">
        <v>41548</v>
      </c>
      <c r="C121" s="66">
        <v>5.5627588202251443</v>
      </c>
      <c r="D121" s="96">
        <v>4.0169832006188217</v>
      </c>
    </row>
    <row r="122" spans="2:4" ht="15" x14ac:dyDescent="0.15">
      <c r="B122" s="97">
        <v>41579</v>
      </c>
      <c r="C122" s="66">
        <v>5.7579374700740926</v>
      </c>
      <c r="D122" s="96">
        <v>3.937035983465853</v>
      </c>
    </row>
    <row r="123" spans="2:4" ht="15" x14ac:dyDescent="0.15">
      <c r="B123" s="97">
        <v>41609</v>
      </c>
      <c r="C123" s="66">
        <v>5.2125615713345175</v>
      </c>
      <c r="D123" s="96">
        <v>3.8581584080132876</v>
      </c>
    </row>
    <row r="124" spans="2:4" ht="15" x14ac:dyDescent="0.15">
      <c r="B124" s="97">
        <v>41640</v>
      </c>
      <c r="C124" s="66">
        <v>4.2082221257291996</v>
      </c>
      <c r="D124" s="96">
        <v>3.9568235831173562</v>
      </c>
    </row>
    <row r="125" spans="2:4" ht="15" x14ac:dyDescent="0.15">
      <c r="B125" s="97">
        <v>41671</v>
      </c>
      <c r="C125" s="66">
        <v>4.0561243013280901</v>
      </c>
      <c r="D125" s="96">
        <v>3.8875737918559077</v>
      </c>
    </row>
    <row r="126" spans="2:4" ht="15" x14ac:dyDescent="0.15">
      <c r="B126" s="97">
        <v>41699</v>
      </c>
      <c r="C126" s="66">
        <v>4.6441656355560301</v>
      </c>
      <c r="D126" s="96">
        <v>3.9208307687231394</v>
      </c>
    </row>
    <row r="127" spans="2:4" ht="15" x14ac:dyDescent="0.15">
      <c r="B127" s="97">
        <v>41730</v>
      </c>
      <c r="C127" s="66">
        <v>4.8102379417029439</v>
      </c>
      <c r="D127" s="96">
        <v>3.8899204675677943</v>
      </c>
    </row>
    <row r="128" spans="2:4" ht="15" x14ac:dyDescent="0.15">
      <c r="B128" s="97">
        <v>41760</v>
      </c>
      <c r="C128" s="66">
        <v>5.7101053480604236</v>
      </c>
      <c r="D128" s="96">
        <v>3.8457711928547766</v>
      </c>
    </row>
    <row r="129" spans="2:4" ht="15" x14ac:dyDescent="0.15">
      <c r="B129" s="97">
        <v>41791</v>
      </c>
      <c r="C129" s="66">
        <v>4.991472649970552</v>
      </c>
      <c r="D129" s="96">
        <v>3.838012988309377</v>
      </c>
    </row>
    <row r="130" spans="2:4" ht="15" x14ac:dyDescent="0.15">
      <c r="B130" s="97">
        <v>41821</v>
      </c>
      <c r="C130" s="66">
        <v>4.2846692643342621</v>
      </c>
      <c r="D130" s="96">
        <v>3.8726569964515454</v>
      </c>
    </row>
    <row r="131" spans="2:4" ht="15" x14ac:dyDescent="0.15">
      <c r="B131" s="97">
        <v>41852</v>
      </c>
      <c r="C131" s="66">
        <v>3.5100871810521461</v>
      </c>
      <c r="D131" s="96">
        <v>3.8776218022388274</v>
      </c>
    </row>
    <row r="132" spans="2:4" ht="15" x14ac:dyDescent="0.15">
      <c r="B132" s="97">
        <v>41883</v>
      </c>
      <c r="C132" s="66">
        <v>3.4613761975128998</v>
      </c>
      <c r="D132" s="96">
        <v>3.9484678632956056</v>
      </c>
    </row>
    <row r="133" spans="2:4" ht="15" x14ac:dyDescent="0.15">
      <c r="B133" s="97">
        <v>41913</v>
      </c>
      <c r="C133" s="66">
        <v>3.3768709135966857</v>
      </c>
      <c r="D133" s="96">
        <v>3.9153715638039399</v>
      </c>
    </row>
    <row r="134" spans="2:4" ht="15" x14ac:dyDescent="0.15">
      <c r="B134" s="97">
        <v>41944</v>
      </c>
      <c r="C134" s="66">
        <v>2.9272738916330532</v>
      </c>
      <c r="D134" s="96">
        <v>3.8804257272557248</v>
      </c>
    </row>
    <row r="135" spans="2:4" ht="15" x14ac:dyDescent="0.15">
      <c r="B135" s="97">
        <v>41974</v>
      </c>
      <c r="C135" s="66">
        <v>3.4876394447688419</v>
      </c>
      <c r="D135" s="96">
        <v>3.6713255044638529</v>
      </c>
    </row>
    <row r="136" spans="2:4" ht="15" x14ac:dyDescent="0.15">
      <c r="B136" s="97">
        <v>42005</v>
      </c>
      <c r="C136" s="66">
        <v>5.7924175512728215</v>
      </c>
      <c r="D136" s="96">
        <v>3.6814001332779291</v>
      </c>
    </row>
    <row r="137" spans="2:4" ht="15" x14ac:dyDescent="0.15">
      <c r="B137" s="97">
        <v>42036</v>
      </c>
      <c r="C137" s="66">
        <v>5.5630550448942939</v>
      </c>
      <c r="D137" s="96">
        <v>3.7251771498469464</v>
      </c>
    </row>
    <row r="138" spans="2:4" ht="15" x14ac:dyDescent="0.15">
      <c r="B138" s="97">
        <v>42064</v>
      </c>
      <c r="C138" s="66">
        <v>6.938219916452959</v>
      </c>
      <c r="D138" s="96">
        <v>3.5694160125234249</v>
      </c>
    </row>
    <row r="139" spans="2:4" ht="15" x14ac:dyDescent="0.15">
      <c r="B139" s="97">
        <v>42095</v>
      </c>
      <c r="C139" s="66">
        <v>7.7759416807684723</v>
      </c>
      <c r="D139" s="96">
        <v>3.5778964731477618</v>
      </c>
    </row>
    <row r="140" spans="2:4" ht="15" x14ac:dyDescent="0.15">
      <c r="B140" s="97">
        <v>42125</v>
      </c>
      <c r="C140" s="66">
        <v>7.3787582131923601</v>
      </c>
      <c r="D140" s="96">
        <v>3.5944015166681123</v>
      </c>
    </row>
    <row r="141" spans="2:4" ht="15" x14ac:dyDescent="0.15">
      <c r="B141" s="97">
        <v>42156</v>
      </c>
      <c r="C141" s="66">
        <v>7.3440821805914602</v>
      </c>
      <c r="D141" s="96">
        <v>3.5502466395238312</v>
      </c>
    </row>
    <row r="142" spans="2:4" ht="15" x14ac:dyDescent="0.15">
      <c r="B142" s="97">
        <v>42186</v>
      </c>
      <c r="C142" s="66">
        <v>8.0492388057777262</v>
      </c>
      <c r="D142" s="96">
        <v>3.4608185693277886</v>
      </c>
    </row>
    <row r="143" spans="2:4" ht="15" x14ac:dyDescent="0.15">
      <c r="B143" s="97">
        <v>42217</v>
      </c>
      <c r="C143" s="66">
        <v>9.0568305296531157</v>
      </c>
      <c r="D143" s="96">
        <v>3.4269019140596004</v>
      </c>
    </row>
    <row r="144" spans="2:4" ht="15" x14ac:dyDescent="0.15">
      <c r="B144" s="97">
        <v>42248</v>
      </c>
      <c r="C144" s="66">
        <v>11.360209528420494</v>
      </c>
      <c r="D144" s="96">
        <v>3.3184393299283634</v>
      </c>
    </row>
    <row r="145" spans="2:4" ht="15" x14ac:dyDescent="0.15">
      <c r="B145" s="97">
        <v>42278</v>
      </c>
      <c r="C145" s="66">
        <v>11.208057165795937</v>
      </c>
      <c r="D145" s="96">
        <v>3.2901581194430456</v>
      </c>
    </row>
    <row r="146" spans="2:4" ht="15" x14ac:dyDescent="0.15">
      <c r="B146" s="97">
        <v>42309</v>
      </c>
      <c r="C146" s="66">
        <v>11.327935696132574</v>
      </c>
      <c r="D146" s="96">
        <v>3.2314729083564169</v>
      </c>
    </row>
    <row r="147" spans="2:4" ht="15" x14ac:dyDescent="0.15">
      <c r="B147" s="97">
        <v>42339</v>
      </c>
      <c r="C147" s="66">
        <v>12.440008098276035</v>
      </c>
      <c r="D147" s="96">
        <v>3.0124436369396346</v>
      </c>
    </row>
    <row r="148" spans="2:4" ht="15" x14ac:dyDescent="0.15">
      <c r="B148" s="97">
        <v>42370</v>
      </c>
      <c r="C148" s="66">
        <v>13.258465022777832</v>
      </c>
      <c r="D148" s="96">
        <v>2.995898317873007</v>
      </c>
    </row>
    <row r="149" spans="2:4" ht="15" x14ac:dyDescent="0.15">
      <c r="B149" s="97">
        <v>42401</v>
      </c>
      <c r="C149" s="66">
        <v>13.526001752133876</v>
      </c>
      <c r="D149" s="96">
        <v>2.9948346804681543</v>
      </c>
    </row>
    <row r="150" spans="2:4" ht="15" x14ac:dyDescent="0.15">
      <c r="B150" s="97">
        <v>42430</v>
      </c>
      <c r="C150" s="66">
        <v>11.141216534489518</v>
      </c>
      <c r="D150" s="96">
        <v>2.9730863919379025</v>
      </c>
    </row>
    <row r="151" spans="2:4" ht="15" x14ac:dyDescent="0.15">
      <c r="B151" s="97">
        <v>42461</v>
      </c>
      <c r="C151" s="66">
        <v>10.607421840932641</v>
      </c>
      <c r="D151" s="96">
        <v>2.9126541302111604</v>
      </c>
    </row>
    <row r="152" spans="2:4" ht="15" x14ac:dyDescent="0.15">
      <c r="B152" s="97">
        <v>42491</v>
      </c>
      <c r="C152" s="66">
        <v>12.142286687634485</v>
      </c>
      <c r="D152" s="96">
        <v>2.916963198770862</v>
      </c>
    </row>
    <row r="153" spans="2:4" ht="15" x14ac:dyDescent="0.15">
      <c r="B153" s="97">
        <v>42522</v>
      </c>
      <c r="C153" s="66">
        <v>13.974579609251435</v>
      </c>
      <c r="D153" s="96">
        <v>2.8337984902494244</v>
      </c>
    </row>
    <row r="154" spans="2:4" ht="15" x14ac:dyDescent="0.15">
      <c r="B154" s="97">
        <v>42552</v>
      </c>
      <c r="C154" s="66">
        <v>14.916000688198427</v>
      </c>
      <c r="D154" s="96">
        <v>2.7741597381355829</v>
      </c>
    </row>
    <row r="155" spans="2:4" ht="15" x14ac:dyDescent="0.15">
      <c r="B155" s="97">
        <v>42583</v>
      </c>
      <c r="C155" s="66">
        <v>13.908642894769541</v>
      </c>
      <c r="D155" s="96">
        <v>2.762458291381086</v>
      </c>
    </row>
    <row r="156" spans="2:4" ht="15" x14ac:dyDescent="0.15">
      <c r="B156" s="97">
        <v>42614</v>
      </c>
      <c r="C156" s="66">
        <v>12.896063424149219</v>
      </c>
      <c r="D156" s="96">
        <v>2.7118632600040651</v>
      </c>
    </row>
    <row r="157" spans="2:4" ht="15" x14ac:dyDescent="0.15">
      <c r="B157" s="97">
        <v>42644</v>
      </c>
      <c r="C157" s="66">
        <v>12.688294594941741</v>
      </c>
      <c r="D157" s="96">
        <v>2.6063444689985094</v>
      </c>
    </row>
    <row r="158" spans="2:4" ht="15" x14ac:dyDescent="0.15">
      <c r="B158" s="97">
        <v>42675</v>
      </c>
      <c r="C158" s="66">
        <v>14.610662063883307</v>
      </c>
      <c r="D158" s="96">
        <v>2.5461224329648884</v>
      </c>
    </row>
    <row r="159" spans="2:4" ht="15" x14ac:dyDescent="0.15">
      <c r="B159" s="97">
        <v>42705</v>
      </c>
      <c r="C159" s="66">
        <v>12.063733284294953</v>
      </c>
      <c r="D159" s="96">
        <v>2.4218023403712907</v>
      </c>
    </row>
    <row r="160" spans="2:4" ht="15" x14ac:dyDescent="0.15">
      <c r="B160" s="97">
        <v>42736</v>
      </c>
      <c r="C160" s="66">
        <v>8.5222884982935057</v>
      </c>
      <c r="D160" s="96">
        <v>2.4635358573077406</v>
      </c>
    </row>
    <row r="161" spans="2:4" ht="15" x14ac:dyDescent="0.15">
      <c r="B161" s="97">
        <v>42767</v>
      </c>
      <c r="C161" s="66">
        <v>8.5057908355798961</v>
      </c>
      <c r="D161" s="96">
        <v>2.4890437202804856</v>
      </c>
    </row>
    <row r="162" spans="2:4" ht="15" x14ac:dyDescent="0.15">
      <c r="B162" s="97">
        <v>42795</v>
      </c>
      <c r="C162" s="66">
        <v>10.083213267280255</v>
      </c>
      <c r="D162" s="96">
        <v>2.4539856699023668</v>
      </c>
    </row>
    <row r="163" spans="2:4" ht="15" x14ac:dyDescent="0.15">
      <c r="B163" s="97">
        <v>42826</v>
      </c>
      <c r="C163" s="66">
        <v>10.285434802594917</v>
      </c>
      <c r="D163" s="96">
        <v>2.4404910531274471</v>
      </c>
    </row>
    <row r="164" spans="2:4" ht="15" x14ac:dyDescent="0.15">
      <c r="B164" s="97">
        <v>42856</v>
      </c>
      <c r="C164" s="66">
        <v>7.5469581846665301</v>
      </c>
      <c r="D164" s="96">
        <v>2.4702989771428179</v>
      </c>
    </row>
    <row r="165" spans="2:4" ht="15" x14ac:dyDescent="0.15">
      <c r="B165" s="97">
        <v>42887</v>
      </c>
      <c r="C165" s="66">
        <v>6.9359485270814369</v>
      </c>
      <c r="D165" s="96">
        <v>2.3847259119262114</v>
      </c>
    </row>
    <row r="166" spans="2:4" ht="15" x14ac:dyDescent="0.15">
      <c r="B166" s="97">
        <v>42917</v>
      </c>
      <c r="C166" s="66">
        <v>5.805888516301394</v>
      </c>
      <c r="D166" s="96">
        <v>2.3995484576577093</v>
      </c>
    </row>
    <row r="167" spans="2:4" ht="15" x14ac:dyDescent="0.15">
      <c r="B167" s="97">
        <v>42948</v>
      </c>
      <c r="C167" s="66">
        <v>6.0522000552633459</v>
      </c>
      <c r="D167" s="96">
        <v>2.3769029878419268</v>
      </c>
    </row>
    <row r="168" spans="2:4" ht="15" x14ac:dyDescent="0.15">
      <c r="B168" s="97">
        <v>42979</v>
      </c>
      <c r="C168" s="66">
        <v>5.2496423474027054</v>
      </c>
      <c r="D168" s="96">
        <v>2.3606984298173876</v>
      </c>
    </row>
    <row r="169" spans="2:4" ht="15" x14ac:dyDescent="0.15">
      <c r="B169" s="97">
        <v>43009</v>
      </c>
      <c r="C169" s="66">
        <v>5.896746452662649</v>
      </c>
      <c r="D169" s="96">
        <v>2.4344987076131779</v>
      </c>
    </row>
    <row r="170" spans="2:4" ht="15" x14ac:dyDescent="0.15">
      <c r="B170" s="97">
        <v>43040</v>
      </c>
      <c r="C170" s="66">
        <v>3.343831454565116</v>
      </c>
      <c r="D170" s="96">
        <v>2.4634435632371181</v>
      </c>
    </row>
    <row r="171" spans="2:4" ht="15" x14ac:dyDescent="0.15">
      <c r="B171" s="97">
        <v>43070</v>
      </c>
      <c r="C171" s="66">
        <v>5.0077076521394481</v>
      </c>
      <c r="D171" s="96">
        <v>2.3383548110487586</v>
      </c>
    </row>
    <row r="172" spans="2:4" ht="15" x14ac:dyDescent="0.15">
      <c r="B172" s="97">
        <v>43101</v>
      </c>
      <c r="C172" s="66">
        <v>6.1220618002784999</v>
      </c>
      <c r="D172" s="96">
        <v>2.3811981735867453</v>
      </c>
    </row>
    <row r="173" spans="2:4" ht="15" x14ac:dyDescent="0.15">
      <c r="B173" s="97">
        <v>43132</v>
      </c>
      <c r="C173" s="66">
        <v>6.7559765240196246</v>
      </c>
      <c r="D173" s="96">
        <v>2.3961721934781615</v>
      </c>
    </row>
    <row r="174" spans="2:4" ht="15" x14ac:dyDescent="0.15">
      <c r="B174" s="97">
        <v>43160</v>
      </c>
      <c r="C174" s="66">
        <v>6.2441796097729263</v>
      </c>
      <c r="D174" s="96">
        <v>2.387895264497899</v>
      </c>
    </row>
    <row r="175" spans="2:4" ht="15" x14ac:dyDescent="0.15">
      <c r="B175" s="97">
        <v>43191</v>
      </c>
      <c r="C175" s="66">
        <v>6.627107883029093</v>
      </c>
      <c r="D175" s="96">
        <v>2.4052078260769436</v>
      </c>
    </row>
    <row r="176" spans="2:4" ht="15" x14ac:dyDescent="0.15">
      <c r="B176" s="97">
        <v>43221</v>
      </c>
      <c r="C176" s="66">
        <v>8.5701192946974416</v>
      </c>
      <c r="D176" s="96">
        <v>2.4405684005993198</v>
      </c>
    </row>
    <row r="177" spans="2:4" ht="15" x14ac:dyDescent="0.15">
      <c r="B177" s="97">
        <v>43252</v>
      </c>
      <c r="C177" s="66">
        <v>8.4642096534917055</v>
      </c>
      <c r="D177" s="96">
        <v>2.3888993433244119</v>
      </c>
    </row>
    <row r="178" spans="2:4" ht="15" x14ac:dyDescent="0.15">
      <c r="B178" s="97">
        <v>43282</v>
      </c>
      <c r="C178" s="66">
        <v>7.0240348482293102</v>
      </c>
      <c r="D178" s="96">
        <v>2.4407540339136471</v>
      </c>
    </row>
    <row r="179" spans="2:4" ht="15" x14ac:dyDescent="0.15">
      <c r="B179" s="97">
        <v>43313</v>
      </c>
      <c r="C179" s="66">
        <v>6.9146103353080246</v>
      </c>
      <c r="D179" s="96">
        <v>2.4359173381999972</v>
      </c>
    </row>
    <row r="180" spans="2:4" ht="15" x14ac:dyDescent="0.15">
      <c r="B180" s="97">
        <v>43344</v>
      </c>
      <c r="C180" s="66">
        <v>6.620716336969501</v>
      </c>
      <c r="D180" s="96">
        <v>2.4422338771394334</v>
      </c>
    </row>
    <row r="181" spans="2:4" ht="15" x14ac:dyDescent="0.15">
      <c r="B181" s="97">
        <v>43374</v>
      </c>
      <c r="C181" s="66">
        <v>6.9067070286222165</v>
      </c>
      <c r="D181" s="96">
        <v>2.4524064594218675</v>
      </c>
    </row>
    <row r="182" spans="2:4" ht="15" x14ac:dyDescent="0.15">
      <c r="B182" s="97">
        <v>43405</v>
      </c>
      <c r="C182" s="66">
        <v>7.3071866535545649</v>
      </c>
      <c r="D182" s="96">
        <v>2.4170813119389138</v>
      </c>
    </row>
    <row r="183" spans="2:4" ht="15" x14ac:dyDescent="0.15">
      <c r="B183" s="97">
        <v>43435</v>
      </c>
      <c r="C183" s="66">
        <v>5.2487336024905407</v>
      </c>
      <c r="D183" s="96">
        <v>2.3456188607126029</v>
      </c>
    </row>
    <row r="184" spans="2:4" ht="15" x14ac:dyDescent="0.15">
      <c r="B184" s="97">
        <v>43466</v>
      </c>
      <c r="C184" s="66">
        <v>5.6990688240395437</v>
      </c>
      <c r="D184" s="96">
        <v>2.3745269450017625</v>
      </c>
    </row>
    <row r="185" spans="2:4" ht="15" x14ac:dyDescent="0.15">
      <c r="B185" s="97">
        <v>43497</v>
      </c>
      <c r="C185" s="66">
        <v>6.1815622959396466</v>
      </c>
      <c r="D185" s="96">
        <v>2.3791820560158232</v>
      </c>
    </row>
    <row r="186" spans="2:4" ht="15" x14ac:dyDescent="0.15">
      <c r="B186" s="97">
        <v>43525</v>
      </c>
      <c r="C186" s="66">
        <v>7.3486082629565797</v>
      </c>
      <c r="D186" s="96">
        <v>2.3334990795531012</v>
      </c>
    </row>
    <row r="187" spans="2:4" ht="15" x14ac:dyDescent="0.15">
      <c r="B187" s="97">
        <v>43556</v>
      </c>
      <c r="C187" s="66">
        <v>6.2476207347010426</v>
      </c>
      <c r="D187" s="96">
        <v>2.3633301352412746</v>
      </c>
    </row>
    <row r="188" spans="2:4" ht="15" x14ac:dyDescent="0.15">
      <c r="B188" s="97">
        <v>43586</v>
      </c>
      <c r="C188" s="66">
        <v>5.1107814063521051</v>
      </c>
      <c r="D188" s="96">
        <v>2.4078460568233089</v>
      </c>
    </row>
    <row r="189" spans="2:4" ht="15" x14ac:dyDescent="0.15">
      <c r="B189" s="97">
        <v>43617</v>
      </c>
      <c r="C189" s="66">
        <v>4.7759905746560527</v>
      </c>
      <c r="D189" s="96">
        <v>2.394940319120721</v>
      </c>
    </row>
    <row r="190" spans="2:4" ht="15" x14ac:dyDescent="0.15">
      <c r="B190" s="97">
        <v>43647</v>
      </c>
      <c r="C190" s="66">
        <v>5.1986011719887149</v>
      </c>
      <c r="D190" s="96">
        <v>2.4653626856552653</v>
      </c>
    </row>
    <row r="191" spans="2:4" ht="15" x14ac:dyDescent="0.15">
      <c r="B191" s="97">
        <v>43678</v>
      </c>
      <c r="C191" s="66">
        <v>6.1307634298465752</v>
      </c>
      <c r="D191" s="96">
        <v>2.4379084474399755</v>
      </c>
    </row>
    <row r="192" spans="2:4" ht="15" x14ac:dyDescent="0.15">
      <c r="B192" s="97">
        <v>43709</v>
      </c>
      <c r="C192" s="66">
        <v>4.9954929742438647</v>
      </c>
      <c r="D192" s="96">
        <v>2.4906547811487272</v>
      </c>
    </row>
    <row r="193" spans="2:4" ht="15" x14ac:dyDescent="0.15">
      <c r="B193" s="97">
        <v>43739</v>
      </c>
      <c r="C193" s="66">
        <v>3.3049215080787953</v>
      </c>
      <c r="D193" s="96">
        <v>2.5476756267313063</v>
      </c>
    </row>
    <row r="194" spans="2:4" ht="15" x14ac:dyDescent="0.15">
      <c r="B194" s="97">
        <v>43770</v>
      </c>
      <c r="C194" s="66">
        <v>3.3909518671823902</v>
      </c>
      <c r="D194" s="96">
        <v>2.5018547762980505</v>
      </c>
    </row>
    <row r="195" spans="2:4" ht="15" x14ac:dyDescent="0.15">
      <c r="B195" s="97">
        <v>43800</v>
      </c>
      <c r="C195" s="66">
        <v>2.6567035023647767</v>
      </c>
      <c r="D195" s="96">
        <v>2.4872915558352315</v>
      </c>
    </row>
    <row r="196" spans="2:4" ht="15" x14ac:dyDescent="0.15">
      <c r="B196" s="97">
        <v>43831</v>
      </c>
      <c r="C196" s="66">
        <v>2.5006871281733067</v>
      </c>
      <c r="D196" s="96">
        <v>2.5272875584934815</v>
      </c>
    </row>
    <row r="197" spans="2:4" ht="15" x14ac:dyDescent="0.15">
      <c r="B197" s="97">
        <v>43862</v>
      </c>
      <c r="C197" s="66">
        <v>2.1778299375730281</v>
      </c>
      <c r="D197" s="96">
        <v>2.5087409137996239</v>
      </c>
    </row>
    <row r="198" spans="2:4" ht="15" x14ac:dyDescent="0.15">
      <c r="B198" s="97">
        <v>43891</v>
      </c>
      <c r="C198" s="66">
        <v>7.8700835664303082</v>
      </c>
      <c r="D198" s="96">
        <v>2.4465749346834658</v>
      </c>
    </row>
    <row r="199" spans="2:4" ht="15" x14ac:dyDescent="0.15">
      <c r="B199" s="97">
        <v>43922</v>
      </c>
      <c r="C199" s="66">
        <v>9.9346476935276975</v>
      </c>
      <c r="D199" s="96">
        <v>2.4613503136297044</v>
      </c>
    </row>
    <row r="200" spans="2:4" ht="15" x14ac:dyDescent="0.15">
      <c r="B200" s="97">
        <v>43952</v>
      </c>
      <c r="C200" s="66">
        <v>6.2867665465301981</v>
      </c>
      <c r="D200" s="96">
        <v>2.5508609706046621</v>
      </c>
    </row>
    <row r="201" spans="2:4" ht="15" x14ac:dyDescent="0.15">
      <c r="B201" s="97">
        <v>43983</v>
      </c>
      <c r="C201" s="66">
        <v>4.2775136584084938</v>
      </c>
      <c r="D201" s="96">
        <v>2.4183257350406993</v>
      </c>
    </row>
    <row r="202" spans="2:4" ht="15" x14ac:dyDescent="0.15">
      <c r="B202" s="97">
        <v>44013</v>
      </c>
      <c r="C202" s="66">
        <v>2.3241518042838694</v>
      </c>
      <c r="D202" s="96">
        <v>2.3088315590227575</v>
      </c>
    </row>
    <row r="203" spans="2:4" ht="15" x14ac:dyDescent="0.15">
      <c r="B203" s="97">
        <v>44044</v>
      </c>
      <c r="C203" s="66">
        <v>-0.41841277031036128</v>
      </c>
      <c r="D203" s="96">
        <v>2.2892409935029123</v>
      </c>
    </row>
    <row r="204" spans="2:4" ht="15" x14ac:dyDescent="0.15">
      <c r="B204" s="97">
        <v>44075</v>
      </c>
      <c r="C204" s="66">
        <v>-0.41046107223234873</v>
      </c>
      <c r="D204" s="96">
        <v>2.3073242919701999</v>
      </c>
    </row>
    <row r="205" spans="2:4" ht="15" x14ac:dyDescent="0.15">
      <c r="B205" s="97">
        <v>44105</v>
      </c>
      <c r="C205" s="66">
        <v>-0.32626339556133255</v>
      </c>
      <c r="D205" s="96">
        <v>2.4367600496391262</v>
      </c>
    </row>
    <row r="206" spans="2:4" ht="15" x14ac:dyDescent="0.15">
      <c r="B206" s="97">
        <v>44136</v>
      </c>
      <c r="C206" s="66">
        <v>-2.0003298789182833</v>
      </c>
      <c r="D206" s="96">
        <v>2.7114826390578326</v>
      </c>
    </row>
    <row r="207" spans="2:4" ht="15" x14ac:dyDescent="0.15">
      <c r="B207" s="97">
        <v>44166</v>
      </c>
      <c r="C207" s="66">
        <v>-2.2137797161761452</v>
      </c>
      <c r="D207" s="96">
        <v>2.7542113531592651</v>
      </c>
    </row>
    <row r="208" spans="2:4" ht="15" x14ac:dyDescent="0.15">
      <c r="B208" s="97">
        <v>44197</v>
      </c>
      <c r="C208" s="66">
        <v>-2.752918988430908</v>
      </c>
      <c r="D208" s="96">
        <v>2.9089921887248349</v>
      </c>
    </row>
    <row r="209" spans="2:4" ht="15" x14ac:dyDescent="0.15">
      <c r="B209" s="97">
        <v>44228</v>
      </c>
      <c r="C209" s="66">
        <v>-3.7504920815356946</v>
      </c>
      <c r="D209" s="96">
        <v>2.9194577571012523</v>
      </c>
    </row>
    <row r="210" spans="2:4" ht="15" x14ac:dyDescent="0.15">
      <c r="B210" s="97">
        <v>44256</v>
      </c>
      <c r="C210" s="66">
        <v>-10.744062747008364</v>
      </c>
      <c r="D210" s="96">
        <v>2.8654800128816977</v>
      </c>
    </row>
    <row r="211" spans="2:4" ht="15" x14ac:dyDescent="0.15">
      <c r="B211" s="97">
        <v>44287</v>
      </c>
      <c r="C211" s="66">
        <v>-13.033358347301116</v>
      </c>
      <c r="D211" s="96">
        <v>2.8353358519883423</v>
      </c>
    </row>
    <row r="212" spans="2:4" ht="15" x14ac:dyDescent="0.15">
      <c r="B212" s="97">
        <v>44317</v>
      </c>
      <c r="C212" s="66">
        <v>-11.623861318944373</v>
      </c>
      <c r="D212" s="96">
        <v>2.8324410480297035</v>
      </c>
    </row>
    <row r="213" spans="2:4" ht="15" x14ac:dyDescent="0.15">
      <c r="B213" s="97">
        <v>44348</v>
      </c>
      <c r="C213" s="66">
        <v>-10.457445065900528</v>
      </c>
      <c r="D213" s="96">
        <v>2.7716183453337822</v>
      </c>
    </row>
    <row r="214" spans="2:4" ht="15" x14ac:dyDescent="0.15">
      <c r="B214" s="97">
        <v>44378</v>
      </c>
      <c r="C214" s="66">
        <v>-8.1589628618427117</v>
      </c>
      <c r="D214" s="96">
        <v>2.6756495587084874</v>
      </c>
    </row>
    <row r="215" spans="2:4" ht="15" x14ac:dyDescent="0.15">
      <c r="B215" s="97">
        <v>44409</v>
      </c>
      <c r="C215" s="66">
        <v>-7.0711152046674108</v>
      </c>
      <c r="D215" s="96">
        <v>2.6278483431310136</v>
      </c>
    </row>
    <row r="216" spans="2:4" ht="15" x14ac:dyDescent="0.15">
      <c r="B216" s="97">
        <v>44440</v>
      </c>
      <c r="C216" s="66">
        <v>-6.1437030059843138</v>
      </c>
      <c r="D216" s="96">
        <v>2.559222439309067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50"/>
  <sheetViews>
    <sheetView zoomScale="120" zoomScaleNormal="120" workbookViewId="0">
      <pane xSplit="2" ySplit="4" topLeftCell="C97" activePane="bottomRight" state="frozen"/>
      <selection pane="topRight" activeCell="C1" sqref="C1"/>
      <selection pane="bottomLeft" activeCell="A5" sqref="A5"/>
      <selection pane="bottomRight" activeCell="J4" sqref="J4"/>
    </sheetView>
  </sheetViews>
  <sheetFormatPr baseColWidth="10" defaultRowHeight="13" x14ac:dyDescent="0.15"/>
  <cols>
    <col min="3" max="3" width="15.6640625" style="6" bestFit="1" customWidth="1"/>
    <col min="4" max="4" width="12.83203125" bestFit="1" customWidth="1"/>
    <col min="5" max="5" width="15.6640625" bestFit="1" customWidth="1"/>
    <col min="6" max="6" width="14" bestFit="1" customWidth="1"/>
    <col min="7" max="7" width="14.33203125" bestFit="1" customWidth="1"/>
    <col min="8" max="8" width="11.83203125" style="61" bestFit="1" customWidth="1"/>
    <col min="9" max="9" width="12.33203125" bestFit="1" customWidth="1"/>
  </cols>
  <sheetData>
    <row r="1" spans="2:9" x14ac:dyDescent="0.15">
      <c r="C1" s="4"/>
    </row>
    <row r="2" spans="2:9" x14ac:dyDescent="0.15">
      <c r="I2" s="3" t="s">
        <v>221</v>
      </c>
    </row>
    <row r="3" spans="2:9" x14ac:dyDescent="0.15">
      <c r="C3" s="4" t="s">
        <v>149</v>
      </c>
      <c r="D3" s="3" t="s">
        <v>150</v>
      </c>
      <c r="I3" s="3" t="s">
        <v>222</v>
      </c>
    </row>
    <row r="4" spans="2:9" x14ac:dyDescent="0.15">
      <c r="B4" s="36"/>
      <c r="C4" s="37" t="s">
        <v>151</v>
      </c>
      <c r="D4" s="37" t="s">
        <v>148</v>
      </c>
      <c r="E4" s="37" t="s">
        <v>152</v>
      </c>
      <c r="F4" s="37" t="s">
        <v>163</v>
      </c>
      <c r="G4" s="37" t="s">
        <v>164</v>
      </c>
      <c r="H4" s="62" t="s">
        <v>218</v>
      </c>
      <c r="I4" s="62" t="s">
        <v>219</v>
      </c>
    </row>
    <row r="5" spans="2:9" x14ac:dyDescent="0.15">
      <c r="B5" s="32">
        <v>34029</v>
      </c>
      <c r="C5" s="5">
        <v>1502180.5049999999</v>
      </c>
      <c r="D5" s="38">
        <v>3.1057333333333332</v>
      </c>
      <c r="E5" s="5">
        <f>(C5/D5)</f>
        <v>483679.80884815176</v>
      </c>
      <c r="F5" s="47"/>
      <c r="G5" s="47"/>
      <c r="H5" s="63"/>
      <c r="I5" s="63"/>
    </row>
    <row r="6" spans="2:9" x14ac:dyDescent="0.15">
      <c r="B6" s="32">
        <v>34121</v>
      </c>
      <c r="C6" s="5">
        <v>1553803.1540000001</v>
      </c>
      <c r="D6" s="38">
        <v>3.1131666666666664</v>
      </c>
      <c r="E6" s="5">
        <f t="shared" ref="E6:E69" si="0">(C6/D6)</f>
        <v>499106.96097221487</v>
      </c>
      <c r="F6" s="47"/>
      <c r="G6" s="47"/>
      <c r="H6" s="63"/>
      <c r="I6" s="63"/>
    </row>
    <row r="7" spans="2:9" x14ac:dyDescent="0.15">
      <c r="B7" s="32">
        <v>34213</v>
      </c>
      <c r="C7" s="5">
        <v>1553768.129</v>
      </c>
      <c r="D7" s="38">
        <v>3.1163000000000003</v>
      </c>
      <c r="E7" s="5">
        <f t="shared" si="0"/>
        <v>498593.88666046265</v>
      </c>
      <c r="F7" s="47"/>
      <c r="G7" s="47"/>
      <c r="H7" s="63"/>
      <c r="I7" s="63"/>
    </row>
    <row r="8" spans="2:9" x14ac:dyDescent="0.15">
      <c r="B8" s="32">
        <v>34304</v>
      </c>
      <c r="C8" s="5">
        <v>1630621.3570000001</v>
      </c>
      <c r="D8" s="38">
        <v>3.1257333333333333</v>
      </c>
      <c r="E8" s="5">
        <f t="shared" si="0"/>
        <v>521676.41417480703</v>
      </c>
      <c r="F8" s="47"/>
      <c r="G8" s="47"/>
      <c r="H8" s="63"/>
      <c r="I8" s="63"/>
    </row>
    <row r="9" spans="2:9" x14ac:dyDescent="0.15">
      <c r="B9" s="32">
        <v>34394</v>
      </c>
      <c r="C9" s="5">
        <v>1669869.5419999999</v>
      </c>
      <c r="D9" s="38">
        <v>3.1677</v>
      </c>
      <c r="E9" s="5">
        <f t="shared" si="0"/>
        <v>527155.20472266944</v>
      </c>
      <c r="F9" s="47"/>
      <c r="G9" s="47"/>
      <c r="H9" s="63"/>
      <c r="I9" s="63"/>
    </row>
    <row r="10" spans="2:9" x14ac:dyDescent="0.15">
      <c r="B10" s="32">
        <v>34486</v>
      </c>
      <c r="C10" s="5">
        <v>1779779.963</v>
      </c>
      <c r="D10" s="38">
        <v>3.3420999999999998</v>
      </c>
      <c r="E10" s="5">
        <f t="shared" si="0"/>
        <v>532533.42598964728</v>
      </c>
      <c r="F10" s="47"/>
      <c r="G10" s="47"/>
      <c r="H10" s="63"/>
      <c r="I10" s="63"/>
    </row>
    <row r="11" spans="2:9" x14ac:dyDescent="0.15">
      <c r="B11" s="32">
        <v>34578</v>
      </c>
      <c r="C11" s="5">
        <v>1779633.317</v>
      </c>
      <c r="D11" s="38">
        <v>3.3942666666666668</v>
      </c>
      <c r="E11" s="5">
        <f t="shared" si="0"/>
        <v>524305.68713909725</v>
      </c>
      <c r="F11" s="47"/>
      <c r="G11" s="47"/>
      <c r="H11" s="63"/>
      <c r="I11" s="63"/>
    </row>
    <row r="12" spans="2:9" x14ac:dyDescent="0.15">
      <c r="B12" s="32">
        <v>34669</v>
      </c>
      <c r="C12" s="5">
        <v>1896407.0179999999</v>
      </c>
      <c r="D12" s="38">
        <v>3.5963999999999996</v>
      </c>
      <c r="E12" s="5">
        <f t="shared" si="0"/>
        <v>527307.03425647877</v>
      </c>
      <c r="F12" s="47"/>
      <c r="G12" s="47"/>
      <c r="H12" s="63"/>
      <c r="I12" s="63"/>
    </row>
    <row r="13" spans="2:9" x14ac:dyDescent="0.15">
      <c r="B13" s="32">
        <v>34759</v>
      </c>
      <c r="C13" s="5">
        <v>2008487.3330000001</v>
      </c>
      <c r="D13" s="38">
        <v>5.9668666666666654</v>
      </c>
      <c r="E13" s="5">
        <f t="shared" si="0"/>
        <v>336606.705864608</v>
      </c>
      <c r="F13" s="47"/>
      <c r="G13" s="47"/>
      <c r="H13" s="63"/>
      <c r="I13" s="63"/>
    </row>
    <row r="14" spans="2:9" x14ac:dyDescent="0.15">
      <c r="B14" s="32">
        <v>34851</v>
      </c>
      <c r="C14" s="5">
        <v>2246584.3369999998</v>
      </c>
      <c r="D14" s="38">
        <v>6.1618333333333339</v>
      </c>
      <c r="E14" s="5">
        <f t="shared" si="0"/>
        <v>364596.73857888608</v>
      </c>
      <c r="F14" s="47"/>
      <c r="G14" s="47"/>
      <c r="H14" s="63"/>
      <c r="I14" s="63"/>
    </row>
    <row r="15" spans="2:9" x14ac:dyDescent="0.15">
      <c r="B15" s="32">
        <v>34943</v>
      </c>
      <c r="C15" s="5">
        <v>2357628.048</v>
      </c>
      <c r="D15" s="38">
        <v>6.2109333333333341</v>
      </c>
      <c r="E15" s="5">
        <f t="shared" si="0"/>
        <v>379593.19823107636</v>
      </c>
      <c r="F15" s="47"/>
      <c r="G15" s="47"/>
      <c r="H15" s="63"/>
      <c r="I15" s="63"/>
    </row>
    <row r="16" spans="2:9" x14ac:dyDescent="0.15">
      <c r="B16" s="32">
        <v>35034</v>
      </c>
      <c r="C16" s="5">
        <v>2633134.0929999999</v>
      </c>
      <c r="D16" s="38">
        <v>7.3364000000000003</v>
      </c>
      <c r="E16" s="5">
        <f t="shared" si="0"/>
        <v>358913.64879232319</v>
      </c>
      <c r="F16" s="47"/>
      <c r="G16" s="47"/>
      <c r="H16" s="63"/>
      <c r="I16" s="63"/>
    </row>
    <row r="17" spans="2:9" x14ac:dyDescent="0.15">
      <c r="B17" s="32">
        <v>35125</v>
      </c>
      <c r="C17" s="5">
        <v>2854790.9049999998</v>
      </c>
      <c r="D17" s="38">
        <v>7.5228999999999999</v>
      </c>
      <c r="E17" s="5">
        <f t="shared" si="0"/>
        <v>379480.10807002615</v>
      </c>
      <c r="F17" s="47"/>
      <c r="G17" s="47"/>
      <c r="H17" s="63"/>
      <c r="I17" s="63"/>
    </row>
    <row r="18" spans="2:9" x14ac:dyDescent="0.15">
      <c r="B18" s="32">
        <v>35217</v>
      </c>
      <c r="C18" s="5">
        <v>3026075.7080000001</v>
      </c>
      <c r="D18" s="38">
        <v>7.4849000000000006</v>
      </c>
      <c r="E18" s="5">
        <f t="shared" si="0"/>
        <v>404290.7330759262</v>
      </c>
      <c r="F18" s="47"/>
      <c r="G18" s="47"/>
      <c r="H18" s="63"/>
      <c r="I18" s="63"/>
    </row>
    <row r="19" spans="2:9" x14ac:dyDescent="0.15">
      <c r="B19" s="32">
        <v>35309</v>
      </c>
      <c r="C19" s="5">
        <v>3137331.89</v>
      </c>
      <c r="D19" s="38">
        <v>7.5586999999999991</v>
      </c>
      <c r="E19" s="5">
        <f t="shared" si="0"/>
        <v>415062.36389855406</v>
      </c>
      <c r="F19" s="47"/>
      <c r="G19" s="47"/>
      <c r="H19" s="63"/>
      <c r="I19" s="63"/>
    </row>
    <row r="20" spans="2:9" x14ac:dyDescent="0.15">
      <c r="B20" s="32">
        <v>35400</v>
      </c>
      <c r="C20" s="5">
        <v>3474473.2540000002</v>
      </c>
      <c r="D20" s="38">
        <v>7.8347666666666669</v>
      </c>
      <c r="E20" s="5">
        <f t="shared" si="0"/>
        <v>443468.63178226963</v>
      </c>
      <c r="F20" s="47"/>
      <c r="G20" s="47"/>
      <c r="H20" s="63"/>
      <c r="I20" s="63"/>
    </row>
    <row r="21" spans="2:9" x14ac:dyDescent="0.15">
      <c r="B21" s="32">
        <v>35490</v>
      </c>
      <c r="C21" s="5">
        <v>3593692.4079999998</v>
      </c>
      <c r="D21" s="38">
        <v>7.8640333333333325</v>
      </c>
      <c r="E21" s="5">
        <f t="shared" si="0"/>
        <v>456978.27764378756</v>
      </c>
      <c r="F21" s="47"/>
      <c r="G21" s="47"/>
      <c r="H21" s="63"/>
      <c r="I21" s="63"/>
    </row>
    <row r="22" spans="2:9" x14ac:dyDescent="0.15">
      <c r="B22" s="32">
        <v>35582</v>
      </c>
      <c r="C22" s="5">
        <v>3902792.76</v>
      </c>
      <c r="D22" s="38">
        <v>7.9193999999999996</v>
      </c>
      <c r="E22" s="5">
        <f t="shared" si="0"/>
        <v>492814.19804530649</v>
      </c>
      <c r="F22" s="47"/>
      <c r="G22" s="47"/>
      <c r="H22" s="63"/>
      <c r="I22" s="63"/>
    </row>
    <row r="23" spans="2:9" x14ac:dyDescent="0.15">
      <c r="B23" s="32">
        <v>35674</v>
      </c>
      <c r="C23" s="5">
        <v>4000911.0269999998</v>
      </c>
      <c r="D23" s="38">
        <v>7.8121999999999998</v>
      </c>
      <c r="E23" s="5">
        <f t="shared" si="0"/>
        <v>512136.27748905559</v>
      </c>
      <c r="F23" s="47"/>
      <c r="G23" s="47"/>
      <c r="H23" s="63"/>
      <c r="I23" s="63"/>
    </row>
    <row r="24" spans="2:9" x14ac:dyDescent="0.15">
      <c r="B24" s="32">
        <v>35765</v>
      </c>
      <c r="C24" s="5">
        <v>4352700.4689999996</v>
      </c>
      <c r="D24" s="38">
        <v>8.0837000000000003</v>
      </c>
      <c r="E24" s="5">
        <f t="shared" si="0"/>
        <v>538453.98381929065</v>
      </c>
      <c r="F24" s="47"/>
      <c r="G24" s="47"/>
      <c r="H24" s="63"/>
      <c r="I24" s="63"/>
    </row>
    <row r="25" spans="2:9" x14ac:dyDescent="0.15">
      <c r="B25" s="32">
        <v>35855</v>
      </c>
      <c r="C25" s="5">
        <v>4513431.5389999999</v>
      </c>
      <c r="D25" s="38">
        <v>8.4289000000000005</v>
      </c>
      <c r="E25" s="5">
        <f t="shared" si="0"/>
        <v>535471.00321512891</v>
      </c>
      <c r="F25" s="47"/>
      <c r="G25" s="47"/>
      <c r="H25" s="63"/>
      <c r="I25" s="63"/>
    </row>
    <row r="26" spans="2:9" x14ac:dyDescent="0.15">
      <c r="B26" s="32">
        <v>35947</v>
      </c>
      <c r="C26" s="5">
        <v>4726991.2750000004</v>
      </c>
      <c r="D26" s="38">
        <v>8.6676666666666673</v>
      </c>
      <c r="E26" s="5">
        <f t="shared" si="0"/>
        <v>545359.14413721499</v>
      </c>
      <c r="F26" s="47"/>
      <c r="G26" s="47"/>
      <c r="H26" s="63"/>
      <c r="I26" s="63"/>
    </row>
    <row r="27" spans="2:9" x14ac:dyDescent="0.15">
      <c r="B27" s="32">
        <v>36039</v>
      </c>
      <c r="C27" s="5">
        <v>4869907.6540000001</v>
      </c>
      <c r="D27" s="38">
        <v>9.4966666666666679</v>
      </c>
      <c r="E27" s="5">
        <f t="shared" si="0"/>
        <v>512801.78876798874</v>
      </c>
      <c r="F27" s="47"/>
      <c r="G27" s="47"/>
      <c r="H27" s="63"/>
      <c r="I27" s="63"/>
    </row>
    <row r="28" spans="2:9" x14ac:dyDescent="0.15">
      <c r="B28" s="32">
        <v>36130</v>
      </c>
      <c r="C28" s="5">
        <v>5130163.3480000002</v>
      </c>
      <c r="D28" s="38">
        <v>10.009166666666667</v>
      </c>
      <c r="E28" s="5">
        <f t="shared" si="0"/>
        <v>512546.50050786778</v>
      </c>
      <c r="F28" s="47"/>
      <c r="G28" s="47"/>
      <c r="H28" s="63"/>
      <c r="I28" s="63"/>
    </row>
    <row r="29" spans="2:9" x14ac:dyDescent="0.15">
      <c r="B29" s="32">
        <v>36220</v>
      </c>
      <c r="C29" s="5">
        <v>5362992.051</v>
      </c>
      <c r="D29" s="38">
        <v>9.9535333333333327</v>
      </c>
      <c r="E29" s="5">
        <f t="shared" si="0"/>
        <v>538802.84230725444</v>
      </c>
      <c r="F29" s="47"/>
      <c r="G29" s="47"/>
      <c r="H29" s="63"/>
      <c r="I29" s="63"/>
    </row>
    <row r="30" spans="2:9" x14ac:dyDescent="0.15">
      <c r="B30" s="32">
        <v>36312</v>
      </c>
      <c r="C30" s="5">
        <v>5652894.8899999997</v>
      </c>
      <c r="D30" s="38">
        <v>9.447633333333334</v>
      </c>
      <c r="E30" s="5">
        <f t="shared" si="0"/>
        <v>598339.78421403584</v>
      </c>
      <c r="F30" s="47"/>
      <c r="G30" s="47"/>
      <c r="H30" s="63"/>
      <c r="I30" s="63"/>
    </row>
    <row r="31" spans="2:9" x14ac:dyDescent="0.15">
      <c r="B31" s="32">
        <v>36404</v>
      </c>
      <c r="C31" s="5">
        <v>5846010.1449999996</v>
      </c>
      <c r="D31" s="38">
        <v>9.3660333333333341</v>
      </c>
      <c r="E31" s="5">
        <f t="shared" si="0"/>
        <v>624171.40073528094</v>
      </c>
      <c r="F31" s="47"/>
      <c r="G31" s="47"/>
      <c r="H31" s="63"/>
      <c r="I31" s="63"/>
    </row>
    <row r="32" spans="2:9" x14ac:dyDescent="0.15">
      <c r="B32" s="32">
        <v>36495</v>
      </c>
      <c r="C32" s="5">
        <v>6091968.3899999997</v>
      </c>
      <c r="D32" s="38">
        <v>9.4634666666666671</v>
      </c>
      <c r="E32" s="5">
        <f t="shared" si="0"/>
        <v>643735.38837071683</v>
      </c>
      <c r="F32" s="47"/>
      <c r="G32" s="47"/>
      <c r="H32" s="63"/>
      <c r="I32" s="63"/>
    </row>
    <row r="33" spans="2:10" x14ac:dyDescent="0.15">
      <c r="B33" s="32">
        <v>36586</v>
      </c>
      <c r="C33" s="5">
        <v>6412026.6449999996</v>
      </c>
      <c r="D33" s="38">
        <v>9.4001999999999999</v>
      </c>
      <c r="E33" s="5">
        <f t="shared" si="0"/>
        <v>682115.98104295647</v>
      </c>
      <c r="F33" s="47"/>
      <c r="G33" s="47"/>
      <c r="H33" s="63"/>
      <c r="I33" s="63"/>
    </row>
    <row r="34" spans="2:10" x14ac:dyDescent="0.15">
      <c r="B34" s="32">
        <v>36678</v>
      </c>
      <c r="C34" s="5">
        <v>6660435.4979999997</v>
      </c>
      <c r="D34" s="38">
        <v>9.5785333333333345</v>
      </c>
      <c r="E34" s="5">
        <f t="shared" si="0"/>
        <v>695350.24478347402</v>
      </c>
      <c r="F34" s="47"/>
      <c r="G34" s="47"/>
      <c r="H34" s="63"/>
      <c r="I34" s="63"/>
    </row>
    <row r="35" spans="2:10" x14ac:dyDescent="0.15">
      <c r="B35" s="32">
        <v>36770</v>
      </c>
      <c r="C35" s="5">
        <v>6803749.9330000002</v>
      </c>
      <c r="D35" s="38">
        <v>9.3486999999999991</v>
      </c>
      <c r="E35" s="5">
        <f t="shared" si="0"/>
        <v>727774.9775904672</v>
      </c>
      <c r="F35" s="47"/>
      <c r="G35" s="47"/>
      <c r="H35" s="63"/>
      <c r="I35" s="63"/>
    </row>
    <row r="36" spans="2:10" x14ac:dyDescent="0.15">
      <c r="B36" s="32">
        <v>36861</v>
      </c>
      <c r="C36" s="5">
        <v>6898519.9800000004</v>
      </c>
      <c r="D36" s="38">
        <v>9.4992333333333345</v>
      </c>
      <c r="E36" s="5">
        <f t="shared" si="0"/>
        <v>726218.60501022881</v>
      </c>
      <c r="F36" s="47"/>
      <c r="G36" s="47"/>
      <c r="H36" s="63"/>
      <c r="I36" s="63"/>
    </row>
    <row r="37" spans="2:10" x14ac:dyDescent="0.15">
      <c r="B37" s="32">
        <v>36951</v>
      </c>
      <c r="C37" s="5">
        <v>6972344.267</v>
      </c>
      <c r="D37" s="38">
        <v>9.6938999999999993</v>
      </c>
      <c r="E37" s="5">
        <f t="shared" si="0"/>
        <v>719250.69033103297</v>
      </c>
      <c r="F37" s="47"/>
      <c r="G37" s="47"/>
      <c r="H37" s="63"/>
      <c r="I37" s="63"/>
    </row>
    <row r="38" spans="2:10" x14ac:dyDescent="0.15">
      <c r="B38" s="32">
        <v>37043</v>
      </c>
      <c r="C38" s="5">
        <v>7097269.2620000001</v>
      </c>
      <c r="D38" s="38">
        <v>9.1835666666666658</v>
      </c>
      <c r="E38" s="5">
        <f t="shared" si="0"/>
        <v>772822.75172681641</v>
      </c>
      <c r="F38" s="47"/>
      <c r="G38" s="47"/>
      <c r="H38" s="63"/>
      <c r="I38" s="63"/>
    </row>
    <row r="39" spans="2:10" x14ac:dyDescent="0.15">
      <c r="B39" s="32">
        <v>37135</v>
      </c>
      <c r="C39" s="5">
        <v>7098960.8150000004</v>
      </c>
      <c r="D39" s="38">
        <v>9.2371333333333325</v>
      </c>
      <c r="E39" s="5">
        <f t="shared" si="0"/>
        <v>768524.23352843965</v>
      </c>
      <c r="F39" s="47"/>
      <c r="G39" s="47"/>
      <c r="H39" s="63"/>
      <c r="I39" s="63"/>
    </row>
    <row r="40" spans="2:10" x14ac:dyDescent="0.15">
      <c r="B40" s="32">
        <v>37226</v>
      </c>
      <c r="C40" s="5">
        <v>7108934.7429999998</v>
      </c>
      <c r="D40" s="38">
        <v>9.2415666666666656</v>
      </c>
      <c r="E40" s="5">
        <f t="shared" si="0"/>
        <v>769234.80611151794</v>
      </c>
      <c r="F40" s="47"/>
      <c r="G40" s="47"/>
      <c r="H40" s="63"/>
      <c r="I40" s="63"/>
    </row>
    <row r="41" spans="2:10" x14ac:dyDescent="0.15">
      <c r="B41" s="32">
        <v>37316</v>
      </c>
      <c r="C41" s="5">
        <v>6989364.6799999997</v>
      </c>
      <c r="D41" s="38">
        <v>9.1107000000000014</v>
      </c>
      <c r="E41" s="5">
        <f t="shared" si="0"/>
        <v>767160.00746375124</v>
      </c>
      <c r="F41" s="47"/>
      <c r="G41" s="47"/>
      <c r="H41" s="63"/>
      <c r="I41" s="63"/>
    </row>
    <row r="42" spans="2:10" x14ac:dyDescent="0.15">
      <c r="B42" s="32">
        <v>37408</v>
      </c>
      <c r="C42" s="5">
        <v>7583211.7309999997</v>
      </c>
      <c r="D42" s="38">
        <v>9.4824333333333328</v>
      </c>
      <c r="E42" s="5">
        <f t="shared" si="0"/>
        <v>799711.5787086999</v>
      </c>
      <c r="F42" s="47"/>
      <c r="G42" s="47"/>
      <c r="H42" s="63"/>
      <c r="I42" s="63"/>
    </row>
    <row r="43" spans="2:10" x14ac:dyDescent="0.15">
      <c r="B43" s="32">
        <v>37500</v>
      </c>
      <c r="C43" s="5">
        <v>7550711.1780000003</v>
      </c>
      <c r="D43" s="38">
        <v>9.8972666666666669</v>
      </c>
      <c r="E43" s="5">
        <f t="shared" si="0"/>
        <v>762908.73352238664</v>
      </c>
      <c r="F43" s="47"/>
      <c r="G43" s="47"/>
      <c r="H43" s="63"/>
      <c r="I43" s="63"/>
    </row>
    <row r="44" spans="2:10" x14ac:dyDescent="0.15">
      <c r="B44" s="32">
        <v>37591</v>
      </c>
      <c r="C44" s="5">
        <v>7698549.1919999998</v>
      </c>
      <c r="D44" s="38">
        <v>10.172466666666667</v>
      </c>
      <c r="E44" s="5">
        <f t="shared" si="0"/>
        <v>756802.59707576653</v>
      </c>
      <c r="F44" s="47"/>
      <c r="G44" s="47"/>
      <c r="H44" s="63"/>
      <c r="I44" s="63"/>
    </row>
    <row r="45" spans="2:10" x14ac:dyDescent="0.15">
      <c r="B45" s="32">
        <v>37681</v>
      </c>
      <c r="C45" s="5">
        <v>7745442.9380000001</v>
      </c>
      <c r="D45" s="38">
        <v>10.823300000000001</v>
      </c>
      <c r="E45" s="5">
        <f t="shared" si="0"/>
        <v>715626.74396902963</v>
      </c>
      <c r="F45" s="47"/>
      <c r="G45" s="47"/>
      <c r="H45" s="63"/>
      <c r="I45" s="63"/>
    </row>
    <row r="46" spans="2:10" x14ac:dyDescent="0.15">
      <c r="B46" s="32">
        <v>37773</v>
      </c>
      <c r="C46" s="5">
        <v>7880575.2000000002</v>
      </c>
      <c r="D46" s="38">
        <v>10.449199999999999</v>
      </c>
      <c r="E46" s="5">
        <f t="shared" si="0"/>
        <v>754179.76495808293</v>
      </c>
      <c r="F46" s="47"/>
      <c r="G46" s="47"/>
      <c r="H46" s="63"/>
      <c r="I46" s="63"/>
    </row>
    <row r="47" spans="2:10" x14ac:dyDescent="0.15">
      <c r="B47" s="32">
        <v>37865</v>
      </c>
      <c r="C47" s="5">
        <v>7771536.5800000001</v>
      </c>
      <c r="D47" s="38">
        <v>10.7194</v>
      </c>
      <c r="E47" s="5">
        <f t="shared" si="0"/>
        <v>724997.34873220511</v>
      </c>
      <c r="F47" s="47"/>
      <c r="G47" s="47"/>
      <c r="H47" s="63"/>
      <c r="I47" s="63"/>
    </row>
    <row r="48" spans="2:10" x14ac:dyDescent="0.15">
      <c r="B48" s="32">
        <v>37956</v>
      </c>
      <c r="C48" s="5">
        <v>8077683.4939999999</v>
      </c>
      <c r="D48" s="38">
        <v>11.189466666666666</v>
      </c>
      <c r="E48" s="5">
        <f t="shared" si="0"/>
        <v>721900.67092861142</v>
      </c>
      <c r="F48" s="47"/>
      <c r="G48" s="47"/>
      <c r="H48" s="64">
        <v>536453</v>
      </c>
      <c r="I48" s="66">
        <f>(H48/C48)*100</f>
        <v>6.6411738018513651</v>
      </c>
      <c r="J48" s="67" t="s">
        <v>220</v>
      </c>
    </row>
    <row r="49" spans="2:9" x14ac:dyDescent="0.15">
      <c r="B49" s="32">
        <v>38047</v>
      </c>
      <c r="C49" s="5">
        <v>8346933.6720000003</v>
      </c>
      <c r="D49" s="38">
        <v>10.979566666666665</v>
      </c>
      <c r="E49" s="5">
        <f t="shared" si="0"/>
        <v>760224.32627881505</v>
      </c>
      <c r="F49" s="47"/>
      <c r="G49" s="47"/>
      <c r="H49" s="64">
        <v>541942.69999999995</v>
      </c>
      <c r="I49" s="66">
        <f t="shared" ref="I49:I112" si="1">(H49/C49)*100</f>
        <v>6.4927160235855288</v>
      </c>
    </row>
    <row r="50" spans="2:9" x14ac:dyDescent="0.15">
      <c r="B50" s="32">
        <v>38139</v>
      </c>
      <c r="C50" s="5">
        <v>8882220.5519999992</v>
      </c>
      <c r="D50" s="38">
        <v>11.392300000000001</v>
      </c>
      <c r="E50" s="5">
        <f t="shared" si="0"/>
        <v>779668.77206534229</v>
      </c>
      <c r="F50" s="47"/>
      <c r="G50" s="47"/>
      <c r="H50" s="64">
        <v>561234</v>
      </c>
      <c r="I50" s="66">
        <f t="shared" si="1"/>
        <v>6.318622654259892</v>
      </c>
    </row>
    <row r="51" spans="2:9" x14ac:dyDescent="0.15">
      <c r="B51" s="32">
        <v>38231</v>
      </c>
      <c r="C51" s="5">
        <v>8844033.0350000001</v>
      </c>
      <c r="D51" s="38">
        <v>11.448066666666668</v>
      </c>
      <c r="E51" s="5">
        <f t="shared" si="0"/>
        <v>772535.07448128064</v>
      </c>
      <c r="F51" s="47"/>
      <c r="G51" s="47"/>
      <c r="H51" s="64">
        <v>594567.69999999995</v>
      </c>
      <c r="I51" s="66">
        <f t="shared" si="1"/>
        <v>6.7228118398813734</v>
      </c>
    </row>
    <row r="52" spans="2:9" x14ac:dyDescent="0.15">
      <c r="B52" s="32">
        <v>38322</v>
      </c>
      <c r="C52" s="5">
        <v>9240282.477</v>
      </c>
      <c r="D52" s="38">
        <v>11.323500000000001</v>
      </c>
      <c r="E52" s="5">
        <f t="shared" si="0"/>
        <v>816027.06557159883</v>
      </c>
      <c r="F52" s="47"/>
      <c r="G52" s="47"/>
      <c r="H52" s="64">
        <v>667616.5</v>
      </c>
      <c r="I52" s="66">
        <f t="shared" si="1"/>
        <v>7.225065918295952</v>
      </c>
    </row>
    <row r="53" spans="2:9" x14ac:dyDescent="0.15">
      <c r="B53" s="32">
        <v>38412</v>
      </c>
      <c r="C53" s="5">
        <v>9061147.4030000009</v>
      </c>
      <c r="D53" s="38">
        <v>11.180033333333332</v>
      </c>
      <c r="E53" s="5">
        <f t="shared" si="0"/>
        <v>810475.88435931935</v>
      </c>
      <c r="F53" s="47"/>
      <c r="G53" s="47"/>
      <c r="H53" s="64">
        <v>684622.5</v>
      </c>
      <c r="I53" s="66">
        <f t="shared" si="1"/>
        <v>7.5555828588919374</v>
      </c>
    </row>
    <row r="54" spans="2:9" x14ac:dyDescent="0.15">
      <c r="B54" s="32">
        <v>38504</v>
      </c>
      <c r="C54" s="5">
        <v>9643592.4450000003</v>
      </c>
      <c r="D54" s="38">
        <v>10.970800000000002</v>
      </c>
      <c r="E54" s="5">
        <f t="shared" si="0"/>
        <v>879023.63045539055</v>
      </c>
      <c r="F54" s="47"/>
      <c r="G54" s="47"/>
      <c r="H54" s="64">
        <v>719222.3</v>
      </c>
      <c r="I54" s="66">
        <f t="shared" si="1"/>
        <v>7.4580329281014119</v>
      </c>
    </row>
    <row r="55" spans="2:9" x14ac:dyDescent="0.15">
      <c r="B55" s="32">
        <v>38596</v>
      </c>
      <c r="C55" s="5">
        <v>9574366.6129999999</v>
      </c>
      <c r="D55" s="38">
        <v>10.714599999999999</v>
      </c>
      <c r="E55" s="5">
        <f t="shared" si="0"/>
        <v>893581.33882739441</v>
      </c>
      <c r="F55" s="47"/>
      <c r="G55" s="47"/>
      <c r="H55" s="64">
        <v>748373.7</v>
      </c>
      <c r="I55" s="66">
        <f t="shared" si="1"/>
        <v>7.8164303734083465</v>
      </c>
    </row>
    <row r="56" spans="2:9" x14ac:dyDescent="0.15">
      <c r="B56" s="32">
        <v>38687</v>
      </c>
      <c r="C56" s="5">
        <v>9971485.9910000004</v>
      </c>
      <c r="D56" s="38">
        <v>10.710133333333333</v>
      </c>
      <c r="E56" s="5">
        <f t="shared" si="0"/>
        <v>931032.85278116679</v>
      </c>
      <c r="F56" s="47"/>
      <c r="G56" s="47"/>
      <c r="H56" s="64">
        <v>835027.2</v>
      </c>
      <c r="I56" s="66">
        <f t="shared" si="1"/>
        <v>8.37415005901501</v>
      </c>
    </row>
    <row r="57" spans="2:9" x14ac:dyDescent="0.15">
      <c r="B57" s="32">
        <v>38777</v>
      </c>
      <c r="C57" s="5">
        <v>10100429.470000001</v>
      </c>
      <c r="D57" s="38">
        <v>10.592366666666667</v>
      </c>
      <c r="E57" s="5">
        <f t="shared" si="0"/>
        <v>953557.38597921154</v>
      </c>
      <c r="F57" s="47"/>
      <c r="G57" s="47"/>
      <c r="H57" s="64">
        <v>892484.7</v>
      </c>
      <c r="I57" s="66">
        <f t="shared" si="1"/>
        <v>8.8361064512239977</v>
      </c>
    </row>
    <row r="58" spans="2:9" x14ac:dyDescent="0.15">
      <c r="B58" s="32">
        <v>38869</v>
      </c>
      <c r="C58" s="5">
        <v>10757668.331</v>
      </c>
      <c r="D58" s="38">
        <v>11.175233333333333</v>
      </c>
      <c r="E58" s="5">
        <f t="shared" si="0"/>
        <v>962634.7844489452</v>
      </c>
      <c r="F58" s="47"/>
      <c r="G58" s="47"/>
      <c r="H58" s="64">
        <v>953203.6</v>
      </c>
      <c r="I58" s="66">
        <f t="shared" si="1"/>
        <v>8.8606896092268066</v>
      </c>
    </row>
    <row r="59" spans="2:9" x14ac:dyDescent="0.15">
      <c r="B59" s="32">
        <v>38961</v>
      </c>
      <c r="C59" s="5">
        <v>10703482.023</v>
      </c>
      <c r="D59" s="38">
        <v>10.947699999999999</v>
      </c>
      <c r="E59" s="5">
        <f t="shared" si="0"/>
        <v>977692.30276679131</v>
      </c>
      <c r="F59" s="47"/>
      <c r="G59" s="47"/>
      <c r="H59" s="64">
        <v>1016238.1000000001</v>
      </c>
      <c r="I59" s="66">
        <f t="shared" si="1"/>
        <v>9.4944626226892677</v>
      </c>
    </row>
    <row r="60" spans="2:9" x14ac:dyDescent="0.15">
      <c r="B60" s="32">
        <v>39052</v>
      </c>
      <c r="C60" s="5">
        <v>10962177.880999999</v>
      </c>
      <c r="D60" s="38">
        <v>10.887566666666666</v>
      </c>
      <c r="E60" s="5">
        <f t="shared" si="0"/>
        <v>1006852.8824316422</v>
      </c>
      <c r="F60" s="47"/>
      <c r="G60" s="47"/>
      <c r="H60" s="64">
        <v>1107093.2</v>
      </c>
      <c r="I60" s="66">
        <f t="shared" si="1"/>
        <v>10.099208496870403</v>
      </c>
    </row>
    <row r="61" spans="2:9" x14ac:dyDescent="0.15">
      <c r="B61" s="32">
        <v>39142</v>
      </c>
      <c r="C61" s="5">
        <v>10923991.197000001</v>
      </c>
      <c r="D61" s="38">
        <v>11.0222</v>
      </c>
      <c r="E61" s="5">
        <f t="shared" si="0"/>
        <v>991089.90918328473</v>
      </c>
      <c r="F61" s="47"/>
      <c r="G61" s="47"/>
      <c r="H61" s="64">
        <v>1159642.2</v>
      </c>
      <c r="I61" s="66">
        <f t="shared" si="1"/>
        <v>10.615554142138695</v>
      </c>
    </row>
    <row r="62" spans="2:9" x14ac:dyDescent="0.15">
      <c r="B62" s="32">
        <v>39234</v>
      </c>
      <c r="C62" s="5">
        <v>11486480.42</v>
      </c>
      <c r="D62" s="38">
        <v>10.877433333333334</v>
      </c>
      <c r="E62" s="5">
        <f t="shared" si="0"/>
        <v>1055991.8013747116</v>
      </c>
      <c r="F62" s="47"/>
      <c r="G62" s="47"/>
      <c r="H62" s="64">
        <v>1238997.3</v>
      </c>
      <c r="I62" s="66">
        <f t="shared" si="1"/>
        <v>10.786570426243761</v>
      </c>
    </row>
    <row r="63" spans="2:9" x14ac:dyDescent="0.15">
      <c r="B63" s="32">
        <v>39326</v>
      </c>
      <c r="C63" s="5">
        <v>11518669.907</v>
      </c>
      <c r="D63" s="38">
        <v>10.962666666666665</v>
      </c>
      <c r="E63" s="5">
        <f t="shared" si="0"/>
        <v>1050717.8825407445</v>
      </c>
      <c r="F63" s="47"/>
      <c r="G63" s="47"/>
      <c r="H63" s="64">
        <v>1337053.3</v>
      </c>
      <c r="I63" s="66">
        <f t="shared" si="1"/>
        <v>11.607705670838442</v>
      </c>
    </row>
    <row r="64" spans="2:9" x14ac:dyDescent="0.15">
      <c r="B64" s="32">
        <v>39417</v>
      </c>
      <c r="C64" s="5">
        <v>12087160.524</v>
      </c>
      <c r="D64" s="38">
        <v>10.852699999999999</v>
      </c>
      <c r="E64" s="5">
        <f t="shared" si="0"/>
        <v>1113746.8578326132</v>
      </c>
      <c r="F64" s="47"/>
      <c r="G64" s="47"/>
      <c r="H64" s="64">
        <v>1416218.7999999998</v>
      </c>
      <c r="I64" s="66">
        <f t="shared" si="1"/>
        <v>11.716720376038582</v>
      </c>
    </row>
    <row r="65" spans="2:9" x14ac:dyDescent="0.15">
      <c r="B65" s="32">
        <v>39508</v>
      </c>
      <c r="C65" s="5">
        <v>11782115.888</v>
      </c>
      <c r="D65" s="38">
        <v>10.8026</v>
      </c>
      <c r="E65" s="5">
        <f t="shared" si="0"/>
        <v>1090674.0866087794</v>
      </c>
      <c r="F65" s="47"/>
      <c r="G65" s="47"/>
      <c r="H65" s="64">
        <v>1385771.2</v>
      </c>
      <c r="I65" s="66">
        <f t="shared" si="1"/>
        <v>11.761649717020674</v>
      </c>
    </row>
    <row r="66" spans="2:9" x14ac:dyDescent="0.15">
      <c r="B66" s="32">
        <v>39600</v>
      </c>
      <c r="C66" s="5">
        <v>12721061.183</v>
      </c>
      <c r="D66" s="38">
        <v>10.426600000000001</v>
      </c>
      <c r="E66" s="5">
        <f t="shared" si="0"/>
        <v>1220058.4258531064</v>
      </c>
      <c r="F66" s="47"/>
      <c r="G66" s="47"/>
      <c r="H66" s="64">
        <v>1421163.5</v>
      </c>
      <c r="I66" s="66">
        <f t="shared" si="1"/>
        <v>11.171737008066554</v>
      </c>
    </row>
    <row r="67" spans="2:9" x14ac:dyDescent="0.15">
      <c r="B67" s="32">
        <v>39692</v>
      </c>
      <c r="C67" s="5">
        <v>12484778.762</v>
      </c>
      <c r="D67" s="38">
        <v>10.322900000000002</v>
      </c>
      <c r="E67" s="5">
        <f t="shared" si="0"/>
        <v>1209425.5259665402</v>
      </c>
      <c r="F67" s="47"/>
      <c r="G67" s="47"/>
      <c r="H67" s="64">
        <v>1417772.9</v>
      </c>
      <c r="I67" s="66">
        <f t="shared" si="1"/>
        <v>11.356011404185104</v>
      </c>
    </row>
    <row r="68" spans="2:9" x14ac:dyDescent="0.15">
      <c r="B68" s="32">
        <v>39783</v>
      </c>
      <c r="C68" s="5">
        <v>12427425.289999999</v>
      </c>
      <c r="D68" s="38">
        <v>13.055999999999999</v>
      </c>
      <c r="E68" s="5">
        <f t="shared" si="0"/>
        <v>951855.49096200976</v>
      </c>
      <c r="F68" s="47"/>
      <c r="G68" s="47"/>
      <c r="H68" s="64">
        <v>1475813.6</v>
      </c>
      <c r="I68" s="66">
        <f t="shared" si="1"/>
        <v>11.875457430329885</v>
      </c>
    </row>
    <row r="69" spans="2:9" x14ac:dyDescent="0.15">
      <c r="B69" s="32">
        <v>39873</v>
      </c>
      <c r="C69" s="5">
        <v>11655054.658</v>
      </c>
      <c r="D69" s="38">
        <v>14.386066666666666</v>
      </c>
      <c r="E69" s="5">
        <f t="shared" si="0"/>
        <v>810162.70312478277</v>
      </c>
      <c r="F69" s="47"/>
      <c r="G69" s="47"/>
      <c r="H69" s="64">
        <v>1476147</v>
      </c>
      <c r="I69" s="66">
        <f t="shared" si="1"/>
        <v>12.665294529414982</v>
      </c>
    </row>
    <row r="70" spans="2:9" x14ac:dyDescent="0.15">
      <c r="B70" s="32">
        <v>39965</v>
      </c>
      <c r="C70" s="5">
        <v>11942362.998</v>
      </c>
      <c r="D70" s="38">
        <v>13.313533333333334</v>
      </c>
      <c r="E70" s="5">
        <f t="shared" ref="E70:E118" si="2">(C70/D70)</f>
        <v>897009.28363619966</v>
      </c>
      <c r="F70" s="47"/>
      <c r="G70" s="47"/>
      <c r="H70" s="64">
        <v>1442614.9</v>
      </c>
      <c r="I70" s="66">
        <f t="shared" si="1"/>
        <v>12.079811175071434</v>
      </c>
    </row>
    <row r="71" spans="2:9" x14ac:dyDescent="0.15">
      <c r="B71" s="32">
        <v>40057</v>
      </c>
      <c r="C71" s="5">
        <v>12197786.200999999</v>
      </c>
      <c r="D71" s="38">
        <v>13.264866666666665</v>
      </c>
      <c r="E71" s="5">
        <f t="shared" si="2"/>
        <v>919555.88454212388</v>
      </c>
      <c r="F71" s="47"/>
      <c r="G71" s="47"/>
      <c r="H71" s="64">
        <v>1448710.6</v>
      </c>
      <c r="I71" s="66">
        <f t="shared" si="1"/>
        <v>11.876832206496879</v>
      </c>
    </row>
    <row r="72" spans="2:9" x14ac:dyDescent="0.15">
      <c r="B72" s="32">
        <v>40148</v>
      </c>
      <c r="C72" s="5">
        <v>12855847.527000001</v>
      </c>
      <c r="D72" s="38">
        <v>13.066066666666666</v>
      </c>
      <c r="E72" s="5">
        <f t="shared" si="2"/>
        <v>983911.06175793801</v>
      </c>
      <c r="F72" s="47"/>
      <c r="G72" s="47"/>
      <c r="H72" s="64">
        <v>1451496.6</v>
      </c>
      <c r="I72" s="66">
        <f t="shared" si="1"/>
        <v>11.290555499756435</v>
      </c>
    </row>
    <row r="73" spans="2:9" x14ac:dyDescent="0.15">
      <c r="B73" s="32">
        <v>40238</v>
      </c>
      <c r="C73" s="5">
        <v>12783183.223999999</v>
      </c>
      <c r="D73" s="38">
        <v>12.772666666666666</v>
      </c>
      <c r="E73" s="5">
        <f t="shared" si="2"/>
        <v>1000823.3642674461</v>
      </c>
      <c r="F73" s="47"/>
      <c r="G73" s="47"/>
      <c r="H73" s="64">
        <v>1454303.8</v>
      </c>
      <c r="I73" s="66">
        <f t="shared" si="1"/>
        <v>11.376695260610777</v>
      </c>
    </row>
    <row r="74" spans="2:9" x14ac:dyDescent="0.15">
      <c r="B74" s="32">
        <v>40330</v>
      </c>
      <c r="C74" s="5">
        <v>13282295.719000001</v>
      </c>
      <c r="D74" s="38">
        <v>12.564100000000002</v>
      </c>
      <c r="E74" s="5">
        <f t="shared" si="2"/>
        <v>1057162.5280760261</v>
      </c>
      <c r="F74" s="47"/>
      <c r="G74" s="47"/>
      <c r="H74" s="64">
        <v>1487695.3</v>
      </c>
      <c r="I74" s="66">
        <f t="shared" si="1"/>
        <v>11.20058859909201</v>
      </c>
    </row>
    <row r="75" spans="2:9" x14ac:dyDescent="0.15">
      <c r="B75" s="32">
        <v>40422</v>
      </c>
      <c r="C75" s="5">
        <v>13346023.821</v>
      </c>
      <c r="D75" s="38">
        <v>12.796033333333334</v>
      </c>
      <c r="E75" s="5">
        <f t="shared" si="2"/>
        <v>1042981.3265829775</v>
      </c>
      <c r="F75" s="47"/>
      <c r="G75" s="47"/>
      <c r="H75" s="64">
        <v>1533063.2</v>
      </c>
      <c r="I75" s="66">
        <f t="shared" si="1"/>
        <v>11.48704078879075</v>
      </c>
    </row>
    <row r="76" spans="2:9" x14ac:dyDescent="0.15">
      <c r="B76" s="32">
        <v>40513</v>
      </c>
      <c r="C76" s="5">
        <v>14054005.92</v>
      </c>
      <c r="D76" s="38">
        <v>12.388333333333334</v>
      </c>
      <c r="E76" s="5">
        <f t="shared" si="2"/>
        <v>1134454.9377102111</v>
      </c>
      <c r="F76" s="47"/>
      <c r="G76" s="47"/>
      <c r="H76" s="64">
        <v>1600435.1</v>
      </c>
      <c r="I76" s="66">
        <f t="shared" si="1"/>
        <v>11.387750290630304</v>
      </c>
    </row>
    <row r="77" spans="2:9" x14ac:dyDescent="0.15">
      <c r="B77" s="32">
        <v>40603</v>
      </c>
      <c r="C77" s="5">
        <v>13909575.571</v>
      </c>
      <c r="D77" s="38">
        <v>12.065100000000001</v>
      </c>
      <c r="E77" s="5">
        <f t="shared" si="2"/>
        <v>1152876.9401828414</v>
      </c>
      <c r="F77" s="47"/>
      <c r="G77" s="47"/>
      <c r="H77" s="64">
        <v>1657639.9</v>
      </c>
      <c r="I77" s="66">
        <f t="shared" si="1"/>
        <v>11.917257227143613</v>
      </c>
    </row>
    <row r="78" spans="2:9" x14ac:dyDescent="0.15">
      <c r="B78" s="32">
        <v>40695</v>
      </c>
      <c r="C78" s="5">
        <v>14375876.348999999</v>
      </c>
      <c r="D78" s="38">
        <v>11.725900000000001</v>
      </c>
      <c r="E78" s="5">
        <f t="shared" si="2"/>
        <v>1225993.4289905252</v>
      </c>
      <c r="F78" s="46">
        <v>2394004.9950000001</v>
      </c>
      <c r="G78" s="48">
        <f>(F78/C78)*100</f>
        <v>16.652932571769995</v>
      </c>
      <c r="H78" s="65">
        <v>1686504.2</v>
      </c>
      <c r="I78" s="66">
        <f t="shared" si="1"/>
        <v>11.731487938940953</v>
      </c>
    </row>
    <row r="79" spans="2:9" x14ac:dyDescent="0.15">
      <c r="B79" s="32">
        <v>40787</v>
      </c>
      <c r="C79" s="5">
        <v>14641733.038000001</v>
      </c>
      <c r="D79" s="38">
        <v>12.316333333333333</v>
      </c>
      <c r="E79" s="5">
        <f t="shared" si="2"/>
        <v>1188806.1683401447</v>
      </c>
      <c r="F79" s="46">
        <v>2493859.7239999999</v>
      </c>
      <c r="G79" s="48">
        <f t="shared" ref="G79:G118" si="3">(F79/C79)*100</f>
        <v>17.032544696229831</v>
      </c>
      <c r="H79" s="64">
        <v>1775384.5</v>
      </c>
      <c r="I79" s="66">
        <f t="shared" si="1"/>
        <v>12.125507925819347</v>
      </c>
    </row>
    <row r="80" spans="2:9" x14ac:dyDescent="0.15">
      <c r="B80" s="32">
        <v>40878</v>
      </c>
      <c r="C80" s="5">
        <v>15735120.93</v>
      </c>
      <c r="D80" s="38">
        <v>13.634399999999999</v>
      </c>
      <c r="E80" s="5">
        <f t="shared" si="2"/>
        <v>1154075.0550079211</v>
      </c>
      <c r="F80" s="46">
        <v>2591363.023</v>
      </c>
      <c r="G80" s="48">
        <f t="shared" si="3"/>
        <v>16.468656545622114</v>
      </c>
      <c r="H80" s="64">
        <v>1857914.1</v>
      </c>
      <c r="I80" s="66">
        <f t="shared" si="1"/>
        <v>11.807434517123855</v>
      </c>
    </row>
    <row r="81" spans="2:9" x14ac:dyDescent="0.15">
      <c r="B81" s="32">
        <v>40969</v>
      </c>
      <c r="C81" s="5">
        <v>15412888.127</v>
      </c>
      <c r="D81" s="38">
        <v>12.985866666666666</v>
      </c>
      <c r="E81" s="5">
        <f t="shared" si="2"/>
        <v>1186897.149234039</v>
      </c>
      <c r="F81" s="46">
        <v>2570049.892</v>
      </c>
      <c r="G81" s="48">
        <f t="shared" si="3"/>
        <v>16.674680766013193</v>
      </c>
      <c r="H81" s="64">
        <v>1874789.7999999998</v>
      </c>
      <c r="I81" s="66">
        <f t="shared" si="1"/>
        <v>12.163779977847106</v>
      </c>
    </row>
    <row r="82" spans="2:9" x14ac:dyDescent="0.15">
      <c r="B82" s="32">
        <v>41061</v>
      </c>
      <c r="C82" s="5">
        <v>15711132.331</v>
      </c>
      <c r="D82" s="38">
        <v>13.550766666666666</v>
      </c>
      <c r="E82" s="5">
        <f t="shared" si="2"/>
        <v>1159427.5598920602</v>
      </c>
      <c r="F82" s="46">
        <v>2649465.727</v>
      </c>
      <c r="G82" s="48">
        <f t="shared" si="3"/>
        <v>16.863620464657899</v>
      </c>
      <c r="H82" s="64">
        <v>1932158.1</v>
      </c>
      <c r="I82" s="66">
        <f t="shared" si="1"/>
        <v>12.298019387104354</v>
      </c>
    </row>
    <row r="83" spans="2:9" x14ac:dyDescent="0.15">
      <c r="B83" s="32">
        <v>41153</v>
      </c>
      <c r="C83" s="5">
        <v>15770745.331</v>
      </c>
      <c r="D83" s="38">
        <v>13.163333333333332</v>
      </c>
      <c r="E83" s="5">
        <f t="shared" si="2"/>
        <v>1198081.4381615601</v>
      </c>
      <c r="F83" s="46">
        <v>2625599.8640000001</v>
      </c>
      <c r="G83" s="48">
        <f t="shared" si="3"/>
        <v>16.648546463044777</v>
      </c>
      <c r="H83" s="64">
        <v>1977491.1</v>
      </c>
      <c r="I83" s="66">
        <f t="shared" si="1"/>
        <v>12.538983152006869</v>
      </c>
    </row>
    <row r="84" spans="2:9" x14ac:dyDescent="0.15">
      <c r="B84" s="32">
        <v>41244</v>
      </c>
      <c r="C84" s="5">
        <v>16376252.547</v>
      </c>
      <c r="D84" s="38">
        <v>12.945366666666667</v>
      </c>
      <c r="E84" s="5">
        <f t="shared" si="2"/>
        <v>1265028.0960498094</v>
      </c>
      <c r="F84" s="46">
        <v>2790860.8309999998</v>
      </c>
      <c r="G84" s="48">
        <f t="shared" si="3"/>
        <v>17.042121346078432</v>
      </c>
      <c r="H84" s="64">
        <v>2039927.2000000002</v>
      </c>
      <c r="I84" s="66">
        <f t="shared" si="1"/>
        <v>12.456617862636094</v>
      </c>
    </row>
    <row r="85" spans="2:9" x14ac:dyDescent="0.15">
      <c r="B85" s="32">
        <v>41334</v>
      </c>
      <c r="C85" s="5">
        <v>15768223.748</v>
      </c>
      <c r="D85" s="38">
        <v>12.648866666666668</v>
      </c>
      <c r="E85" s="5">
        <f t="shared" si="2"/>
        <v>1246611.5869142425</v>
      </c>
      <c r="F85" s="46">
        <v>2687089.5210000002</v>
      </c>
      <c r="G85" s="48">
        <f t="shared" si="3"/>
        <v>17.041168136270414</v>
      </c>
      <c r="H85" s="64">
        <v>2054277.7</v>
      </c>
      <c r="I85" s="66">
        <f t="shared" si="1"/>
        <v>13.027958841975204</v>
      </c>
    </row>
    <row r="86" spans="2:9" x14ac:dyDescent="0.15">
      <c r="B86" s="32">
        <v>41426</v>
      </c>
      <c r="C86" s="5">
        <v>16198360.971999999</v>
      </c>
      <c r="D86" s="38">
        <v>12.492033333333334</v>
      </c>
      <c r="E86" s="5">
        <f t="shared" si="2"/>
        <v>1296695.3049009901</v>
      </c>
      <c r="F86" s="46">
        <v>2778743.9479999999</v>
      </c>
      <c r="G86" s="48">
        <f t="shared" si="3"/>
        <v>17.154476016451621</v>
      </c>
      <c r="H86" s="64">
        <v>2098561.4</v>
      </c>
      <c r="I86" s="66">
        <f t="shared" si="1"/>
        <v>12.955393472385943</v>
      </c>
    </row>
    <row r="87" spans="2:9" x14ac:dyDescent="0.15">
      <c r="B87" s="32">
        <v>41518</v>
      </c>
      <c r="C87" s="5">
        <v>16203580.648</v>
      </c>
      <c r="D87" s="38">
        <v>12.919866666666669</v>
      </c>
      <c r="E87" s="5">
        <f t="shared" si="2"/>
        <v>1254160.05180652</v>
      </c>
      <c r="F87" s="46">
        <v>2825614.3339999998</v>
      </c>
      <c r="G87" s="48">
        <f t="shared" si="3"/>
        <v>17.438209463590159</v>
      </c>
      <c r="H87" s="64">
        <v>2150329.1</v>
      </c>
      <c r="I87" s="66">
        <f t="shared" si="1"/>
        <v>13.270703227347555</v>
      </c>
    </row>
    <row r="88" spans="2:9" x14ac:dyDescent="0.15">
      <c r="B88" s="32">
        <v>41609</v>
      </c>
      <c r="C88" s="5">
        <v>16938582.943999998</v>
      </c>
      <c r="D88" s="38">
        <v>13.028799999999999</v>
      </c>
      <c r="E88" s="5">
        <f t="shared" si="2"/>
        <v>1300087.7244258872</v>
      </c>
      <c r="F88" s="46">
        <v>2962905.5490000001</v>
      </c>
      <c r="G88" s="48">
        <f t="shared" si="3"/>
        <v>17.492050892306331</v>
      </c>
      <c r="H88" s="64">
        <v>2231552.9</v>
      </c>
      <c r="I88" s="66">
        <f t="shared" si="1"/>
        <v>13.174377735006829</v>
      </c>
    </row>
    <row r="89" spans="2:9" x14ac:dyDescent="0.15">
      <c r="B89" s="32">
        <v>41699</v>
      </c>
      <c r="C89" s="5">
        <v>16770193.631999999</v>
      </c>
      <c r="D89" s="38">
        <v>13.232966666666664</v>
      </c>
      <c r="E89" s="5">
        <f t="shared" si="2"/>
        <v>1267304.154422415</v>
      </c>
      <c r="F89" s="46">
        <v>2981414.3689999999</v>
      </c>
      <c r="G89" s="48">
        <f t="shared" si="3"/>
        <v>17.778055724479067</v>
      </c>
      <c r="H89" s="64">
        <v>2230480.7000000002</v>
      </c>
      <c r="I89" s="66">
        <f t="shared" si="1"/>
        <v>13.300268016845759</v>
      </c>
    </row>
    <row r="90" spans="2:9" x14ac:dyDescent="0.15">
      <c r="B90" s="32">
        <v>41791</v>
      </c>
      <c r="C90" s="5">
        <v>17427703.572999999</v>
      </c>
      <c r="D90" s="38">
        <v>12.997099999999998</v>
      </c>
      <c r="E90" s="5">
        <f t="shared" si="2"/>
        <v>1340891.7045340885</v>
      </c>
      <c r="F90" s="46">
        <v>3044001.2280000001</v>
      </c>
      <c r="G90" s="48">
        <f t="shared" si="3"/>
        <v>17.46645055815582</v>
      </c>
      <c r="H90" s="64">
        <v>2285991.7000000002</v>
      </c>
      <c r="I90" s="66">
        <f t="shared" si="1"/>
        <v>13.116998980528852</v>
      </c>
    </row>
    <row r="91" spans="2:9" x14ac:dyDescent="0.15">
      <c r="B91" s="32">
        <v>41883</v>
      </c>
      <c r="C91" s="5">
        <v>17460951.649</v>
      </c>
      <c r="D91" s="38">
        <v>13.122066666666667</v>
      </c>
      <c r="E91" s="5">
        <f t="shared" si="2"/>
        <v>1330655.6118446789</v>
      </c>
      <c r="F91" s="46">
        <v>3057922.0729999999</v>
      </c>
      <c r="G91" s="48">
        <f t="shared" si="3"/>
        <v>17.512917591608641</v>
      </c>
      <c r="H91" s="64">
        <v>2318591.2000000002</v>
      </c>
      <c r="I91" s="66">
        <f t="shared" si="1"/>
        <v>13.278721839498292</v>
      </c>
    </row>
    <row r="92" spans="2:9" x14ac:dyDescent="0.15">
      <c r="B92" s="32">
        <v>41974</v>
      </c>
      <c r="C92" s="5">
        <v>18278373.574000001</v>
      </c>
      <c r="D92" s="38">
        <v>13.870266666666668</v>
      </c>
      <c r="E92" s="5">
        <f t="shared" si="2"/>
        <v>1317809.816730272</v>
      </c>
      <c r="F92" s="46">
        <v>3272856.4759999998</v>
      </c>
      <c r="G92" s="48">
        <f t="shared" si="3"/>
        <v>17.905621978617734</v>
      </c>
      <c r="H92" s="64">
        <v>2403634.7000000002</v>
      </c>
      <c r="I92" s="66">
        <f t="shared" si="1"/>
        <v>13.150156332394042</v>
      </c>
    </row>
    <row r="93" spans="2:9" x14ac:dyDescent="0.15">
      <c r="B93" s="32">
        <v>42064</v>
      </c>
      <c r="C93" s="5">
        <v>17779897.476</v>
      </c>
      <c r="D93" s="38">
        <v>14.947400000000002</v>
      </c>
      <c r="E93" s="5">
        <f t="shared" si="2"/>
        <v>1189497.6702302741</v>
      </c>
      <c r="F93" s="46">
        <v>3393463.662</v>
      </c>
      <c r="G93" s="48">
        <f t="shared" si="3"/>
        <v>19.085957422311516</v>
      </c>
      <c r="H93" s="64">
        <v>2460063</v>
      </c>
      <c r="I93" s="66">
        <f t="shared" si="1"/>
        <v>13.83620464246596</v>
      </c>
    </row>
    <row r="94" spans="2:9" x14ac:dyDescent="0.15">
      <c r="B94" s="32">
        <v>42156</v>
      </c>
      <c r="C94" s="5">
        <v>18501807.175000001</v>
      </c>
      <c r="D94" s="38">
        <v>15.324566666666668</v>
      </c>
      <c r="E94" s="5">
        <f t="shared" si="2"/>
        <v>1207329.8761030764</v>
      </c>
      <c r="F94" s="46">
        <v>3446838.216</v>
      </c>
      <c r="G94" s="48">
        <f t="shared" si="3"/>
        <v>18.629738075842852</v>
      </c>
      <c r="H94" s="64">
        <v>2524322.2000000002</v>
      </c>
      <c r="I94" s="66">
        <f t="shared" si="1"/>
        <v>13.643652082867414</v>
      </c>
    </row>
    <row r="95" spans="2:9" x14ac:dyDescent="0.15">
      <c r="B95" s="32">
        <v>42248</v>
      </c>
      <c r="C95" s="5">
        <v>18690046.390999999</v>
      </c>
      <c r="D95" s="38">
        <v>16.444733333333332</v>
      </c>
      <c r="E95" s="5">
        <f t="shared" si="2"/>
        <v>1136536.9089394375</v>
      </c>
      <c r="F95" s="46">
        <v>3537073.61</v>
      </c>
      <c r="G95" s="48">
        <f t="shared" si="3"/>
        <v>18.924905460391162</v>
      </c>
      <c r="H95" s="64">
        <v>2647025.5</v>
      </c>
      <c r="I95" s="66">
        <f t="shared" si="1"/>
        <v>14.162755108380299</v>
      </c>
    </row>
    <row r="96" spans="2:9" x14ac:dyDescent="0.15">
      <c r="B96" s="32">
        <v>42339</v>
      </c>
      <c r="C96" s="5">
        <v>19316686.618000001</v>
      </c>
      <c r="D96" s="38">
        <v>16.755433333333333</v>
      </c>
      <c r="E96" s="5">
        <f t="shared" si="2"/>
        <v>1152861.0590793435</v>
      </c>
      <c r="F96" s="46">
        <v>3710406.9029999999</v>
      </c>
      <c r="G96" s="48">
        <f t="shared" si="3"/>
        <v>19.208298899162685</v>
      </c>
      <c r="H96" s="64">
        <v>2760235.4</v>
      </c>
      <c r="I96" s="66">
        <f t="shared" si="1"/>
        <v>14.289383342937867</v>
      </c>
    </row>
    <row r="97" spans="2:10" x14ac:dyDescent="0.15">
      <c r="B97" s="32">
        <v>42430</v>
      </c>
      <c r="C97" s="5">
        <v>18972504.405999999</v>
      </c>
      <c r="D97" s="38">
        <v>18.064966666666667</v>
      </c>
      <c r="E97" s="5">
        <f t="shared" si="2"/>
        <v>1050237.4433387644</v>
      </c>
      <c r="F97" s="46">
        <v>3812865.3139999998</v>
      </c>
      <c r="G97" s="48">
        <f t="shared" si="3"/>
        <v>20.096794985032087</v>
      </c>
      <c r="H97" s="64">
        <v>2805259.3</v>
      </c>
      <c r="I97" s="66">
        <f t="shared" si="1"/>
        <v>14.78591987630713</v>
      </c>
    </row>
    <row r="98" spans="2:10" x14ac:dyDescent="0.15">
      <c r="B98" s="32">
        <v>42522</v>
      </c>
      <c r="C98" s="5">
        <v>19984444.936999999</v>
      </c>
      <c r="D98" s="38">
        <v>18.098299999999998</v>
      </c>
      <c r="E98" s="5">
        <f t="shared" si="2"/>
        <v>1104216.6909046706</v>
      </c>
      <c r="F98" s="46">
        <v>3969219.432</v>
      </c>
      <c r="G98" s="48">
        <f t="shared" si="3"/>
        <v>19.861544538828941</v>
      </c>
      <c r="H98" s="64">
        <v>2950105.7</v>
      </c>
      <c r="I98" s="66">
        <f t="shared" si="1"/>
        <v>14.762009699544151</v>
      </c>
    </row>
    <row r="99" spans="2:10" x14ac:dyDescent="0.15">
      <c r="B99" s="32">
        <v>42614</v>
      </c>
      <c r="C99" s="5">
        <v>20162885.030000001</v>
      </c>
      <c r="D99" s="38">
        <v>18.756233333333334</v>
      </c>
      <c r="E99" s="5">
        <f t="shared" si="2"/>
        <v>1074996.4916552186</v>
      </c>
      <c r="F99" s="46">
        <v>4020435.406</v>
      </c>
      <c r="G99" s="48">
        <f t="shared" si="3"/>
        <v>19.939782427058752</v>
      </c>
      <c r="H99" s="64">
        <v>3077111.3</v>
      </c>
      <c r="I99" s="66">
        <f t="shared" si="1"/>
        <v>15.2612649202811</v>
      </c>
    </row>
    <row r="100" spans="2:10" x14ac:dyDescent="0.15">
      <c r="B100" s="32">
        <v>42705</v>
      </c>
      <c r="C100" s="5">
        <v>21396395.111000001</v>
      </c>
      <c r="D100" s="38">
        <v>19.843833333333333</v>
      </c>
      <c r="E100" s="5">
        <f t="shared" si="2"/>
        <v>1078239.0051149393</v>
      </c>
      <c r="F100" s="46">
        <v>4203266.2340000002</v>
      </c>
      <c r="G100" s="48">
        <f t="shared" si="3"/>
        <v>19.644740210649218</v>
      </c>
      <c r="H100" s="64">
        <v>3197163.5999999996</v>
      </c>
      <c r="I100" s="66">
        <f t="shared" si="1"/>
        <v>14.942533933467702</v>
      </c>
    </row>
    <row r="101" spans="2:10" x14ac:dyDescent="0.15">
      <c r="B101" s="32">
        <v>42795</v>
      </c>
      <c r="C101" s="5">
        <v>21326071.436000001</v>
      </c>
      <c r="D101" s="38">
        <v>20.325599999999998</v>
      </c>
      <c r="E101" s="5">
        <f t="shared" si="2"/>
        <v>1049222.2338331956</v>
      </c>
      <c r="F101" s="46">
        <v>4245552.4589999998</v>
      </c>
      <c r="G101" s="48">
        <f t="shared" si="3"/>
        <v>19.907803796592326</v>
      </c>
      <c r="H101" s="64">
        <v>3253413.1</v>
      </c>
      <c r="I101" s="66">
        <f t="shared" si="1"/>
        <v>15.25556692316052</v>
      </c>
    </row>
    <row r="102" spans="2:10" x14ac:dyDescent="0.15">
      <c r="B102" s="32">
        <v>42887</v>
      </c>
      <c r="C102" s="5">
        <v>21811313.789000001</v>
      </c>
      <c r="D102" s="38">
        <v>18.558599999999998</v>
      </c>
      <c r="E102" s="5">
        <f t="shared" si="2"/>
        <v>1175267.1962863579</v>
      </c>
      <c r="F102" s="46">
        <v>4399954.2560000001</v>
      </c>
      <c r="G102" s="48">
        <f t="shared" si="3"/>
        <v>20.172807097108514</v>
      </c>
      <c r="H102" s="64">
        <v>3353901.9</v>
      </c>
      <c r="I102" s="66">
        <f t="shared" si="1"/>
        <v>15.376890784504038</v>
      </c>
    </row>
    <row r="103" spans="2:10" x14ac:dyDescent="0.15">
      <c r="B103" s="32">
        <v>42979</v>
      </c>
      <c r="C103" s="5">
        <v>21725317.592999998</v>
      </c>
      <c r="D103" s="38">
        <v>17.823666666666668</v>
      </c>
      <c r="E103" s="5">
        <f t="shared" si="2"/>
        <v>1218902.8216977424</v>
      </c>
      <c r="F103" s="46">
        <v>4477138.4249999998</v>
      </c>
      <c r="G103" s="48">
        <f t="shared" si="3"/>
        <v>20.607930843057296</v>
      </c>
      <c r="H103" s="64">
        <v>3444233.1</v>
      </c>
      <c r="I103" s="66">
        <f t="shared" si="1"/>
        <v>15.853545455693355</v>
      </c>
    </row>
    <row r="104" spans="2:10" x14ac:dyDescent="0.15">
      <c r="B104" s="32">
        <v>43070</v>
      </c>
      <c r="C104" s="5">
        <v>22873967.469999999</v>
      </c>
      <c r="D104" s="38">
        <v>18.971033333333335</v>
      </c>
      <c r="E104" s="5">
        <f t="shared" si="2"/>
        <v>1205731.236042317</v>
      </c>
      <c r="F104" s="46">
        <v>4685093.5439999998</v>
      </c>
      <c r="G104" s="48">
        <f t="shared" si="3"/>
        <v>20.482207776786701</v>
      </c>
      <c r="H104" s="64">
        <v>3584657.5999999996</v>
      </c>
      <c r="I104" s="66">
        <f t="shared" si="1"/>
        <v>15.671341688762135</v>
      </c>
    </row>
    <row r="105" spans="2:10" x14ac:dyDescent="0.15">
      <c r="B105" s="32">
        <v>43160</v>
      </c>
      <c r="C105" s="5">
        <v>22662861.081</v>
      </c>
      <c r="D105" s="38">
        <v>18.727700000000002</v>
      </c>
      <c r="E105" s="5">
        <f t="shared" si="2"/>
        <v>1210125.1665180454</v>
      </c>
      <c r="F105" s="46">
        <v>4707864.78</v>
      </c>
      <c r="G105" s="48">
        <f t="shared" si="3"/>
        <v>20.77347940833014</v>
      </c>
      <c r="H105" s="64">
        <v>3630614.2</v>
      </c>
      <c r="I105" s="66">
        <f t="shared" si="1"/>
        <v>16.020105259542099</v>
      </c>
    </row>
    <row r="106" spans="2:10" x14ac:dyDescent="0.15">
      <c r="B106" s="32">
        <v>43252</v>
      </c>
      <c r="C106" s="5">
        <v>23639637.203000002</v>
      </c>
      <c r="D106" s="38">
        <v>19.427133333333334</v>
      </c>
      <c r="E106" s="5">
        <f t="shared" si="2"/>
        <v>1216836.10223845</v>
      </c>
      <c r="F106" s="46">
        <v>4922845.1500000004</v>
      </c>
      <c r="G106" s="48">
        <f t="shared" si="3"/>
        <v>20.8245376514292</v>
      </c>
      <c r="H106" s="64">
        <v>3806825.8</v>
      </c>
      <c r="I106" s="66">
        <f t="shared" si="1"/>
        <v>16.103571164437717</v>
      </c>
    </row>
    <row r="107" spans="2:10" x14ac:dyDescent="0.15">
      <c r="B107" s="32">
        <v>43344</v>
      </c>
      <c r="C107" s="5">
        <v>23392259.221000001</v>
      </c>
      <c r="D107" s="38">
        <v>18.960800000000003</v>
      </c>
      <c r="E107" s="5">
        <f t="shared" si="2"/>
        <v>1233716.8906902662</v>
      </c>
      <c r="F107" s="46">
        <v>4905498.4689999996</v>
      </c>
      <c r="G107" s="48">
        <f t="shared" si="3"/>
        <v>20.970605800213484</v>
      </c>
      <c r="H107" s="64">
        <v>3856598.1</v>
      </c>
      <c r="I107" s="66">
        <f t="shared" si="1"/>
        <v>16.486642284375016</v>
      </c>
    </row>
    <row r="108" spans="2:10" x14ac:dyDescent="0.15">
      <c r="B108" s="32">
        <v>43435</v>
      </c>
      <c r="C108" s="5">
        <v>24402803.228</v>
      </c>
      <c r="D108" s="38">
        <v>19.852766666666668</v>
      </c>
      <c r="E108" s="5">
        <f t="shared" si="2"/>
        <v>1229189.0413930551</v>
      </c>
      <c r="F108" s="46">
        <v>5077132.6679999996</v>
      </c>
      <c r="G108" s="48">
        <f t="shared" si="3"/>
        <v>20.805530498129208</v>
      </c>
      <c r="H108" s="64">
        <v>3955053.9</v>
      </c>
      <c r="I108" s="66">
        <f t="shared" si="1"/>
        <v>16.207375288187936</v>
      </c>
    </row>
    <row r="109" spans="2:10" x14ac:dyDescent="0.15">
      <c r="B109" s="32">
        <v>43525</v>
      </c>
      <c r="C109" s="5">
        <v>24081793.618000001</v>
      </c>
      <c r="D109" s="38">
        <v>19.2059</v>
      </c>
      <c r="E109" s="5">
        <f t="shared" si="2"/>
        <v>1253874.7790002031</v>
      </c>
      <c r="F109" s="46">
        <v>5104557.307</v>
      </c>
      <c r="G109" s="48">
        <f t="shared" si="3"/>
        <v>21.196748830139398</v>
      </c>
      <c r="H109" s="64">
        <v>4053473.2</v>
      </c>
      <c r="I109" s="66">
        <f t="shared" si="1"/>
        <v>16.832106712226871</v>
      </c>
      <c r="J109" s="68">
        <f t="shared" ref="J109:J117" si="4">G109-I109</f>
        <v>4.3646421179125277</v>
      </c>
    </row>
    <row r="110" spans="2:10" x14ac:dyDescent="0.15">
      <c r="B110" s="32">
        <v>43617</v>
      </c>
      <c r="C110" s="5">
        <v>24521934.111000001</v>
      </c>
      <c r="D110" s="38">
        <v>19.126866666666668</v>
      </c>
      <c r="E110" s="5">
        <f t="shared" si="2"/>
        <v>1282067.498997919</v>
      </c>
      <c r="F110" s="46">
        <v>5223270.7050000001</v>
      </c>
      <c r="G110" s="48">
        <f t="shared" si="3"/>
        <v>21.30040265729674</v>
      </c>
      <c r="H110" s="64">
        <v>4146076.9</v>
      </c>
      <c r="I110" s="66">
        <f t="shared" si="1"/>
        <v>16.907625969601479</v>
      </c>
      <c r="J110" s="68">
        <f t="shared" si="4"/>
        <v>4.3927766876952603</v>
      </c>
    </row>
    <row r="111" spans="2:10" x14ac:dyDescent="0.15">
      <c r="B111" s="32">
        <v>43709</v>
      </c>
      <c r="C111" s="5">
        <v>24289044.982000001</v>
      </c>
      <c r="D111" s="38">
        <v>19.441633333333332</v>
      </c>
      <c r="E111" s="5">
        <f t="shared" si="2"/>
        <v>1249331.5024286369</v>
      </c>
      <c r="F111" s="46">
        <v>5160129.176</v>
      </c>
      <c r="G111" s="48">
        <f t="shared" si="3"/>
        <v>21.244677095472635</v>
      </c>
      <c r="H111" s="64">
        <v>4170631.0999999996</v>
      </c>
      <c r="I111" s="66">
        <f t="shared" si="1"/>
        <v>17.170831965977872</v>
      </c>
      <c r="J111" s="68">
        <f t="shared" si="4"/>
        <v>4.0738451294947637</v>
      </c>
    </row>
    <row r="112" spans="2:10" x14ac:dyDescent="0.15">
      <c r="B112" s="32">
        <v>43800</v>
      </c>
      <c r="C112" s="5">
        <v>24922697.322000001</v>
      </c>
      <c r="D112" s="38">
        <v>19.2546</v>
      </c>
      <c r="E112" s="5">
        <f t="shared" si="2"/>
        <v>1294376.2696706243</v>
      </c>
      <c r="F112" s="46">
        <v>5309020.5410000002</v>
      </c>
      <c r="G112" s="48">
        <f t="shared" si="3"/>
        <v>21.301950075498333</v>
      </c>
      <c r="H112" s="64">
        <v>4174971.8</v>
      </c>
      <c r="I112" s="66">
        <f t="shared" si="1"/>
        <v>16.75168520509467</v>
      </c>
      <c r="J112" s="68">
        <f t="shared" si="4"/>
        <v>4.5502648704036623</v>
      </c>
    </row>
    <row r="113" spans="2:12" x14ac:dyDescent="0.15">
      <c r="B113" s="32">
        <v>43891</v>
      </c>
      <c r="C113" s="5">
        <v>24474110.802999999</v>
      </c>
      <c r="D113" s="38">
        <v>20.008900000000001</v>
      </c>
      <c r="E113" s="5">
        <f t="shared" si="2"/>
        <v>1223161.2334011365</v>
      </c>
      <c r="F113" s="46">
        <v>5733659.4790000003</v>
      </c>
      <c r="G113" s="48">
        <f t="shared" si="3"/>
        <v>23.427447579820456</v>
      </c>
      <c r="H113" s="64">
        <v>4514549.7</v>
      </c>
      <c r="I113" s="66">
        <f t="shared" ref="I113:I176" si="5">(H113/C113)*100</f>
        <v>18.446225631399095</v>
      </c>
      <c r="J113" s="68">
        <f t="shared" si="4"/>
        <v>4.9812219484213607</v>
      </c>
    </row>
    <row r="114" spans="2:12" x14ac:dyDescent="0.15">
      <c r="B114" s="32">
        <v>43983</v>
      </c>
      <c r="C114" s="5">
        <v>20015315.410999998</v>
      </c>
      <c r="D114" s="38">
        <v>23.329266666666665</v>
      </c>
      <c r="E114" s="5">
        <f t="shared" si="2"/>
        <v>857948.76011247677</v>
      </c>
      <c r="F114" s="46">
        <v>5879128.4060000004</v>
      </c>
      <c r="G114" s="48">
        <f t="shared" si="3"/>
        <v>29.373148937582837</v>
      </c>
      <c r="H114" s="64">
        <v>4467569.4000000004</v>
      </c>
      <c r="I114" s="66">
        <f t="shared" si="5"/>
        <v>22.320754423608623</v>
      </c>
      <c r="J114" s="68">
        <f t="shared" si="4"/>
        <v>7.0523945139742139</v>
      </c>
    </row>
    <row r="115" spans="2:12" x14ac:dyDescent="0.15">
      <c r="B115" s="32">
        <v>44075</v>
      </c>
      <c r="C115" s="5">
        <v>23010748.179000001</v>
      </c>
      <c r="D115" s="38">
        <v>22.097166666666666</v>
      </c>
      <c r="E115" s="5">
        <f t="shared" si="2"/>
        <v>1041343.830460919</v>
      </c>
      <c r="F115" s="46">
        <v>5828225.0420000004</v>
      </c>
      <c r="G115" s="48">
        <f t="shared" si="3"/>
        <v>25.328272669199592</v>
      </c>
      <c r="H115" s="64">
        <v>4320225</v>
      </c>
      <c r="I115" s="66">
        <f t="shared" si="5"/>
        <v>18.774813258539375</v>
      </c>
      <c r="J115" s="68">
        <f t="shared" si="4"/>
        <v>6.5534594106602171</v>
      </c>
    </row>
    <row r="116" spans="2:12" x14ac:dyDescent="0.15">
      <c r="B116" s="32">
        <v>44166</v>
      </c>
      <c r="C116" s="5">
        <v>24794733.800999999</v>
      </c>
      <c r="D116" s="38">
        <v>20.539166666666667</v>
      </c>
      <c r="E116" s="5">
        <f t="shared" si="2"/>
        <v>1207192.784566073</v>
      </c>
      <c r="F116" s="46">
        <v>5881208.4349999996</v>
      </c>
      <c r="G116" s="48">
        <f t="shared" si="3"/>
        <v>23.719586917939825</v>
      </c>
      <c r="H116" s="64">
        <v>4211150.4000000004</v>
      </c>
      <c r="I116" s="66">
        <f t="shared" si="5"/>
        <v>16.984051669190173</v>
      </c>
      <c r="J116" s="68">
        <f t="shared" si="4"/>
        <v>6.7355352487496525</v>
      </c>
    </row>
    <row r="117" spans="2:12" x14ac:dyDescent="0.15">
      <c r="B117" s="32">
        <v>44256</v>
      </c>
      <c r="C117" s="5">
        <v>24907198.238000002</v>
      </c>
      <c r="D117" s="38">
        <v>20.328900000000001</v>
      </c>
      <c r="E117" s="5">
        <f t="shared" si="2"/>
        <v>1225211.3118761959</v>
      </c>
      <c r="F117" s="46">
        <v>5955148.7920000004</v>
      </c>
      <c r="G117" s="48">
        <f t="shared" si="3"/>
        <v>23.909348354221745</v>
      </c>
      <c r="H117" s="64">
        <v>4217555.7</v>
      </c>
      <c r="I117" s="66">
        <f t="shared" si="5"/>
        <v>16.933079584862458</v>
      </c>
      <c r="J117" s="68">
        <f t="shared" si="4"/>
        <v>6.9762687693592866</v>
      </c>
    </row>
    <row r="118" spans="2:12" x14ac:dyDescent="0.15">
      <c r="B118" s="32">
        <v>44348</v>
      </c>
      <c r="C118" s="5">
        <v>25931369.208999999</v>
      </c>
      <c r="D118" s="38">
        <v>20.002833333333331</v>
      </c>
      <c r="E118" s="5">
        <f t="shared" si="2"/>
        <v>1296384.8059358259</v>
      </c>
      <c r="F118" s="46">
        <v>5941569.0779999997</v>
      </c>
      <c r="G118" s="48">
        <f t="shared" si="3"/>
        <v>22.912670095098022</v>
      </c>
      <c r="H118" s="64">
        <v>4235542.0999999996</v>
      </c>
      <c r="I118" s="66">
        <f t="shared" si="5"/>
        <v>16.333661619880722</v>
      </c>
      <c r="J118" s="68">
        <f>G118-I118</f>
        <v>6.5790084752173001</v>
      </c>
      <c r="K118" s="3" t="s">
        <v>223</v>
      </c>
      <c r="L118">
        <v>20</v>
      </c>
    </row>
    <row r="119" spans="2:12" x14ac:dyDescent="0.15">
      <c r="B119" s="32">
        <v>44440</v>
      </c>
      <c r="H119" s="64"/>
      <c r="I119" s="66"/>
      <c r="K119" s="3" t="s">
        <v>224</v>
      </c>
      <c r="L119">
        <v>40</v>
      </c>
    </row>
    <row r="120" spans="2:12" x14ac:dyDescent="0.15">
      <c r="B120" s="32">
        <v>44531</v>
      </c>
      <c r="I120" s="66"/>
      <c r="K120" s="3" t="s">
        <v>225</v>
      </c>
      <c r="L120">
        <v>55</v>
      </c>
    </row>
    <row r="121" spans="2:12" x14ac:dyDescent="0.15">
      <c r="B121" s="32">
        <v>44621</v>
      </c>
      <c r="I121" s="66"/>
      <c r="K121" s="3" t="s">
        <v>226</v>
      </c>
      <c r="L121">
        <v>75</v>
      </c>
    </row>
    <row r="122" spans="2:12" x14ac:dyDescent="0.15">
      <c r="B122" s="32">
        <v>44713</v>
      </c>
      <c r="I122" s="66"/>
    </row>
    <row r="123" spans="2:12" x14ac:dyDescent="0.15">
      <c r="B123" s="32">
        <v>44805</v>
      </c>
      <c r="I123" s="66"/>
    </row>
    <row r="124" spans="2:12" x14ac:dyDescent="0.15">
      <c r="B124" s="32">
        <v>44896</v>
      </c>
      <c r="I124" s="66"/>
    </row>
    <row r="125" spans="2:12" x14ac:dyDescent="0.15">
      <c r="B125" s="32">
        <v>44986</v>
      </c>
      <c r="I125" s="66"/>
    </row>
    <row r="126" spans="2:12" x14ac:dyDescent="0.15">
      <c r="B126" s="32">
        <v>45078</v>
      </c>
      <c r="I126" s="66"/>
    </row>
    <row r="127" spans="2:12" x14ac:dyDescent="0.15">
      <c r="B127" s="32">
        <v>45170</v>
      </c>
      <c r="I127" s="66"/>
    </row>
    <row r="128" spans="2:12" x14ac:dyDescent="0.15">
      <c r="B128" s="32">
        <v>45261</v>
      </c>
      <c r="I128" s="66"/>
    </row>
    <row r="129" spans="2:9" x14ac:dyDescent="0.15">
      <c r="B129" s="32">
        <v>45352</v>
      </c>
      <c r="I129" s="66"/>
    </row>
    <row r="130" spans="2:9" x14ac:dyDescent="0.15">
      <c r="B130" s="32">
        <v>45444</v>
      </c>
      <c r="I130" s="66"/>
    </row>
    <row r="131" spans="2:9" x14ac:dyDescent="0.15">
      <c r="B131" s="32">
        <v>45536</v>
      </c>
      <c r="I131" s="66"/>
    </row>
    <row r="132" spans="2:9" x14ac:dyDescent="0.15">
      <c r="B132" s="32">
        <v>45627</v>
      </c>
      <c r="I132" s="66"/>
    </row>
    <row r="133" spans="2:9" x14ac:dyDescent="0.15">
      <c r="B133" s="32">
        <v>45717</v>
      </c>
      <c r="I133" s="66"/>
    </row>
    <row r="134" spans="2:9" x14ac:dyDescent="0.15">
      <c r="B134" s="32">
        <v>45809</v>
      </c>
      <c r="I134" s="66"/>
    </row>
    <row r="135" spans="2:9" x14ac:dyDescent="0.15">
      <c r="B135" s="32">
        <v>45901</v>
      </c>
      <c r="I135" s="66"/>
    </row>
    <row r="136" spans="2:9" x14ac:dyDescent="0.15">
      <c r="B136" s="32">
        <v>45992</v>
      </c>
      <c r="I136" s="66"/>
    </row>
    <row r="137" spans="2:9" x14ac:dyDescent="0.15">
      <c r="B137" s="32">
        <v>46082</v>
      </c>
      <c r="I137" s="66"/>
    </row>
    <row r="138" spans="2:9" x14ac:dyDescent="0.15">
      <c r="B138" s="32">
        <v>46174</v>
      </c>
      <c r="I138" s="66"/>
    </row>
    <row r="139" spans="2:9" x14ac:dyDescent="0.15">
      <c r="B139" s="32">
        <v>46266</v>
      </c>
      <c r="I139" s="66"/>
    </row>
    <row r="140" spans="2:9" x14ac:dyDescent="0.15">
      <c r="B140" s="32">
        <v>46357</v>
      </c>
      <c r="I140" s="66"/>
    </row>
    <row r="141" spans="2:9" x14ac:dyDescent="0.15">
      <c r="B141" s="32">
        <v>46447</v>
      </c>
      <c r="I141" s="66"/>
    </row>
    <row r="142" spans="2:9" x14ac:dyDescent="0.15">
      <c r="B142" s="32">
        <v>46539</v>
      </c>
      <c r="I142" s="66"/>
    </row>
    <row r="143" spans="2:9" x14ac:dyDescent="0.15">
      <c r="B143" s="32">
        <v>46631</v>
      </c>
      <c r="I143" s="66"/>
    </row>
    <row r="144" spans="2:9" x14ac:dyDescent="0.15">
      <c r="B144" s="32">
        <v>46722</v>
      </c>
      <c r="I144" s="66"/>
    </row>
    <row r="145" spans="2:9" x14ac:dyDescent="0.15">
      <c r="B145" s="32">
        <v>46813</v>
      </c>
      <c r="I145" s="66"/>
    </row>
    <row r="146" spans="2:9" x14ac:dyDescent="0.15">
      <c r="B146" s="32">
        <v>46905</v>
      </c>
      <c r="I146" s="66"/>
    </row>
    <row r="147" spans="2:9" x14ac:dyDescent="0.15">
      <c r="B147" s="32">
        <v>46997</v>
      </c>
      <c r="I147" s="66"/>
    </row>
    <row r="148" spans="2:9" x14ac:dyDescent="0.15">
      <c r="B148" s="32">
        <v>47088</v>
      </c>
      <c r="I148" s="66"/>
    </row>
    <row r="149" spans="2:9" x14ac:dyDescent="0.15">
      <c r="B149" s="32">
        <v>47178</v>
      </c>
      <c r="I149" s="66"/>
    </row>
    <row r="150" spans="2:9" x14ac:dyDescent="0.15">
      <c r="B150" s="32">
        <v>47270</v>
      </c>
      <c r="I150" s="66"/>
    </row>
    <row r="151" spans="2:9" x14ac:dyDescent="0.15">
      <c r="B151" s="32">
        <v>47362</v>
      </c>
      <c r="I151" s="66"/>
    </row>
    <row r="152" spans="2:9" x14ac:dyDescent="0.15">
      <c r="B152" s="32">
        <v>47453</v>
      </c>
      <c r="I152" s="66"/>
    </row>
    <row r="153" spans="2:9" x14ac:dyDescent="0.15">
      <c r="B153" s="32">
        <v>47543</v>
      </c>
      <c r="I153" s="66"/>
    </row>
    <row r="154" spans="2:9" x14ac:dyDescent="0.15">
      <c r="B154" s="32">
        <v>47635</v>
      </c>
      <c r="I154" s="66"/>
    </row>
    <row r="155" spans="2:9" x14ac:dyDescent="0.15">
      <c r="B155" s="32">
        <v>47727</v>
      </c>
      <c r="I155" s="66"/>
    </row>
    <row r="156" spans="2:9" x14ac:dyDescent="0.15">
      <c r="B156" s="32">
        <v>47818</v>
      </c>
      <c r="I156" s="66"/>
    </row>
    <row r="157" spans="2:9" x14ac:dyDescent="0.15">
      <c r="B157" s="32">
        <v>47908</v>
      </c>
      <c r="I157" s="66"/>
    </row>
    <row r="158" spans="2:9" x14ac:dyDescent="0.15">
      <c r="B158" s="32">
        <v>48000</v>
      </c>
      <c r="I158" s="66"/>
    </row>
    <row r="159" spans="2:9" x14ac:dyDescent="0.15">
      <c r="B159" s="32">
        <v>48092</v>
      </c>
      <c r="I159" s="66"/>
    </row>
    <row r="160" spans="2:9" x14ac:dyDescent="0.15">
      <c r="B160" s="32">
        <v>48183</v>
      </c>
      <c r="I160" s="66"/>
    </row>
    <row r="161" spans="2:9" x14ac:dyDescent="0.15">
      <c r="B161" s="32">
        <v>48274</v>
      </c>
      <c r="I161" s="66"/>
    </row>
    <row r="162" spans="2:9" x14ac:dyDescent="0.15">
      <c r="B162" s="32">
        <v>48366</v>
      </c>
      <c r="I162" s="66"/>
    </row>
    <row r="163" spans="2:9" x14ac:dyDescent="0.15">
      <c r="B163" s="32">
        <v>48458</v>
      </c>
      <c r="I163" s="66"/>
    </row>
    <row r="164" spans="2:9" x14ac:dyDescent="0.15">
      <c r="B164" s="32">
        <v>48549</v>
      </c>
      <c r="I164" s="66"/>
    </row>
    <row r="165" spans="2:9" x14ac:dyDescent="0.15">
      <c r="B165" s="32">
        <v>48639</v>
      </c>
      <c r="I165" s="66"/>
    </row>
    <row r="166" spans="2:9" x14ac:dyDescent="0.15">
      <c r="B166" s="32">
        <v>48731</v>
      </c>
      <c r="I166" s="66"/>
    </row>
    <row r="167" spans="2:9" x14ac:dyDescent="0.15">
      <c r="B167" s="32">
        <v>48823</v>
      </c>
      <c r="I167" s="66"/>
    </row>
    <row r="168" spans="2:9" x14ac:dyDescent="0.15">
      <c r="B168" s="32">
        <v>48914</v>
      </c>
      <c r="I168" s="66"/>
    </row>
    <row r="169" spans="2:9" x14ac:dyDescent="0.15">
      <c r="B169" s="32">
        <v>49004</v>
      </c>
      <c r="I169" s="66"/>
    </row>
    <row r="170" spans="2:9" x14ac:dyDescent="0.15">
      <c r="B170" s="32">
        <v>49096</v>
      </c>
      <c r="I170" s="66"/>
    </row>
    <row r="171" spans="2:9" x14ac:dyDescent="0.15">
      <c r="B171" s="32">
        <v>49188</v>
      </c>
      <c r="I171" s="66"/>
    </row>
    <row r="172" spans="2:9" x14ac:dyDescent="0.15">
      <c r="B172" s="32">
        <v>49279</v>
      </c>
      <c r="I172" s="66"/>
    </row>
    <row r="173" spans="2:9" x14ac:dyDescent="0.15">
      <c r="B173" s="32">
        <v>49369</v>
      </c>
      <c r="I173" s="66"/>
    </row>
    <row r="174" spans="2:9" x14ac:dyDescent="0.15">
      <c r="B174" s="32">
        <v>49461</v>
      </c>
      <c r="I174" s="66"/>
    </row>
    <row r="175" spans="2:9" x14ac:dyDescent="0.15">
      <c r="B175" s="32">
        <v>49553</v>
      </c>
      <c r="I175" s="66"/>
    </row>
    <row r="176" spans="2:9" x14ac:dyDescent="0.15">
      <c r="B176" s="32">
        <v>49644</v>
      </c>
      <c r="I176" s="66"/>
    </row>
    <row r="177" spans="2:9" x14ac:dyDescent="0.15">
      <c r="B177" s="32">
        <v>49735</v>
      </c>
      <c r="I177" s="66"/>
    </row>
    <row r="178" spans="2:9" x14ac:dyDescent="0.15">
      <c r="B178" s="32">
        <v>49827</v>
      </c>
      <c r="I178" s="66"/>
    </row>
    <row r="179" spans="2:9" x14ac:dyDescent="0.15">
      <c r="B179" s="32">
        <v>49919</v>
      </c>
      <c r="I179" s="66"/>
    </row>
    <row r="180" spans="2:9" x14ac:dyDescent="0.15">
      <c r="B180" s="32">
        <v>50010</v>
      </c>
      <c r="I180" s="66"/>
    </row>
    <row r="181" spans="2:9" x14ac:dyDescent="0.15">
      <c r="B181" s="32">
        <v>50100</v>
      </c>
      <c r="I181" s="66"/>
    </row>
    <row r="182" spans="2:9" x14ac:dyDescent="0.15">
      <c r="B182" s="32">
        <v>50192</v>
      </c>
      <c r="I182" s="66"/>
    </row>
    <row r="183" spans="2:9" x14ac:dyDescent="0.15">
      <c r="B183" s="32">
        <v>50284</v>
      </c>
      <c r="I183" s="66"/>
    </row>
    <row r="184" spans="2:9" x14ac:dyDescent="0.15">
      <c r="B184" s="32">
        <v>50375</v>
      </c>
      <c r="I184" s="66"/>
    </row>
    <row r="185" spans="2:9" x14ac:dyDescent="0.15">
      <c r="B185" s="32">
        <v>50465</v>
      </c>
      <c r="I185" s="66"/>
    </row>
    <row r="186" spans="2:9" x14ac:dyDescent="0.15">
      <c r="B186" s="32">
        <v>50557</v>
      </c>
      <c r="I186" s="66"/>
    </row>
    <row r="187" spans="2:9" x14ac:dyDescent="0.15">
      <c r="B187" s="32">
        <v>50649</v>
      </c>
      <c r="I187" s="66"/>
    </row>
    <row r="188" spans="2:9" x14ac:dyDescent="0.15">
      <c r="B188" s="32">
        <v>50740</v>
      </c>
      <c r="I188" s="66"/>
    </row>
    <row r="189" spans="2:9" x14ac:dyDescent="0.15">
      <c r="B189" s="32">
        <v>50830</v>
      </c>
      <c r="I189" s="66"/>
    </row>
    <row r="190" spans="2:9" x14ac:dyDescent="0.15">
      <c r="B190" s="32">
        <v>50922</v>
      </c>
      <c r="I190" s="66"/>
    </row>
    <row r="191" spans="2:9" x14ac:dyDescent="0.15">
      <c r="B191" s="32">
        <v>51014</v>
      </c>
      <c r="I191" s="66"/>
    </row>
    <row r="192" spans="2:9" x14ac:dyDescent="0.15">
      <c r="B192" s="32">
        <v>51105</v>
      </c>
      <c r="I192" s="66"/>
    </row>
    <row r="193" spans="2:9" x14ac:dyDescent="0.15">
      <c r="B193" s="32">
        <v>51196</v>
      </c>
      <c r="I193" s="66"/>
    </row>
    <row r="194" spans="2:9" x14ac:dyDescent="0.15">
      <c r="B194" s="32">
        <v>51288</v>
      </c>
      <c r="I194" s="66"/>
    </row>
    <row r="195" spans="2:9" x14ac:dyDescent="0.15">
      <c r="B195" s="32">
        <v>51380</v>
      </c>
      <c r="I195" s="66"/>
    </row>
    <row r="196" spans="2:9" x14ac:dyDescent="0.15">
      <c r="B196" s="32">
        <v>51471</v>
      </c>
      <c r="I196" s="66"/>
    </row>
    <row r="197" spans="2:9" x14ac:dyDescent="0.15">
      <c r="B197" s="32">
        <v>51561</v>
      </c>
      <c r="I197" s="66"/>
    </row>
    <row r="198" spans="2:9" x14ac:dyDescent="0.15">
      <c r="B198" s="32">
        <v>51653</v>
      </c>
      <c r="I198" s="66"/>
    </row>
    <row r="199" spans="2:9" x14ac:dyDescent="0.15">
      <c r="B199" s="32">
        <v>51745</v>
      </c>
      <c r="I199" s="66"/>
    </row>
    <row r="200" spans="2:9" x14ac:dyDescent="0.15">
      <c r="B200" s="32">
        <v>51836</v>
      </c>
      <c r="I200" s="66"/>
    </row>
    <row r="201" spans="2:9" x14ac:dyDescent="0.15">
      <c r="B201" s="32">
        <v>51926</v>
      </c>
      <c r="I201" s="66"/>
    </row>
    <row r="202" spans="2:9" x14ac:dyDescent="0.15">
      <c r="B202" s="32">
        <v>52018</v>
      </c>
      <c r="I202" s="66"/>
    </row>
    <row r="203" spans="2:9" x14ac:dyDescent="0.15">
      <c r="B203" s="32">
        <v>52110</v>
      </c>
      <c r="I203" s="66"/>
    </row>
    <row r="204" spans="2:9" x14ac:dyDescent="0.15">
      <c r="B204" s="32">
        <v>52201</v>
      </c>
      <c r="I204" s="66"/>
    </row>
    <row r="205" spans="2:9" x14ac:dyDescent="0.15">
      <c r="B205" s="32">
        <v>52291</v>
      </c>
      <c r="I205" s="66"/>
    </row>
    <row r="206" spans="2:9" x14ac:dyDescent="0.15">
      <c r="B206" s="32">
        <v>52383</v>
      </c>
      <c r="I206" s="66"/>
    </row>
    <row r="207" spans="2:9" x14ac:dyDescent="0.15">
      <c r="B207" s="32">
        <v>52475</v>
      </c>
      <c r="I207" s="66"/>
    </row>
    <row r="208" spans="2:9" x14ac:dyDescent="0.15">
      <c r="B208" s="32">
        <v>52566</v>
      </c>
      <c r="I208" s="66"/>
    </row>
    <row r="209" spans="2:9" x14ac:dyDescent="0.15">
      <c r="B209" s="32">
        <v>52657</v>
      </c>
      <c r="I209" s="66"/>
    </row>
    <row r="210" spans="2:9" x14ac:dyDescent="0.15">
      <c r="B210" s="32">
        <v>52749</v>
      </c>
      <c r="I210" s="66"/>
    </row>
    <row r="211" spans="2:9" x14ac:dyDescent="0.15">
      <c r="B211" s="32">
        <v>52841</v>
      </c>
      <c r="I211" s="66"/>
    </row>
    <row r="212" spans="2:9" x14ac:dyDescent="0.15">
      <c r="B212" s="32">
        <v>52932</v>
      </c>
      <c r="I212" s="66"/>
    </row>
    <row r="213" spans="2:9" x14ac:dyDescent="0.15">
      <c r="B213" s="32">
        <v>53022</v>
      </c>
      <c r="I213" s="66"/>
    </row>
    <row r="214" spans="2:9" x14ac:dyDescent="0.15">
      <c r="B214" s="32">
        <v>53114</v>
      </c>
      <c r="I214" s="66"/>
    </row>
    <row r="215" spans="2:9" x14ac:dyDescent="0.15">
      <c r="B215" s="32">
        <v>53206</v>
      </c>
      <c r="I215" s="66"/>
    </row>
    <row r="216" spans="2:9" x14ac:dyDescent="0.15">
      <c r="B216" s="32">
        <v>53297</v>
      </c>
      <c r="I216" s="66"/>
    </row>
    <row r="217" spans="2:9" x14ac:dyDescent="0.15">
      <c r="B217" s="32">
        <v>53387</v>
      </c>
      <c r="I217" s="66"/>
    </row>
    <row r="218" spans="2:9" x14ac:dyDescent="0.15">
      <c r="B218" s="32">
        <v>53479</v>
      </c>
      <c r="I218" s="66"/>
    </row>
    <row r="219" spans="2:9" x14ac:dyDescent="0.15">
      <c r="B219" s="32">
        <v>53571</v>
      </c>
      <c r="I219" s="66"/>
    </row>
    <row r="220" spans="2:9" x14ac:dyDescent="0.15">
      <c r="B220" s="32">
        <v>53662</v>
      </c>
      <c r="I220" s="66"/>
    </row>
    <row r="221" spans="2:9" x14ac:dyDescent="0.15">
      <c r="B221" s="32">
        <v>53752</v>
      </c>
      <c r="I221" s="66"/>
    </row>
    <row r="222" spans="2:9" x14ac:dyDescent="0.15">
      <c r="B222" s="32">
        <v>53844</v>
      </c>
      <c r="I222" s="66"/>
    </row>
    <row r="223" spans="2:9" x14ac:dyDescent="0.15">
      <c r="B223" s="32">
        <v>53936</v>
      </c>
      <c r="I223" s="66"/>
    </row>
    <row r="224" spans="2:9" x14ac:dyDescent="0.15">
      <c r="B224" s="32">
        <v>54027</v>
      </c>
      <c r="I224" s="66"/>
    </row>
    <row r="225" spans="2:9" x14ac:dyDescent="0.15">
      <c r="B225" s="32">
        <v>54118</v>
      </c>
      <c r="I225" s="66"/>
    </row>
    <row r="226" spans="2:9" x14ac:dyDescent="0.15">
      <c r="B226" s="32">
        <v>54210</v>
      </c>
      <c r="I226" s="66"/>
    </row>
    <row r="227" spans="2:9" x14ac:dyDescent="0.15">
      <c r="B227" s="32">
        <v>54302</v>
      </c>
      <c r="I227" s="66"/>
    </row>
    <row r="228" spans="2:9" x14ac:dyDescent="0.15">
      <c r="B228" s="32">
        <v>54393</v>
      </c>
      <c r="I228" s="66"/>
    </row>
    <row r="229" spans="2:9" x14ac:dyDescent="0.15">
      <c r="B229" s="32">
        <v>54483</v>
      </c>
      <c r="I229" s="66"/>
    </row>
    <row r="230" spans="2:9" x14ac:dyDescent="0.15">
      <c r="B230" s="32">
        <v>54575</v>
      </c>
      <c r="I230" s="66"/>
    </row>
    <row r="231" spans="2:9" x14ac:dyDescent="0.15">
      <c r="B231" s="32">
        <v>54667</v>
      </c>
      <c r="I231" s="66"/>
    </row>
    <row r="232" spans="2:9" x14ac:dyDescent="0.15">
      <c r="B232" s="32">
        <v>54758</v>
      </c>
      <c r="I232" s="66"/>
    </row>
    <row r="233" spans="2:9" x14ac:dyDescent="0.15">
      <c r="B233" s="32">
        <v>54848</v>
      </c>
      <c r="I233" s="66"/>
    </row>
    <row r="234" spans="2:9" x14ac:dyDescent="0.15">
      <c r="B234" s="32">
        <v>54940</v>
      </c>
      <c r="I234" s="66"/>
    </row>
    <row r="235" spans="2:9" x14ac:dyDescent="0.15">
      <c r="B235" s="32">
        <v>55032</v>
      </c>
      <c r="I235" s="66"/>
    </row>
    <row r="236" spans="2:9" x14ac:dyDescent="0.15">
      <c r="B236" s="32">
        <v>55123</v>
      </c>
      <c r="I236" s="66"/>
    </row>
    <row r="237" spans="2:9" x14ac:dyDescent="0.15">
      <c r="B237" s="32">
        <v>55213</v>
      </c>
      <c r="I237" s="66"/>
    </row>
    <row r="238" spans="2:9" x14ac:dyDescent="0.15">
      <c r="B238" s="32">
        <v>55305</v>
      </c>
      <c r="I238" s="66"/>
    </row>
    <row r="239" spans="2:9" x14ac:dyDescent="0.15">
      <c r="B239" s="32">
        <v>55397</v>
      </c>
      <c r="I239" s="66"/>
    </row>
    <row r="240" spans="2:9" x14ac:dyDescent="0.15">
      <c r="B240" s="32">
        <v>55488</v>
      </c>
      <c r="I240" s="66"/>
    </row>
    <row r="241" spans="2:9" x14ac:dyDescent="0.15">
      <c r="B241" s="32">
        <v>55579</v>
      </c>
      <c r="I241" s="66"/>
    </row>
    <row r="242" spans="2:9" x14ac:dyDescent="0.15">
      <c r="B242" s="32">
        <v>55671</v>
      </c>
      <c r="I242" s="66"/>
    </row>
    <row r="243" spans="2:9" x14ac:dyDescent="0.15">
      <c r="B243" s="32">
        <v>55763</v>
      </c>
      <c r="I243" s="66"/>
    </row>
    <row r="244" spans="2:9" x14ac:dyDescent="0.15">
      <c r="B244" s="32">
        <v>55854</v>
      </c>
      <c r="I244" s="66"/>
    </row>
    <row r="245" spans="2:9" x14ac:dyDescent="0.15">
      <c r="B245" s="32">
        <v>55944</v>
      </c>
      <c r="I245" s="66"/>
    </row>
    <row r="246" spans="2:9" x14ac:dyDescent="0.15">
      <c r="B246" s="32">
        <v>56036</v>
      </c>
      <c r="I246" s="66"/>
    </row>
    <row r="247" spans="2:9" x14ac:dyDescent="0.15">
      <c r="B247" s="32">
        <v>56128</v>
      </c>
      <c r="I247" s="66"/>
    </row>
    <row r="248" spans="2:9" x14ac:dyDescent="0.15">
      <c r="B248" s="32">
        <v>56219</v>
      </c>
      <c r="I248" s="66"/>
    </row>
    <row r="249" spans="2:9" x14ac:dyDescent="0.15">
      <c r="B249" s="32">
        <v>56309</v>
      </c>
      <c r="I249" s="66"/>
    </row>
    <row r="250" spans="2:9" x14ac:dyDescent="0.15">
      <c r="B250" s="32">
        <v>56401</v>
      </c>
      <c r="I250" s="66"/>
    </row>
    <row r="251" spans="2:9" x14ac:dyDescent="0.15">
      <c r="B251" s="32">
        <v>56493</v>
      </c>
      <c r="I251" s="66"/>
    </row>
    <row r="252" spans="2:9" x14ac:dyDescent="0.15">
      <c r="B252" s="32">
        <v>56584</v>
      </c>
      <c r="I252" s="66"/>
    </row>
    <row r="253" spans="2:9" x14ac:dyDescent="0.15">
      <c r="B253" s="32">
        <v>56674</v>
      </c>
      <c r="I253" s="66"/>
    </row>
    <row r="254" spans="2:9" x14ac:dyDescent="0.15">
      <c r="B254" s="32">
        <v>56766</v>
      </c>
      <c r="I254" s="66"/>
    </row>
    <row r="255" spans="2:9" x14ac:dyDescent="0.15">
      <c r="B255" s="32">
        <v>56858</v>
      </c>
      <c r="I255" s="66"/>
    </row>
    <row r="256" spans="2:9" x14ac:dyDescent="0.15">
      <c r="B256" s="32">
        <v>56949</v>
      </c>
      <c r="I256" s="66"/>
    </row>
    <row r="257" spans="2:9" x14ac:dyDescent="0.15">
      <c r="B257" s="32">
        <v>57040</v>
      </c>
      <c r="I257" s="66"/>
    </row>
    <row r="258" spans="2:9" x14ac:dyDescent="0.15">
      <c r="B258" s="32">
        <v>57132</v>
      </c>
      <c r="I258" s="66"/>
    </row>
    <row r="259" spans="2:9" x14ac:dyDescent="0.15">
      <c r="B259" s="32">
        <v>57224</v>
      </c>
      <c r="I259" s="66"/>
    </row>
    <row r="260" spans="2:9" x14ac:dyDescent="0.15">
      <c r="B260" s="32">
        <v>57315</v>
      </c>
      <c r="I260" s="66"/>
    </row>
    <row r="261" spans="2:9" x14ac:dyDescent="0.15">
      <c r="B261" s="32">
        <v>57405</v>
      </c>
      <c r="I261" s="66"/>
    </row>
    <row r="262" spans="2:9" x14ac:dyDescent="0.15">
      <c r="B262" s="32">
        <v>57497</v>
      </c>
      <c r="I262" s="66"/>
    </row>
    <row r="263" spans="2:9" x14ac:dyDescent="0.15">
      <c r="B263" s="32">
        <v>57589</v>
      </c>
      <c r="I263" s="66"/>
    </row>
    <row r="264" spans="2:9" x14ac:dyDescent="0.15">
      <c r="B264" s="32">
        <v>57680</v>
      </c>
      <c r="I264" s="66"/>
    </row>
    <row r="265" spans="2:9" x14ac:dyDescent="0.15">
      <c r="B265" s="32">
        <v>57770</v>
      </c>
      <c r="I265" s="66"/>
    </row>
    <row r="266" spans="2:9" x14ac:dyDescent="0.15">
      <c r="B266" s="32">
        <v>57862</v>
      </c>
      <c r="I266" s="66"/>
    </row>
    <row r="267" spans="2:9" x14ac:dyDescent="0.15">
      <c r="B267" s="32">
        <v>57954</v>
      </c>
      <c r="I267" s="66"/>
    </row>
    <row r="268" spans="2:9" x14ac:dyDescent="0.15">
      <c r="B268" s="32">
        <v>58045</v>
      </c>
      <c r="I268" s="66"/>
    </row>
    <row r="269" spans="2:9" x14ac:dyDescent="0.15">
      <c r="B269" s="32">
        <v>58135</v>
      </c>
      <c r="I269" s="66"/>
    </row>
    <row r="270" spans="2:9" x14ac:dyDescent="0.15">
      <c r="B270" s="32">
        <v>58227</v>
      </c>
      <c r="I270" s="66"/>
    </row>
    <row r="271" spans="2:9" x14ac:dyDescent="0.15">
      <c r="B271" s="32">
        <v>58319</v>
      </c>
      <c r="I271" s="66"/>
    </row>
    <row r="272" spans="2:9" x14ac:dyDescent="0.15">
      <c r="B272" s="32">
        <v>58410</v>
      </c>
      <c r="I272" s="66"/>
    </row>
    <row r="273" spans="2:9" x14ac:dyDescent="0.15">
      <c r="B273" s="32">
        <v>58501</v>
      </c>
      <c r="I273" s="66"/>
    </row>
    <row r="274" spans="2:9" x14ac:dyDescent="0.15">
      <c r="B274" s="32">
        <v>58593</v>
      </c>
      <c r="I274" s="66"/>
    </row>
    <row r="275" spans="2:9" x14ac:dyDescent="0.15">
      <c r="B275" s="32">
        <v>58685</v>
      </c>
      <c r="I275" s="66"/>
    </row>
    <row r="276" spans="2:9" x14ac:dyDescent="0.15">
      <c r="B276" s="32">
        <v>58776</v>
      </c>
      <c r="I276" s="66"/>
    </row>
    <row r="277" spans="2:9" x14ac:dyDescent="0.15">
      <c r="B277" s="32">
        <v>58866</v>
      </c>
      <c r="I277" s="66"/>
    </row>
    <row r="278" spans="2:9" x14ac:dyDescent="0.15">
      <c r="B278" s="32">
        <v>58958</v>
      </c>
      <c r="I278" s="66"/>
    </row>
    <row r="279" spans="2:9" x14ac:dyDescent="0.15">
      <c r="B279" s="32">
        <v>59050</v>
      </c>
      <c r="I279" s="66"/>
    </row>
    <row r="280" spans="2:9" x14ac:dyDescent="0.15">
      <c r="B280" s="32">
        <v>59141</v>
      </c>
      <c r="I280" s="66"/>
    </row>
    <row r="281" spans="2:9" x14ac:dyDescent="0.15">
      <c r="B281" s="32">
        <v>59231</v>
      </c>
      <c r="I281" s="66"/>
    </row>
    <row r="282" spans="2:9" x14ac:dyDescent="0.15">
      <c r="B282" s="32">
        <v>59323</v>
      </c>
      <c r="I282" s="66"/>
    </row>
    <row r="283" spans="2:9" x14ac:dyDescent="0.15">
      <c r="B283" s="32">
        <v>59415</v>
      </c>
      <c r="I283" s="66"/>
    </row>
    <row r="284" spans="2:9" x14ac:dyDescent="0.15">
      <c r="B284" s="32">
        <v>59506</v>
      </c>
      <c r="I284" s="66"/>
    </row>
    <row r="285" spans="2:9" x14ac:dyDescent="0.15">
      <c r="B285" s="32">
        <v>59596</v>
      </c>
      <c r="I285" s="66"/>
    </row>
    <row r="286" spans="2:9" x14ac:dyDescent="0.15">
      <c r="B286" s="32">
        <v>59688</v>
      </c>
      <c r="I286" s="66"/>
    </row>
    <row r="287" spans="2:9" x14ac:dyDescent="0.15">
      <c r="B287" s="32">
        <v>59780</v>
      </c>
      <c r="I287" s="66"/>
    </row>
    <row r="288" spans="2:9" x14ac:dyDescent="0.15">
      <c r="B288" s="32">
        <v>59871</v>
      </c>
      <c r="I288" s="66"/>
    </row>
    <row r="289" spans="2:9" x14ac:dyDescent="0.15">
      <c r="B289" s="32">
        <v>59962</v>
      </c>
      <c r="I289" s="66"/>
    </row>
    <row r="290" spans="2:9" x14ac:dyDescent="0.15">
      <c r="B290" s="32">
        <v>60054</v>
      </c>
      <c r="I290" s="66"/>
    </row>
    <row r="291" spans="2:9" x14ac:dyDescent="0.15">
      <c r="B291" s="32">
        <v>60146</v>
      </c>
      <c r="I291" s="66"/>
    </row>
    <row r="292" spans="2:9" x14ac:dyDescent="0.15">
      <c r="B292" s="32">
        <v>60237</v>
      </c>
      <c r="I292" s="66"/>
    </row>
    <row r="293" spans="2:9" x14ac:dyDescent="0.15">
      <c r="B293" s="32">
        <v>60327</v>
      </c>
      <c r="I293" s="66"/>
    </row>
    <row r="294" spans="2:9" x14ac:dyDescent="0.15">
      <c r="B294" s="32">
        <v>60419</v>
      </c>
      <c r="I294" s="66"/>
    </row>
    <row r="295" spans="2:9" x14ac:dyDescent="0.15">
      <c r="B295" s="32">
        <v>60511</v>
      </c>
      <c r="I295" s="66"/>
    </row>
    <row r="296" spans="2:9" x14ac:dyDescent="0.15">
      <c r="B296" s="32">
        <v>60602</v>
      </c>
      <c r="I296" s="66"/>
    </row>
    <row r="297" spans="2:9" x14ac:dyDescent="0.15">
      <c r="B297" s="32">
        <v>60692</v>
      </c>
      <c r="I297" s="66"/>
    </row>
    <row r="298" spans="2:9" x14ac:dyDescent="0.15">
      <c r="B298" s="32">
        <v>60784</v>
      </c>
      <c r="I298" s="66"/>
    </row>
    <row r="299" spans="2:9" x14ac:dyDescent="0.15">
      <c r="B299" s="32">
        <v>60876</v>
      </c>
      <c r="I299" s="66"/>
    </row>
    <row r="300" spans="2:9" x14ac:dyDescent="0.15">
      <c r="B300" s="32">
        <v>60967</v>
      </c>
      <c r="I300" s="66"/>
    </row>
    <row r="301" spans="2:9" x14ac:dyDescent="0.15">
      <c r="B301" s="32">
        <v>61057</v>
      </c>
      <c r="I301" s="66"/>
    </row>
    <row r="302" spans="2:9" x14ac:dyDescent="0.15">
      <c r="B302" s="32">
        <v>61149</v>
      </c>
      <c r="I302" s="66"/>
    </row>
    <row r="303" spans="2:9" x14ac:dyDescent="0.15">
      <c r="B303" s="32">
        <v>61241</v>
      </c>
      <c r="I303" s="66"/>
    </row>
    <row r="304" spans="2:9" x14ac:dyDescent="0.15">
      <c r="B304" s="32">
        <v>61332</v>
      </c>
      <c r="I304" s="66"/>
    </row>
    <row r="305" spans="2:9" x14ac:dyDescent="0.15">
      <c r="B305" s="32">
        <v>61423</v>
      </c>
      <c r="I305" s="66"/>
    </row>
    <row r="306" spans="2:9" x14ac:dyDescent="0.15">
      <c r="B306" s="32">
        <v>61515</v>
      </c>
      <c r="I306" s="66"/>
    </row>
    <row r="307" spans="2:9" x14ac:dyDescent="0.15">
      <c r="B307" s="32">
        <v>61607</v>
      </c>
      <c r="I307" s="66"/>
    </row>
    <row r="308" spans="2:9" x14ac:dyDescent="0.15">
      <c r="B308" s="32">
        <v>61698</v>
      </c>
      <c r="I308" s="66"/>
    </row>
    <row r="309" spans="2:9" x14ac:dyDescent="0.15">
      <c r="B309" s="32">
        <v>61788</v>
      </c>
      <c r="I309" s="66"/>
    </row>
    <row r="310" spans="2:9" x14ac:dyDescent="0.15">
      <c r="B310" s="32">
        <v>61880</v>
      </c>
      <c r="I310" s="66"/>
    </row>
    <row r="311" spans="2:9" x14ac:dyDescent="0.15">
      <c r="B311" s="32">
        <v>61972</v>
      </c>
      <c r="I311" s="66"/>
    </row>
    <row r="312" spans="2:9" x14ac:dyDescent="0.15">
      <c r="B312" s="32">
        <v>62063</v>
      </c>
      <c r="I312" s="66"/>
    </row>
    <row r="313" spans="2:9" x14ac:dyDescent="0.15">
      <c r="B313" s="32">
        <v>62153</v>
      </c>
      <c r="I313" s="66"/>
    </row>
    <row r="314" spans="2:9" x14ac:dyDescent="0.15">
      <c r="B314" s="32">
        <v>62245</v>
      </c>
      <c r="I314" s="66"/>
    </row>
    <row r="315" spans="2:9" x14ac:dyDescent="0.15">
      <c r="B315" s="32">
        <v>62337</v>
      </c>
      <c r="I315" s="66"/>
    </row>
    <row r="316" spans="2:9" x14ac:dyDescent="0.15">
      <c r="B316" s="32">
        <v>62428</v>
      </c>
      <c r="I316" s="66"/>
    </row>
    <row r="317" spans="2:9" x14ac:dyDescent="0.15">
      <c r="B317" s="32">
        <v>62518</v>
      </c>
      <c r="I317" s="66"/>
    </row>
    <row r="318" spans="2:9" x14ac:dyDescent="0.15">
      <c r="B318" s="32">
        <v>62610</v>
      </c>
      <c r="I318" s="66"/>
    </row>
    <row r="319" spans="2:9" x14ac:dyDescent="0.15">
      <c r="B319" s="32">
        <v>62702</v>
      </c>
      <c r="I319" s="66"/>
    </row>
    <row r="320" spans="2:9" x14ac:dyDescent="0.15">
      <c r="B320" s="32">
        <v>62793</v>
      </c>
      <c r="I320" s="66"/>
    </row>
    <row r="321" spans="2:9" x14ac:dyDescent="0.15">
      <c r="B321" s="32">
        <v>62884</v>
      </c>
      <c r="I321" s="66"/>
    </row>
    <row r="322" spans="2:9" x14ac:dyDescent="0.15">
      <c r="B322" s="32">
        <v>62976</v>
      </c>
      <c r="I322" s="66"/>
    </row>
    <row r="323" spans="2:9" x14ac:dyDescent="0.15">
      <c r="B323" s="32">
        <v>63068</v>
      </c>
      <c r="I323" s="66"/>
    </row>
    <row r="324" spans="2:9" x14ac:dyDescent="0.15">
      <c r="B324" s="32">
        <v>63159</v>
      </c>
      <c r="I324" s="66"/>
    </row>
    <row r="325" spans="2:9" x14ac:dyDescent="0.15">
      <c r="B325" s="32">
        <v>63249</v>
      </c>
      <c r="I325" s="66"/>
    </row>
    <row r="326" spans="2:9" x14ac:dyDescent="0.15">
      <c r="B326" s="32">
        <v>63341</v>
      </c>
      <c r="I326" s="66"/>
    </row>
    <row r="327" spans="2:9" x14ac:dyDescent="0.15">
      <c r="B327" s="32">
        <v>63433</v>
      </c>
      <c r="I327" s="66"/>
    </row>
    <row r="328" spans="2:9" x14ac:dyDescent="0.15">
      <c r="B328" s="32">
        <v>63524</v>
      </c>
      <c r="I328" s="66"/>
    </row>
    <row r="329" spans="2:9" x14ac:dyDescent="0.15">
      <c r="B329" s="32">
        <v>63614</v>
      </c>
      <c r="I329" s="66"/>
    </row>
    <row r="330" spans="2:9" x14ac:dyDescent="0.15">
      <c r="B330" s="32">
        <v>63706</v>
      </c>
      <c r="I330" s="66"/>
    </row>
    <row r="331" spans="2:9" x14ac:dyDescent="0.15">
      <c r="B331" s="32">
        <v>63798</v>
      </c>
      <c r="I331" s="66"/>
    </row>
    <row r="332" spans="2:9" x14ac:dyDescent="0.15">
      <c r="B332" s="32">
        <v>63889</v>
      </c>
      <c r="I332" s="66"/>
    </row>
    <row r="333" spans="2:9" x14ac:dyDescent="0.15">
      <c r="B333" s="32">
        <v>63979</v>
      </c>
      <c r="I333" s="66"/>
    </row>
    <row r="334" spans="2:9" x14ac:dyDescent="0.15">
      <c r="B334" s="32">
        <v>64071</v>
      </c>
      <c r="I334" s="66"/>
    </row>
    <row r="335" spans="2:9" x14ac:dyDescent="0.15">
      <c r="B335" s="32">
        <v>64163</v>
      </c>
      <c r="I335" s="66"/>
    </row>
    <row r="336" spans="2:9" x14ac:dyDescent="0.15">
      <c r="B336" s="32">
        <v>64254</v>
      </c>
      <c r="I336" s="66"/>
    </row>
    <row r="337" spans="2:9" x14ac:dyDescent="0.15">
      <c r="B337" s="32">
        <v>64345</v>
      </c>
      <c r="I337" s="66"/>
    </row>
    <row r="338" spans="2:9" x14ac:dyDescent="0.15">
      <c r="B338" s="32">
        <v>64437</v>
      </c>
      <c r="I338" s="66"/>
    </row>
    <row r="339" spans="2:9" x14ac:dyDescent="0.15">
      <c r="B339" s="32">
        <v>64529</v>
      </c>
      <c r="I339" s="66"/>
    </row>
    <row r="340" spans="2:9" x14ac:dyDescent="0.15">
      <c r="B340" s="32">
        <v>64620</v>
      </c>
      <c r="I340" s="66"/>
    </row>
    <row r="341" spans="2:9" x14ac:dyDescent="0.15">
      <c r="B341" s="32">
        <v>64710</v>
      </c>
      <c r="I341" s="66"/>
    </row>
    <row r="342" spans="2:9" x14ac:dyDescent="0.15">
      <c r="B342" s="32">
        <v>64802</v>
      </c>
      <c r="I342" s="66"/>
    </row>
    <row r="343" spans="2:9" x14ac:dyDescent="0.15">
      <c r="B343" s="32">
        <v>64894</v>
      </c>
      <c r="I343" s="66"/>
    </row>
    <row r="344" spans="2:9" x14ac:dyDescent="0.15">
      <c r="B344" s="32">
        <v>64985</v>
      </c>
      <c r="I344" s="66"/>
    </row>
    <row r="345" spans="2:9" x14ac:dyDescent="0.15">
      <c r="B345" s="32">
        <v>65075</v>
      </c>
      <c r="I345" s="66"/>
    </row>
    <row r="346" spans="2:9" x14ac:dyDescent="0.15">
      <c r="B346" s="32">
        <v>65167</v>
      </c>
      <c r="I346" s="66"/>
    </row>
    <row r="347" spans="2:9" x14ac:dyDescent="0.15">
      <c r="B347" s="32">
        <v>65259</v>
      </c>
      <c r="I347" s="66"/>
    </row>
    <row r="348" spans="2:9" x14ac:dyDescent="0.15">
      <c r="B348" s="32">
        <v>65350</v>
      </c>
      <c r="I348" s="66"/>
    </row>
    <row r="349" spans="2:9" x14ac:dyDescent="0.15">
      <c r="B349" s="32">
        <v>65440</v>
      </c>
      <c r="I349" s="66"/>
    </row>
    <row r="350" spans="2:9" x14ac:dyDescent="0.15">
      <c r="B350" s="32">
        <v>65532</v>
      </c>
      <c r="I350" s="6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zoomScale="176" zoomScaleNormal="176" workbookViewId="0">
      <pane xSplit="1" ySplit="4" topLeftCell="B99" activePane="bottomRight" state="frozen"/>
      <selection pane="topRight" activeCell="B1" sqref="B1"/>
      <selection pane="bottomLeft" activeCell="A5" sqref="A5"/>
      <selection pane="bottomRight" activeCell="B5" sqref="B5:B118"/>
    </sheetView>
  </sheetViews>
  <sheetFormatPr baseColWidth="10" defaultRowHeight="13" x14ac:dyDescent="0.15"/>
  <cols>
    <col min="1" max="1" width="15.6640625" customWidth="1"/>
    <col min="2" max="2" width="58.6640625" customWidth="1"/>
    <col min="3" max="3" width="10.1640625" bestFit="1" customWidth="1"/>
    <col min="4" max="256" width="8.83203125" customWidth="1"/>
  </cols>
  <sheetData>
    <row r="1" spans="1:2" x14ac:dyDescent="0.15">
      <c r="A1" t="s">
        <v>0</v>
      </c>
    </row>
    <row r="2" spans="1:2" x14ac:dyDescent="0.15">
      <c r="A2" t="s">
        <v>1</v>
      </c>
    </row>
    <row r="3" spans="1:2" x14ac:dyDescent="0.15">
      <c r="A3" t="s">
        <v>2</v>
      </c>
    </row>
    <row r="4" spans="1:2" ht="14" x14ac:dyDescent="0.15">
      <c r="A4" s="1" t="s">
        <v>3</v>
      </c>
      <c r="B4" s="1" t="s">
        <v>4</v>
      </c>
    </row>
    <row r="5" spans="1:2" ht="14" x14ac:dyDescent="0.15">
      <c r="A5" s="1" t="s">
        <v>5</v>
      </c>
      <c r="B5" s="2">
        <v>1502180.5049999999</v>
      </c>
    </row>
    <row r="6" spans="1:2" ht="14" x14ac:dyDescent="0.15">
      <c r="A6" s="1" t="s">
        <v>6</v>
      </c>
      <c r="B6" s="2">
        <v>1553803.1540000001</v>
      </c>
    </row>
    <row r="7" spans="1:2" ht="14" x14ac:dyDescent="0.15">
      <c r="A7" s="1" t="s">
        <v>7</v>
      </c>
      <c r="B7" s="2">
        <v>1553768.129</v>
      </c>
    </row>
    <row r="8" spans="1:2" ht="14" x14ac:dyDescent="0.15">
      <c r="A8" s="1" t="s">
        <v>8</v>
      </c>
      <c r="B8" s="2">
        <v>1630621.3570000001</v>
      </c>
    </row>
    <row r="9" spans="1:2" ht="14" x14ac:dyDescent="0.15">
      <c r="A9" s="1" t="s">
        <v>9</v>
      </c>
      <c r="B9" s="2">
        <v>1669869.5419999999</v>
      </c>
    </row>
    <row r="10" spans="1:2" ht="14" x14ac:dyDescent="0.15">
      <c r="A10" s="1" t="s">
        <v>10</v>
      </c>
      <c r="B10" s="2">
        <v>1779779.963</v>
      </c>
    </row>
    <row r="11" spans="1:2" ht="14" x14ac:dyDescent="0.15">
      <c r="A11" s="1" t="s">
        <v>11</v>
      </c>
      <c r="B11" s="2">
        <v>1779633.317</v>
      </c>
    </row>
    <row r="12" spans="1:2" ht="14" x14ac:dyDescent="0.15">
      <c r="A12" s="1" t="s">
        <v>12</v>
      </c>
      <c r="B12" s="2">
        <v>1896407.0179999999</v>
      </c>
    </row>
    <row r="13" spans="1:2" ht="14" x14ac:dyDescent="0.15">
      <c r="A13" s="1" t="s">
        <v>13</v>
      </c>
      <c r="B13" s="2">
        <v>2008487.3330000001</v>
      </c>
    </row>
    <row r="14" spans="1:2" ht="14" x14ac:dyDescent="0.15">
      <c r="A14" s="1" t="s">
        <v>14</v>
      </c>
      <c r="B14" s="2">
        <v>2246584.3369999998</v>
      </c>
    </row>
    <row r="15" spans="1:2" ht="14" x14ac:dyDescent="0.15">
      <c r="A15" s="1" t="s">
        <v>15</v>
      </c>
      <c r="B15" s="2">
        <v>2357628.048</v>
      </c>
    </row>
    <row r="16" spans="1:2" ht="14" x14ac:dyDescent="0.15">
      <c r="A16" s="1" t="s">
        <v>16</v>
      </c>
      <c r="B16" s="2">
        <v>2633134.0929999999</v>
      </c>
    </row>
    <row r="17" spans="1:2" ht="14" x14ac:dyDescent="0.15">
      <c r="A17" s="1" t="s">
        <v>17</v>
      </c>
      <c r="B17" s="2">
        <v>2854790.9049999998</v>
      </c>
    </row>
    <row r="18" spans="1:2" ht="14" x14ac:dyDescent="0.15">
      <c r="A18" s="1" t="s">
        <v>18</v>
      </c>
      <c r="B18" s="2">
        <v>3026075.7080000001</v>
      </c>
    </row>
    <row r="19" spans="1:2" ht="14" x14ac:dyDescent="0.15">
      <c r="A19" s="1" t="s">
        <v>19</v>
      </c>
      <c r="B19" s="2">
        <v>3137331.89</v>
      </c>
    </row>
    <row r="20" spans="1:2" ht="14" x14ac:dyDescent="0.15">
      <c r="A20" s="1" t="s">
        <v>20</v>
      </c>
      <c r="B20" s="2">
        <v>3474473.2540000002</v>
      </c>
    </row>
    <row r="21" spans="1:2" ht="14" x14ac:dyDescent="0.15">
      <c r="A21" s="1" t="s">
        <v>21</v>
      </c>
      <c r="B21" s="2">
        <v>3593692.4079999998</v>
      </c>
    </row>
    <row r="22" spans="1:2" ht="14" x14ac:dyDescent="0.15">
      <c r="A22" s="1" t="s">
        <v>22</v>
      </c>
      <c r="B22" s="2">
        <v>3902792.76</v>
      </c>
    </row>
    <row r="23" spans="1:2" ht="14" x14ac:dyDescent="0.15">
      <c r="A23" s="1" t="s">
        <v>23</v>
      </c>
      <c r="B23" s="2">
        <v>4000911.0269999998</v>
      </c>
    </row>
    <row r="24" spans="1:2" ht="14" x14ac:dyDescent="0.15">
      <c r="A24" s="1" t="s">
        <v>24</v>
      </c>
      <c r="B24" s="2">
        <v>4352700.4689999996</v>
      </c>
    </row>
    <row r="25" spans="1:2" ht="14" x14ac:dyDescent="0.15">
      <c r="A25" s="1" t="s">
        <v>25</v>
      </c>
      <c r="B25" s="2">
        <v>4513431.5389999999</v>
      </c>
    </row>
    <row r="26" spans="1:2" ht="14" x14ac:dyDescent="0.15">
      <c r="A26" s="1" t="s">
        <v>26</v>
      </c>
      <c r="B26" s="2">
        <v>4726991.2750000004</v>
      </c>
    </row>
    <row r="27" spans="1:2" ht="14" x14ac:dyDescent="0.15">
      <c r="A27" s="1" t="s">
        <v>27</v>
      </c>
      <c r="B27" s="2">
        <v>4869907.6540000001</v>
      </c>
    </row>
    <row r="28" spans="1:2" ht="14" x14ac:dyDescent="0.15">
      <c r="A28" s="1" t="s">
        <v>28</v>
      </c>
      <c r="B28" s="2">
        <v>5130163.3480000002</v>
      </c>
    </row>
    <row r="29" spans="1:2" ht="14" x14ac:dyDescent="0.15">
      <c r="A29" s="1" t="s">
        <v>29</v>
      </c>
      <c r="B29" s="2">
        <v>5362992.051</v>
      </c>
    </row>
    <row r="30" spans="1:2" ht="14" x14ac:dyDescent="0.15">
      <c r="A30" s="1" t="s">
        <v>30</v>
      </c>
      <c r="B30" s="2">
        <v>5652894.8899999997</v>
      </c>
    </row>
    <row r="31" spans="1:2" ht="14" x14ac:dyDescent="0.15">
      <c r="A31" s="1" t="s">
        <v>31</v>
      </c>
      <c r="B31" s="2">
        <v>5846010.1449999996</v>
      </c>
    </row>
    <row r="32" spans="1:2" ht="14" x14ac:dyDescent="0.15">
      <c r="A32" s="1" t="s">
        <v>32</v>
      </c>
      <c r="B32" s="2">
        <v>6091968.3899999997</v>
      </c>
    </row>
    <row r="33" spans="1:2" ht="14" x14ac:dyDescent="0.15">
      <c r="A33" s="1" t="s">
        <v>33</v>
      </c>
      <c r="B33" s="2">
        <v>6412026.6449999996</v>
      </c>
    </row>
    <row r="34" spans="1:2" ht="14" x14ac:dyDescent="0.15">
      <c r="A34" s="1" t="s">
        <v>34</v>
      </c>
      <c r="B34" s="2">
        <v>6660435.4979999997</v>
      </c>
    </row>
    <row r="35" spans="1:2" ht="14" x14ac:dyDescent="0.15">
      <c r="A35" s="1" t="s">
        <v>35</v>
      </c>
      <c r="B35" s="2">
        <v>6803749.9330000002</v>
      </c>
    </row>
    <row r="36" spans="1:2" ht="14" x14ac:dyDescent="0.15">
      <c r="A36" s="1" t="s">
        <v>36</v>
      </c>
      <c r="B36" s="2">
        <v>6898519.9800000004</v>
      </c>
    </row>
    <row r="37" spans="1:2" ht="14" x14ac:dyDescent="0.15">
      <c r="A37" s="1" t="s">
        <v>37</v>
      </c>
      <c r="B37" s="2">
        <v>6972344.267</v>
      </c>
    </row>
    <row r="38" spans="1:2" ht="14" x14ac:dyDescent="0.15">
      <c r="A38" s="1" t="s">
        <v>38</v>
      </c>
      <c r="B38" s="2">
        <v>7097269.2620000001</v>
      </c>
    </row>
    <row r="39" spans="1:2" ht="14" x14ac:dyDescent="0.15">
      <c r="A39" s="1" t="s">
        <v>39</v>
      </c>
      <c r="B39" s="2">
        <v>7098960.8150000004</v>
      </c>
    </row>
    <row r="40" spans="1:2" ht="14" x14ac:dyDescent="0.15">
      <c r="A40" s="1" t="s">
        <v>40</v>
      </c>
      <c r="B40" s="2">
        <v>7108934.7429999998</v>
      </c>
    </row>
    <row r="41" spans="1:2" ht="14" x14ac:dyDescent="0.15">
      <c r="A41" s="1" t="s">
        <v>41</v>
      </c>
      <c r="B41" s="2">
        <v>6989364.6799999997</v>
      </c>
    </row>
    <row r="42" spans="1:2" ht="14" x14ac:dyDescent="0.15">
      <c r="A42" s="1" t="s">
        <v>42</v>
      </c>
      <c r="B42" s="2">
        <v>7583211.7309999997</v>
      </c>
    </row>
    <row r="43" spans="1:2" ht="14" x14ac:dyDescent="0.15">
      <c r="A43" s="1" t="s">
        <v>43</v>
      </c>
      <c r="B43" s="2">
        <v>7550711.1780000003</v>
      </c>
    </row>
    <row r="44" spans="1:2" ht="14" x14ac:dyDescent="0.15">
      <c r="A44" s="1" t="s">
        <v>44</v>
      </c>
      <c r="B44" s="2">
        <v>7698549.1919999998</v>
      </c>
    </row>
    <row r="45" spans="1:2" ht="14" x14ac:dyDescent="0.15">
      <c r="A45" s="1" t="s">
        <v>45</v>
      </c>
      <c r="B45" s="2">
        <v>7745442.9380000001</v>
      </c>
    </row>
    <row r="46" spans="1:2" ht="14" x14ac:dyDescent="0.15">
      <c r="A46" s="1" t="s">
        <v>46</v>
      </c>
      <c r="B46" s="2">
        <v>7880575.2000000002</v>
      </c>
    </row>
    <row r="47" spans="1:2" ht="14" x14ac:dyDescent="0.15">
      <c r="A47" s="1" t="s">
        <v>47</v>
      </c>
      <c r="B47" s="2">
        <v>7771536.5800000001</v>
      </c>
    </row>
    <row r="48" spans="1:2" ht="14" x14ac:dyDescent="0.15">
      <c r="A48" s="1" t="s">
        <v>48</v>
      </c>
      <c r="B48" s="2">
        <v>8077683.4939999999</v>
      </c>
    </row>
    <row r="49" spans="1:2" ht="14" x14ac:dyDescent="0.15">
      <c r="A49" s="1" t="s">
        <v>49</v>
      </c>
      <c r="B49" s="2">
        <v>8346933.6720000003</v>
      </c>
    </row>
    <row r="50" spans="1:2" ht="14" x14ac:dyDescent="0.15">
      <c r="A50" s="1" t="s">
        <v>50</v>
      </c>
      <c r="B50" s="2">
        <v>8882220.5519999992</v>
      </c>
    </row>
    <row r="51" spans="1:2" ht="14" x14ac:dyDescent="0.15">
      <c r="A51" s="1" t="s">
        <v>51</v>
      </c>
      <c r="B51" s="2">
        <v>8844033.0350000001</v>
      </c>
    </row>
    <row r="52" spans="1:2" ht="14" x14ac:dyDescent="0.15">
      <c r="A52" s="1" t="s">
        <v>52</v>
      </c>
      <c r="B52" s="2">
        <v>9240282.477</v>
      </c>
    </row>
    <row r="53" spans="1:2" ht="14" x14ac:dyDescent="0.15">
      <c r="A53" s="1" t="s">
        <v>53</v>
      </c>
      <c r="B53" s="2">
        <v>9061147.4030000009</v>
      </c>
    </row>
    <row r="54" spans="1:2" ht="14" x14ac:dyDescent="0.15">
      <c r="A54" s="1" t="s">
        <v>54</v>
      </c>
      <c r="B54" s="2">
        <v>9643592.4450000003</v>
      </c>
    </row>
    <row r="55" spans="1:2" ht="14" x14ac:dyDescent="0.15">
      <c r="A55" s="1" t="s">
        <v>55</v>
      </c>
      <c r="B55" s="2">
        <v>9574366.6129999999</v>
      </c>
    </row>
    <row r="56" spans="1:2" ht="14" x14ac:dyDescent="0.15">
      <c r="A56" s="1" t="s">
        <v>56</v>
      </c>
      <c r="B56" s="2">
        <v>9971485.9910000004</v>
      </c>
    </row>
    <row r="57" spans="1:2" ht="14" x14ac:dyDescent="0.15">
      <c r="A57" s="1" t="s">
        <v>57</v>
      </c>
      <c r="B57" s="2">
        <v>10100429.470000001</v>
      </c>
    </row>
    <row r="58" spans="1:2" ht="14" x14ac:dyDescent="0.15">
      <c r="A58" s="1" t="s">
        <v>58</v>
      </c>
      <c r="B58" s="2">
        <v>10757668.331</v>
      </c>
    </row>
    <row r="59" spans="1:2" ht="14" x14ac:dyDescent="0.15">
      <c r="A59" s="1" t="s">
        <v>59</v>
      </c>
      <c r="B59" s="2">
        <v>10703482.023</v>
      </c>
    </row>
    <row r="60" spans="1:2" ht="14" x14ac:dyDescent="0.15">
      <c r="A60" s="1" t="s">
        <v>60</v>
      </c>
      <c r="B60" s="2">
        <v>10962177.880999999</v>
      </c>
    </row>
    <row r="61" spans="1:2" ht="14" x14ac:dyDescent="0.15">
      <c r="A61" s="1" t="s">
        <v>61</v>
      </c>
      <c r="B61" s="2">
        <v>10923991.197000001</v>
      </c>
    </row>
    <row r="62" spans="1:2" ht="14" x14ac:dyDescent="0.15">
      <c r="A62" s="1" t="s">
        <v>62</v>
      </c>
      <c r="B62" s="2">
        <v>11486480.42</v>
      </c>
    </row>
    <row r="63" spans="1:2" ht="14" x14ac:dyDescent="0.15">
      <c r="A63" s="1" t="s">
        <v>63</v>
      </c>
      <c r="B63" s="2">
        <v>11518669.907</v>
      </c>
    </row>
    <row r="64" spans="1:2" ht="14" x14ac:dyDescent="0.15">
      <c r="A64" s="1" t="s">
        <v>64</v>
      </c>
      <c r="B64" s="2">
        <v>12087160.524</v>
      </c>
    </row>
    <row r="65" spans="1:2" ht="14" x14ac:dyDescent="0.15">
      <c r="A65" s="1" t="s">
        <v>65</v>
      </c>
      <c r="B65" s="2">
        <v>11782115.888</v>
      </c>
    </row>
    <row r="66" spans="1:2" ht="14" x14ac:dyDescent="0.15">
      <c r="A66" s="1" t="s">
        <v>66</v>
      </c>
      <c r="B66" s="2">
        <v>12721061.183</v>
      </c>
    </row>
    <row r="67" spans="1:2" ht="14" x14ac:dyDescent="0.15">
      <c r="A67" s="1" t="s">
        <v>67</v>
      </c>
      <c r="B67" s="2">
        <v>12484778.762</v>
      </c>
    </row>
    <row r="68" spans="1:2" ht="14" x14ac:dyDescent="0.15">
      <c r="A68" s="1" t="s">
        <v>68</v>
      </c>
      <c r="B68" s="2">
        <v>12427425.289999999</v>
      </c>
    </row>
    <row r="69" spans="1:2" ht="14" x14ac:dyDescent="0.15">
      <c r="A69" s="1" t="s">
        <v>69</v>
      </c>
      <c r="B69" s="2">
        <v>11655054.658</v>
      </c>
    </row>
    <row r="70" spans="1:2" ht="14" x14ac:dyDescent="0.15">
      <c r="A70" s="1" t="s">
        <v>70</v>
      </c>
      <c r="B70" s="2">
        <v>11942362.998</v>
      </c>
    </row>
    <row r="71" spans="1:2" ht="14" x14ac:dyDescent="0.15">
      <c r="A71" s="1" t="s">
        <v>71</v>
      </c>
      <c r="B71" s="2">
        <v>12197786.200999999</v>
      </c>
    </row>
    <row r="72" spans="1:2" ht="14" x14ac:dyDescent="0.15">
      <c r="A72" s="1" t="s">
        <v>72</v>
      </c>
      <c r="B72" s="2">
        <v>12855847.527000001</v>
      </c>
    </row>
    <row r="73" spans="1:2" ht="14" x14ac:dyDescent="0.15">
      <c r="A73" s="1" t="s">
        <v>73</v>
      </c>
      <c r="B73" s="2">
        <v>12783183.223999999</v>
      </c>
    </row>
    <row r="74" spans="1:2" ht="14" x14ac:dyDescent="0.15">
      <c r="A74" s="1" t="s">
        <v>74</v>
      </c>
      <c r="B74" s="2">
        <v>13282295.719000001</v>
      </c>
    </row>
    <row r="75" spans="1:2" ht="14" x14ac:dyDescent="0.15">
      <c r="A75" s="1" t="s">
        <v>75</v>
      </c>
      <c r="B75" s="2">
        <v>13346023.821</v>
      </c>
    </row>
    <row r="76" spans="1:2" ht="14" x14ac:dyDescent="0.15">
      <c r="A76" s="1" t="s">
        <v>76</v>
      </c>
      <c r="B76" s="2">
        <v>14054005.92</v>
      </c>
    </row>
    <row r="77" spans="1:2" ht="14" x14ac:dyDescent="0.15">
      <c r="A77" s="1" t="s">
        <v>77</v>
      </c>
      <c r="B77" s="2">
        <v>13909575.571</v>
      </c>
    </row>
    <row r="78" spans="1:2" ht="14" x14ac:dyDescent="0.15">
      <c r="A78" s="1" t="s">
        <v>78</v>
      </c>
      <c r="B78" s="2">
        <v>14375876.348999999</v>
      </c>
    </row>
    <row r="79" spans="1:2" ht="14" x14ac:dyDescent="0.15">
      <c r="A79" s="1" t="s">
        <v>79</v>
      </c>
      <c r="B79" s="2">
        <v>14641733.038000001</v>
      </c>
    </row>
    <row r="80" spans="1:2" ht="14" x14ac:dyDescent="0.15">
      <c r="A80" s="1" t="s">
        <v>80</v>
      </c>
      <c r="B80" s="2">
        <v>15735120.93</v>
      </c>
    </row>
    <row r="81" spans="1:2" ht="14" x14ac:dyDescent="0.15">
      <c r="A81" s="1" t="s">
        <v>81</v>
      </c>
      <c r="B81" s="2">
        <v>15412888.127</v>
      </c>
    </row>
    <row r="82" spans="1:2" ht="14" x14ac:dyDescent="0.15">
      <c r="A82" s="1" t="s">
        <v>82</v>
      </c>
      <c r="B82" s="2">
        <v>15711132.331</v>
      </c>
    </row>
    <row r="83" spans="1:2" ht="14" x14ac:dyDescent="0.15">
      <c r="A83" s="1" t="s">
        <v>83</v>
      </c>
      <c r="B83" s="2">
        <v>15770745.331</v>
      </c>
    </row>
    <row r="84" spans="1:2" ht="14" x14ac:dyDescent="0.15">
      <c r="A84" s="1" t="s">
        <v>84</v>
      </c>
      <c r="B84" s="2">
        <v>16376252.547</v>
      </c>
    </row>
    <row r="85" spans="1:2" ht="14" x14ac:dyDescent="0.15">
      <c r="A85" s="1" t="s">
        <v>85</v>
      </c>
      <c r="B85" s="2">
        <v>15768223.748</v>
      </c>
    </row>
    <row r="86" spans="1:2" ht="14" x14ac:dyDescent="0.15">
      <c r="A86" s="1" t="s">
        <v>86</v>
      </c>
      <c r="B86" s="2">
        <v>16198360.971999999</v>
      </c>
    </row>
    <row r="87" spans="1:2" ht="14" x14ac:dyDescent="0.15">
      <c r="A87" s="1" t="s">
        <v>87</v>
      </c>
      <c r="B87" s="2">
        <v>16203580.648</v>
      </c>
    </row>
    <row r="88" spans="1:2" ht="14" x14ac:dyDescent="0.15">
      <c r="A88" s="1" t="s">
        <v>88</v>
      </c>
      <c r="B88" s="2">
        <v>16938582.943999998</v>
      </c>
    </row>
    <row r="89" spans="1:2" ht="14" x14ac:dyDescent="0.15">
      <c r="A89" s="1" t="s">
        <v>89</v>
      </c>
      <c r="B89" s="2">
        <v>16770193.631999999</v>
      </c>
    </row>
    <row r="90" spans="1:2" ht="14" x14ac:dyDescent="0.15">
      <c r="A90" s="1" t="s">
        <v>90</v>
      </c>
      <c r="B90" s="2">
        <v>17427703.572999999</v>
      </c>
    </row>
    <row r="91" spans="1:2" ht="14" x14ac:dyDescent="0.15">
      <c r="A91" s="1" t="s">
        <v>91</v>
      </c>
      <c r="B91" s="2">
        <v>17460951.649</v>
      </c>
    </row>
    <row r="92" spans="1:2" ht="14" x14ac:dyDescent="0.15">
      <c r="A92" s="1" t="s">
        <v>92</v>
      </c>
      <c r="B92" s="2">
        <v>18278373.574000001</v>
      </c>
    </row>
    <row r="93" spans="1:2" ht="14" x14ac:dyDescent="0.15">
      <c r="A93" s="1" t="s">
        <v>93</v>
      </c>
      <c r="B93" s="2">
        <v>17779897.476</v>
      </c>
    </row>
    <row r="94" spans="1:2" ht="14" x14ac:dyDescent="0.15">
      <c r="A94" s="1" t="s">
        <v>94</v>
      </c>
      <c r="B94" s="2">
        <v>18501807.175000001</v>
      </c>
    </row>
    <row r="95" spans="1:2" ht="14" x14ac:dyDescent="0.15">
      <c r="A95" s="1" t="s">
        <v>95</v>
      </c>
      <c r="B95" s="2">
        <v>18690046.390999999</v>
      </c>
    </row>
    <row r="96" spans="1:2" ht="14" x14ac:dyDescent="0.15">
      <c r="A96" s="1" t="s">
        <v>96</v>
      </c>
      <c r="B96" s="2">
        <v>19316686.618000001</v>
      </c>
    </row>
    <row r="97" spans="1:2" ht="14" x14ac:dyDescent="0.15">
      <c r="A97" s="1" t="s">
        <v>97</v>
      </c>
      <c r="B97" s="2">
        <v>18972504.405999999</v>
      </c>
    </row>
    <row r="98" spans="1:2" ht="14" x14ac:dyDescent="0.15">
      <c r="A98" s="1" t="s">
        <v>98</v>
      </c>
      <c r="B98" s="2">
        <v>19984444.936999999</v>
      </c>
    </row>
    <row r="99" spans="1:2" ht="14" x14ac:dyDescent="0.15">
      <c r="A99" s="1" t="s">
        <v>99</v>
      </c>
      <c r="B99" s="2">
        <v>20162885.030000001</v>
      </c>
    </row>
    <row r="100" spans="1:2" ht="14" x14ac:dyDescent="0.15">
      <c r="A100" s="1" t="s">
        <v>100</v>
      </c>
      <c r="B100" s="2">
        <v>21396395.111000001</v>
      </c>
    </row>
    <row r="101" spans="1:2" ht="14" x14ac:dyDescent="0.15">
      <c r="A101" s="1" t="s">
        <v>101</v>
      </c>
      <c r="B101" s="2">
        <v>21326071.436000001</v>
      </c>
    </row>
    <row r="102" spans="1:2" ht="14" x14ac:dyDescent="0.15">
      <c r="A102" s="1" t="s">
        <v>102</v>
      </c>
      <c r="B102" s="2">
        <v>21811313.789000001</v>
      </c>
    </row>
    <row r="103" spans="1:2" ht="14" x14ac:dyDescent="0.15">
      <c r="A103" s="1" t="s">
        <v>103</v>
      </c>
      <c r="B103" s="2">
        <v>21725317.592999998</v>
      </c>
    </row>
    <row r="104" spans="1:2" ht="14" x14ac:dyDescent="0.15">
      <c r="A104" s="1" t="s">
        <v>104</v>
      </c>
      <c r="B104" s="2">
        <v>22873967.469999999</v>
      </c>
    </row>
    <row r="105" spans="1:2" ht="14" x14ac:dyDescent="0.15">
      <c r="A105" s="1" t="s">
        <v>105</v>
      </c>
      <c r="B105" s="2">
        <v>22662861.081</v>
      </c>
    </row>
    <row r="106" spans="1:2" ht="14" x14ac:dyDescent="0.15">
      <c r="A106" s="1" t="s">
        <v>106</v>
      </c>
      <c r="B106" s="2">
        <v>23639637.203000002</v>
      </c>
    </row>
    <row r="107" spans="1:2" ht="14" x14ac:dyDescent="0.15">
      <c r="A107" s="1" t="s">
        <v>107</v>
      </c>
      <c r="B107" s="2">
        <v>23392259.221000001</v>
      </c>
    </row>
    <row r="108" spans="1:2" ht="14" x14ac:dyDescent="0.15">
      <c r="A108" s="1" t="s">
        <v>108</v>
      </c>
      <c r="B108" s="2">
        <v>24402803.228</v>
      </c>
    </row>
    <row r="109" spans="1:2" ht="14" x14ac:dyDescent="0.15">
      <c r="A109" s="1" t="s">
        <v>109</v>
      </c>
      <c r="B109" s="2">
        <v>24081793.618000001</v>
      </c>
    </row>
    <row r="110" spans="1:2" ht="14" x14ac:dyDescent="0.15">
      <c r="A110" s="1" t="s">
        <v>110</v>
      </c>
      <c r="B110" s="2">
        <v>24521934.111000001</v>
      </c>
    </row>
    <row r="111" spans="1:2" ht="14" x14ac:dyDescent="0.15">
      <c r="A111" s="1" t="s">
        <v>111</v>
      </c>
      <c r="B111" s="2">
        <v>24289044.982000001</v>
      </c>
    </row>
    <row r="112" spans="1:2" ht="14" x14ac:dyDescent="0.15">
      <c r="A112" s="1" t="s">
        <v>112</v>
      </c>
      <c r="B112" s="2">
        <v>24922697.322000001</v>
      </c>
    </row>
    <row r="113" spans="1:4" ht="14" x14ac:dyDescent="0.15">
      <c r="A113" s="1" t="s">
        <v>113</v>
      </c>
      <c r="B113" s="2">
        <v>24474110.802999999</v>
      </c>
    </row>
    <row r="114" spans="1:4" ht="14" x14ac:dyDescent="0.15">
      <c r="A114" s="1" t="s">
        <v>114</v>
      </c>
      <c r="B114" s="2">
        <v>20015315.410999998</v>
      </c>
    </row>
    <row r="115" spans="1:4" ht="14" x14ac:dyDescent="0.15">
      <c r="A115" s="1" t="s">
        <v>115</v>
      </c>
      <c r="B115" s="2">
        <v>23010748.179000001</v>
      </c>
      <c r="C115" s="6">
        <v>2020</v>
      </c>
      <c r="D115" s="4" t="s">
        <v>122</v>
      </c>
    </row>
    <row r="116" spans="1:4" ht="14" x14ac:dyDescent="0.15">
      <c r="A116" s="1" t="s">
        <v>116</v>
      </c>
      <c r="B116" s="2">
        <v>24794733.800999999</v>
      </c>
      <c r="C116" s="5">
        <f>AVERAGE(B113:B116)</f>
        <v>23073727.048500001</v>
      </c>
      <c r="D116" s="5">
        <f>B116/4</f>
        <v>6198683.4502499998</v>
      </c>
    </row>
    <row r="117" spans="1:4" ht="14" x14ac:dyDescent="0.15">
      <c r="A117" s="1" t="s">
        <v>117</v>
      </c>
      <c r="B117" s="2">
        <v>24907198.238000002</v>
      </c>
    </row>
    <row r="118" spans="1:4" ht="14" x14ac:dyDescent="0.15">
      <c r="A118" s="1" t="s">
        <v>118</v>
      </c>
      <c r="B118" s="2">
        <v>25931369.208999999</v>
      </c>
    </row>
    <row r="120" spans="1:4" x14ac:dyDescent="0.15">
      <c r="A120" t="s">
        <v>119</v>
      </c>
    </row>
    <row r="121" spans="1:4" x14ac:dyDescent="0.15">
      <c r="A121" t="s">
        <v>120</v>
      </c>
    </row>
    <row r="123" spans="1:4" x14ac:dyDescent="0.15">
      <c r="A123" t="s">
        <v>121</v>
      </c>
    </row>
  </sheetData>
  <pageMargins left="0.75" right="0.75" top="1" bottom="1" header="0.5" footer="0.5"/>
  <pageSetup orientation="portrait" horizontalDpi="300" verticalDpi="30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4"/>
  <sheetViews>
    <sheetView topLeftCell="A17" zoomScale="120" zoomScaleNormal="120" workbookViewId="0">
      <pane xSplit="2" ySplit="2" topLeftCell="C19" activePane="bottomRight" state="frozen"/>
      <selection activeCell="A17" sqref="A17"/>
      <selection pane="topRight" activeCell="B17" sqref="B17"/>
      <selection pane="bottomLeft" activeCell="A19" sqref="A19"/>
      <selection pane="bottomRight" activeCell="F19" sqref="F19"/>
    </sheetView>
  </sheetViews>
  <sheetFormatPr baseColWidth="10" defaultColWidth="8.83203125" defaultRowHeight="13" x14ac:dyDescent="0.15"/>
  <cols>
    <col min="2" max="2" width="15" customWidth="1"/>
    <col min="3" max="3" width="21.83203125" customWidth="1"/>
  </cols>
  <sheetData>
    <row r="1" spans="2:7" ht="19" x14ac:dyDescent="0.25">
      <c r="B1" s="7" t="s">
        <v>123</v>
      </c>
    </row>
    <row r="3" spans="2:7" ht="15" x14ac:dyDescent="0.2">
      <c r="B3" s="8" t="s">
        <v>124</v>
      </c>
    </row>
    <row r="4" spans="2:7" ht="15" x14ac:dyDescent="0.2">
      <c r="B4" s="9" t="s">
        <v>125</v>
      </c>
    </row>
    <row r="6" spans="2:7" ht="15" x14ac:dyDescent="0.2">
      <c r="B6" s="8" t="s">
        <v>126</v>
      </c>
    </row>
    <row r="10" spans="2:7" ht="112" x14ac:dyDescent="0.15">
      <c r="B10" s="10" t="s">
        <v>127</v>
      </c>
      <c r="C10" s="11" t="s">
        <v>128</v>
      </c>
    </row>
    <row r="11" spans="2:7" ht="32" x14ac:dyDescent="0.15">
      <c r="B11" s="10" t="s">
        <v>129</v>
      </c>
      <c r="C11" s="12" t="s">
        <v>130</v>
      </c>
    </row>
    <row r="12" spans="2:7" ht="16" x14ac:dyDescent="0.15">
      <c r="B12" s="10" t="s">
        <v>131</v>
      </c>
      <c r="C12" s="12" t="s">
        <v>132</v>
      </c>
    </row>
    <row r="13" spans="2:7" ht="16" x14ac:dyDescent="0.15">
      <c r="B13" s="10" t="s">
        <v>133</v>
      </c>
      <c r="C13" s="12" t="s">
        <v>134</v>
      </c>
    </row>
    <row r="14" spans="2:7" ht="16" x14ac:dyDescent="0.15">
      <c r="B14" s="10" t="s">
        <v>135</v>
      </c>
      <c r="C14" s="12" t="s">
        <v>136</v>
      </c>
    </row>
    <row r="15" spans="2:7" ht="16" x14ac:dyDescent="0.15">
      <c r="B15" s="10" t="s">
        <v>137</v>
      </c>
      <c r="C15" s="12"/>
    </row>
    <row r="16" spans="2:7" ht="16" x14ac:dyDescent="0.15">
      <c r="B16" s="10" t="s">
        <v>138</v>
      </c>
      <c r="C16" s="13"/>
      <c r="G16" s="33"/>
    </row>
    <row r="17" spans="1:7" ht="32" x14ac:dyDescent="0.15">
      <c r="B17" s="10" t="s">
        <v>139</v>
      </c>
      <c r="C17" s="12" t="s">
        <v>140</v>
      </c>
      <c r="G17" s="34" t="s">
        <v>147</v>
      </c>
    </row>
    <row r="18" spans="1:7" ht="16" x14ac:dyDescent="0.15">
      <c r="A18" s="30" t="s">
        <v>143</v>
      </c>
      <c r="B18" s="14" t="s">
        <v>141</v>
      </c>
      <c r="C18" s="15" t="s">
        <v>142</v>
      </c>
      <c r="E18" s="29" t="s">
        <v>143</v>
      </c>
      <c r="G18" s="3" t="s">
        <v>146</v>
      </c>
    </row>
    <row r="19" spans="1:7" ht="15" x14ac:dyDescent="0.15">
      <c r="A19" s="29">
        <v>1</v>
      </c>
      <c r="B19" s="16">
        <v>33970</v>
      </c>
      <c r="C19" s="17">
        <v>3.11</v>
      </c>
      <c r="E19" s="29">
        <v>1</v>
      </c>
      <c r="F19" s="32">
        <v>34029</v>
      </c>
      <c r="G19" s="35">
        <f>AVERAGEIF($A$19:$A$364,$E19,$C$19:$C$364)</f>
        <v>3.1057333333333332</v>
      </c>
    </row>
    <row r="20" spans="1:7" ht="15" x14ac:dyDescent="0.15">
      <c r="A20" s="29">
        <v>1</v>
      </c>
      <c r="B20" s="18">
        <v>34001</v>
      </c>
      <c r="C20" s="17">
        <v>3.0989</v>
      </c>
      <c r="D20" s="31" t="s">
        <v>145</v>
      </c>
      <c r="E20" s="31">
        <f>E19+1</f>
        <v>2</v>
      </c>
      <c r="F20" s="32">
        <v>34121</v>
      </c>
      <c r="G20" s="35">
        <f t="shared" ref="G20:G83" si="0">AVERAGEIF($A$19:$A$364,$E20,$C$19:$C$364)</f>
        <v>3.1131666666666664</v>
      </c>
    </row>
    <row r="21" spans="1:7" ht="15" x14ac:dyDescent="0.15">
      <c r="A21" s="29">
        <v>1</v>
      </c>
      <c r="B21" s="19">
        <v>34029</v>
      </c>
      <c r="C21" s="17">
        <v>3.1082999999999998</v>
      </c>
      <c r="E21" s="31">
        <f t="shared" ref="E21:E84" si="1">E20+1</f>
        <v>3</v>
      </c>
      <c r="F21" s="32">
        <v>34213</v>
      </c>
      <c r="G21" s="35">
        <f t="shared" si="0"/>
        <v>3.1163000000000003</v>
      </c>
    </row>
    <row r="22" spans="1:7" ht="15" x14ac:dyDescent="0.15">
      <c r="A22" s="31">
        <f>A19+1</f>
        <v>2</v>
      </c>
      <c r="B22" s="20">
        <v>34060</v>
      </c>
      <c r="C22" s="17">
        <v>3.0954999999999999</v>
      </c>
      <c r="D22" s="31" t="s">
        <v>144</v>
      </c>
      <c r="E22" s="31">
        <f t="shared" si="1"/>
        <v>4</v>
      </c>
      <c r="F22" s="32">
        <v>34304</v>
      </c>
      <c r="G22" s="35">
        <f t="shared" si="0"/>
        <v>3.1257333333333333</v>
      </c>
    </row>
    <row r="23" spans="1:7" ht="15" x14ac:dyDescent="0.15">
      <c r="A23" s="31">
        <f t="shared" ref="A23:A86" si="2">A20+1</f>
        <v>2</v>
      </c>
      <c r="B23" s="21">
        <v>34090</v>
      </c>
      <c r="C23" s="17">
        <v>3.1227</v>
      </c>
      <c r="E23" s="31">
        <f t="shared" si="1"/>
        <v>5</v>
      </c>
      <c r="F23" s="32">
        <v>34394</v>
      </c>
      <c r="G23" s="35">
        <f t="shared" si="0"/>
        <v>3.1677</v>
      </c>
    </row>
    <row r="24" spans="1:7" ht="15" x14ac:dyDescent="0.15">
      <c r="A24" s="31">
        <f t="shared" si="2"/>
        <v>2</v>
      </c>
      <c r="B24" s="22">
        <v>34121</v>
      </c>
      <c r="C24" s="17">
        <v>3.1213000000000002</v>
      </c>
      <c r="E24" s="31">
        <f t="shared" si="1"/>
        <v>6</v>
      </c>
      <c r="F24" s="32">
        <v>34486</v>
      </c>
      <c r="G24" s="35">
        <f t="shared" si="0"/>
        <v>3.3420999999999998</v>
      </c>
    </row>
    <row r="25" spans="1:7" ht="15" x14ac:dyDescent="0.15">
      <c r="A25" s="31">
        <f t="shared" si="2"/>
        <v>3</v>
      </c>
      <c r="B25" s="23">
        <v>34151</v>
      </c>
      <c r="C25" s="17">
        <v>3.1236000000000002</v>
      </c>
      <c r="E25" s="31">
        <f t="shared" si="1"/>
        <v>7</v>
      </c>
      <c r="F25" s="32">
        <v>34578</v>
      </c>
      <c r="G25" s="35">
        <f t="shared" si="0"/>
        <v>3.3942666666666668</v>
      </c>
    </row>
    <row r="26" spans="1:7" ht="15" x14ac:dyDescent="0.15">
      <c r="A26" s="31">
        <f t="shared" si="2"/>
        <v>3</v>
      </c>
      <c r="B26" s="24">
        <v>34182</v>
      </c>
      <c r="C26" s="17">
        <v>3.1126</v>
      </c>
      <c r="E26" s="31">
        <f t="shared" si="1"/>
        <v>8</v>
      </c>
      <c r="F26" s="32">
        <v>34669</v>
      </c>
      <c r="G26" s="35">
        <f t="shared" si="0"/>
        <v>3.5963999999999996</v>
      </c>
    </row>
    <row r="27" spans="1:7" ht="15" x14ac:dyDescent="0.15">
      <c r="A27" s="31">
        <f t="shared" si="2"/>
        <v>3</v>
      </c>
      <c r="B27" s="25">
        <v>34213</v>
      </c>
      <c r="C27" s="17">
        <v>3.1126999999999998</v>
      </c>
      <c r="E27" s="31">
        <f t="shared" si="1"/>
        <v>9</v>
      </c>
      <c r="F27" s="32">
        <v>34759</v>
      </c>
      <c r="G27" s="35">
        <f t="shared" si="0"/>
        <v>5.9668666666666654</v>
      </c>
    </row>
    <row r="28" spans="1:7" ht="15" x14ac:dyDescent="0.15">
      <c r="A28" s="31">
        <f t="shared" si="2"/>
        <v>4</v>
      </c>
      <c r="B28" s="26">
        <v>34243</v>
      </c>
      <c r="C28" s="17">
        <v>3.1141999999999999</v>
      </c>
      <c r="E28" s="31">
        <f t="shared" si="1"/>
        <v>10</v>
      </c>
      <c r="F28" s="32">
        <v>34851</v>
      </c>
      <c r="G28" s="35">
        <f t="shared" si="0"/>
        <v>6.1618333333333339</v>
      </c>
    </row>
    <row r="29" spans="1:7" ht="15" x14ac:dyDescent="0.15">
      <c r="A29" s="31">
        <f t="shared" si="2"/>
        <v>4</v>
      </c>
      <c r="B29" s="27">
        <v>34274</v>
      </c>
      <c r="C29" s="17">
        <v>3.1553</v>
      </c>
      <c r="E29" s="31">
        <f t="shared" si="1"/>
        <v>11</v>
      </c>
      <c r="F29" s="32">
        <v>34943</v>
      </c>
      <c r="G29" s="35">
        <f t="shared" si="0"/>
        <v>6.2109333333333341</v>
      </c>
    </row>
    <row r="30" spans="1:7" ht="15" x14ac:dyDescent="0.15">
      <c r="A30" s="31">
        <f t="shared" si="2"/>
        <v>4</v>
      </c>
      <c r="B30" s="28">
        <v>34304</v>
      </c>
      <c r="C30" s="17">
        <v>3.1076999999999999</v>
      </c>
      <c r="E30" s="31">
        <f t="shared" si="1"/>
        <v>12</v>
      </c>
      <c r="F30" s="32">
        <v>35034</v>
      </c>
      <c r="G30" s="35">
        <f t="shared" si="0"/>
        <v>7.3364000000000003</v>
      </c>
    </row>
    <row r="31" spans="1:7" ht="15" x14ac:dyDescent="0.15">
      <c r="A31" s="31">
        <f t="shared" si="2"/>
        <v>5</v>
      </c>
      <c r="B31" s="16">
        <v>34335</v>
      </c>
      <c r="C31" s="17">
        <v>3.1074999999999999</v>
      </c>
      <c r="E31" s="31">
        <f t="shared" si="1"/>
        <v>13</v>
      </c>
      <c r="F31" s="32">
        <v>35125</v>
      </c>
      <c r="G31" s="35">
        <f t="shared" si="0"/>
        <v>7.5228999999999999</v>
      </c>
    </row>
    <row r="32" spans="1:7" ht="15" x14ac:dyDescent="0.15">
      <c r="A32" s="31">
        <f t="shared" si="2"/>
        <v>5</v>
      </c>
      <c r="B32" s="18">
        <v>34366</v>
      </c>
      <c r="C32" s="17">
        <v>3.1114999999999999</v>
      </c>
      <c r="E32" s="31">
        <f t="shared" si="1"/>
        <v>14</v>
      </c>
      <c r="F32" s="32">
        <v>35217</v>
      </c>
      <c r="G32" s="35">
        <f t="shared" si="0"/>
        <v>7.4849000000000006</v>
      </c>
    </row>
    <row r="33" spans="1:7" ht="15" x14ac:dyDescent="0.15">
      <c r="A33" s="31">
        <f t="shared" si="2"/>
        <v>5</v>
      </c>
      <c r="B33" s="19">
        <v>34394</v>
      </c>
      <c r="C33" s="17">
        <v>3.2841</v>
      </c>
      <c r="E33" s="31">
        <f t="shared" si="1"/>
        <v>15</v>
      </c>
      <c r="F33" s="32">
        <v>35309</v>
      </c>
      <c r="G33" s="35">
        <f t="shared" si="0"/>
        <v>7.5586999999999991</v>
      </c>
    </row>
    <row r="34" spans="1:7" ht="15" x14ac:dyDescent="0.15">
      <c r="A34" s="31">
        <f t="shared" si="2"/>
        <v>6</v>
      </c>
      <c r="B34" s="20">
        <v>34425</v>
      </c>
      <c r="C34" s="17">
        <v>3.3536000000000001</v>
      </c>
      <c r="E34" s="31">
        <f t="shared" si="1"/>
        <v>16</v>
      </c>
      <c r="F34" s="32">
        <v>35400</v>
      </c>
      <c r="G34" s="35">
        <f t="shared" si="0"/>
        <v>7.8347666666666669</v>
      </c>
    </row>
    <row r="35" spans="1:7" ht="15" x14ac:dyDescent="0.15">
      <c r="A35" s="31">
        <f t="shared" si="2"/>
        <v>6</v>
      </c>
      <c r="B35" s="21">
        <v>34455</v>
      </c>
      <c r="C35" s="17">
        <v>3.3119999999999998</v>
      </c>
      <c r="E35" s="31">
        <f t="shared" si="1"/>
        <v>17</v>
      </c>
      <c r="F35" s="32">
        <v>35490</v>
      </c>
      <c r="G35" s="35">
        <f t="shared" si="0"/>
        <v>7.8640333333333325</v>
      </c>
    </row>
    <row r="36" spans="1:7" ht="15" x14ac:dyDescent="0.15">
      <c r="A36" s="31">
        <f t="shared" si="2"/>
        <v>6</v>
      </c>
      <c r="B36" s="22">
        <v>34486</v>
      </c>
      <c r="C36" s="17">
        <v>3.3607</v>
      </c>
      <c r="E36" s="31">
        <f t="shared" si="1"/>
        <v>18</v>
      </c>
      <c r="F36" s="32">
        <v>35582</v>
      </c>
      <c r="G36" s="35">
        <f t="shared" si="0"/>
        <v>7.9193999999999996</v>
      </c>
    </row>
    <row r="37" spans="1:7" ht="15" x14ac:dyDescent="0.15">
      <c r="A37" s="31">
        <f t="shared" si="2"/>
        <v>7</v>
      </c>
      <c r="B37" s="23">
        <v>34516</v>
      </c>
      <c r="C37" s="17">
        <v>3.4009</v>
      </c>
      <c r="E37" s="31">
        <f t="shared" si="1"/>
        <v>19</v>
      </c>
      <c r="F37" s="32">
        <v>35674</v>
      </c>
      <c r="G37" s="35">
        <f t="shared" si="0"/>
        <v>7.8121999999999998</v>
      </c>
    </row>
    <row r="38" spans="1:7" ht="15" x14ac:dyDescent="0.15">
      <c r="A38" s="31">
        <f t="shared" si="2"/>
        <v>7</v>
      </c>
      <c r="B38" s="24">
        <v>34547</v>
      </c>
      <c r="C38" s="17">
        <v>3.3820999999999999</v>
      </c>
      <c r="E38" s="31">
        <f t="shared" si="1"/>
        <v>20</v>
      </c>
      <c r="F38" s="32">
        <v>35765</v>
      </c>
      <c r="G38" s="35">
        <f t="shared" si="0"/>
        <v>8.0837000000000003</v>
      </c>
    </row>
    <row r="39" spans="1:7" ht="15" x14ac:dyDescent="0.15">
      <c r="A39" s="31">
        <f t="shared" si="2"/>
        <v>7</v>
      </c>
      <c r="B39" s="25">
        <v>34578</v>
      </c>
      <c r="C39" s="17">
        <v>3.3997999999999999</v>
      </c>
      <c r="E39" s="31">
        <f t="shared" si="1"/>
        <v>21</v>
      </c>
      <c r="F39" s="32">
        <v>35855</v>
      </c>
      <c r="G39" s="35">
        <f t="shared" si="0"/>
        <v>8.4289000000000005</v>
      </c>
    </row>
    <row r="40" spans="1:7" ht="15" x14ac:dyDescent="0.15">
      <c r="A40" s="31">
        <f t="shared" si="2"/>
        <v>8</v>
      </c>
      <c r="B40" s="26">
        <v>34608</v>
      </c>
      <c r="C40" s="17">
        <v>3.4157999999999999</v>
      </c>
      <c r="E40" s="31">
        <f t="shared" si="1"/>
        <v>22</v>
      </c>
      <c r="F40" s="32">
        <v>35947</v>
      </c>
      <c r="G40" s="35">
        <f t="shared" si="0"/>
        <v>8.6676666666666673</v>
      </c>
    </row>
    <row r="41" spans="1:7" ht="15" x14ac:dyDescent="0.15">
      <c r="A41" s="31">
        <f t="shared" si="2"/>
        <v>8</v>
      </c>
      <c r="B41" s="27">
        <v>34639</v>
      </c>
      <c r="C41" s="17">
        <v>3.4426000000000001</v>
      </c>
      <c r="E41" s="31">
        <f t="shared" si="1"/>
        <v>23</v>
      </c>
      <c r="F41" s="32">
        <v>36039</v>
      </c>
      <c r="G41" s="35">
        <f t="shared" si="0"/>
        <v>9.4966666666666679</v>
      </c>
    </row>
    <row r="42" spans="1:7" ht="15" x14ac:dyDescent="0.15">
      <c r="A42" s="31">
        <f t="shared" si="2"/>
        <v>8</v>
      </c>
      <c r="B42" s="28">
        <v>34669</v>
      </c>
      <c r="C42" s="17">
        <v>3.9308000000000001</v>
      </c>
      <c r="E42" s="31">
        <f t="shared" si="1"/>
        <v>24</v>
      </c>
      <c r="F42" s="32">
        <v>36130</v>
      </c>
      <c r="G42" s="35">
        <f t="shared" si="0"/>
        <v>10.009166666666667</v>
      </c>
    </row>
    <row r="43" spans="1:7" ht="15" x14ac:dyDescent="0.15">
      <c r="A43" s="31">
        <f t="shared" si="2"/>
        <v>9</v>
      </c>
      <c r="B43" s="16">
        <v>34700</v>
      </c>
      <c r="C43" s="17">
        <v>5.5133000000000001</v>
      </c>
      <c r="E43" s="31">
        <f t="shared" si="1"/>
        <v>25</v>
      </c>
      <c r="F43" s="32">
        <v>36220</v>
      </c>
      <c r="G43" s="35">
        <f t="shared" si="0"/>
        <v>9.9535333333333327</v>
      </c>
    </row>
    <row r="44" spans="1:7" ht="15" x14ac:dyDescent="0.15">
      <c r="A44" s="31">
        <f t="shared" si="2"/>
        <v>9</v>
      </c>
      <c r="B44" s="18">
        <v>34731</v>
      </c>
      <c r="C44" s="17">
        <v>5.6853999999999996</v>
      </c>
      <c r="E44" s="31">
        <f t="shared" si="1"/>
        <v>26</v>
      </c>
      <c r="F44" s="32">
        <v>36312</v>
      </c>
      <c r="G44" s="35">
        <f t="shared" si="0"/>
        <v>9.447633333333334</v>
      </c>
    </row>
    <row r="45" spans="1:7" ht="15" x14ac:dyDescent="0.15">
      <c r="A45" s="31">
        <f t="shared" si="2"/>
        <v>9</v>
      </c>
      <c r="B45" s="19">
        <v>34759</v>
      </c>
      <c r="C45" s="17">
        <v>6.7019000000000002</v>
      </c>
      <c r="E45" s="31">
        <f t="shared" si="1"/>
        <v>27</v>
      </c>
      <c r="F45" s="32">
        <v>36404</v>
      </c>
      <c r="G45" s="35">
        <f t="shared" si="0"/>
        <v>9.3660333333333341</v>
      </c>
    </row>
    <row r="46" spans="1:7" ht="15" x14ac:dyDescent="0.15">
      <c r="A46" s="31">
        <f t="shared" si="2"/>
        <v>10</v>
      </c>
      <c r="B46" s="20">
        <v>34790</v>
      </c>
      <c r="C46" s="17">
        <v>6.2995999999999999</v>
      </c>
      <c r="E46" s="31">
        <f t="shared" si="1"/>
        <v>28</v>
      </c>
      <c r="F46" s="32">
        <v>36495</v>
      </c>
      <c r="G46" s="35">
        <f t="shared" si="0"/>
        <v>9.4634666666666671</v>
      </c>
    </row>
    <row r="47" spans="1:7" ht="15" x14ac:dyDescent="0.15">
      <c r="A47" s="31">
        <f t="shared" si="2"/>
        <v>10</v>
      </c>
      <c r="B47" s="21">
        <v>34820</v>
      </c>
      <c r="C47" s="17">
        <v>5.9626999999999999</v>
      </c>
      <c r="E47" s="31">
        <f t="shared" si="1"/>
        <v>29</v>
      </c>
      <c r="F47" s="32">
        <v>36586</v>
      </c>
      <c r="G47" s="35">
        <f t="shared" si="0"/>
        <v>9.4001999999999999</v>
      </c>
    </row>
    <row r="48" spans="1:7" ht="15" x14ac:dyDescent="0.15">
      <c r="A48" s="31">
        <f t="shared" si="2"/>
        <v>10</v>
      </c>
      <c r="B48" s="22">
        <v>34851</v>
      </c>
      <c r="C48" s="17">
        <v>6.2232000000000003</v>
      </c>
      <c r="E48" s="31">
        <f t="shared" si="1"/>
        <v>30</v>
      </c>
      <c r="F48" s="32">
        <v>36678</v>
      </c>
      <c r="G48" s="35">
        <f t="shared" si="0"/>
        <v>9.5785333333333345</v>
      </c>
    </row>
    <row r="49" spans="1:7" ht="15" x14ac:dyDescent="0.15">
      <c r="A49" s="31">
        <f t="shared" si="2"/>
        <v>11</v>
      </c>
      <c r="B49" s="23">
        <v>34881</v>
      </c>
      <c r="C49" s="17">
        <v>6.1394000000000002</v>
      </c>
      <c r="E49" s="31">
        <f t="shared" si="1"/>
        <v>31</v>
      </c>
      <c r="F49" s="32">
        <v>36770</v>
      </c>
      <c r="G49" s="35">
        <f t="shared" si="0"/>
        <v>9.3486999999999991</v>
      </c>
    </row>
    <row r="50" spans="1:7" ht="15" x14ac:dyDescent="0.15">
      <c r="A50" s="31">
        <f t="shared" si="2"/>
        <v>11</v>
      </c>
      <c r="B50" s="24">
        <v>34912</v>
      </c>
      <c r="C50" s="17">
        <v>6.1909000000000001</v>
      </c>
      <c r="E50" s="31">
        <f t="shared" si="1"/>
        <v>32</v>
      </c>
      <c r="F50" s="32">
        <v>36861</v>
      </c>
      <c r="G50" s="35">
        <f t="shared" si="0"/>
        <v>9.4992333333333345</v>
      </c>
    </row>
    <row r="51" spans="1:7" ht="15" x14ac:dyDescent="0.15">
      <c r="A51" s="31">
        <f t="shared" si="2"/>
        <v>11</v>
      </c>
      <c r="B51" s="25">
        <v>34943</v>
      </c>
      <c r="C51" s="17">
        <v>6.3025000000000002</v>
      </c>
      <c r="E51" s="31">
        <f t="shared" si="1"/>
        <v>33</v>
      </c>
      <c r="F51" s="32">
        <v>36951</v>
      </c>
      <c r="G51" s="35">
        <f t="shared" si="0"/>
        <v>9.6938999999999993</v>
      </c>
    </row>
    <row r="52" spans="1:7" ht="15" x14ac:dyDescent="0.15">
      <c r="A52" s="31">
        <f t="shared" si="2"/>
        <v>12</v>
      </c>
      <c r="B52" s="26">
        <v>34973</v>
      </c>
      <c r="C52" s="17">
        <v>6.6910999999999996</v>
      </c>
      <c r="E52" s="31">
        <f t="shared" si="1"/>
        <v>34</v>
      </c>
      <c r="F52" s="32">
        <v>37043</v>
      </c>
      <c r="G52" s="35">
        <f t="shared" si="0"/>
        <v>9.1835666666666658</v>
      </c>
    </row>
    <row r="53" spans="1:7" ht="15" x14ac:dyDescent="0.15">
      <c r="A53" s="31">
        <f t="shared" si="2"/>
        <v>12</v>
      </c>
      <c r="B53" s="27">
        <v>35004</v>
      </c>
      <c r="C53" s="17">
        <v>7.6584000000000003</v>
      </c>
      <c r="E53" s="31">
        <f t="shared" si="1"/>
        <v>35</v>
      </c>
      <c r="F53" s="32">
        <v>37135</v>
      </c>
      <c r="G53" s="35">
        <f t="shared" si="0"/>
        <v>9.2371333333333325</v>
      </c>
    </row>
    <row r="54" spans="1:7" ht="15" x14ac:dyDescent="0.15">
      <c r="A54" s="31">
        <f t="shared" si="2"/>
        <v>12</v>
      </c>
      <c r="B54" s="28">
        <v>35034</v>
      </c>
      <c r="C54" s="17">
        <v>7.6597</v>
      </c>
      <c r="E54" s="31">
        <f t="shared" si="1"/>
        <v>36</v>
      </c>
      <c r="F54" s="32">
        <v>37226</v>
      </c>
      <c r="G54" s="35">
        <f t="shared" si="0"/>
        <v>9.2415666666666656</v>
      </c>
    </row>
    <row r="55" spans="1:7" ht="15" x14ac:dyDescent="0.15">
      <c r="A55" s="31">
        <f t="shared" si="2"/>
        <v>13</v>
      </c>
      <c r="B55" s="16">
        <v>35065</v>
      </c>
      <c r="C55" s="17">
        <v>7.476</v>
      </c>
      <c r="E55" s="31">
        <f t="shared" si="1"/>
        <v>37</v>
      </c>
      <c r="F55" s="32">
        <v>37316</v>
      </c>
      <c r="G55" s="35">
        <f t="shared" si="0"/>
        <v>9.1107000000000014</v>
      </c>
    </row>
    <row r="56" spans="1:7" ht="15" x14ac:dyDescent="0.15">
      <c r="A56" s="31">
        <f t="shared" si="2"/>
        <v>13</v>
      </c>
      <c r="B56" s="18">
        <v>35096</v>
      </c>
      <c r="C56" s="17">
        <v>7.524</v>
      </c>
      <c r="E56" s="31">
        <f t="shared" si="1"/>
        <v>38</v>
      </c>
      <c r="F56" s="32">
        <v>37408</v>
      </c>
      <c r="G56" s="35">
        <f t="shared" si="0"/>
        <v>9.4824333333333328</v>
      </c>
    </row>
    <row r="57" spans="1:7" ht="15" x14ac:dyDescent="0.15">
      <c r="A57" s="31">
        <f t="shared" si="2"/>
        <v>13</v>
      </c>
      <c r="B57" s="19">
        <v>35125</v>
      </c>
      <c r="C57" s="17">
        <v>7.5686999999999998</v>
      </c>
      <c r="E57" s="31">
        <f t="shared" si="1"/>
        <v>39</v>
      </c>
      <c r="F57" s="32">
        <v>37500</v>
      </c>
      <c r="G57" s="35">
        <f t="shared" si="0"/>
        <v>9.8972666666666669</v>
      </c>
    </row>
    <row r="58" spans="1:7" ht="15" x14ac:dyDescent="0.15">
      <c r="A58" s="31">
        <f t="shared" si="2"/>
        <v>14</v>
      </c>
      <c r="B58" s="20">
        <v>35156</v>
      </c>
      <c r="C58" s="17">
        <v>7.4617000000000004</v>
      </c>
      <c r="E58" s="31">
        <f t="shared" si="1"/>
        <v>40</v>
      </c>
      <c r="F58" s="32">
        <v>37591</v>
      </c>
      <c r="G58" s="35">
        <f t="shared" si="0"/>
        <v>10.172466666666667</v>
      </c>
    </row>
    <row r="59" spans="1:7" ht="15" x14ac:dyDescent="0.15">
      <c r="A59" s="31">
        <f t="shared" si="2"/>
        <v>14</v>
      </c>
      <c r="B59" s="21">
        <v>35186</v>
      </c>
      <c r="C59" s="17">
        <v>7.4325999999999999</v>
      </c>
      <c r="E59" s="31">
        <f t="shared" si="1"/>
        <v>41</v>
      </c>
      <c r="F59" s="32">
        <v>37681</v>
      </c>
      <c r="G59" s="35">
        <f t="shared" si="0"/>
        <v>10.823300000000001</v>
      </c>
    </row>
    <row r="60" spans="1:7" ht="15" x14ac:dyDescent="0.15">
      <c r="A60" s="31">
        <f t="shared" si="2"/>
        <v>14</v>
      </c>
      <c r="B60" s="22">
        <v>35217</v>
      </c>
      <c r="C60" s="17">
        <v>7.5603999999999996</v>
      </c>
      <c r="E60" s="31">
        <f t="shared" si="1"/>
        <v>42</v>
      </c>
      <c r="F60" s="32">
        <v>37773</v>
      </c>
      <c r="G60" s="35">
        <f t="shared" si="0"/>
        <v>10.449199999999999</v>
      </c>
    </row>
    <row r="61" spans="1:7" ht="15" x14ac:dyDescent="0.15">
      <c r="A61" s="31">
        <f t="shared" si="2"/>
        <v>15</v>
      </c>
      <c r="B61" s="23">
        <v>35247</v>
      </c>
      <c r="C61" s="17">
        <v>7.6205999999999996</v>
      </c>
      <c r="E61" s="31">
        <f t="shared" si="1"/>
        <v>43</v>
      </c>
      <c r="F61" s="32">
        <v>37865</v>
      </c>
      <c r="G61" s="35">
        <f t="shared" si="0"/>
        <v>10.7194</v>
      </c>
    </row>
    <row r="62" spans="1:7" ht="15" x14ac:dyDescent="0.15">
      <c r="A62" s="31">
        <f t="shared" si="2"/>
        <v>15</v>
      </c>
      <c r="B62" s="24">
        <v>35278</v>
      </c>
      <c r="C62" s="17">
        <v>7.5114999999999998</v>
      </c>
      <c r="E62" s="31">
        <f t="shared" si="1"/>
        <v>44</v>
      </c>
      <c r="F62" s="32">
        <v>37956</v>
      </c>
      <c r="G62" s="35">
        <f t="shared" si="0"/>
        <v>11.189466666666666</v>
      </c>
    </row>
    <row r="63" spans="1:7" ht="15" x14ac:dyDescent="0.15">
      <c r="A63" s="31">
        <f t="shared" si="2"/>
        <v>15</v>
      </c>
      <c r="B63" s="25">
        <v>35309</v>
      </c>
      <c r="C63" s="17">
        <v>7.5439999999999996</v>
      </c>
      <c r="E63" s="31">
        <f t="shared" si="1"/>
        <v>45</v>
      </c>
      <c r="F63" s="32">
        <v>38047</v>
      </c>
      <c r="G63" s="35">
        <f t="shared" si="0"/>
        <v>10.979566666666665</v>
      </c>
    </row>
    <row r="64" spans="1:7" ht="15" x14ac:dyDescent="0.15">
      <c r="A64" s="31">
        <f t="shared" si="2"/>
        <v>16</v>
      </c>
      <c r="B64" s="26">
        <v>35339</v>
      </c>
      <c r="C64" s="17">
        <v>7.7263000000000002</v>
      </c>
      <c r="E64" s="31">
        <f t="shared" si="1"/>
        <v>46</v>
      </c>
      <c r="F64" s="32">
        <v>38139</v>
      </c>
      <c r="G64" s="35">
        <f t="shared" si="0"/>
        <v>11.392300000000001</v>
      </c>
    </row>
    <row r="65" spans="1:7" ht="15" x14ac:dyDescent="0.15">
      <c r="A65" s="31">
        <f t="shared" si="2"/>
        <v>16</v>
      </c>
      <c r="B65" s="27">
        <v>35370</v>
      </c>
      <c r="C65" s="17">
        <v>7.9059999999999997</v>
      </c>
      <c r="E65" s="31">
        <f t="shared" si="1"/>
        <v>47</v>
      </c>
      <c r="F65" s="32">
        <v>38231</v>
      </c>
      <c r="G65" s="35">
        <f t="shared" si="0"/>
        <v>11.448066666666668</v>
      </c>
    </row>
    <row r="66" spans="1:7" ht="15" x14ac:dyDescent="0.15">
      <c r="A66" s="31">
        <f t="shared" si="2"/>
        <v>16</v>
      </c>
      <c r="B66" s="28">
        <v>35400</v>
      </c>
      <c r="C66" s="17">
        <v>7.8719999999999999</v>
      </c>
      <c r="E66" s="31">
        <f t="shared" si="1"/>
        <v>48</v>
      </c>
      <c r="F66" s="32">
        <v>38322</v>
      </c>
      <c r="G66" s="35">
        <f t="shared" si="0"/>
        <v>11.323500000000001</v>
      </c>
    </row>
    <row r="67" spans="1:7" ht="15" x14ac:dyDescent="0.15">
      <c r="A67" s="31">
        <f t="shared" si="2"/>
        <v>17</v>
      </c>
      <c r="B67" s="16">
        <v>35431</v>
      </c>
      <c r="C67" s="17">
        <v>7.8270999999999997</v>
      </c>
      <c r="E67" s="31">
        <f t="shared" si="1"/>
        <v>49</v>
      </c>
      <c r="F67" s="32">
        <v>38412</v>
      </c>
      <c r="G67" s="35">
        <f t="shared" si="0"/>
        <v>11.180033333333332</v>
      </c>
    </row>
    <row r="68" spans="1:7" ht="15" x14ac:dyDescent="0.15">
      <c r="A68" s="31">
        <f t="shared" si="2"/>
        <v>17</v>
      </c>
      <c r="B68" s="18">
        <v>35462</v>
      </c>
      <c r="C68" s="17">
        <v>7.8003</v>
      </c>
      <c r="E68" s="31">
        <f t="shared" si="1"/>
        <v>50</v>
      </c>
      <c r="F68" s="32">
        <v>38504</v>
      </c>
      <c r="G68" s="35">
        <f t="shared" si="0"/>
        <v>10.970800000000002</v>
      </c>
    </row>
    <row r="69" spans="1:7" ht="15" x14ac:dyDescent="0.15">
      <c r="A69" s="31">
        <f t="shared" si="2"/>
        <v>17</v>
      </c>
      <c r="B69" s="19">
        <v>35490</v>
      </c>
      <c r="C69" s="17">
        <v>7.9646999999999997</v>
      </c>
      <c r="E69" s="31">
        <f t="shared" si="1"/>
        <v>51</v>
      </c>
      <c r="F69" s="32">
        <v>38596</v>
      </c>
      <c r="G69" s="35">
        <f t="shared" si="0"/>
        <v>10.714599999999999</v>
      </c>
    </row>
    <row r="70" spans="1:7" ht="15" x14ac:dyDescent="0.15">
      <c r="A70" s="31">
        <f t="shared" si="2"/>
        <v>18</v>
      </c>
      <c r="B70" s="20">
        <v>35521</v>
      </c>
      <c r="C70" s="17">
        <v>7.9074</v>
      </c>
      <c r="E70" s="31">
        <f t="shared" si="1"/>
        <v>52</v>
      </c>
      <c r="F70" s="32">
        <v>38687</v>
      </c>
      <c r="G70" s="35">
        <f t="shared" si="0"/>
        <v>10.710133333333333</v>
      </c>
    </row>
    <row r="71" spans="1:7" ht="15" x14ac:dyDescent="0.15">
      <c r="A71" s="31">
        <f t="shared" si="2"/>
        <v>18</v>
      </c>
      <c r="B71" s="21">
        <v>35551</v>
      </c>
      <c r="C71" s="17">
        <v>7.9005999999999998</v>
      </c>
      <c r="E71" s="31">
        <f t="shared" si="1"/>
        <v>53</v>
      </c>
      <c r="F71" s="32">
        <v>38777</v>
      </c>
      <c r="G71" s="35">
        <f t="shared" si="0"/>
        <v>10.592366666666667</v>
      </c>
    </row>
    <row r="72" spans="1:7" ht="15" x14ac:dyDescent="0.15">
      <c r="A72" s="31">
        <f t="shared" si="2"/>
        <v>18</v>
      </c>
      <c r="B72" s="22">
        <v>35582</v>
      </c>
      <c r="C72" s="17">
        <v>7.9501999999999997</v>
      </c>
      <c r="E72" s="31">
        <f t="shared" si="1"/>
        <v>54</v>
      </c>
      <c r="F72" s="32">
        <v>38869</v>
      </c>
      <c r="G72" s="35">
        <f t="shared" si="0"/>
        <v>11.175233333333333</v>
      </c>
    </row>
    <row r="73" spans="1:7" ht="15" x14ac:dyDescent="0.15">
      <c r="A73" s="31">
        <f t="shared" si="2"/>
        <v>19</v>
      </c>
      <c r="B73" s="23">
        <v>35612</v>
      </c>
      <c r="C73" s="17">
        <v>7.8733000000000004</v>
      </c>
      <c r="E73" s="31">
        <f t="shared" si="1"/>
        <v>55</v>
      </c>
      <c r="F73" s="32">
        <v>38961</v>
      </c>
      <c r="G73" s="35">
        <f t="shared" si="0"/>
        <v>10.947699999999999</v>
      </c>
    </row>
    <row r="74" spans="1:7" ht="15" x14ac:dyDescent="0.15">
      <c r="A74" s="31">
        <f t="shared" si="2"/>
        <v>19</v>
      </c>
      <c r="B74" s="24">
        <v>35643</v>
      </c>
      <c r="C74" s="17">
        <v>7.7827999999999999</v>
      </c>
      <c r="E74" s="31">
        <f t="shared" si="1"/>
        <v>56</v>
      </c>
      <c r="F74" s="32">
        <v>39052</v>
      </c>
      <c r="G74" s="35">
        <f t="shared" si="0"/>
        <v>10.887566666666666</v>
      </c>
    </row>
    <row r="75" spans="1:7" ht="15" x14ac:dyDescent="0.15">
      <c r="A75" s="31">
        <f t="shared" si="2"/>
        <v>19</v>
      </c>
      <c r="B75" s="25">
        <v>35674</v>
      </c>
      <c r="C75" s="17">
        <v>7.7805</v>
      </c>
      <c r="E75" s="31">
        <f t="shared" si="1"/>
        <v>57</v>
      </c>
      <c r="F75" s="32">
        <v>39142</v>
      </c>
      <c r="G75" s="35">
        <f t="shared" si="0"/>
        <v>11.0222</v>
      </c>
    </row>
    <row r="76" spans="1:7" ht="15" x14ac:dyDescent="0.15">
      <c r="A76" s="31">
        <f t="shared" si="2"/>
        <v>20</v>
      </c>
      <c r="B76" s="26">
        <v>35704</v>
      </c>
      <c r="C76" s="17">
        <v>7.8602999999999996</v>
      </c>
      <c r="E76" s="31">
        <f t="shared" si="1"/>
        <v>58</v>
      </c>
      <c r="F76" s="32">
        <v>39234</v>
      </c>
      <c r="G76" s="35">
        <f t="shared" si="0"/>
        <v>10.877433333333334</v>
      </c>
    </row>
    <row r="77" spans="1:7" ht="15" x14ac:dyDescent="0.15">
      <c r="A77" s="31">
        <f t="shared" si="2"/>
        <v>20</v>
      </c>
      <c r="B77" s="27">
        <v>35735</v>
      </c>
      <c r="C77" s="17">
        <v>8.2689000000000004</v>
      </c>
      <c r="E77" s="31">
        <f t="shared" si="1"/>
        <v>59</v>
      </c>
      <c r="F77" s="32">
        <v>39326</v>
      </c>
      <c r="G77" s="35">
        <f t="shared" si="0"/>
        <v>10.962666666666665</v>
      </c>
    </row>
    <row r="78" spans="1:7" ht="15" x14ac:dyDescent="0.15">
      <c r="A78" s="31">
        <f t="shared" si="2"/>
        <v>20</v>
      </c>
      <c r="B78" s="28">
        <v>35765</v>
      </c>
      <c r="C78" s="17">
        <v>8.1219000000000001</v>
      </c>
      <c r="E78" s="31">
        <f t="shared" si="1"/>
        <v>60</v>
      </c>
      <c r="F78" s="32">
        <v>39417</v>
      </c>
      <c r="G78" s="35">
        <f t="shared" si="0"/>
        <v>10.852699999999999</v>
      </c>
    </row>
    <row r="79" spans="1:7" ht="15" x14ac:dyDescent="0.15">
      <c r="A79" s="31">
        <f t="shared" si="2"/>
        <v>21</v>
      </c>
      <c r="B79" s="16">
        <v>35796</v>
      </c>
      <c r="C79" s="17">
        <v>8.2177000000000007</v>
      </c>
      <c r="E79" s="31">
        <f t="shared" si="1"/>
        <v>61</v>
      </c>
      <c r="F79" s="32">
        <v>39508</v>
      </c>
      <c r="G79" s="35">
        <f t="shared" si="0"/>
        <v>10.8026</v>
      </c>
    </row>
    <row r="80" spans="1:7" ht="15" x14ac:dyDescent="0.15">
      <c r="A80" s="31">
        <f t="shared" si="2"/>
        <v>21</v>
      </c>
      <c r="B80" s="18">
        <v>35827</v>
      </c>
      <c r="C80" s="17">
        <v>8.5014000000000003</v>
      </c>
      <c r="E80" s="31">
        <f t="shared" si="1"/>
        <v>62</v>
      </c>
      <c r="F80" s="32">
        <v>39600</v>
      </c>
      <c r="G80" s="35">
        <f t="shared" si="0"/>
        <v>10.426600000000001</v>
      </c>
    </row>
    <row r="81" spans="1:7" ht="15" x14ac:dyDescent="0.15">
      <c r="A81" s="31">
        <f t="shared" si="2"/>
        <v>21</v>
      </c>
      <c r="B81" s="19">
        <v>35855</v>
      </c>
      <c r="C81" s="17">
        <v>8.5676000000000005</v>
      </c>
      <c r="E81" s="31">
        <f t="shared" si="1"/>
        <v>63</v>
      </c>
      <c r="F81" s="32">
        <v>39692</v>
      </c>
      <c r="G81" s="35">
        <f t="shared" si="0"/>
        <v>10.322900000000002</v>
      </c>
    </row>
    <row r="82" spans="1:7" ht="15" x14ac:dyDescent="0.15">
      <c r="A82" s="31">
        <f t="shared" si="2"/>
        <v>22</v>
      </c>
      <c r="B82" s="20">
        <v>35886</v>
      </c>
      <c r="C82" s="17">
        <v>8.4964999999999993</v>
      </c>
      <c r="E82" s="31">
        <f t="shared" si="1"/>
        <v>64</v>
      </c>
      <c r="F82" s="32">
        <v>39783</v>
      </c>
      <c r="G82" s="35">
        <f t="shared" si="0"/>
        <v>13.055999999999999</v>
      </c>
    </row>
    <row r="83" spans="1:7" ht="15" x14ac:dyDescent="0.15">
      <c r="A83" s="31">
        <f t="shared" si="2"/>
        <v>22</v>
      </c>
      <c r="B83" s="21">
        <v>35916</v>
      </c>
      <c r="C83" s="17">
        <v>8.5934000000000008</v>
      </c>
      <c r="E83" s="31">
        <f t="shared" si="1"/>
        <v>65</v>
      </c>
      <c r="F83" s="32">
        <v>39873</v>
      </c>
      <c r="G83" s="35">
        <f t="shared" si="0"/>
        <v>14.386066666666666</v>
      </c>
    </row>
    <row r="84" spans="1:7" ht="15" x14ac:dyDescent="0.15">
      <c r="A84" s="31">
        <f t="shared" si="2"/>
        <v>22</v>
      </c>
      <c r="B84" s="22">
        <v>35947</v>
      </c>
      <c r="C84" s="17">
        <v>8.9131</v>
      </c>
      <c r="E84" s="31">
        <f t="shared" si="1"/>
        <v>66</v>
      </c>
      <c r="F84" s="32">
        <v>39965</v>
      </c>
      <c r="G84" s="35">
        <f t="shared" ref="G84:G147" si="3">AVERAGEIF($A$19:$A$364,$E84,$C$19:$C$364)</f>
        <v>13.313533333333334</v>
      </c>
    </row>
    <row r="85" spans="1:7" ht="15" x14ac:dyDescent="0.15">
      <c r="A85" s="31">
        <f t="shared" si="2"/>
        <v>23</v>
      </c>
      <c r="B85" s="23">
        <v>35977</v>
      </c>
      <c r="C85" s="17">
        <v>8.8960000000000008</v>
      </c>
      <c r="E85" s="31">
        <f t="shared" ref="E85:E148" si="4">E84+1</f>
        <v>67</v>
      </c>
      <c r="F85" s="32">
        <v>40057</v>
      </c>
      <c r="G85" s="35">
        <f t="shared" si="3"/>
        <v>13.264866666666665</v>
      </c>
    </row>
    <row r="86" spans="1:7" ht="15" x14ac:dyDescent="0.15">
      <c r="A86" s="31">
        <f t="shared" si="2"/>
        <v>23</v>
      </c>
      <c r="B86" s="24">
        <v>36008</v>
      </c>
      <c r="C86" s="17">
        <v>9.3633000000000006</v>
      </c>
      <c r="E86" s="31">
        <f t="shared" si="4"/>
        <v>68</v>
      </c>
      <c r="F86" s="32">
        <v>40148</v>
      </c>
      <c r="G86" s="35">
        <f t="shared" si="3"/>
        <v>13.066066666666666</v>
      </c>
    </row>
    <row r="87" spans="1:7" ht="15" x14ac:dyDescent="0.15">
      <c r="A87" s="31">
        <f t="shared" ref="A87:A150" si="5">A84+1</f>
        <v>23</v>
      </c>
      <c r="B87" s="25">
        <v>36039</v>
      </c>
      <c r="C87" s="17">
        <v>10.230700000000001</v>
      </c>
      <c r="E87" s="31">
        <f t="shared" si="4"/>
        <v>69</v>
      </c>
      <c r="F87" s="32">
        <v>40238</v>
      </c>
      <c r="G87" s="35">
        <f t="shared" si="3"/>
        <v>12.772666666666666</v>
      </c>
    </row>
    <row r="88" spans="1:7" ht="15" x14ac:dyDescent="0.15">
      <c r="A88" s="31">
        <f t="shared" si="5"/>
        <v>24</v>
      </c>
      <c r="B88" s="26">
        <v>36069</v>
      </c>
      <c r="C88" s="17">
        <v>10.153600000000001</v>
      </c>
      <c r="E88" s="31">
        <f t="shared" si="4"/>
        <v>70</v>
      </c>
      <c r="F88" s="32">
        <v>40330</v>
      </c>
      <c r="G88" s="35">
        <f t="shared" si="3"/>
        <v>12.564100000000002</v>
      </c>
    </row>
    <row r="89" spans="1:7" ht="15" x14ac:dyDescent="0.15">
      <c r="A89" s="31">
        <f t="shared" si="5"/>
        <v>24</v>
      </c>
      <c r="B89" s="27">
        <v>36100</v>
      </c>
      <c r="C89" s="17">
        <v>9.9681999999999995</v>
      </c>
      <c r="E89" s="31">
        <f t="shared" si="4"/>
        <v>71</v>
      </c>
      <c r="F89" s="32">
        <v>40422</v>
      </c>
      <c r="G89" s="35">
        <f t="shared" si="3"/>
        <v>12.796033333333334</v>
      </c>
    </row>
    <row r="90" spans="1:7" ht="15" x14ac:dyDescent="0.15">
      <c r="A90" s="31">
        <f t="shared" si="5"/>
        <v>24</v>
      </c>
      <c r="B90" s="28">
        <v>36130</v>
      </c>
      <c r="C90" s="17">
        <v>9.9056999999999995</v>
      </c>
      <c r="E90" s="31">
        <f t="shared" si="4"/>
        <v>72</v>
      </c>
      <c r="F90" s="32">
        <v>40513</v>
      </c>
      <c r="G90" s="35">
        <f t="shared" si="3"/>
        <v>12.388333333333334</v>
      </c>
    </row>
    <row r="91" spans="1:7" ht="15" x14ac:dyDescent="0.15">
      <c r="A91" s="31">
        <f t="shared" si="5"/>
        <v>25</v>
      </c>
      <c r="B91" s="16">
        <v>36161</v>
      </c>
      <c r="C91" s="17">
        <v>10.1351</v>
      </c>
      <c r="E91" s="31">
        <f t="shared" si="4"/>
        <v>73</v>
      </c>
      <c r="F91" s="32">
        <v>40603</v>
      </c>
      <c r="G91" s="35">
        <f t="shared" si="3"/>
        <v>12.065100000000001</v>
      </c>
    </row>
    <row r="92" spans="1:7" ht="15" x14ac:dyDescent="0.15">
      <c r="A92" s="31">
        <f t="shared" si="5"/>
        <v>25</v>
      </c>
      <c r="B92" s="18">
        <v>36192</v>
      </c>
      <c r="C92" s="17">
        <v>9.9939</v>
      </c>
      <c r="E92" s="31">
        <f t="shared" si="4"/>
        <v>74</v>
      </c>
      <c r="F92" s="32">
        <v>40695</v>
      </c>
      <c r="G92" s="35">
        <f t="shared" si="3"/>
        <v>11.725900000000001</v>
      </c>
    </row>
    <row r="93" spans="1:7" ht="15" x14ac:dyDescent="0.15">
      <c r="A93" s="31">
        <f t="shared" si="5"/>
        <v>25</v>
      </c>
      <c r="B93" s="19">
        <v>36220</v>
      </c>
      <c r="C93" s="17">
        <v>9.7316000000000003</v>
      </c>
      <c r="E93" s="31">
        <f t="shared" si="4"/>
        <v>75</v>
      </c>
      <c r="F93" s="32">
        <v>40787</v>
      </c>
      <c r="G93" s="35">
        <f t="shared" si="3"/>
        <v>12.316333333333333</v>
      </c>
    </row>
    <row r="94" spans="1:7" ht="15" x14ac:dyDescent="0.15">
      <c r="A94" s="31">
        <f t="shared" si="5"/>
        <v>26</v>
      </c>
      <c r="B94" s="20">
        <v>36251</v>
      </c>
      <c r="C94" s="17">
        <v>9.4184999999999999</v>
      </c>
      <c r="E94" s="31">
        <f t="shared" si="4"/>
        <v>76</v>
      </c>
      <c r="F94" s="32">
        <v>40878</v>
      </c>
      <c r="G94" s="35">
        <f t="shared" si="3"/>
        <v>13.634399999999999</v>
      </c>
    </row>
    <row r="95" spans="1:7" ht="15" x14ac:dyDescent="0.15">
      <c r="A95" s="31">
        <f t="shared" si="5"/>
        <v>26</v>
      </c>
      <c r="B95" s="21">
        <v>36281</v>
      </c>
      <c r="C95" s="17">
        <v>9.4105000000000008</v>
      </c>
      <c r="E95" s="31">
        <f t="shared" si="4"/>
        <v>77</v>
      </c>
      <c r="F95" s="32">
        <v>40969</v>
      </c>
      <c r="G95" s="35">
        <f t="shared" si="3"/>
        <v>12.985866666666666</v>
      </c>
    </row>
    <row r="96" spans="1:7" ht="15" x14ac:dyDescent="0.15">
      <c r="A96" s="31">
        <f t="shared" si="5"/>
        <v>26</v>
      </c>
      <c r="B96" s="22">
        <v>36312</v>
      </c>
      <c r="C96" s="17">
        <v>9.5138999999999996</v>
      </c>
      <c r="E96" s="31">
        <f t="shared" si="4"/>
        <v>78</v>
      </c>
      <c r="F96" s="32">
        <v>41061</v>
      </c>
      <c r="G96" s="35">
        <f t="shared" si="3"/>
        <v>13.550766666666666</v>
      </c>
    </row>
    <row r="97" spans="1:7" ht="15" x14ac:dyDescent="0.15">
      <c r="A97" s="31">
        <f t="shared" si="5"/>
        <v>27</v>
      </c>
      <c r="B97" s="23">
        <v>36342</v>
      </c>
      <c r="C97" s="17">
        <v>9.3657000000000004</v>
      </c>
      <c r="E97" s="31">
        <f t="shared" si="4"/>
        <v>79</v>
      </c>
      <c r="F97" s="32">
        <v>41153</v>
      </c>
      <c r="G97" s="35">
        <f t="shared" si="3"/>
        <v>13.163333333333332</v>
      </c>
    </row>
    <row r="98" spans="1:7" ht="15" x14ac:dyDescent="0.15">
      <c r="A98" s="31">
        <f t="shared" si="5"/>
        <v>27</v>
      </c>
      <c r="B98" s="24">
        <v>36373</v>
      </c>
      <c r="C98" s="17">
        <v>9.3965999999999994</v>
      </c>
      <c r="E98" s="31">
        <f t="shared" si="4"/>
        <v>80</v>
      </c>
      <c r="F98" s="32">
        <v>41244</v>
      </c>
      <c r="G98" s="35">
        <f t="shared" si="3"/>
        <v>12.945366666666667</v>
      </c>
    </row>
    <row r="99" spans="1:7" ht="15" x14ac:dyDescent="0.15">
      <c r="A99" s="31">
        <f t="shared" si="5"/>
        <v>27</v>
      </c>
      <c r="B99" s="25">
        <v>36404</v>
      </c>
      <c r="C99" s="17">
        <v>9.3358000000000008</v>
      </c>
      <c r="E99" s="31">
        <f t="shared" si="4"/>
        <v>81</v>
      </c>
      <c r="F99" s="32">
        <v>41334</v>
      </c>
      <c r="G99" s="35">
        <f t="shared" si="3"/>
        <v>12.648866666666668</v>
      </c>
    </row>
    <row r="100" spans="1:7" ht="15" x14ac:dyDescent="0.15">
      <c r="A100" s="31">
        <f t="shared" si="5"/>
        <v>28</v>
      </c>
      <c r="B100" s="26">
        <v>36434</v>
      </c>
      <c r="C100" s="17">
        <v>9.5667000000000009</v>
      </c>
      <c r="E100" s="31">
        <f t="shared" si="4"/>
        <v>82</v>
      </c>
      <c r="F100" s="32">
        <v>41426</v>
      </c>
      <c r="G100" s="35">
        <f t="shared" si="3"/>
        <v>12.492033333333334</v>
      </c>
    </row>
    <row r="101" spans="1:7" ht="15" x14ac:dyDescent="0.15">
      <c r="A101" s="31">
        <f t="shared" si="5"/>
        <v>28</v>
      </c>
      <c r="B101" s="27">
        <v>36465</v>
      </c>
      <c r="C101" s="17">
        <v>9.3987999999999996</v>
      </c>
      <c r="E101" s="31">
        <f t="shared" si="4"/>
        <v>83</v>
      </c>
      <c r="F101" s="32">
        <v>41518</v>
      </c>
      <c r="G101" s="35">
        <f t="shared" si="3"/>
        <v>12.919866666666669</v>
      </c>
    </row>
    <row r="102" spans="1:7" ht="15" x14ac:dyDescent="0.15">
      <c r="A102" s="31">
        <f t="shared" si="5"/>
        <v>28</v>
      </c>
      <c r="B102" s="28">
        <v>36495</v>
      </c>
      <c r="C102" s="17">
        <v>9.4248999999999992</v>
      </c>
      <c r="E102" s="31">
        <f t="shared" si="4"/>
        <v>84</v>
      </c>
      <c r="F102" s="32">
        <v>41609</v>
      </c>
      <c r="G102" s="35">
        <f t="shared" si="3"/>
        <v>13.028799999999999</v>
      </c>
    </row>
    <row r="103" spans="1:7" ht="15" x14ac:dyDescent="0.15">
      <c r="A103" s="31">
        <f t="shared" si="5"/>
        <v>29</v>
      </c>
      <c r="B103" s="16">
        <v>36526</v>
      </c>
      <c r="C103" s="17">
        <v>9.4878</v>
      </c>
      <c r="E103" s="31">
        <f t="shared" si="4"/>
        <v>85</v>
      </c>
      <c r="F103" s="32">
        <v>41699</v>
      </c>
      <c r="G103" s="35">
        <f t="shared" si="3"/>
        <v>13.232966666666664</v>
      </c>
    </row>
    <row r="104" spans="1:7" ht="15" x14ac:dyDescent="0.15">
      <c r="A104" s="31">
        <f t="shared" si="5"/>
        <v>29</v>
      </c>
      <c r="B104" s="18">
        <v>36557</v>
      </c>
      <c r="C104" s="17">
        <v>9.4252000000000002</v>
      </c>
      <c r="E104" s="31">
        <f t="shared" si="4"/>
        <v>86</v>
      </c>
      <c r="F104" s="32">
        <v>41791</v>
      </c>
      <c r="G104" s="35">
        <f t="shared" si="3"/>
        <v>12.997099999999998</v>
      </c>
    </row>
    <row r="105" spans="1:7" ht="15" x14ac:dyDescent="0.15">
      <c r="A105" s="31">
        <f t="shared" si="5"/>
        <v>29</v>
      </c>
      <c r="B105" s="19">
        <v>36586</v>
      </c>
      <c r="C105" s="17">
        <v>9.2875999999999994</v>
      </c>
      <c r="E105" s="31">
        <f t="shared" si="4"/>
        <v>87</v>
      </c>
      <c r="F105" s="32">
        <v>41883</v>
      </c>
      <c r="G105" s="35">
        <f t="shared" si="3"/>
        <v>13.122066666666667</v>
      </c>
    </row>
    <row r="106" spans="1:7" ht="15" x14ac:dyDescent="0.15">
      <c r="A106" s="31">
        <f t="shared" si="5"/>
        <v>30</v>
      </c>
      <c r="B106" s="20">
        <v>36617</v>
      </c>
      <c r="C106" s="17">
        <v>9.3902999999999999</v>
      </c>
      <c r="E106" s="31">
        <f t="shared" si="4"/>
        <v>88</v>
      </c>
      <c r="F106" s="32">
        <v>41974</v>
      </c>
      <c r="G106" s="35">
        <f t="shared" si="3"/>
        <v>13.870266666666668</v>
      </c>
    </row>
    <row r="107" spans="1:7" ht="15" x14ac:dyDescent="0.15">
      <c r="A107" s="31">
        <f t="shared" si="5"/>
        <v>30</v>
      </c>
      <c r="B107" s="21">
        <v>36647</v>
      </c>
      <c r="C107" s="17">
        <v>9.5158000000000005</v>
      </c>
      <c r="E107" s="31">
        <f t="shared" si="4"/>
        <v>89</v>
      </c>
      <c r="F107" s="32">
        <v>42064</v>
      </c>
      <c r="G107" s="35">
        <f t="shared" si="3"/>
        <v>14.947400000000002</v>
      </c>
    </row>
    <row r="108" spans="1:7" ht="15" x14ac:dyDescent="0.15">
      <c r="A108" s="31">
        <f t="shared" si="5"/>
        <v>30</v>
      </c>
      <c r="B108" s="22">
        <v>36678</v>
      </c>
      <c r="C108" s="17">
        <v>9.8294999999999995</v>
      </c>
      <c r="E108" s="31">
        <f t="shared" si="4"/>
        <v>90</v>
      </c>
      <c r="F108" s="32">
        <v>42156</v>
      </c>
      <c r="G108" s="35">
        <f t="shared" si="3"/>
        <v>15.324566666666668</v>
      </c>
    </row>
    <row r="109" spans="1:7" ht="15" x14ac:dyDescent="0.15">
      <c r="A109" s="31">
        <f t="shared" si="5"/>
        <v>31</v>
      </c>
      <c r="B109" s="23">
        <v>36708</v>
      </c>
      <c r="C109" s="17">
        <v>9.4212000000000007</v>
      </c>
      <c r="E109" s="31">
        <f t="shared" si="4"/>
        <v>91</v>
      </c>
      <c r="F109" s="32">
        <v>42248</v>
      </c>
      <c r="G109" s="35">
        <f t="shared" si="3"/>
        <v>16.444733333333332</v>
      </c>
    </row>
    <row r="110" spans="1:7" ht="15" x14ac:dyDescent="0.15">
      <c r="A110" s="31">
        <f t="shared" si="5"/>
        <v>31</v>
      </c>
      <c r="B110" s="24">
        <v>36739</v>
      </c>
      <c r="C110" s="17">
        <v>9.2708999999999993</v>
      </c>
      <c r="E110" s="31">
        <f t="shared" si="4"/>
        <v>92</v>
      </c>
      <c r="F110" s="32">
        <v>42339</v>
      </c>
      <c r="G110" s="35">
        <f t="shared" si="3"/>
        <v>16.755433333333333</v>
      </c>
    </row>
    <row r="111" spans="1:7" ht="15" x14ac:dyDescent="0.15">
      <c r="A111" s="31">
        <f t="shared" si="5"/>
        <v>31</v>
      </c>
      <c r="B111" s="25">
        <v>36770</v>
      </c>
      <c r="C111" s="17">
        <v>9.3539999999999992</v>
      </c>
      <c r="E111" s="31">
        <f t="shared" si="4"/>
        <v>93</v>
      </c>
      <c r="F111" s="32">
        <v>42430</v>
      </c>
      <c r="G111" s="35">
        <f t="shared" si="3"/>
        <v>18.064966666666667</v>
      </c>
    </row>
    <row r="112" spans="1:7" ht="15" x14ac:dyDescent="0.15">
      <c r="A112" s="31">
        <f t="shared" si="5"/>
        <v>32</v>
      </c>
      <c r="B112" s="26">
        <v>36800</v>
      </c>
      <c r="C112" s="17">
        <v>9.5313999999999997</v>
      </c>
      <c r="E112" s="31">
        <f t="shared" si="4"/>
        <v>94</v>
      </c>
      <c r="F112" s="32">
        <v>42522</v>
      </c>
      <c r="G112" s="35">
        <f t="shared" si="3"/>
        <v>18.098299999999998</v>
      </c>
    </row>
    <row r="113" spans="1:7" ht="15" x14ac:dyDescent="0.15">
      <c r="A113" s="31">
        <f t="shared" si="5"/>
        <v>32</v>
      </c>
      <c r="B113" s="27">
        <v>36831</v>
      </c>
      <c r="C113" s="17">
        <v>9.5004000000000008</v>
      </c>
      <c r="E113" s="31">
        <f t="shared" si="4"/>
        <v>95</v>
      </c>
      <c r="F113" s="32">
        <v>42614</v>
      </c>
      <c r="G113" s="35">
        <f t="shared" si="3"/>
        <v>18.756233333333334</v>
      </c>
    </row>
    <row r="114" spans="1:7" ht="15" x14ac:dyDescent="0.15">
      <c r="A114" s="31">
        <f t="shared" si="5"/>
        <v>32</v>
      </c>
      <c r="B114" s="28">
        <v>36861</v>
      </c>
      <c r="C114" s="17">
        <v>9.4658999999999995</v>
      </c>
      <c r="E114" s="31">
        <f t="shared" si="4"/>
        <v>96</v>
      </c>
      <c r="F114" s="32">
        <v>42705</v>
      </c>
      <c r="G114" s="35">
        <f t="shared" si="3"/>
        <v>19.843833333333333</v>
      </c>
    </row>
    <row r="115" spans="1:7" ht="15" x14ac:dyDescent="0.15">
      <c r="A115" s="31">
        <f t="shared" si="5"/>
        <v>33</v>
      </c>
      <c r="B115" s="16">
        <v>36892</v>
      </c>
      <c r="C115" s="17">
        <v>9.7766000000000002</v>
      </c>
      <c r="E115" s="31">
        <f t="shared" si="4"/>
        <v>97</v>
      </c>
      <c r="F115" s="32">
        <v>42795</v>
      </c>
      <c r="G115" s="35">
        <f t="shared" si="3"/>
        <v>20.325599999999998</v>
      </c>
    </row>
    <row r="116" spans="1:7" ht="15" x14ac:dyDescent="0.15">
      <c r="A116" s="31">
        <f t="shared" si="5"/>
        <v>33</v>
      </c>
      <c r="B116" s="18">
        <v>36923</v>
      </c>
      <c r="C116" s="17">
        <v>9.7044999999999995</v>
      </c>
      <c r="E116" s="31">
        <f t="shared" si="4"/>
        <v>98</v>
      </c>
      <c r="F116" s="32">
        <v>42887</v>
      </c>
      <c r="G116" s="35">
        <f t="shared" si="3"/>
        <v>18.558599999999998</v>
      </c>
    </row>
    <row r="117" spans="1:7" ht="15" x14ac:dyDescent="0.15">
      <c r="A117" s="31">
        <f t="shared" si="5"/>
        <v>33</v>
      </c>
      <c r="B117" s="19">
        <v>36951</v>
      </c>
      <c r="C117" s="17">
        <v>9.6006</v>
      </c>
      <c r="E117" s="31">
        <f t="shared" si="4"/>
        <v>99</v>
      </c>
      <c r="F117" s="32">
        <v>42979</v>
      </c>
      <c r="G117" s="35">
        <f t="shared" si="3"/>
        <v>17.823666666666668</v>
      </c>
    </row>
    <row r="118" spans="1:7" ht="15" x14ac:dyDescent="0.15">
      <c r="A118" s="31">
        <f t="shared" si="5"/>
        <v>34</v>
      </c>
      <c r="B118" s="20">
        <v>36982</v>
      </c>
      <c r="C118" s="17">
        <v>9.3268000000000004</v>
      </c>
      <c r="E118" s="31">
        <f t="shared" si="4"/>
        <v>100</v>
      </c>
      <c r="F118" s="32">
        <v>43070</v>
      </c>
      <c r="G118" s="35">
        <f t="shared" si="3"/>
        <v>18.971033333333335</v>
      </c>
    </row>
    <row r="119" spans="1:7" ht="15" x14ac:dyDescent="0.15">
      <c r="A119" s="31">
        <f t="shared" si="5"/>
        <v>34</v>
      </c>
      <c r="B119" s="21">
        <v>37012</v>
      </c>
      <c r="C119" s="17">
        <v>9.1372</v>
      </c>
      <c r="E119" s="31">
        <f t="shared" si="4"/>
        <v>101</v>
      </c>
      <c r="F119" s="32">
        <v>43160</v>
      </c>
      <c r="G119" s="35">
        <f t="shared" si="3"/>
        <v>18.727700000000002</v>
      </c>
    </row>
    <row r="120" spans="1:7" ht="15" x14ac:dyDescent="0.15">
      <c r="A120" s="31">
        <f t="shared" si="5"/>
        <v>34</v>
      </c>
      <c r="B120" s="22">
        <v>37043</v>
      </c>
      <c r="C120" s="17">
        <v>9.0867000000000004</v>
      </c>
      <c r="E120" s="31">
        <f t="shared" si="4"/>
        <v>102</v>
      </c>
      <c r="F120" s="32">
        <v>43252</v>
      </c>
      <c r="G120" s="35">
        <f t="shared" si="3"/>
        <v>19.427133333333334</v>
      </c>
    </row>
    <row r="121" spans="1:7" ht="15" x14ac:dyDescent="0.15">
      <c r="A121" s="31">
        <f t="shared" si="5"/>
        <v>35</v>
      </c>
      <c r="B121" s="23">
        <v>37073</v>
      </c>
      <c r="C121" s="17">
        <v>9.1617999999999995</v>
      </c>
      <c r="E121" s="31">
        <f t="shared" si="4"/>
        <v>103</v>
      </c>
      <c r="F121" s="32">
        <v>43344</v>
      </c>
      <c r="G121" s="35">
        <f t="shared" si="3"/>
        <v>18.960800000000003</v>
      </c>
    </row>
    <row r="122" spans="1:7" ht="15" x14ac:dyDescent="0.15">
      <c r="A122" s="31">
        <f t="shared" si="5"/>
        <v>35</v>
      </c>
      <c r="B122" s="24">
        <v>37104</v>
      </c>
      <c r="C122" s="17">
        <v>9.1306999999999992</v>
      </c>
      <c r="E122" s="31">
        <f t="shared" si="4"/>
        <v>104</v>
      </c>
      <c r="F122" s="32">
        <v>43435</v>
      </c>
      <c r="G122" s="35">
        <f t="shared" si="3"/>
        <v>19.852766666666668</v>
      </c>
    </row>
    <row r="123" spans="1:7" ht="15" x14ac:dyDescent="0.15">
      <c r="A123" s="31">
        <f t="shared" si="5"/>
        <v>35</v>
      </c>
      <c r="B123" s="25">
        <v>37135</v>
      </c>
      <c r="C123" s="17">
        <v>9.4189000000000007</v>
      </c>
      <c r="E123" s="31">
        <f t="shared" si="4"/>
        <v>105</v>
      </c>
      <c r="F123" s="32">
        <v>43525</v>
      </c>
      <c r="G123" s="35">
        <f t="shared" si="3"/>
        <v>19.2059</v>
      </c>
    </row>
    <row r="124" spans="1:7" ht="15" x14ac:dyDescent="0.15">
      <c r="A124" s="31">
        <f t="shared" si="5"/>
        <v>36</v>
      </c>
      <c r="B124" s="26">
        <v>37165</v>
      </c>
      <c r="C124" s="17">
        <v>9.3450000000000006</v>
      </c>
      <c r="E124" s="31">
        <f t="shared" si="4"/>
        <v>106</v>
      </c>
      <c r="F124" s="32">
        <v>43617</v>
      </c>
      <c r="G124" s="35">
        <f t="shared" si="3"/>
        <v>19.126866666666668</v>
      </c>
    </row>
    <row r="125" spans="1:7" ht="15" x14ac:dyDescent="0.15">
      <c r="A125" s="31">
        <f t="shared" si="5"/>
        <v>36</v>
      </c>
      <c r="B125" s="27">
        <v>37196</v>
      </c>
      <c r="C125" s="17">
        <v>9.2235999999999994</v>
      </c>
      <c r="E125" s="31">
        <f t="shared" si="4"/>
        <v>107</v>
      </c>
      <c r="F125" s="32">
        <v>43709</v>
      </c>
      <c r="G125" s="35">
        <f t="shared" si="3"/>
        <v>19.441633333333332</v>
      </c>
    </row>
    <row r="126" spans="1:7" ht="15" x14ac:dyDescent="0.15">
      <c r="A126" s="31">
        <f t="shared" si="5"/>
        <v>36</v>
      </c>
      <c r="B126" s="28">
        <v>37226</v>
      </c>
      <c r="C126" s="17">
        <v>9.1561000000000003</v>
      </c>
      <c r="E126" s="31">
        <f t="shared" si="4"/>
        <v>108</v>
      </c>
      <c r="F126" s="32">
        <v>43800</v>
      </c>
      <c r="G126" s="35">
        <f t="shared" si="3"/>
        <v>19.2546</v>
      </c>
    </row>
    <row r="127" spans="1:7" ht="15" x14ac:dyDescent="0.15">
      <c r="A127" s="31">
        <f t="shared" si="5"/>
        <v>37</v>
      </c>
      <c r="B127" s="16">
        <v>37257</v>
      </c>
      <c r="C127" s="17">
        <v>9.1616</v>
      </c>
      <c r="E127" s="31">
        <f t="shared" si="4"/>
        <v>109</v>
      </c>
      <c r="F127" s="32">
        <v>43891</v>
      </c>
      <c r="G127" s="35">
        <f t="shared" si="3"/>
        <v>20.008900000000001</v>
      </c>
    </row>
    <row r="128" spans="1:7" ht="15" x14ac:dyDescent="0.15">
      <c r="A128" s="31">
        <f t="shared" si="5"/>
        <v>37</v>
      </c>
      <c r="B128" s="18">
        <v>37288</v>
      </c>
      <c r="C128" s="17">
        <v>9.0998000000000001</v>
      </c>
      <c r="E128" s="31">
        <f t="shared" si="4"/>
        <v>110</v>
      </c>
      <c r="F128" s="32">
        <v>43983</v>
      </c>
      <c r="G128" s="35">
        <f t="shared" si="3"/>
        <v>23.329266666666665</v>
      </c>
    </row>
    <row r="129" spans="1:7" ht="15" x14ac:dyDescent="0.15">
      <c r="A129" s="31">
        <f t="shared" si="5"/>
        <v>37</v>
      </c>
      <c r="B129" s="19">
        <v>37316</v>
      </c>
      <c r="C129" s="17">
        <v>9.0707000000000004</v>
      </c>
      <c r="E129" s="31">
        <f t="shared" si="4"/>
        <v>111</v>
      </c>
      <c r="F129" s="32">
        <v>44075</v>
      </c>
      <c r="G129" s="35">
        <f t="shared" si="3"/>
        <v>22.097166666666666</v>
      </c>
    </row>
    <row r="130" spans="1:7" ht="15" x14ac:dyDescent="0.15">
      <c r="A130" s="31">
        <f t="shared" si="5"/>
        <v>38</v>
      </c>
      <c r="B130" s="20">
        <v>37347</v>
      </c>
      <c r="C130" s="17">
        <v>9.1629000000000005</v>
      </c>
      <c r="E130" s="31">
        <f t="shared" si="4"/>
        <v>112</v>
      </c>
      <c r="F130" s="32">
        <v>44166</v>
      </c>
      <c r="G130" s="35">
        <f t="shared" si="3"/>
        <v>20.539166666666667</v>
      </c>
    </row>
    <row r="131" spans="1:7" ht="15" x14ac:dyDescent="0.15">
      <c r="A131" s="31">
        <f t="shared" si="5"/>
        <v>38</v>
      </c>
      <c r="B131" s="21">
        <v>37377</v>
      </c>
      <c r="C131" s="17">
        <v>9.5191999999999997</v>
      </c>
      <c r="E131" s="31">
        <f t="shared" si="4"/>
        <v>113</v>
      </c>
      <c r="F131" s="32">
        <v>44256</v>
      </c>
      <c r="G131" s="35">
        <f t="shared" si="3"/>
        <v>20.328900000000001</v>
      </c>
    </row>
    <row r="132" spans="1:7" ht="15" x14ac:dyDescent="0.15">
      <c r="A132" s="31">
        <f t="shared" si="5"/>
        <v>38</v>
      </c>
      <c r="B132" s="22">
        <v>37408</v>
      </c>
      <c r="C132" s="17">
        <v>9.7652000000000001</v>
      </c>
      <c r="E132" s="31">
        <f t="shared" si="4"/>
        <v>114</v>
      </c>
      <c r="F132" s="32">
        <v>44348</v>
      </c>
      <c r="G132" s="35">
        <f t="shared" si="3"/>
        <v>20.002833333333331</v>
      </c>
    </row>
    <row r="133" spans="1:7" ht="15" x14ac:dyDescent="0.15">
      <c r="A133" s="31">
        <f t="shared" si="5"/>
        <v>39</v>
      </c>
      <c r="B133" s="23">
        <v>37438</v>
      </c>
      <c r="C133" s="17">
        <v>9.7807999999999993</v>
      </c>
      <c r="E133" s="31">
        <f t="shared" si="4"/>
        <v>115</v>
      </c>
      <c r="F133" s="32">
        <v>44440</v>
      </c>
      <c r="G133" s="35">
        <f t="shared" si="3"/>
        <v>20.031633333333332</v>
      </c>
    </row>
    <row r="134" spans="1:7" ht="15" x14ac:dyDescent="0.15">
      <c r="A134" s="31">
        <f t="shared" si="5"/>
        <v>39</v>
      </c>
      <c r="B134" s="24">
        <v>37469</v>
      </c>
      <c r="C134" s="17">
        <v>9.8396000000000008</v>
      </c>
      <c r="E134" s="31">
        <f t="shared" si="4"/>
        <v>116</v>
      </c>
      <c r="F134" s="32">
        <v>44531</v>
      </c>
      <c r="G134" s="35">
        <f t="shared" si="3"/>
        <v>20.462599999999998</v>
      </c>
    </row>
    <row r="135" spans="1:7" ht="15" x14ac:dyDescent="0.15">
      <c r="A135" s="31">
        <f t="shared" si="5"/>
        <v>39</v>
      </c>
      <c r="B135" s="25">
        <v>37500</v>
      </c>
      <c r="C135" s="17">
        <v>10.071400000000001</v>
      </c>
      <c r="E135" s="31"/>
      <c r="F135" s="32">
        <v>44621</v>
      </c>
      <c r="G135" s="35" t="e">
        <f t="shared" si="3"/>
        <v>#DIV/0!</v>
      </c>
    </row>
    <row r="136" spans="1:7" ht="15" x14ac:dyDescent="0.15">
      <c r="A136" s="31">
        <f t="shared" si="5"/>
        <v>40</v>
      </c>
      <c r="B136" s="26">
        <v>37530</v>
      </c>
      <c r="C136" s="17">
        <v>10.095000000000001</v>
      </c>
      <c r="E136" s="31"/>
      <c r="F136" s="32">
        <v>44713</v>
      </c>
      <c r="G136" s="35" t="e">
        <f t="shared" si="3"/>
        <v>#DIV/0!</v>
      </c>
    </row>
    <row r="137" spans="1:7" ht="15" x14ac:dyDescent="0.15">
      <c r="A137" s="31">
        <f t="shared" si="5"/>
        <v>40</v>
      </c>
      <c r="B137" s="27">
        <v>37561</v>
      </c>
      <c r="C137" s="17">
        <v>10.1975</v>
      </c>
      <c r="E137" s="31"/>
      <c r="F137" s="32">
        <v>44805</v>
      </c>
      <c r="G137" s="35" t="e">
        <f t="shared" si="3"/>
        <v>#DIV/0!</v>
      </c>
    </row>
    <row r="138" spans="1:7" ht="15" x14ac:dyDescent="0.15">
      <c r="A138" s="31">
        <f t="shared" si="5"/>
        <v>40</v>
      </c>
      <c r="B138" s="28">
        <v>37591</v>
      </c>
      <c r="C138" s="17">
        <v>10.2249</v>
      </c>
      <c r="E138" s="31"/>
      <c r="F138" s="32">
        <v>44896</v>
      </c>
      <c r="G138" s="35" t="e">
        <f t="shared" si="3"/>
        <v>#DIV/0!</v>
      </c>
    </row>
    <row r="139" spans="1:7" ht="15" x14ac:dyDescent="0.15">
      <c r="A139" s="31">
        <f t="shared" si="5"/>
        <v>41</v>
      </c>
      <c r="B139" s="16">
        <v>37622</v>
      </c>
      <c r="C139" s="17">
        <v>10.6203</v>
      </c>
      <c r="E139" s="31"/>
      <c r="F139" s="32">
        <v>44986</v>
      </c>
      <c r="G139" s="35" t="e">
        <f t="shared" si="3"/>
        <v>#DIV/0!</v>
      </c>
    </row>
    <row r="140" spans="1:7" ht="15" x14ac:dyDescent="0.15">
      <c r="A140" s="31">
        <f t="shared" si="5"/>
        <v>41</v>
      </c>
      <c r="B140" s="18">
        <v>37653</v>
      </c>
      <c r="C140" s="17">
        <v>10.937200000000001</v>
      </c>
      <c r="E140" s="31"/>
      <c r="F140" s="32">
        <v>45078</v>
      </c>
      <c r="G140" s="35" t="e">
        <f t="shared" si="3"/>
        <v>#DIV/0!</v>
      </c>
    </row>
    <row r="141" spans="1:7" ht="15" x14ac:dyDescent="0.15">
      <c r="A141" s="31">
        <f t="shared" si="5"/>
        <v>41</v>
      </c>
      <c r="B141" s="19">
        <v>37681</v>
      </c>
      <c r="C141" s="17">
        <v>10.9124</v>
      </c>
      <c r="E141" s="31"/>
      <c r="F141" s="32">
        <v>45170</v>
      </c>
      <c r="G141" s="35" t="e">
        <f t="shared" si="3"/>
        <v>#DIV/0!</v>
      </c>
    </row>
    <row r="142" spans="1:7" ht="15" x14ac:dyDescent="0.15">
      <c r="A142" s="31">
        <f t="shared" si="5"/>
        <v>42</v>
      </c>
      <c r="B142" s="20">
        <v>37712</v>
      </c>
      <c r="C142" s="17">
        <v>10.591699999999999</v>
      </c>
      <c r="E142" s="31"/>
      <c r="F142" s="32">
        <v>45261</v>
      </c>
      <c r="G142" s="35" t="e">
        <f t="shared" si="3"/>
        <v>#DIV/0!</v>
      </c>
    </row>
    <row r="143" spans="1:7" ht="15" x14ac:dyDescent="0.15">
      <c r="A143" s="31">
        <f t="shared" si="5"/>
        <v>42</v>
      </c>
      <c r="B143" s="21">
        <v>37742</v>
      </c>
      <c r="C143" s="17">
        <v>10.251200000000001</v>
      </c>
      <c r="E143" s="31"/>
      <c r="F143" s="32">
        <v>45352</v>
      </c>
      <c r="G143" s="35" t="e">
        <f t="shared" si="3"/>
        <v>#DIV/0!</v>
      </c>
    </row>
    <row r="144" spans="1:7" ht="15" x14ac:dyDescent="0.15">
      <c r="A144" s="31">
        <f t="shared" si="5"/>
        <v>42</v>
      </c>
      <c r="B144" s="22">
        <v>37773</v>
      </c>
      <c r="C144" s="17">
        <v>10.5047</v>
      </c>
      <c r="E144" s="31"/>
      <c r="F144" s="32">
        <v>45444</v>
      </c>
      <c r="G144" s="35" t="e">
        <f t="shared" si="3"/>
        <v>#DIV/0!</v>
      </c>
    </row>
    <row r="145" spans="1:7" ht="15" x14ac:dyDescent="0.15">
      <c r="A145" s="31">
        <f t="shared" si="5"/>
        <v>43</v>
      </c>
      <c r="B145" s="23">
        <v>37803</v>
      </c>
      <c r="C145" s="17">
        <v>10.450200000000001</v>
      </c>
      <c r="E145" s="31"/>
      <c r="F145" s="32">
        <v>45536</v>
      </c>
      <c r="G145" s="35" t="e">
        <f t="shared" si="3"/>
        <v>#DIV/0!</v>
      </c>
    </row>
    <row r="146" spans="1:7" ht="15" x14ac:dyDescent="0.15">
      <c r="A146" s="31">
        <f t="shared" si="5"/>
        <v>43</v>
      </c>
      <c r="B146" s="24">
        <v>37834</v>
      </c>
      <c r="C146" s="17">
        <v>10.7811</v>
      </c>
      <c r="E146" s="31"/>
      <c r="F146" s="32">
        <v>45627</v>
      </c>
      <c r="G146" s="35" t="e">
        <f t="shared" si="3"/>
        <v>#DIV/0!</v>
      </c>
    </row>
    <row r="147" spans="1:7" ht="15" x14ac:dyDescent="0.15">
      <c r="A147" s="31">
        <f t="shared" si="5"/>
        <v>43</v>
      </c>
      <c r="B147" s="25">
        <v>37865</v>
      </c>
      <c r="C147" s="17">
        <v>10.9269</v>
      </c>
      <c r="E147" s="31"/>
      <c r="F147" s="32">
        <v>45717</v>
      </c>
      <c r="G147" s="35" t="e">
        <f t="shared" si="3"/>
        <v>#DIV/0!</v>
      </c>
    </row>
    <row r="148" spans="1:7" ht="15" x14ac:dyDescent="0.15">
      <c r="A148" s="31">
        <f t="shared" si="5"/>
        <v>44</v>
      </c>
      <c r="B148" s="26">
        <v>37895</v>
      </c>
      <c r="C148" s="17">
        <v>11.174799999999999</v>
      </c>
      <c r="E148" s="31"/>
      <c r="F148" s="32">
        <v>45809</v>
      </c>
      <c r="G148" s="35" t="e">
        <f t="shared" ref="G148:G211" si="6">AVERAGEIF($A$19:$A$364,$E148,$C$19:$C$364)</f>
        <v>#DIV/0!</v>
      </c>
    </row>
    <row r="149" spans="1:7" ht="15" x14ac:dyDescent="0.15">
      <c r="A149" s="31">
        <f t="shared" si="5"/>
        <v>44</v>
      </c>
      <c r="B149" s="27">
        <v>37926</v>
      </c>
      <c r="C149" s="17">
        <v>11.145</v>
      </c>
      <c r="E149" s="31"/>
      <c r="F149" s="32">
        <v>45901</v>
      </c>
      <c r="G149" s="35" t="e">
        <f t="shared" si="6"/>
        <v>#DIV/0!</v>
      </c>
    </row>
    <row r="150" spans="1:7" ht="15" x14ac:dyDescent="0.15">
      <c r="A150" s="31">
        <f t="shared" si="5"/>
        <v>44</v>
      </c>
      <c r="B150" s="28">
        <v>37956</v>
      </c>
      <c r="C150" s="17">
        <v>11.2486</v>
      </c>
      <c r="E150" s="31"/>
      <c r="F150" s="32">
        <v>45992</v>
      </c>
      <c r="G150" s="35" t="e">
        <f t="shared" si="6"/>
        <v>#DIV/0!</v>
      </c>
    </row>
    <row r="151" spans="1:7" ht="15" x14ac:dyDescent="0.15">
      <c r="A151" s="31">
        <f t="shared" ref="A151:A214" si="7">A148+1</f>
        <v>45</v>
      </c>
      <c r="B151" s="16">
        <v>37987</v>
      </c>
      <c r="C151" s="17">
        <v>10.915100000000001</v>
      </c>
      <c r="E151" s="31"/>
      <c r="F151" s="32">
        <v>46082</v>
      </c>
      <c r="G151" s="35" t="e">
        <f t="shared" si="6"/>
        <v>#DIV/0!</v>
      </c>
    </row>
    <row r="152" spans="1:7" ht="15" x14ac:dyDescent="0.15">
      <c r="A152" s="31">
        <f t="shared" si="7"/>
        <v>45</v>
      </c>
      <c r="B152" s="18">
        <v>38018</v>
      </c>
      <c r="C152" s="17">
        <v>11.014200000000001</v>
      </c>
      <c r="E152" s="31"/>
      <c r="F152" s="32">
        <v>46174</v>
      </c>
      <c r="G152" s="35" t="e">
        <f t="shared" si="6"/>
        <v>#DIV/0!</v>
      </c>
    </row>
    <row r="153" spans="1:7" ht="15" x14ac:dyDescent="0.15">
      <c r="A153" s="31">
        <f t="shared" si="7"/>
        <v>45</v>
      </c>
      <c r="B153" s="19">
        <v>38047</v>
      </c>
      <c r="C153" s="17">
        <v>11.009399999999999</v>
      </c>
      <c r="E153" s="31"/>
      <c r="F153" s="32">
        <v>46266</v>
      </c>
      <c r="G153" s="35" t="e">
        <f t="shared" si="6"/>
        <v>#DIV/0!</v>
      </c>
    </row>
    <row r="154" spans="1:7" ht="15" x14ac:dyDescent="0.15">
      <c r="A154" s="31">
        <f t="shared" si="7"/>
        <v>46</v>
      </c>
      <c r="B154" s="20">
        <v>38078</v>
      </c>
      <c r="C154" s="17">
        <v>11.2751</v>
      </c>
      <c r="E154" s="31"/>
      <c r="F154" s="32">
        <v>46357</v>
      </c>
      <c r="G154" s="35" t="e">
        <f t="shared" si="6"/>
        <v>#DIV/0!</v>
      </c>
    </row>
    <row r="155" spans="1:7" ht="15" x14ac:dyDescent="0.15">
      <c r="A155" s="31">
        <f t="shared" si="7"/>
        <v>46</v>
      </c>
      <c r="B155" s="21">
        <v>38108</v>
      </c>
      <c r="C155" s="17">
        <v>11.5124</v>
      </c>
      <c r="E155" s="31"/>
      <c r="F155" s="32">
        <v>46447</v>
      </c>
      <c r="G155" s="35" t="e">
        <f t="shared" si="6"/>
        <v>#DIV/0!</v>
      </c>
    </row>
    <row r="156" spans="1:7" ht="15" x14ac:dyDescent="0.15">
      <c r="A156" s="31">
        <f t="shared" si="7"/>
        <v>46</v>
      </c>
      <c r="B156" s="22">
        <v>38139</v>
      </c>
      <c r="C156" s="17">
        <v>11.3894</v>
      </c>
      <c r="E156" s="31"/>
      <c r="F156" s="32">
        <v>46539</v>
      </c>
      <c r="G156" s="35" t="e">
        <f t="shared" si="6"/>
        <v>#DIV/0!</v>
      </c>
    </row>
    <row r="157" spans="1:7" ht="15" x14ac:dyDescent="0.15">
      <c r="A157" s="31">
        <f t="shared" si="7"/>
        <v>47</v>
      </c>
      <c r="B157" s="23">
        <v>38169</v>
      </c>
      <c r="C157" s="17">
        <v>11.4636</v>
      </c>
      <c r="E157" s="31"/>
      <c r="F157" s="32">
        <v>46631</v>
      </c>
      <c r="G157" s="35" t="e">
        <f t="shared" si="6"/>
        <v>#DIV/0!</v>
      </c>
    </row>
    <row r="158" spans="1:7" ht="15" x14ac:dyDescent="0.15">
      <c r="A158" s="31">
        <f t="shared" si="7"/>
        <v>47</v>
      </c>
      <c r="B158" s="24">
        <v>38200</v>
      </c>
      <c r="C158" s="17">
        <v>11.3942</v>
      </c>
      <c r="E158" s="31"/>
      <c r="F158" s="32">
        <v>46722</v>
      </c>
      <c r="G158" s="35" t="e">
        <f t="shared" si="6"/>
        <v>#DIV/0!</v>
      </c>
    </row>
    <row r="159" spans="1:7" ht="15" x14ac:dyDescent="0.15">
      <c r="A159" s="31">
        <f t="shared" si="7"/>
        <v>47</v>
      </c>
      <c r="B159" s="25">
        <v>38231</v>
      </c>
      <c r="C159" s="17">
        <v>11.4864</v>
      </c>
      <c r="E159" s="31"/>
      <c r="F159" s="32">
        <v>46813</v>
      </c>
      <c r="G159" s="35" t="e">
        <f t="shared" si="6"/>
        <v>#DIV/0!</v>
      </c>
    </row>
    <row r="160" spans="1:7" ht="15" x14ac:dyDescent="0.15">
      <c r="A160" s="31">
        <f t="shared" si="7"/>
        <v>48</v>
      </c>
      <c r="B160" s="26">
        <v>38261</v>
      </c>
      <c r="C160" s="17">
        <v>11.398300000000001</v>
      </c>
      <c r="E160" s="31"/>
      <c r="F160" s="32">
        <v>46905</v>
      </c>
      <c r="G160" s="35" t="e">
        <f t="shared" si="6"/>
        <v>#DIV/0!</v>
      </c>
    </row>
    <row r="161" spans="1:7" ht="15" x14ac:dyDescent="0.15">
      <c r="A161" s="31">
        <f t="shared" si="7"/>
        <v>48</v>
      </c>
      <c r="B161" s="27">
        <v>38292</v>
      </c>
      <c r="C161" s="17">
        <v>11.3681</v>
      </c>
      <c r="E161" s="31"/>
      <c r="F161" s="32">
        <v>46997</v>
      </c>
      <c r="G161" s="35" t="e">
        <f t="shared" si="6"/>
        <v>#DIV/0!</v>
      </c>
    </row>
    <row r="162" spans="1:7" ht="15" x14ac:dyDescent="0.15">
      <c r="A162" s="31">
        <f t="shared" si="7"/>
        <v>48</v>
      </c>
      <c r="B162" s="28">
        <v>38322</v>
      </c>
      <c r="C162" s="17">
        <v>11.2041</v>
      </c>
      <c r="E162" s="31"/>
      <c r="F162" s="32">
        <v>47088</v>
      </c>
      <c r="G162" s="35" t="e">
        <f t="shared" si="6"/>
        <v>#DIV/0!</v>
      </c>
    </row>
    <row r="163" spans="1:7" ht="15" x14ac:dyDescent="0.15">
      <c r="A163" s="31">
        <f t="shared" si="7"/>
        <v>49</v>
      </c>
      <c r="B163" s="16">
        <v>38353</v>
      </c>
      <c r="C163" s="17">
        <v>11.2607</v>
      </c>
      <c r="E163" s="31"/>
      <c r="F163" s="32">
        <v>47178</v>
      </c>
      <c r="G163" s="35" t="e">
        <f t="shared" si="6"/>
        <v>#DIV/0!</v>
      </c>
    </row>
    <row r="164" spans="1:7" ht="15" x14ac:dyDescent="0.15">
      <c r="A164" s="31">
        <f t="shared" si="7"/>
        <v>49</v>
      </c>
      <c r="B164" s="18">
        <v>38384</v>
      </c>
      <c r="C164" s="17">
        <v>11.136699999999999</v>
      </c>
      <c r="E164" s="31"/>
      <c r="F164" s="32">
        <v>47270</v>
      </c>
      <c r="G164" s="35" t="e">
        <f t="shared" si="6"/>
        <v>#DIV/0!</v>
      </c>
    </row>
    <row r="165" spans="1:7" ht="15" x14ac:dyDescent="0.15">
      <c r="A165" s="31">
        <f t="shared" si="7"/>
        <v>49</v>
      </c>
      <c r="B165" s="19">
        <v>38412</v>
      </c>
      <c r="C165" s="17">
        <v>11.1427</v>
      </c>
      <c r="E165" s="31"/>
      <c r="F165" s="32">
        <v>47362</v>
      </c>
      <c r="G165" s="35" t="e">
        <f t="shared" si="6"/>
        <v>#DIV/0!</v>
      </c>
    </row>
    <row r="166" spans="1:7" ht="15" x14ac:dyDescent="0.15">
      <c r="A166" s="31">
        <f t="shared" si="7"/>
        <v>50</v>
      </c>
      <c r="B166" s="20">
        <v>38443</v>
      </c>
      <c r="C166" s="17">
        <v>11.116300000000001</v>
      </c>
      <c r="E166" s="31"/>
      <c r="F166" s="32">
        <v>47453</v>
      </c>
      <c r="G166" s="35" t="e">
        <f t="shared" si="6"/>
        <v>#DIV/0!</v>
      </c>
    </row>
    <row r="167" spans="1:7" ht="15" x14ac:dyDescent="0.15">
      <c r="A167" s="31">
        <f t="shared" si="7"/>
        <v>50</v>
      </c>
      <c r="B167" s="21">
        <v>38473</v>
      </c>
      <c r="C167" s="17">
        <v>10.9733</v>
      </c>
      <c r="E167" s="31"/>
      <c r="F167" s="32">
        <v>47543</v>
      </c>
      <c r="G167" s="35" t="e">
        <f t="shared" si="6"/>
        <v>#DIV/0!</v>
      </c>
    </row>
    <row r="168" spans="1:7" ht="15" x14ac:dyDescent="0.15">
      <c r="A168" s="31">
        <f t="shared" si="7"/>
        <v>50</v>
      </c>
      <c r="B168" s="22">
        <v>38504</v>
      </c>
      <c r="C168" s="17">
        <v>10.822800000000001</v>
      </c>
      <c r="E168" s="31"/>
      <c r="F168" s="32">
        <v>47635</v>
      </c>
      <c r="G168" s="35" t="e">
        <f t="shared" si="6"/>
        <v>#DIV/0!</v>
      </c>
    </row>
    <row r="169" spans="1:7" ht="15" x14ac:dyDescent="0.15">
      <c r="A169" s="31">
        <f t="shared" si="7"/>
        <v>51</v>
      </c>
      <c r="B169" s="23">
        <v>38534</v>
      </c>
      <c r="C169" s="17">
        <v>10.678100000000001</v>
      </c>
      <c r="E169" s="31"/>
      <c r="F169" s="32">
        <v>47727</v>
      </c>
      <c r="G169" s="35" t="e">
        <f t="shared" si="6"/>
        <v>#DIV/0!</v>
      </c>
    </row>
    <row r="170" spans="1:7" ht="15" x14ac:dyDescent="0.15">
      <c r="A170" s="31">
        <f t="shared" si="7"/>
        <v>51</v>
      </c>
      <c r="B170" s="24">
        <v>38565</v>
      </c>
      <c r="C170" s="17">
        <v>10.6882</v>
      </c>
      <c r="E170" s="31"/>
      <c r="F170" s="32">
        <v>47818</v>
      </c>
      <c r="G170" s="35" t="e">
        <f t="shared" si="6"/>
        <v>#DIV/0!</v>
      </c>
    </row>
    <row r="171" spans="1:7" ht="15" x14ac:dyDescent="0.15">
      <c r="A171" s="31">
        <f t="shared" si="7"/>
        <v>51</v>
      </c>
      <c r="B171" s="25">
        <v>38596</v>
      </c>
      <c r="C171" s="17">
        <v>10.7775</v>
      </c>
      <c r="E171" s="31"/>
      <c r="F171" s="32">
        <v>47908</v>
      </c>
      <c r="G171" s="35" t="e">
        <f t="shared" si="6"/>
        <v>#DIV/0!</v>
      </c>
    </row>
    <row r="172" spans="1:7" ht="15" x14ac:dyDescent="0.15">
      <c r="A172" s="31">
        <f t="shared" si="7"/>
        <v>52</v>
      </c>
      <c r="B172" s="26">
        <v>38626</v>
      </c>
      <c r="C172" s="17">
        <v>10.8324</v>
      </c>
      <c r="E172" s="31"/>
      <c r="F172" s="32">
        <v>48000</v>
      </c>
      <c r="G172" s="35" t="e">
        <f t="shared" si="6"/>
        <v>#DIV/0!</v>
      </c>
    </row>
    <row r="173" spans="1:7" ht="15" x14ac:dyDescent="0.15">
      <c r="A173" s="31">
        <f t="shared" si="7"/>
        <v>52</v>
      </c>
      <c r="B173" s="27">
        <v>38657</v>
      </c>
      <c r="C173" s="17">
        <v>10.6685</v>
      </c>
      <c r="E173" s="31"/>
      <c r="F173" s="32">
        <v>48092</v>
      </c>
      <c r="G173" s="35" t="e">
        <f t="shared" si="6"/>
        <v>#DIV/0!</v>
      </c>
    </row>
    <row r="174" spans="1:7" ht="15" x14ac:dyDescent="0.15">
      <c r="A174" s="31">
        <f t="shared" si="7"/>
        <v>52</v>
      </c>
      <c r="B174" s="28">
        <v>38687</v>
      </c>
      <c r="C174" s="17">
        <v>10.6295</v>
      </c>
      <c r="E174" s="31"/>
      <c r="F174" s="32">
        <v>48183</v>
      </c>
      <c r="G174" s="35" t="e">
        <f t="shared" si="6"/>
        <v>#DIV/0!</v>
      </c>
    </row>
    <row r="175" spans="1:7" ht="15" x14ac:dyDescent="0.15">
      <c r="A175" s="31">
        <f t="shared" si="7"/>
        <v>53</v>
      </c>
      <c r="B175" s="16">
        <v>38718</v>
      </c>
      <c r="C175" s="17">
        <v>10.547000000000001</v>
      </c>
      <c r="E175" s="31"/>
      <c r="F175" s="32">
        <v>48274</v>
      </c>
      <c r="G175" s="35" t="e">
        <f t="shared" si="6"/>
        <v>#DIV/0!</v>
      </c>
    </row>
    <row r="176" spans="1:7" ht="15" x14ac:dyDescent="0.15">
      <c r="A176" s="31">
        <f t="shared" si="7"/>
        <v>53</v>
      </c>
      <c r="B176" s="18">
        <v>38749</v>
      </c>
      <c r="C176" s="17">
        <v>10.4833</v>
      </c>
      <c r="E176" s="31"/>
      <c r="F176" s="32">
        <v>48366</v>
      </c>
      <c r="G176" s="35" t="e">
        <f t="shared" si="6"/>
        <v>#DIV/0!</v>
      </c>
    </row>
    <row r="177" spans="1:7" ht="15" x14ac:dyDescent="0.15">
      <c r="A177" s="31">
        <f t="shared" si="7"/>
        <v>53</v>
      </c>
      <c r="B177" s="19">
        <v>38777</v>
      </c>
      <c r="C177" s="17">
        <v>10.7468</v>
      </c>
      <c r="E177" s="31"/>
      <c r="F177" s="32">
        <v>48458</v>
      </c>
      <c r="G177" s="35" t="e">
        <f t="shared" si="6"/>
        <v>#DIV/0!</v>
      </c>
    </row>
    <row r="178" spans="1:7" ht="15" x14ac:dyDescent="0.15">
      <c r="A178" s="31">
        <f t="shared" si="7"/>
        <v>54</v>
      </c>
      <c r="B178" s="20">
        <v>38808</v>
      </c>
      <c r="C178" s="17">
        <v>11.0421</v>
      </c>
      <c r="E178" s="31"/>
      <c r="F178" s="32">
        <v>48549</v>
      </c>
      <c r="G178" s="35" t="e">
        <f t="shared" si="6"/>
        <v>#DIV/0!</v>
      </c>
    </row>
    <row r="179" spans="1:7" ht="15" x14ac:dyDescent="0.15">
      <c r="A179" s="31">
        <f t="shared" si="7"/>
        <v>54</v>
      </c>
      <c r="B179" s="21">
        <v>38838</v>
      </c>
      <c r="C179" s="17">
        <v>11.0923</v>
      </c>
      <c r="E179" s="31"/>
      <c r="F179" s="32">
        <v>48639</v>
      </c>
      <c r="G179" s="35" t="e">
        <f t="shared" si="6"/>
        <v>#DIV/0!</v>
      </c>
    </row>
    <row r="180" spans="1:7" ht="15" x14ac:dyDescent="0.15">
      <c r="A180" s="31">
        <f t="shared" si="7"/>
        <v>54</v>
      </c>
      <c r="B180" s="22">
        <v>38869</v>
      </c>
      <c r="C180" s="17">
        <v>11.391299999999999</v>
      </c>
      <c r="E180" s="31"/>
      <c r="F180" s="32">
        <v>48731</v>
      </c>
      <c r="G180" s="35" t="e">
        <f t="shared" si="6"/>
        <v>#DIV/0!</v>
      </c>
    </row>
    <row r="181" spans="1:7" ht="15" x14ac:dyDescent="0.15">
      <c r="A181" s="31">
        <f t="shared" si="7"/>
        <v>55</v>
      </c>
      <c r="B181" s="23">
        <v>38899</v>
      </c>
      <c r="C181" s="17">
        <v>10.985799999999999</v>
      </c>
      <c r="E181" s="31"/>
      <c r="F181" s="32">
        <v>48823</v>
      </c>
      <c r="G181" s="35" t="e">
        <f t="shared" si="6"/>
        <v>#DIV/0!</v>
      </c>
    </row>
    <row r="182" spans="1:7" ht="15" x14ac:dyDescent="0.15">
      <c r="A182" s="31">
        <f t="shared" si="7"/>
        <v>55</v>
      </c>
      <c r="B182" s="24">
        <v>38930</v>
      </c>
      <c r="C182" s="17">
        <v>10.872</v>
      </c>
      <c r="E182" s="31"/>
      <c r="F182" s="32">
        <v>48914</v>
      </c>
      <c r="G182" s="35" t="e">
        <f t="shared" si="6"/>
        <v>#DIV/0!</v>
      </c>
    </row>
    <row r="183" spans="1:7" ht="15" x14ac:dyDescent="0.15">
      <c r="A183" s="31">
        <f t="shared" si="7"/>
        <v>55</v>
      </c>
      <c r="B183" s="25">
        <v>38961</v>
      </c>
      <c r="C183" s="17">
        <v>10.985300000000001</v>
      </c>
      <c r="E183" s="31"/>
      <c r="F183" s="32">
        <v>49004</v>
      </c>
      <c r="G183" s="35" t="e">
        <f t="shared" si="6"/>
        <v>#DIV/0!</v>
      </c>
    </row>
    <row r="184" spans="1:7" ht="15" x14ac:dyDescent="0.15">
      <c r="A184" s="31">
        <f t="shared" si="7"/>
        <v>56</v>
      </c>
      <c r="B184" s="26">
        <v>38991</v>
      </c>
      <c r="C184" s="17">
        <v>10.8971</v>
      </c>
      <c r="E184" s="31"/>
      <c r="F184" s="32">
        <v>49096</v>
      </c>
      <c r="G184" s="35" t="e">
        <f t="shared" si="6"/>
        <v>#DIV/0!</v>
      </c>
    </row>
    <row r="185" spans="1:7" ht="15" x14ac:dyDescent="0.15">
      <c r="A185" s="31">
        <f t="shared" si="7"/>
        <v>56</v>
      </c>
      <c r="B185" s="27">
        <v>39022</v>
      </c>
      <c r="C185" s="17">
        <v>10.9177</v>
      </c>
      <c r="E185" s="31"/>
      <c r="F185" s="32">
        <v>49188</v>
      </c>
      <c r="G185" s="35" t="e">
        <f t="shared" si="6"/>
        <v>#DIV/0!</v>
      </c>
    </row>
    <row r="186" spans="1:7" ht="15" x14ac:dyDescent="0.15">
      <c r="A186" s="31">
        <f t="shared" si="7"/>
        <v>56</v>
      </c>
      <c r="B186" s="28">
        <v>39052</v>
      </c>
      <c r="C186" s="17">
        <v>10.847899999999999</v>
      </c>
      <c r="E186" s="31"/>
      <c r="F186" s="32">
        <v>49279</v>
      </c>
      <c r="G186" s="35" t="e">
        <f t="shared" si="6"/>
        <v>#DIV/0!</v>
      </c>
    </row>
    <row r="187" spans="1:7" ht="15" x14ac:dyDescent="0.15">
      <c r="A187" s="31">
        <f t="shared" si="7"/>
        <v>57</v>
      </c>
      <c r="B187" s="16">
        <v>39083</v>
      </c>
      <c r="C187" s="17">
        <v>10.9529</v>
      </c>
      <c r="F187" s="32">
        <v>49369</v>
      </c>
      <c r="G187" s="35" t="e">
        <f t="shared" si="6"/>
        <v>#DIV/0!</v>
      </c>
    </row>
    <row r="188" spans="1:7" ht="15" x14ac:dyDescent="0.15">
      <c r="A188" s="31">
        <f t="shared" si="7"/>
        <v>57</v>
      </c>
      <c r="B188" s="18">
        <v>39114</v>
      </c>
      <c r="C188" s="17">
        <v>10.9998</v>
      </c>
      <c r="F188" s="32">
        <v>49461</v>
      </c>
      <c r="G188" s="35" t="e">
        <f t="shared" si="6"/>
        <v>#DIV/0!</v>
      </c>
    </row>
    <row r="189" spans="1:7" ht="15" x14ac:dyDescent="0.15">
      <c r="A189" s="31">
        <f t="shared" si="7"/>
        <v>57</v>
      </c>
      <c r="B189" s="19">
        <v>39142</v>
      </c>
      <c r="C189" s="17">
        <v>11.113899999999999</v>
      </c>
      <c r="F189" s="32">
        <v>49553</v>
      </c>
      <c r="G189" s="35" t="e">
        <f t="shared" si="6"/>
        <v>#DIV/0!</v>
      </c>
    </row>
    <row r="190" spans="1:7" ht="15" x14ac:dyDescent="0.15">
      <c r="A190" s="31">
        <f t="shared" si="7"/>
        <v>58</v>
      </c>
      <c r="B190" s="20">
        <v>39173</v>
      </c>
      <c r="C190" s="17">
        <v>10.980600000000001</v>
      </c>
      <c r="F190" s="32">
        <v>49644</v>
      </c>
      <c r="G190" s="35" t="e">
        <f t="shared" si="6"/>
        <v>#DIV/0!</v>
      </c>
    </row>
    <row r="191" spans="1:7" ht="15" x14ac:dyDescent="0.15">
      <c r="A191" s="31">
        <f t="shared" si="7"/>
        <v>58</v>
      </c>
      <c r="B191" s="21">
        <v>39203</v>
      </c>
      <c r="C191" s="17">
        <v>10.816700000000001</v>
      </c>
      <c r="F191" s="32">
        <v>49735</v>
      </c>
      <c r="G191" s="35" t="e">
        <f t="shared" si="6"/>
        <v>#DIV/0!</v>
      </c>
    </row>
    <row r="192" spans="1:7" ht="15" x14ac:dyDescent="0.15">
      <c r="A192" s="31">
        <f t="shared" si="7"/>
        <v>58</v>
      </c>
      <c r="B192" s="22">
        <v>39234</v>
      </c>
      <c r="C192" s="17">
        <v>10.835000000000001</v>
      </c>
      <c r="F192" s="32">
        <v>49827</v>
      </c>
      <c r="G192" s="35" t="e">
        <f t="shared" si="6"/>
        <v>#DIV/0!</v>
      </c>
    </row>
    <row r="193" spans="1:7" ht="15" x14ac:dyDescent="0.15">
      <c r="A193" s="31">
        <f t="shared" si="7"/>
        <v>59</v>
      </c>
      <c r="B193" s="23">
        <v>39264</v>
      </c>
      <c r="C193" s="17">
        <v>10.8109</v>
      </c>
      <c r="F193" s="32">
        <v>49919</v>
      </c>
      <c r="G193" s="35" t="e">
        <f t="shared" si="6"/>
        <v>#DIV/0!</v>
      </c>
    </row>
    <row r="194" spans="1:7" ht="15" x14ac:dyDescent="0.15">
      <c r="A194" s="31">
        <f t="shared" si="7"/>
        <v>59</v>
      </c>
      <c r="B194" s="24">
        <v>39295</v>
      </c>
      <c r="C194" s="17">
        <v>11.0456</v>
      </c>
      <c r="F194" s="32">
        <v>50010</v>
      </c>
      <c r="G194" s="35" t="e">
        <f t="shared" si="6"/>
        <v>#DIV/0!</v>
      </c>
    </row>
    <row r="195" spans="1:7" ht="15" x14ac:dyDescent="0.15">
      <c r="A195" s="31">
        <f t="shared" si="7"/>
        <v>59</v>
      </c>
      <c r="B195" s="25">
        <v>39326</v>
      </c>
      <c r="C195" s="17">
        <v>11.031499999999999</v>
      </c>
      <c r="F195" s="32">
        <v>50100</v>
      </c>
      <c r="G195" s="35" t="e">
        <f t="shared" si="6"/>
        <v>#DIV/0!</v>
      </c>
    </row>
    <row r="196" spans="1:7" ht="15" x14ac:dyDescent="0.15">
      <c r="A196" s="31">
        <f t="shared" si="7"/>
        <v>60</v>
      </c>
      <c r="B196" s="26">
        <v>39356</v>
      </c>
      <c r="C196" s="17">
        <v>10.8231</v>
      </c>
      <c r="F196" s="32">
        <v>50192</v>
      </c>
      <c r="G196" s="35" t="e">
        <f t="shared" si="6"/>
        <v>#DIV/0!</v>
      </c>
    </row>
    <row r="197" spans="1:7" ht="15" x14ac:dyDescent="0.15">
      <c r="A197" s="31">
        <f t="shared" si="7"/>
        <v>60</v>
      </c>
      <c r="B197" s="27">
        <v>39387</v>
      </c>
      <c r="C197" s="17">
        <v>10.8866</v>
      </c>
      <c r="F197" s="32">
        <v>50284</v>
      </c>
      <c r="G197" s="35" t="e">
        <f t="shared" si="6"/>
        <v>#DIV/0!</v>
      </c>
    </row>
    <row r="198" spans="1:7" ht="15" x14ac:dyDescent="0.15">
      <c r="A198" s="31">
        <f t="shared" si="7"/>
        <v>60</v>
      </c>
      <c r="B198" s="28">
        <v>39417</v>
      </c>
      <c r="C198" s="17">
        <v>10.8484</v>
      </c>
      <c r="F198" s="32">
        <v>50375</v>
      </c>
      <c r="G198" s="35" t="e">
        <f t="shared" si="6"/>
        <v>#DIV/0!</v>
      </c>
    </row>
    <row r="199" spans="1:7" ht="15" x14ac:dyDescent="0.15">
      <c r="A199" s="31">
        <f t="shared" si="7"/>
        <v>61</v>
      </c>
      <c r="B199" s="16">
        <v>39448</v>
      </c>
      <c r="C199" s="17">
        <v>10.91</v>
      </c>
      <c r="F199" s="32">
        <v>50465</v>
      </c>
      <c r="G199" s="35" t="e">
        <f t="shared" si="6"/>
        <v>#DIV/0!</v>
      </c>
    </row>
    <row r="200" spans="1:7" ht="15" x14ac:dyDescent="0.15">
      <c r="A200" s="31">
        <f t="shared" si="7"/>
        <v>61</v>
      </c>
      <c r="B200" s="18">
        <v>39479</v>
      </c>
      <c r="C200" s="17">
        <v>10.766500000000001</v>
      </c>
      <c r="F200" s="32">
        <v>50557</v>
      </c>
      <c r="G200" s="35" t="e">
        <f t="shared" si="6"/>
        <v>#DIV/0!</v>
      </c>
    </row>
    <row r="201" spans="1:7" ht="15" x14ac:dyDescent="0.15">
      <c r="A201" s="31">
        <f t="shared" si="7"/>
        <v>61</v>
      </c>
      <c r="B201" s="19">
        <v>39508</v>
      </c>
      <c r="C201" s="17">
        <v>10.731299999999999</v>
      </c>
      <c r="F201" s="32">
        <v>50649</v>
      </c>
      <c r="G201" s="35" t="e">
        <f t="shared" si="6"/>
        <v>#DIV/0!</v>
      </c>
    </row>
    <row r="202" spans="1:7" ht="15" x14ac:dyDescent="0.15">
      <c r="A202" s="31">
        <f t="shared" si="7"/>
        <v>62</v>
      </c>
      <c r="B202" s="20">
        <v>39539</v>
      </c>
      <c r="C202" s="17">
        <v>10.5154</v>
      </c>
      <c r="F202" s="32">
        <v>50740</v>
      </c>
      <c r="G202" s="35" t="e">
        <f t="shared" si="6"/>
        <v>#DIV/0!</v>
      </c>
    </row>
    <row r="203" spans="1:7" ht="15" x14ac:dyDescent="0.15">
      <c r="A203" s="31">
        <f t="shared" si="7"/>
        <v>62</v>
      </c>
      <c r="B203" s="21">
        <v>39569</v>
      </c>
      <c r="C203" s="17">
        <v>10.4352</v>
      </c>
      <c r="F203" s="32">
        <v>50830</v>
      </c>
      <c r="G203" s="35" t="e">
        <f t="shared" si="6"/>
        <v>#DIV/0!</v>
      </c>
    </row>
    <row r="204" spans="1:7" ht="15" x14ac:dyDescent="0.15">
      <c r="A204" s="31">
        <f t="shared" si="7"/>
        <v>62</v>
      </c>
      <c r="B204" s="22">
        <v>39600</v>
      </c>
      <c r="C204" s="17">
        <v>10.3292</v>
      </c>
      <c r="F204" s="32">
        <v>50922</v>
      </c>
      <c r="G204" s="35" t="e">
        <f t="shared" si="6"/>
        <v>#DIV/0!</v>
      </c>
    </row>
    <row r="205" spans="1:7" ht="15" x14ac:dyDescent="0.15">
      <c r="A205" s="31">
        <f t="shared" si="7"/>
        <v>63</v>
      </c>
      <c r="B205" s="23">
        <v>39630</v>
      </c>
      <c r="C205" s="17">
        <v>10.2155</v>
      </c>
      <c r="F205" s="32">
        <v>51014</v>
      </c>
      <c r="G205" s="35" t="e">
        <f t="shared" si="6"/>
        <v>#DIV/0!</v>
      </c>
    </row>
    <row r="206" spans="1:7" ht="15" x14ac:dyDescent="0.15">
      <c r="A206" s="31">
        <f t="shared" si="7"/>
        <v>63</v>
      </c>
      <c r="B206" s="24">
        <v>39661</v>
      </c>
      <c r="C206" s="17">
        <v>10.109500000000001</v>
      </c>
      <c r="F206" s="32">
        <v>51105</v>
      </c>
      <c r="G206" s="35" t="e">
        <f t="shared" si="6"/>
        <v>#DIV/0!</v>
      </c>
    </row>
    <row r="207" spans="1:7" ht="15" x14ac:dyDescent="0.15">
      <c r="A207" s="31">
        <f t="shared" si="7"/>
        <v>63</v>
      </c>
      <c r="B207" s="25">
        <v>39692</v>
      </c>
      <c r="C207" s="17">
        <v>10.643700000000001</v>
      </c>
      <c r="F207" s="32">
        <v>51196</v>
      </c>
      <c r="G207" s="35" t="e">
        <f t="shared" si="6"/>
        <v>#DIV/0!</v>
      </c>
    </row>
    <row r="208" spans="1:7" ht="15" x14ac:dyDescent="0.15">
      <c r="A208" s="31">
        <f t="shared" si="7"/>
        <v>64</v>
      </c>
      <c r="B208" s="26">
        <v>39722</v>
      </c>
      <c r="C208" s="17">
        <v>12.631399999999999</v>
      </c>
      <c r="F208" s="32">
        <v>51288</v>
      </c>
      <c r="G208" s="35" t="e">
        <f t="shared" si="6"/>
        <v>#DIV/0!</v>
      </c>
    </row>
    <row r="209" spans="1:7" ht="15" x14ac:dyDescent="0.15">
      <c r="A209" s="31">
        <f t="shared" si="7"/>
        <v>64</v>
      </c>
      <c r="B209" s="27">
        <v>39753</v>
      </c>
      <c r="C209" s="17">
        <v>13.114000000000001</v>
      </c>
      <c r="F209" s="32">
        <v>51380</v>
      </c>
      <c r="G209" s="35" t="e">
        <f t="shared" si="6"/>
        <v>#DIV/0!</v>
      </c>
    </row>
    <row r="210" spans="1:7" ht="15" x14ac:dyDescent="0.15">
      <c r="A210" s="31">
        <f t="shared" si="7"/>
        <v>64</v>
      </c>
      <c r="B210" s="28">
        <v>39783</v>
      </c>
      <c r="C210" s="17">
        <v>13.422599999999999</v>
      </c>
      <c r="F210" s="32">
        <v>51471</v>
      </c>
      <c r="G210" s="35" t="e">
        <f t="shared" si="6"/>
        <v>#DIV/0!</v>
      </c>
    </row>
    <row r="211" spans="1:7" ht="15" x14ac:dyDescent="0.15">
      <c r="A211" s="31">
        <f t="shared" si="7"/>
        <v>65</v>
      </c>
      <c r="B211" s="16">
        <v>39814</v>
      </c>
      <c r="C211" s="17">
        <v>13.892099999999999</v>
      </c>
      <c r="F211" s="32">
        <v>51561</v>
      </c>
      <c r="G211" s="35" t="e">
        <f t="shared" si="6"/>
        <v>#DIV/0!</v>
      </c>
    </row>
    <row r="212" spans="1:7" ht="15" x14ac:dyDescent="0.15">
      <c r="A212" s="31">
        <f t="shared" si="7"/>
        <v>65</v>
      </c>
      <c r="B212" s="18">
        <v>39845</v>
      </c>
      <c r="C212" s="17">
        <v>14.5966</v>
      </c>
      <c r="F212" s="32">
        <v>51653</v>
      </c>
      <c r="G212" s="35" t="e">
        <f t="shared" ref="G212:G275" si="8">AVERAGEIF($A$19:$A$364,$E212,$C$19:$C$364)</f>
        <v>#DIV/0!</v>
      </c>
    </row>
    <row r="213" spans="1:7" ht="15" x14ac:dyDescent="0.15">
      <c r="A213" s="31">
        <f t="shared" si="7"/>
        <v>65</v>
      </c>
      <c r="B213" s="19">
        <v>39873</v>
      </c>
      <c r="C213" s="17">
        <v>14.669499999999999</v>
      </c>
      <c r="F213" s="32">
        <v>51745</v>
      </c>
      <c r="G213" s="35" t="e">
        <f t="shared" si="8"/>
        <v>#DIV/0!</v>
      </c>
    </row>
    <row r="214" spans="1:7" ht="15" x14ac:dyDescent="0.15">
      <c r="A214" s="31">
        <f t="shared" si="7"/>
        <v>66</v>
      </c>
      <c r="B214" s="20">
        <v>39904</v>
      </c>
      <c r="C214" s="17">
        <v>13.4367</v>
      </c>
      <c r="F214" s="32">
        <v>51836</v>
      </c>
      <c r="G214" s="35" t="e">
        <f t="shared" si="8"/>
        <v>#DIV/0!</v>
      </c>
    </row>
    <row r="215" spans="1:7" ht="15" x14ac:dyDescent="0.15">
      <c r="A215" s="31">
        <f t="shared" ref="A215:A278" si="9">A212+1</f>
        <v>66</v>
      </c>
      <c r="B215" s="21">
        <v>39934</v>
      </c>
      <c r="C215" s="17">
        <v>13.162100000000001</v>
      </c>
      <c r="F215" s="32">
        <v>51926</v>
      </c>
      <c r="G215" s="35" t="e">
        <f t="shared" si="8"/>
        <v>#DIV/0!</v>
      </c>
    </row>
    <row r="216" spans="1:7" ht="15" x14ac:dyDescent="0.15">
      <c r="A216" s="31">
        <f t="shared" si="9"/>
        <v>66</v>
      </c>
      <c r="B216" s="22">
        <v>39965</v>
      </c>
      <c r="C216" s="17">
        <v>13.341799999999999</v>
      </c>
      <c r="F216" s="32">
        <v>52018</v>
      </c>
      <c r="G216" s="35" t="e">
        <f t="shared" si="8"/>
        <v>#DIV/0!</v>
      </c>
    </row>
    <row r="217" spans="1:7" ht="15" x14ac:dyDescent="0.15">
      <c r="A217" s="31">
        <f t="shared" si="9"/>
        <v>67</v>
      </c>
      <c r="B217" s="23">
        <v>39995</v>
      </c>
      <c r="C217" s="17">
        <v>13.365399999999999</v>
      </c>
      <c r="F217" s="32">
        <v>52110</v>
      </c>
      <c r="G217" s="35" t="e">
        <f t="shared" si="8"/>
        <v>#DIV/0!</v>
      </c>
    </row>
    <row r="218" spans="1:7" ht="15" x14ac:dyDescent="0.15">
      <c r="A218" s="31">
        <f t="shared" si="9"/>
        <v>67</v>
      </c>
      <c r="B218" s="24">
        <v>40026</v>
      </c>
      <c r="C218" s="17">
        <v>13.007999999999999</v>
      </c>
      <c r="F218" s="32">
        <v>52201</v>
      </c>
      <c r="G218" s="35" t="e">
        <f t="shared" si="8"/>
        <v>#DIV/0!</v>
      </c>
    </row>
    <row r="219" spans="1:7" ht="15" x14ac:dyDescent="0.15">
      <c r="A219" s="31">
        <f t="shared" si="9"/>
        <v>67</v>
      </c>
      <c r="B219" s="25">
        <v>40057</v>
      </c>
      <c r="C219" s="17">
        <v>13.421200000000001</v>
      </c>
      <c r="F219" s="32">
        <v>52291</v>
      </c>
      <c r="G219" s="35" t="e">
        <f t="shared" si="8"/>
        <v>#DIV/0!</v>
      </c>
    </row>
    <row r="220" spans="1:7" ht="15" x14ac:dyDescent="0.15">
      <c r="A220" s="31">
        <f t="shared" si="9"/>
        <v>68</v>
      </c>
      <c r="B220" s="26">
        <v>40087</v>
      </c>
      <c r="C220" s="17">
        <v>13.2257</v>
      </c>
      <c r="F220" s="32">
        <v>52383</v>
      </c>
      <c r="G220" s="35" t="e">
        <f t="shared" si="8"/>
        <v>#DIV/0!</v>
      </c>
    </row>
    <row r="221" spans="1:7" ht="15" x14ac:dyDescent="0.15">
      <c r="A221" s="31">
        <f t="shared" si="9"/>
        <v>68</v>
      </c>
      <c r="B221" s="27">
        <v>40118</v>
      </c>
      <c r="C221" s="17">
        <v>13.109400000000001</v>
      </c>
      <c r="F221" s="32">
        <v>52475</v>
      </c>
      <c r="G221" s="35" t="e">
        <f t="shared" si="8"/>
        <v>#DIV/0!</v>
      </c>
    </row>
    <row r="222" spans="1:7" ht="15" x14ac:dyDescent="0.15">
      <c r="A222" s="31">
        <f t="shared" si="9"/>
        <v>68</v>
      </c>
      <c r="B222" s="28">
        <v>40148</v>
      </c>
      <c r="C222" s="17">
        <v>12.863099999999999</v>
      </c>
      <c r="F222" s="32">
        <v>52566</v>
      </c>
      <c r="G222" s="35" t="e">
        <f t="shared" si="8"/>
        <v>#DIV/0!</v>
      </c>
    </row>
    <row r="223" spans="1:7" ht="15" x14ac:dyDescent="0.15">
      <c r="A223" s="31">
        <f t="shared" si="9"/>
        <v>69</v>
      </c>
      <c r="B223" s="16">
        <v>40179</v>
      </c>
      <c r="C223" s="17">
        <v>12.8019</v>
      </c>
      <c r="F223" s="32">
        <v>52657</v>
      </c>
      <c r="G223" s="35" t="e">
        <f t="shared" si="8"/>
        <v>#DIV/0!</v>
      </c>
    </row>
    <row r="224" spans="1:7" ht="15" x14ac:dyDescent="0.15">
      <c r="A224" s="31">
        <f t="shared" si="9"/>
        <v>69</v>
      </c>
      <c r="B224" s="18">
        <v>40210</v>
      </c>
      <c r="C224" s="17">
        <v>12.942399999999999</v>
      </c>
      <c r="F224" s="32">
        <v>52749</v>
      </c>
      <c r="G224" s="35" t="e">
        <f t="shared" si="8"/>
        <v>#DIV/0!</v>
      </c>
    </row>
    <row r="225" spans="1:7" ht="15" x14ac:dyDescent="0.15">
      <c r="A225" s="31">
        <f t="shared" si="9"/>
        <v>69</v>
      </c>
      <c r="B225" s="19">
        <v>40238</v>
      </c>
      <c r="C225" s="17">
        <v>12.573700000000001</v>
      </c>
      <c r="F225" s="32">
        <v>52841</v>
      </c>
      <c r="G225" s="35" t="e">
        <f t="shared" si="8"/>
        <v>#DIV/0!</v>
      </c>
    </row>
    <row r="226" spans="1:7" ht="15" x14ac:dyDescent="0.15">
      <c r="A226" s="31">
        <f t="shared" si="9"/>
        <v>70</v>
      </c>
      <c r="B226" s="20">
        <v>40269</v>
      </c>
      <c r="C226" s="17">
        <v>12.2302</v>
      </c>
      <c r="F226" s="32">
        <v>52932</v>
      </c>
      <c r="G226" s="35" t="e">
        <f t="shared" si="8"/>
        <v>#DIV/0!</v>
      </c>
    </row>
    <row r="227" spans="1:7" ht="15" x14ac:dyDescent="0.15">
      <c r="A227" s="31">
        <f t="shared" si="9"/>
        <v>70</v>
      </c>
      <c r="B227" s="21">
        <v>40299</v>
      </c>
      <c r="C227" s="17">
        <v>12.742800000000001</v>
      </c>
      <c r="F227" s="32">
        <v>53022</v>
      </c>
      <c r="G227" s="35" t="e">
        <f t="shared" si="8"/>
        <v>#DIV/0!</v>
      </c>
    </row>
    <row r="228" spans="1:7" ht="15" x14ac:dyDescent="0.15">
      <c r="A228" s="31">
        <f t="shared" si="9"/>
        <v>70</v>
      </c>
      <c r="B228" s="22">
        <v>40330</v>
      </c>
      <c r="C228" s="17">
        <v>12.7193</v>
      </c>
      <c r="F228" s="32">
        <v>53114</v>
      </c>
      <c r="G228" s="35" t="e">
        <f t="shared" si="8"/>
        <v>#DIV/0!</v>
      </c>
    </row>
    <row r="229" spans="1:7" ht="15" x14ac:dyDescent="0.15">
      <c r="A229" s="31">
        <f t="shared" si="9"/>
        <v>71</v>
      </c>
      <c r="B229" s="23">
        <v>40360</v>
      </c>
      <c r="C229" s="17">
        <v>12.818899999999999</v>
      </c>
      <c r="F229" s="32">
        <v>53206</v>
      </c>
      <c r="G229" s="35" t="e">
        <f t="shared" si="8"/>
        <v>#DIV/0!</v>
      </c>
    </row>
    <row r="230" spans="1:7" ht="15" x14ac:dyDescent="0.15">
      <c r="A230" s="31">
        <f t="shared" si="9"/>
        <v>71</v>
      </c>
      <c r="B230" s="24">
        <v>40391</v>
      </c>
      <c r="C230" s="17">
        <v>12.769500000000001</v>
      </c>
      <c r="F230" s="32">
        <v>53297</v>
      </c>
      <c r="G230" s="35" t="e">
        <f t="shared" si="8"/>
        <v>#DIV/0!</v>
      </c>
    </row>
    <row r="231" spans="1:7" ht="15" x14ac:dyDescent="0.15">
      <c r="A231" s="31">
        <f t="shared" si="9"/>
        <v>71</v>
      </c>
      <c r="B231" s="25">
        <v>40422</v>
      </c>
      <c r="C231" s="17">
        <v>12.7997</v>
      </c>
      <c r="F231" s="32">
        <v>53387</v>
      </c>
      <c r="G231" s="35" t="e">
        <f t="shared" si="8"/>
        <v>#DIV/0!</v>
      </c>
    </row>
    <row r="232" spans="1:7" ht="15" x14ac:dyDescent="0.15">
      <c r="A232" s="31">
        <f t="shared" si="9"/>
        <v>72</v>
      </c>
      <c r="B232" s="26">
        <v>40452</v>
      </c>
      <c r="C232" s="17">
        <v>12.4374</v>
      </c>
      <c r="F232" s="32">
        <v>53479</v>
      </c>
      <c r="G232" s="35" t="e">
        <f t="shared" si="8"/>
        <v>#DIV/0!</v>
      </c>
    </row>
    <row r="233" spans="1:7" ht="15" x14ac:dyDescent="0.15">
      <c r="A233" s="31">
        <f t="shared" si="9"/>
        <v>72</v>
      </c>
      <c r="B233" s="27">
        <v>40483</v>
      </c>
      <c r="C233" s="17">
        <v>12.3391</v>
      </c>
      <c r="F233" s="32">
        <v>53571</v>
      </c>
      <c r="G233" s="35" t="e">
        <f t="shared" si="8"/>
        <v>#DIV/0!</v>
      </c>
    </row>
    <row r="234" spans="1:7" ht="15" x14ac:dyDescent="0.15">
      <c r="A234" s="31">
        <f t="shared" si="9"/>
        <v>72</v>
      </c>
      <c r="B234" s="28">
        <v>40513</v>
      </c>
      <c r="C234" s="17">
        <v>12.388500000000001</v>
      </c>
      <c r="F234" s="32">
        <v>53662</v>
      </c>
      <c r="G234" s="35" t="e">
        <f t="shared" si="8"/>
        <v>#DIV/0!</v>
      </c>
    </row>
    <row r="235" spans="1:7" ht="15" x14ac:dyDescent="0.15">
      <c r="A235" s="31">
        <f t="shared" si="9"/>
        <v>73</v>
      </c>
      <c r="B235" s="16">
        <v>40544</v>
      </c>
      <c r="C235" s="17">
        <v>12.1258</v>
      </c>
      <c r="F235" s="32">
        <v>53752</v>
      </c>
      <c r="G235" s="35" t="e">
        <f t="shared" si="8"/>
        <v>#DIV/0!</v>
      </c>
    </row>
    <row r="236" spans="1:7" ht="15" x14ac:dyDescent="0.15">
      <c r="A236" s="31">
        <f t="shared" si="9"/>
        <v>73</v>
      </c>
      <c r="B236" s="18">
        <v>40575</v>
      </c>
      <c r="C236" s="17">
        <v>12.0703</v>
      </c>
      <c r="F236" s="32">
        <v>53844</v>
      </c>
      <c r="G236" s="35" t="e">
        <f t="shared" si="8"/>
        <v>#DIV/0!</v>
      </c>
    </row>
    <row r="237" spans="1:7" ht="15" x14ac:dyDescent="0.15">
      <c r="A237" s="31">
        <f t="shared" si="9"/>
        <v>73</v>
      </c>
      <c r="B237" s="19">
        <v>40603</v>
      </c>
      <c r="C237" s="17">
        <v>11.9992</v>
      </c>
      <c r="F237" s="32">
        <v>53936</v>
      </c>
      <c r="G237" s="35" t="e">
        <f t="shared" si="8"/>
        <v>#DIV/0!</v>
      </c>
    </row>
    <row r="238" spans="1:7" ht="15" x14ac:dyDescent="0.15">
      <c r="A238" s="31">
        <f t="shared" si="9"/>
        <v>74</v>
      </c>
      <c r="B238" s="20">
        <v>40634</v>
      </c>
      <c r="C238" s="17">
        <v>11.718400000000001</v>
      </c>
      <c r="F238" s="32">
        <v>54027</v>
      </c>
      <c r="G238" s="35" t="e">
        <f t="shared" si="8"/>
        <v>#DIV/0!</v>
      </c>
    </row>
    <row r="239" spans="1:7" ht="15" x14ac:dyDescent="0.15">
      <c r="A239" s="31">
        <f t="shared" si="9"/>
        <v>74</v>
      </c>
      <c r="B239" s="21">
        <v>40664</v>
      </c>
      <c r="C239" s="17">
        <v>11.6533</v>
      </c>
      <c r="F239" s="32">
        <v>54118</v>
      </c>
      <c r="G239" s="35" t="e">
        <f t="shared" si="8"/>
        <v>#DIV/0!</v>
      </c>
    </row>
    <row r="240" spans="1:7" ht="15" x14ac:dyDescent="0.15">
      <c r="A240" s="31">
        <f t="shared" si="9"/>
        <v>74</v>
      </c>
      <c r="B240" s="22">
        <v>40695</v>
      </c>
      <c r="C240" s="17">
        <v>11.805999999999999</v>
      </c>
      <c r="F240" s="32">
        <v>54210</v>
      </c>
      <c r="G240" s="35" t="e">
        <f t="shared" si="8"/>
        <v>#DIV/0!</v>
      </c>
    </row>
    <row r="241" spans="1:7" ht="15" x14ac:dyDescent="0.15">
      <c r="A241" s="31">
        <f t="shared" si="9"/>
        <v>75</v>
      </c>
      <c r="B241" s="23">
        <v>40725</v>
      </c>
      <c r="C241" s="17">
        <v>11.672599999999999</v>
      </c>
      <c r="F241" s="32">
        <v>54302</v>
      </c>
      <c r="G241" s="35" t="e">
        <f t="shared" si="8"/>
        <v>#DIV/0!</v>
      </c>
    </row>
    <row r="242" spans="1:7" ht="15" x14ac:dyDescent="0.15">
      <c r="A242" s="31">
        <f t="shared" si="9"/>
        <v>75</v>
      </c>
      <c r="B242" s="24">
        <v>40756</v>
      </c>
      <c r="C242" s="17">
        <v>12.2319</v>
      </c>
      <c r="F242" s="32">
        <v>54393</v>
      </c>
      <c r="G242" s="35" t="e">
        <f t="shared" si="8"/>
        <v>#DIV/0!</v>
      </c>
    </row>
    <row r="243" spans="1:7" ht="15" x14ac:dyDescent="0.15">
      <c r="A243" s="31">
        <f t="shared" si="9"/>
        <v>75</v>
      </c>
      <c r="B243" s="25">
        <v>40787</v>
      </c>
      <c r="C243" s="17">
        <v>13.044499999999999</v>
      </c>
      <c r="F243" s="32">
        <v>54483</v>
      </c>
      <c r="G243" s="35" t="e">
        <f t="shared" si="8"/>
        <v>#DIV/0!</v>
      </c>
    </row>
    <row r="244" spans="1:7" ht="15" x14ac:dyDescent="0.15">
      <c r="A244" s="31">
        <f t="shared" si="9"/>
        <v>76</v>
      </c>
      <c r="B244" s="26">
        <v>40817</v>
      </c>
      <c r="C244" s="17">
        <v>13.435</v>
      </c>
      <c r="F244" s="32">
        <v>54575</v>
      </c>
      <c r="G244" s="35" t="e">
        <f t="shared" si="8"/>
        <v>#DIV/0!</v>
      </c>
    </row>
    <row r="245" spans="1:7" ht="15" x14ac:dyDescent="0.15">
      <c r="A245" s="31">
        <f t="shared" si="9"/>
        <v>76</v>
      </c>
      <c r="B245" s="27">
        <v>40848</v>
      </c>
      <c r="C245" s="17">
        <v>13.699299999999999</v>
      </c>
      <c r="F245" s="32">
        <v>54667</v>
      </c>
      <c r="G245" s="35" t="e">
        <f t="shared" si="8"/>
        <v>#DIV/0!</v>
      </c>
    </row>
    <row r="246" spans="1:7" ht="15" x14ac:dyDescent="0.15">
      <c r="A246" s="31">
        <f t="shared" si="9"/>
        <v>76</v>
      </c>
      <c r="B246" s="28">
        <v>40878</v>
      </c>
      <c r="C246" s="17">
        <v>13.7689</v>
      </c>
      <c r="F246" s="32">
        <v>54758</v>
      </c>
      <c r="G246" s="35" t="e">
        <f t="shared" si="8"/>
        <v>#DIV/0!</v>
      </c>
    </row>
    <row r="247" spans="1:7" ht="15" x14ac:dyDescent="0.15">
      <c r="A247" s="31">
        <f t="shared" si="9"/>
        <v>77</v>
      </c>
      <c r="B247" s="16">
        <v>40909</v>
      </c>
      <c r="C247" s="17">
        <v>13.4178</v>
      </c>
      <c r="F247" s="32">
        <v>54848</v>
      </c>
      <c r="G247" s="35" t="e">
        <f t="shared" si="8"/>
        <v>#DIV/0!</v>
      </c>
    </row>
    <row r="248" spans="1:7" ht="15" x14ac:dyDescent="0.15">
      <c r="A248" s="31">
        <f t="shared" si="9"/>
        <v>77</v>
      </c>
      <c r="B248" s="18">
        <v>40940</v>
      </c>
      <c r="C248" s="17">
        <v>12.783099999999999</v>
      </c>
      <c r="F248" s="32">
        <v>54940</v>
      </c>
      <c r="G248" s="35" t="e">
        <f t="shared" si="8"/>
        <v>#DIV/0!</v>
      </c>
    </row>
    <row r="249" spans="1:7" ht="15" x14ac:dyDescent="0.15">
      <c r="A249" s="31">
        <f t="shared" si="9"/>
        <v>77</v>
      </c>
      <c r="B249" s="19">
        <v>40969</v>
      </c>
      <c r="C249" s="17">
        <v>12.7567</v>
      </c>
      <c r="F249" s="32">
        <v>55032</v>
      </c>
      <c r="G249" s="35" t="e">
        <f t="shared" si="8"/>
        <v>#DIV/0!</v>
      </c>
    </row>
    <row r="250" spans="1:7" ht="15" x14ac:dyDescent="0.15">
      <c r="A250" s="31">
        <f t="shared" si="9"/>
        <v>78</v>
      </c>
      <c r="B250" s="20">
        <v>41000</v>
      </c>
      <c r="C250" s="17">
        <v>13.069699999999999</v>
      </c>
      <c r="F250" s="32">
        <v>55123</v>
      </c>
      <c r="G250" s="35" t="e">
        <f t="shared" si="8"/>
        <v>#DIV/0!</v>
      </c>
    </row>
    <row r="251" spans="1:7" ht="15" x14ac:dyDescent="0.15">
      <c r="A251" s="31">
        <f t="shared" si="9"/>
        <v>78</v>
      </c>
      <c r="B251" s="21">
        <v>41030</v>
      </c>
      <c r="C251" s="17">
        <v>13.663399999999999</v>
      </c>
      <c r="F251" s="32">
        <v>55213</v>
      </c>
      <c r="G251" s="35" t="e">
        <f t="shared" si="8"/>
        <v>#DIV/0!</v>
      </c>
    </row>
    <row r="252" spans="1:7" ht="15" x14ac:dyDescent="0.15">
      <c r="A252" s="31">
        <f t="shared" si="9"/>
        <v>78</v>
      </c>
      <c r="B252" s="22">
        <v>41061</v>
      </c>
      <c r="C252" s="17">
        <v>13.9192</v>
      </c>
      <c r="F252" s="32">
        <v>55305</v>
      </c>
      <c r="G252" s="35" t="e">
        <f t="shared" si="8"/>
        <v>#DIV/0!</v>
      </c>
    </row>
    <row r="253" spans="1:7" ht="15" x14ac:dyDescent="0.15">
      <c r="A253" s="31">
        <f t="shared" si="9"/>
        <v>79</v>
      </c>
      <c r="B253" s="23">
        <v>41091</v>
      </c>
      <c r="C253" s="17">
        <v>13.366099999999999</v>
      </c>
      <c r="F253" s="32">
        <v>55397</v>
      </c>
      <c r="G253" s="35" t="e">
        <f t="shared" si="8"/>
        <v>#DIV/0!</v>
      </c>
    </row>
    <row r="254" spans="1:7" ht="15" x14ac:dyDescent="0.15">
      <c r="A254" s="31">
        <f t="shared" si="9"/>
        <v>79</v>
      </c>
      <c r="B254" s="24">
        <v>41122</v>
      </c>
      <c r="C254" s="17">
        <v>13.1845</v>
      </c>
      <c r="F254" s="32">
        <v>55488</v>
      </c>
      <c r="G254" s="35" t="e">
        <f t="shared" si="8"/>
        <v>#DIV/0!</v>
      </c>
    </row>
    <row r="255" spans="1:7" ht="15" x14ac:dyDescent="0.15">
      <c r="A255" s="31">
        <f t="shared" si="9"/>
        <v>79</v>
      </c>
      <c r="B255" s="25">
        <v>41153</v>
      </c>
      <c r="C255" s="17">
        <v>12.939399999999999</v>
      </c>
      <c r="F255" s="32">
        <v>55579</v>
      </c>
      <c r="G255" s="35" t="e">
        <f t="shared" si="8"/>
        <v>#DIV/0!</v>
      </c>
    </row>
    <row r="256" spans="1:7" ht="15" x14ac:dyDescent="0.15">
      <c r="A256" s="31">
        <f t="shared" si="9"/>
        <v>80</v>
      </c>
      <c r="B256" s="26">
        <v>41183</v>
      </c>
      <c r="C256" s="17">
        <v>12.891</v>
      </c>
      <c r="F256" s="32">
        <v>55671</v>
      </c>
      <c r="G256" s="35" t="e">
        <f t="shared" si="8"/>
        <v>#DIV/0!</v>
      </c>
    </row>
    <row r="257" spans="1:7" ht="15" x14ac:dyDescent="0.15">
      <c r="A257" s="31">
        <f t="shared" si="9"/>
        <v>80</v>
      </c>
      <c r="B257" s="27">
        <v>41214</v>
      </c>
      <c r="C257" s="17">
        <v>13.0746</v>
      </c>
      <c r="F257" s="32">
        <v>55763</v>
      </c>
      <c r="G257" s="35" t="e">
        <f t="shared" si="8"/>
        <v>#DIV/0!</v>
      </c>
    </row>
    <row r="258" spans="1:7" ht="15" x14ac:dyDescent="0.15">
      <c r="A258" s="31">
        <f t="shared" si="9"/>
        <v>80</v>
      </c>
      <c r="B258" s="28">
        <v>41244</v>
      </c>
      <c r="C258" s="17">
        <v>12.8705</v>
      </c>
      <c r="F258" s="32">
        <v>55854</v>
      </c>
      <c r="G258" s="35" t="e">
        <f t="shared" si="8"/>
        <v>#DIV/0!</v>
      </c>
    </row>
    <row r="259" spans="1:7" ht="15" x14ac:dyDescent="0.15">
      <c r="A259" s="31">
        <f t="shared" si="9"/>
        <v>81</v>
      </c>
      <c r="B259" s="16">
        <v>41275</v>
      </c>
      <c r="C259" s="17">
        <v>12.699</v>
      </c>
      <c r="F259" s="32">
        <v>55944</v>
      </c>
      <c r="G259" s="35" t="e">
        <f t="shared" si="8"/>
        <v>#DIV/0!</v>
      </c>
    </row>
    <row r="260" spans="1:7" ht="15" x14ac:dyDescent="0.15">
      <c r="A260" s="31">
        <f t="shared" si="9"/>
        <v>81</v>
      </c>
      <c r="B260" s="18">
        <v>41306</v>
      </c>
      <c r="C260" s="17">
        <v>12.722899999999999</v>
      </c>
      <c r="F260" s="32">
        <v>56036</v>
      </c>
      <c r="G260" s="35" t="e">
        <f t="shared" si="8"/>
        <v>#DIV/0!</v>
      </c>
    </row>
    <row r="261" spans="1:7" ht="15" x14ac:dyDescent="0.15">
      <c r="A261" s="31">
        <f t="shared" si="9"/>
        <v>81</v>
      </c>
      <c r="B261" s="19">
        <v>41334</v>
      </c>
      <c r="C261" s="17">
        <v>12.524699999999999</v>
      </c>
      <c r="F261" s="32">
        <v>56128</v>
      </c>
      <c r="G261" s="35" t="e">
        <f t="shared" si="8"/>
        <v>#DIV/0!</v>
      </c>
    </row>
    <row r="262" spans="1:7" ht="15" x14ac:dyDescent="0.15">
      <c r="A262" s="31">
        <f t="shared" si="9"/>
        <v>82</v>
      </c>
      <c r="B262" s="20">
        <v>41365</v>
      </c>
      <c r="C262" s="17">
        <v>12.205</v>
      </c>
      <c r="F262" s="32">
        <v>56219</v>
      </c>
      <c r="G262" s="35" t="e">
        <f t="shared" si="8"/>
        <v>#DIV/0!</v>
      </c>
    </row>
    <row r="263" spans="1:7" ht="15" x14ac:dyDescent="0.15">
      <c r="A263" s="31">
        <f t="shared" si="9"/>
        <v>82</v>
      </c>
      <c r="B263" s="21">
        <v>41395</v>
      </c>
      <c r="C263" s="17">
        <v>12.311500000000001</v>
      </c>
      <c r="F263" s="32">
        <v>56309</v>
      </c>
      <c r="G263" s="35" t="e">
        <f t="shared" si="8"/>
        <v>#DIV/0!</v>
      </c>
    </row>
    <row r="264" spans="1:7" ht="15" x14ac:dyDescent="0.15">
      <c r="A264" s="31">
        <f t="shared" si="9"/>
        <v>82</v>
      </c>
      <c r="B264" s="22">
        <v>41426</v>
      </c>
      <c r="C264" s="17">
        <v>12.9596</v>
      </c>
      <c r="F264" s="32">
        <v>56401</v>
      </c>
      <c r="G264" s="35" t="e">
        <f t="shared" si="8"/>
        <v>#DIV/0!</v>
      </c>
    </row>
    <row r="265" spans="1:7" ht="15" x14ac:dyDescent="0.15">
      <c r="A265" s="31">
        <f t="shared" si="9"/>
        <v>83</v>
      </c>
      <c r="B265" s="23">
        <v>41456</v>
      </c>
      <c r="C265" s="17">
        <v>12.7659</v>
      </c>
      <c r="F265" s="32">
        <v>56493</v>
      </c>
      <c r="G265" s="35" t="e">
        <f t="shared" si="8"/>
        <v>#DIV/0!</v>
      </c>
    </row>
    <row r="266" spans="1:7" ht="15" x14ac:dyDescent="0.15">
      <c r="A266" s="31">
        <f t="shared" si="9"/>
        <v>83</v>
      </c>
      <c r="B266" s="24">
        <v>41487</v>
      </c>
      <c r="C266" s="17">
        <v>12.9178</v>
      </c>
      <c r="F266" s="32">
        <v>56584</v>
      </c>
      <c r="G266" s="35" t="e">
        <f t="shared" si="8"/>
        <v>#DIV/0!</v>
      </c>
    </row>
    <row r="267" spans="1:7" ht="15" x14ac:dyDescent="0.15">
      <c r="A267" s="31">
        <f t="shared" si="9"/>
        <v>83</v>
      </c>
      <c r="B267" s="25">
        <v>41518</v>
      </c>
      <c r="C267" s="17">
        <v>13.075900000000001</v>
      </c>
      <c r="F267" s="32">
        <v>56674</v>
      </c>
      <c r="G267" s="35" t="e">
        <f t="shared" si="8"/>
        <v>#DIV/0!</v>
      </c>
    </row>
    <row r="268" spans="1:7" ht="15" x14ac:dyDescent="0.15">
      <c r="A268" s="31">
        <f t="shared" si="9"/>
        <v>84</v>
      </c>
      <c r="B268" s="26">
        <v>41548</v>
      </c>
      <c r="C268" s="17">
        <v>12.9992</v>
      </c>
      <c r="F268" s="32">
        <v>56766</v>
      </c>
      <c r="G268" s="35" t="e">
        <f t="shared" si="8"/>
        <v>#DIV/0!</v>
      </c>
    </row>
    <row r="269" spans="1:7" ht="15" x14ac:dyDescent="0.15">
      <c r="A269" s="31">
        <f t="shared" si="9"/>
        <v>84</v>
      </c>
      <c r="B269" s="27">
        <v>41579</v>
      </c>
      <c r="C269" s="17">
        <v>13.079599999999999</v>
      </c>
      <c r="F269" s="32">
        <v>56858</v>
      </c>
      <c r="G269" s="35" t="e">
        <f t="shared" si="8"/>
        <v>#DIV/0!</v>
      </c>
    </row>
    <row r="270" spans="1:7" ht="15" x14ac:dyDescent="0.15">
      <c r="A270" s="31">
        <f t="shared" si="9"/>
        <v>84</v>
      </c>
      <c r="B270" s="28">
        <v>41609</v>
      </c>
      <c r="C270" s="17">
        <v>13.0076</v>
      </c>
      <c r="F270" s="32">
        <v>56949</v>
      </c>
      <c r="G270" s="35" t="e">
        <f t="shared" si="8"/>
        <v>#DIV/0!</v>
      </c>
    </row>
    <row r="271" spans="1:7" ht="15" x14ac:dyDescent="0.15">
      <c r="A271" s="31">
        <f t="shared" si="9"/>
        <v>85</v>
      </c>
      <c r="B271" s="16">
        <v>41640</v>
      </c>
      <c r="C271" s="17">
        <v>13.223000000000001</v>
      </c>
      <c r="F271" s="32">
        <v>57040</v>
      </c>
      <c r="G271" s="35" t="e">
        <f t="shared" si="8"/>
        <v>#DIV/0!</v>
      </c>
    </row>
    <row r="272" spans="1:7" ht="15" x14ac:dyDescent="0.15">
      <c r="A272" s="31">
        <f t="shared" si="9"/>
        <v>85</v>
      </c>
      <c r="B272" s="18">
        <v>41671</v>
      </c>
      <c r="C272" s="17">
        <v>13.280799999999999</v>
      </c>
      <c r="F272" s="32">
        <v>57132</v>
      </c>
      <c r="G272" s="35" t="e">
        <f t="shared" si="8"/>
        <v>#DIV/0!</v>
      </c>
    </row>
    <row r="273" spans="1:7" ht="15" x14ac:dyDescent="0.15">
      <c r="A273" s="31">
        <f t="shared" si="9"/>
        <v>85</v>
      </c>
      <c r="B273" s="19">
        <v>41699</v>
      </c>
      <c r="C273" s="17">
        <v>13.1951</v>
      </c>
      <c r="F273" s="32">
        <v>57224</v>
      </c>
      <c r="G273" s="35" t="e">
        <f t="shared" si="8"/>
        <v>#DIV/0!</v>
      </c>
    </row>
    <row r="274" spans="1:7" ht="15" x14ac:dyDescent="0.15">
      <c r="A274" s="31">
        <f t="shared" si="9"/>
        <v>86</v>
      </c>
      <c r="B274" s="20">
        <v>41730</v>
      </c>
      <c r="C274" s="17">
        <v>13.0708</v>
      </c>
      <c r="F274" s="32">
        <v>57315</v>
      </c>
      <c r="G274" s="35" t="e">
        <f t="shared" si="8"/>
        <v>#DIV/0!</v>
      </c>
    </row>
    <row r="275" spans="1:7" ht="15" x14ac:dyDescent="0.15">
      <c r="A275" s="31">
        <f t="shared" si="9"/>
        <v>86</v>
      </c>
      <c r="B275" s="21">
        <v>41760</v>
      </c>
      <c r="C275" s="17">
        <v>12.9247</v>
      </c>
      <c r="F275" s="32">
        <v>57405</v>
      </c>
      <c r="G275" s="35" t="e">
        <f t="shared" si="8"/>
        <v>#DIV/0!</v>
      </c>
    </row>
    <row r="276" spans="1:7" ht="15" x14ac:dyDescent="0.15">
      <c r="A276" s="31">
        <f t="shared" si="9"/>
        <v>86</v>
      </c>
      <c r="B276" s="22">
        <v>41791</v>
      </c>
      <c r="C276" s="17">
        <v>12.995799999999999</v>
      </c>
      <c r="F276" s="32">
        <v>57497</v>
      </c>
      <c r="G276" s="35" t="e">
        <f t="shared" ref="G276:G339" si="10">AVERAGEIF($A$19:$A$364,$E276,$C$19:$C$364)</f>
        <v>#DIV/0!</v>
      </c>
    </row>
    <row r="277" spans="1:7" ht="15" x14ac:dyDescent="0.15">
      <c r="A277" s="31">
        <f t="shared" si="9"/>
        <v>87</v>
      </c>
      <c r="B277" s="23">
        <v>41821</v>
      </c>
      <c r="C277" s="17">
        <v>12.990399999999999</v>
      </c>
      <c r="F277" s="32">
        <v>57589</v>
      </c>
      <c r="G277" s="35" t="e">
        <f t="shared" si="10"/>
        <v>#DIV/0!</v>
      </c>
    </row>
    <row r="278" spans="1:7" ht="15" x14ac:dyDescent="0.15">
      <c r="A278" s="31">
        <f t="shared" si="9"/>
        <v>87</v>
      </c>
      <c r="B278" s="24">
        <v>41852</v>
      </c>
      <c r="C278" s="17">
        <v>13.140599999999999</v>
      </c>
      <c r="F278" s="32">
        <v>57680</v>
      </c>
      <c r="G278" s="35" t="e">
        <f t="shared" si="10"/>
        <v>#DIV/0!</v>
      </c>
    </row>
    <row r="279" spans="1:7" ht="15" x14ac:dyDescent="0.15">
      <c r="A279" s="31">
        <f t="shared" ref="A279:A342" si="11">A276+1</f>
        <v>87</v>
      </c>
      <c r="B279" s="25">
        <v>41883</v>
      </c>
      <c r="C279" s="17">
        <v>13.235200000000001</v>
      </c>
      <c r="F279" s="32">
        <v>57770</v>
      </c>
      <c r="G279" s="35" t="e">
        <f t="shared" si="10"/>
        <v>#DIV/0!</v>
      </c>
    </row>
    <row r="280" spans="1:7" ht="15" x14ac:dyDescent="0.15">
      <c r="A280" s="31">
        <f t="shared" si="11"/>
        <v>88</v>
      </c>
      <c r="B280" s="26">
        <v>41913</v>
      </c>
      <c r="C280" s="17">
        <v>13.4763</v>
      </c>
      <c r="F280" s="32">
        <v>57862</v>
      </c>
      <c r="G280" s="35" t="e">
        <f t="shared" si="10"/>
        <v>#DIV/0!</v>
      </c>
    </row>
    <row r="281" spans="1:7" ht="15" x14ac:dyDescent="0.15">
      <c r="A281" s="31">
        <f t="shared" si="11"/>
        <v>88</v>
      </c>
      <c r="B281" s="27">
        <v>41944</v>
      </c>
      <c r="C281" s="17">
        <v>13.621600000000001</v>
      </c>
      <c r="F281" s="32">
        <v>57954</v>
      </c>
      <c r="G281" s="35" t="e">
        <f t="shared" si="10"/>
        <v>#DIV/0!</v>
      </c>
    </row>
    <row r="282" spans="1:7" ht="15" x14ac:dyDescent="0.15">
      <c r="A282" s="31">
        <f t="shared" si="11"/>
        <v>88</v>
      </c>
      <c r="B282" s="28">
        <v>41974</v>
      </c>
      <c r="C282" s="17">
        <v>14.5129</v>
      </c>
      <c r="F282" s="32">
        <v>58045</v>
      </c>
      <c r="G282" s="35" t="e">
        <f t="shared" si="10"/>
        <v>#DIV/0!</v>
      </c>
    </row>
    <row r="283" spans="1:7" ht="15" x14ac:dyDescent="0.15">
      <c r="A283" s="31">
        <f t="shared" si="11"/>
        <v>89</v>
      </c>
      <c r="B283" s="16">
        <v>42005</v>
      </c>
      <c r="C283" s="17">
        <v>14.692600000000001</v>
      </c>
      <c r="F283" s="32">
        <v>58135</v>
      </c>
      <c r="G283" s="35" t="e">
        <f t="shared" si="10"/>
        <v>#DIV/0!</v>
      </c>
    </row>
    <row r="284" spans="1:7" ht="15" x14ac:dyDescent="0.15">
      <c r="A284" s="31">
        <f t="shared" si="11"/>
        <v>89</v>
      </c>
      <c r="B284" s="18">
        <v>42036</v>
      </c>
      <c r="C284" s="17">
        <v>14.9213</v>
      </c>
      <c r="F284" s="32">
        <v>58227</v>
      </c>
      <c r="G284" s="35" t="e">
        <f t="shared" si="10"/>
        <v>#DIV/0!</v>
      </c>
    </row>
    <row r="285" spans="1:7" ht="15" x14ac:dyDescent="0.15">
      <c r="A285" s="31">
        <f t="shared" si="11"/>
        <v>89</v>
      </c>
      <c r="B285" s="19">
        <v>42064</v>
      </c>
      <c r="C285" s="17">
        <v>15.228300000000001</v>
      </c>
      <c r="F285" s="32">
        <v>58319</v>
      </c>
      <c r="G285" s="35" t="e">
        <f t="shared" si="10"/>
        <v>#DIV/0!</v>
      </c>
    </row>
    <row r="286" spans="1:7" ht="15" x14ac:dyDescent="0.15">
      <c r="A286" s="31">
        <f t="shared" si="11"/>
        <v>90</v>
      </c>
      <c r="B286" s="20">
        <v>42095</v>
      </c>
      <c r="C286" s="17">
        <v>15.2262</v>
      </c>
      <c r="F286" s="32">
        <v>58410</v>
      </c>
      <c r="G286" s="35" t="e">
        <f t="shared" si="10"/>
        <v>#DIV/0!</v>
      </c>
    </row>
    <row r="287" spans="1:7" ht="15" x14ac:dyDescent="0.15">
      <c r="A287" s="31">
        <f t="shared" si="11"/>
        <v>90</v>
      </c>
      <c r="B287" s="21">
        <v>42125</v>
      </c>
      <c r="C287" s="17">
        <v>15.2645</v>
      </c>
      <c r="F287" s="32">
        <v>58501</v>
      </c>
      <c r="G287" s="35" t="e">
        <f t="shared" si="10"/>
        <v>#DIV/0!</v>
      </c>
    </row>
    <row r="288" spans="1:7" ht="15" x14ac:dyDescent="0.15">
      <c r="A288" s="31">
        <f t="shared" si="11"/>
        <v>90</v>
      </c>
      <c r="B288" s="22">
        <v>42156</v>
      </c>
      <c r="C288" s="17">
        <v>15.483000000000001</v>
      </c>
      <c r="F288" s="32">
        <v>58593</v>
      </c>
      <c r="G288" s="35" t="e">
        <f t="shared" si="10"/>
        <v>#DIV/0!</v>
      </c>
    </row>
    <row r="289" spans="1:7" ht="15" x14ac:dyDescent="0.15">
      <c r="A289" s="31">
        <f t="shared" si="11"/>
        <v>91</v>
      </c>
      <c r="B289" s="23">
        <v>42186</v>
      </c>
      <c r="C289" s="17">
        <v>15.9396</v>
      </c>
      <c r="F289" s="32">
        <v>58685</v>
      </c>
      <c r="G289" s="35" t="e">
        <f t="shared" si="10"/>
        <v>#DIV/0!</v>
      </c>
    </row>
    <row r="290" spans="1:7" ht="15" x14ac:dyDescent="0.15">
      <c r="A290" s="31">
        <f t="shared" si="11"/>
        <v>91</v>
      </c>
      <c r="B290" s="24">
        <v>42217</v>
      </c>
      <c r="C290" s="17">
        <v>16.536799999999999</v>
      </c>
      <c r="F290" s="32">
        <v>58776</v>
      </c>
      <c r="G290" s="35" t="e">
        <f t="shared" si="10"/>
        <v>#DIV/0!</v>
      </c>
    </row>
    <row r="291" spans="1:7" ht="15" x14ac:dyDescent="0.15">
      <c r="A291" s="31">
        <f t="shared" si="11"/>
        <v>91</v>
      </c>
      <c r="B291" s="25">
        <v>42248</v>
      </c>
      <c r="C291" s="17">
        <v>16.857800000000001</v>
      </c>
      <c r="F291" s="32">
        <v>58866</v>
      </c>
      <c r="G291" s="35" t="e">
        <f t="shared" si="10"/>
        <v>#DIV/0!</v>
      </c>
    </row>
    <row r="292" spans="1:7" ht="15" x14ac:dyDescent="0.15">
      <c r="A292" s="31">
        <f t="shared" si="11"/>
        <v>92</v>
      </c>
      <c r="B292" s="26">
        <v>42278</v>
      </c>
      <c r="C292" s="17">
        <v>16.564</v>
      </c>
      <c r="F292" s="32">
        <v>58958</v>
      </c>
      <c r="G292" s="35" t="e">
        <f t="shared" si="10"/>
        <v>#DIV/0!</v>
      </c>
    </row>
    <row r="293" spans="1:7" ht="15" x14ac:dyDescent="0.15">
      <c r="A293" s="31">
        <f t="shared" si="11"/>
        <v>92</v>
      </c>
      <c r="B293" s="27">
        <v>42309</v>
      </c>
      <c r="C293" s="17">
        <v>16.6357</v>
      </c>
      <c r="F293" s="32">
        <v>59050</v>
      </c>
      <c r="G293" s="35" t="e">
        <f t="shared" si="10"/>
        <v>#DIV/0!</v>
      </c>
    </row>
    <row r="294" spans="1:7" ht="15" x14ac:dyDescent="0.15">
      <c r="A294" s="31">
        <f t="shared" si="11"/>
        <v>92</v>
      </c>
      <c r="B294" s="28">
        <v>42339</v>
      </c>
      <c r="C294" s="17">
        <v>17.066600000000001</v>
      </c>
      <c r="F294" s="32">
        <v>59141</v>
      </c>
      <c r="G294" s="35" t="e">
        <f t="shared" si="10"/>
        <v>#DIV/0!</v>
      </c>
    </row>
    <row r="295" spans="1:7" ht="15" x14ac:dyDescent="0.15">
      <c r="A295" s="31">
        <f t="shared" si="11"/>
        <v>93</v>
      </c>
      <c r="B295" s="16">
        <v>42370</v>
      </c>
      <c r="C295" s="17">
        <v>18.072800000000001</v>
      </c>
      <c r="F295" s="32">
        <v>59231</v>
      </c>
      <c r="G295" s="35" t="e">
        <f t="shared" si="10"/>
        <v>#DIV/0!</v>
      </c>
    </row>
    <row r="296" spans="1:7" ht="15" x14ac:dyDescent="0.15">
      <c r="A296" s="31">
        <f t="shared" si="11"/>
        <v>93</v>
      </c>
      <c r="B296" s="18">
        <v>42401</v>
      </c>
      <c r="C296" s="17">
        <v>18.473099999999999</v>
      </c>
      <c r="F296" s="32">
        <v>59323</v>
      </c>
      <c r="G296" s="35" t="e">
        <f t="shared" si="10"/>
        <v>#DIV/0!</v>
      </c>
    </row>
    <row r="297" spans="1:7" ht="15" x14ac:dyDescent="0.15">
      <c r="A297" s="31">
        <f t="shared" si="11"/>
        <v>93</v>
      </c>
      <c r="B297" s="19">
        <v>42430</v>
      </c>
      <c r="C297" s="17">
        <v>17.649000000000001</v>
      </c>
      <c r="F297" s="32">
        <v>59415</v>
      </c>
      <c r="G297" s="35" t="e">
        <f t="shared" si="10"/>
        <v>#DIV/0!</v>
      </c>
    </row>
    <row r="298" spans="1:7" ht="15" x14ac:dyDescent="0.15">
      <c r="A298" s="31">
        <f t="shared" si="11"/>
        <v>94</v>
      </c>
      <c r="B298" s="20">
        <v>42461</v>
      </c>
      <c r="C298" s="17">
        <v>17.4877</v>
      </c>
      <c r="F298" s="32">
        <v>59506</v>
      </c>
      <c r="G298" s="35" t="e">
        <f t="shared" si="10"/>
        <v>#DIV/0!</v>
      </c>
    </row>
    <row r="299" spans="1:7" ht="15" x14ac:dyDescent="0.15">
      <c r="A299" s="31">
        <f t="shared" si="11"/>
        <v>94</v>
      </c>
      <c r="B299" s="21">
        <v>42491</v>
      </c>
      <c r="C299" s="17">
        <v>18.154199999999999</v>
      </c>
      <c r="F299" s="32">
        <v>59596</v>
      </c>
      <c r="G299" s="35" t="e">
        <f t="shared" si="10"/>
        <v>#DIV/0!</v>
      </c>
    </row>
    <row r="300" spans="1:7" ht="15" x14ac:dyDescent="0.15">
      <c r="A300" s="31">
        <f t="shared" si="11"/>
        <v>94</v>
      </c>
      <c r="B300" s="22">
        <v>42522</v>
      </c>
      <c r="C300" s="17">
        <v>18.652999999999999</v>
      </c>
      <c r="F300" s="32">
        <v>59688</v>
      </c>
      <c r="G300" s="35" t="e">
        <f t="shared" si="10"/>
        <v>#DIV/0!</v>
      </c>
    </row>
    <row r="301" spans="1:7" ht="15" x14ac:dyDescent="0.15">
      <c r="A301" s="31">
        <f t="shared" si="11"/>
        <v>95</v>
      </c>
      <c r="B301" s="23">
        <v>42552</v>
      </c>
      <c r="C301" s="17">
        <v>18.601400000000002</v>
      </c>
      <c r="F301" s="32">
        <v>59780</v>
      </c>
      <c r="G301" s="35" t="e">
        <f t="shared" si="10"/>
        <v>#DIV/0!</v>
      </c>
    </row>
    <row r="302" spans="1:7" ht="15" x14ac:dyDescent="0.15">
      <c r="A302" s="31">
        <f t="shared" si="11"/>
        <v>95</v>
      </c>
      <c r="B302" s="24">
        <v>42583</v>
      </c>
      <c r="C302" s="17">
        <v>18.474900000000002</v>
      </c>
      <c r="F302" s="32">
        <v>59871</v>
      </c>
      <c r="G302" s="35" t="e">
        <f t="shared" si="10"/>
        <v>#DIV/0!</v>
      </c>
    </row>
    <row r="303" spans="1:7" ht="15" x14ac:dyDescent="0.15">
      <c r="A303" s="31">
        <f t="shared" si="11"/>
        <v>95</v>
      </c>
      <c r="B303" s="25">
        <v>42614</v>
      </c>
      <c r="C303" s="17">
        <v>19.192399999999999</v>
      </c>
      <c r="F303" s="32">
        <v>59962</v>
      </c>
      <c r="G303" s="35" t="e">
        <f t="shared" si="10"/>
        <v>#DIV/0!</v>
      </c>
    </row>
    <row r="304" spans="1:7" ht="15" x14ac:dyDescent="0.15">
      <c r="A304" s="31">
        <f t="shared" si="11"/>
        <v>96</v>
      </c>
      <c r="B304" s="26">
        <v>42644</v>
      </c>
      <c r="C304" s="17">
        <v>18.892399999999999</v>
      </c>
      <c r="F304" s="32">
        <v>60054</v>
      </c>
      <c r="G304" s="35" t="e">
        <f t="shared" si="10"/>
        <v>#DIV/0!</v>
      </c>
    </row>
    <row r="305" spans="1:7" ht="15" x14ac:dyDescent="0.15">
      <c r="A305" s="31">
        <f t="shared" si="11"/>
        <v>96</v>
      </c>
      <c r="B305" s="27">
        <v>42675</v>
      </c>
      <c r="C305" s="17">
        <v>20.118500000000001</v>
      </c>
      <c r="F305" s="32">
        <v>60146</v>
      </c>
      <c r="G305" s="35" t="e">
        <f t="shared" si="10"/>
        <v>#DIV/0!</v>
      </c>
    </row>
    <row r="306" spans="1:7" ht="15" x14ac:dyDescent="0.15">
      <c r="A306" s="31">
        <f t="shared" si="11"/>
        <v>96</v>
      </c>
      <c r="B306" s="28">
        <v>42705</v>
      </c>
      <c r="C306" s="17">
        <v>20.520600000000002</v>
      </c>
      <c r="F306" s="32">
        <v>60237</v>
      </c>
      <c r="G306" s="35" t="e">
        <f t="shared" si="10"/>
        <v>#DIV/0!</v>
      </c>
    </row>
    <row r="307" spans="1:7" ht="15" x14ac:dyDescent="0.15">
      <c r="A307" s="31">
        <f t="shared" si="11"/>
        <v>97</v>
      </c>
      <c r="B307" s="16">
        <v>42736</v>
      </c>
      <c r="C307" s="17">
        <v>21.385300000000001</v>
      </c>
      <c r="F307" s="32">
        <v>60327</v>
      </c>
      <c r="G307" s="35" t="e">
        <f t="shared" si="10"/>
        <v>#DIV/0!</v>
      </c>
    </row>
    <row r="308" spans="1:7" ht="15" x14ac:dyDescent="0.15">
      <c r="A308" s="31">
        <f t="shared" si="11"/>
        <v>97</v>
      </c>
      <c r="B308" s="18">
        <v>42767</v>
      </c>
      <c r="C308" s="17">
        <v>20.290500000000002</v>
      </c>
      <c r="F308" s="32">
        <v>60419</v>
      </c>
      <c r="G308" s="35" t="e">
        <f t="shared" si="10"/>
        <v>#DIV/0!</v>
      </c>
    </row>
    <row r="309" spans="1:7" ht="15" x14ac:dyDescent="0.15">
      <c r="A309" s="31">
        <f t="shared" si="11"/>
        <v>97</v>
      </c>
      <c r="B309" s="19">
        <v>42795</v>
      </c>
      <c r="C309" s="17">
        <v>19.300999999999998</v>
      </c>
      <c r="F309" s="32">
        <v>60511</v>
      </c>
      <c r="G309" s="35" t="e">
        <f t="shared" si="10"/>
        <v>#DIV/0!</v>
      </c>
    </row>
    <row r="310" spans="1:7" ht="15" x14ac:dyDescent="0.15">
      <c r="A310" s="31">
        <f t="shared" si="11"/>
        <v>98</v>
      </c>
      <c r="B310" s="20">
        <v>42826</v>
      </c>
      <c r="C310" s="17">
        <v>18.787500000000001</v>
      </c>
      <c r="F310" s="32">
        <v>60602</v>
      </c>
      <c r="G310" s="35" t="e">
        <f t="shared" si="10"/>
        <v>#DIV/0!</v>
      </c>
    </row>
    <row r="311" spans="1:7" ht="15" x14ac:dyDescent="0.15">
      <c r="A311" s="31">
        <f t="shared" si="11"/>
        <v>98</v>
      </c>
      <c r="B311" s="21">
        <v>42856</v>
      </c>
      <c r="C311" s="17">
        <v>18.755700000000001</v>
      </c>
      <c r="F311" s="32">
        <v>60692</v>
      </c>
      <c r="G311" s="35" t="e">
        <f t="shared" si="10"/>
        <v>#DIV/0!</v>
      </c>
    </row>
    <row r="312" spans="1:7" ht="15" x14ac:dyDescent="0.15">
      <c r="A312" s="31">
        <f t="shared" si="11"/>
        <v>98</v>
      </c>
      <c r="B312" s="22">
        <v>42887</v>
      </c>
      <c r="C312" s="17">
        <v>18.1326</v>
      </c>
      <c r="F312" s="32">
        <v>60784</v>
      </c>
      <c r="G312" s="35" t="e">
        <f t="shared" si="10"/>
        <v>#DIV/0!</v>
      </c>
    </row>
    <row r="313" spans="1:7" ht="15" x14ac:dyDescent="0.15">
      <c r="A313" s="31">
        <f t="shared" si="11"/>
        <v>99</v>
      </c>
      <c r="B313" s="23">
        <v>42917</v>
      </c>
      <c r="C313" s="17">
        <v>17.828299999999999</v>
      </c>
      <c r="F313" s="32">
        <v>60876</v>
      </c>
      <c r="G313" s="35" t="e">
        <f t="shared" si="10"/>
        <v>#DIV/0!</v>
      </c>
    </row>
    <row r="314" spans="1:7" ht="15" x14ac:dyDescent="0.15">
      <c r="A314" s="31">
        <f t="shared" si="11"/>
        <v>99</v>
      </c>
      <c r="B314" s="24">
        <v>42948</v>
      </c>
      <c r="C314" s="17">
        <v>17.806999999999999</v>
      </c>
      <c r="F314" s="32">
        <v>60967</v>
      </c>
      <c r="G314" s="35" t="e">
        <f t="shared" si="10"/>
        <v>#DIV/0!</v>
      </c>
    </row>
    <row r="315" spans="1:7" ht="15" x14ac:dyDescent="0.15">
      <c r="A315" s="31">
        <f t="shared" si="11"/>
        <v>99</v>
      </c>
      <c r="B315" s="25">
        <v>42979</v>
      </c>
      <c r="C315" s="17">
        <v>17.835699999999999</v>
      </c>
      <c r="F315" s="32">
        <v>61057</v>
      </c>
      <c r="G315" s="35" t="e">
        <f t="shared" si="10"/>
        <v>#DIV/0!</v>
      </c>
    </row>
    <row r="316" spans="1:7" ht="15" x14ac:dyDescent="0.15">
      <c r="A316" s="31">
        <f t="shared" si="11"/>
        <v>100</v>
      </c>
      <c r="B316" s="26">
        <v>43009</v>
      </c>
      <c r="C316" s="17">
        <v>18.816099999999999</v>
      </c>
      <c r="F316" s="32">
        <v>61149</v>
      </c>
      <c r="G316" s="35" t="e">
        <f t="shared" si="10"/>
        <v>#DIV/0!</v>
      </c>
    </row>
    <row r="317" spans="1:7" ht="15" x14ac:dyDescent="0.15">
      <c r="A317" s="31">
        <f t="shared" si="11"/>
        <v>100</v>
      </c>
      <c r="B317" s="27">
        <v>43040</v>
      </c>
      <c r="C317" s="17">
        <v>18.915800000000001</v>
      </c>
      <c r="F317" s="32">
        <v>61241</v>
      </c>
      <c r="G317" s="35" t="e">
        <f t="shared" si="10"/>
        <v>#DIV/0!</v>
      </c>
    </row>
    <row r="318" spans="1:7" ht="15" x14ac:dyDescent="0.15">
      <c r="A318" s="31">
        <f t="shared" si="11"/>
        <v>100</v>
      </c>
      <c r="B318" s="28">
        <v>43070</v>
      </c>
      <c r="C318" s="17">
        <v>19.1812</v>
      </c>
      <c r="F318" s="32">
        <v>61332</v>
      </c>
      <c r="G318" s="35" t="e">
        <f t="shared" si="10"/>
        <v>#DIV/0!</v>
      </c>
    </row>
    <row r="319" spans="1:7" ht="15" x14ac:dyDescent="0.15">
      <c r="A319" s="31">
        <f t="shared" si="11"/>
        <v>101</v>
      </c>
      <c r="B319" s="16">
        <v>43101</v>
      </c>
      <c r="C319" s="17">
        <v>18.907399999999999</v>
      </c>
      <c r="F319" s="32">
        <v>61423</v>
      </c>
      <c r="G319" s="35" t="e">
        <f t="shared" si="10"/>
        <v>#DIV/0!</v>
      </c>
    </row>
    <row r="320" spans="1:7" ht="15" x14ac:dyDescent="0.15">
      <c r="A320" s="31">
        <f t="shared" si="11"/>
        <v>101</v>
      </c>
      <c r="B320" s="18">
        <v>43132</v>
      </c>
      <c r="C320" s="17">
        <v>18.6449</v>
      </c>
      <c r="F320" s="32">
        <v>61515</v>
      </c>
      <c r="G320" s="35" t="e">
        <f t="shared" si="10"/>
        <v>#DIV/0!</v>
      </c>
    </row>
    <row r="321" spans="1:7" ht="15" x14ac:dyDescent="0.15">
      <c r="A321" s="31">
        <f t="shared" si="11"/>
        <v>101</v>
      </c>
      <c r="B321" s="19">
        <v>43160</v>
      </c>
      <c r="C321" s="17">
        <v>18.630800000000001</v>
      </c>
      <c r="F321" s="32">
        <v>61607</v>
      </c>
      <c r="G321" s="35" t="e">
        <f t="shared" si="10"/>
        <v>#DIV/0!</v>
      </c>
    </row>
    <row r="322" spans="1:7" ht="15" x14ac:dyDescent="0.15">
      <c r="A322" s="31">
        <f t="shared" si="11"/>
        <v>102</v>
      </c>
      <c r="B322" s="20">
        <v>43191</v>
      </c>
      <c r="C322" s="17">
        <v>18.3872</v>
      </c>
      <c r="F322" s="32">
        <v>61698</v>
      </c>
      <c r="G322" s="35" t="e">
        <f t="shared" si="10"/>
        <v>#DIV/0!</v>
      </c>
    </row>
    <row r="323" spans="1:7" ht="15" x14ac:dyDescent="0.15">
      <c r="A323" s="31">
        <f t="shared" si="11"/>
        <v>102</v>
      </c>
      <c r="B323" s="21">
        <v>43221</v>
      </c>
      <c r="C323" s="17">
        <v>19.591000000000001</v>
      </c>
      <c r="F323" s="32">
        <v>61788</v>
      </c>
      <c r="G323" s="35" t="e">
        <f t="shared" si="10"/>
        <v>#DIV/0!</v>
      </c>
    </row>
    <row r="324" spans="1:7" ht="15" x14ac:dyDescent="0.15">
      <c r="A324" s="31">
        <f t="shared" si="11"/>
        <v>102</v>
      </c>
      <c r="B324" s="22">
        <v>43252</v>
      </c>
      <c r="C324" s="17">
        <v>20.3032</v>
      </c>
      <c r="F324" s="32">
        <v>61880</v>
      </c>
      <c r="G324" s="35" t="e">
        <f t="shared" si="10"/>
        <v>#DIV/0!</v>
      </c>
    </row>
    <row r="325" spans="1:7" ht="15" x14ac:dyDescent="0.15">
      <c r="A325" s="31">
        <f t="shared" si="11"/>
        <v>103</v>
      </c>
      <c r="B325" s="23">
        <v>43282</v>
      </c>
      <c r="C325" s="17">
        <v>19.009499999999999</v>
      </c>
      <c r="F325" s="32">
        <v>61972</v>
      </c>
      <c r="G325" s="35" t="e">
        <f t="shared" si="10"/>
        <v>#DIV/0!</v>
      </c>
    </row>
    <row r="326" spans="1:7" ht="15" x14ac:dyDescent="0.15">
      <c r="A326" s="31">
        <f t="shared" si="11"/>
        <v>103</v>
      </c>
      <c r="B326" s="24">
        <v>43313</v>
      </c>
      <c r="C326" s="17">
        <v>18.857500000000002</v>
      </c>
      <c r="F326" s="32">
        <v>62063</v>
      </c>
      <c r="G326" s="35" t="e">
        <f t="shared" si="10"/>
        <v>#DIV/0!</v>
      </c>
    </row>
    <row r="327" spans="1:7" ht="15" x14ac:dyDescent="0.15">
      <c r="A327" s="31">
        <f t="shared" si="11"/>
        <v>103</v>
      </c>
      <c r="B327" s="25">
        <v>43344</v>
      </c>
      <c r="C327" s="17">
        <v>19.0154</v>
      </c>
      <c r="F327" s="32">
        <v>62153</v>
      </c>
      <c r="G327" s="35" t="e">
        <f t="shared" si="10"/>
        <v>#DIV/0!</v>
      </c>
    </row>
    <row r="328" spans="1:7" ht="15" x14ac:dyDescent="0.15">
      <c r="A328" s="31">
        <f t="shared" si="11"/>
        <v>104</v>
      </c>
      <c r="B328" s="26">
        <v>43374</v>
      </c>
      <c r="C328" s="17">
        <v>19.1859</v>
      </c>
      <c r="F328" s="32">
        <v>62245</v>
      </c>
      <c r="G328" s="35" t="e">
        <f t="shared" si="10"/>
        <v>#DIV/0!</v>
      </c>
    </row>
    <row r="329" spans="1:7" ht="15" x14ac:dyDescent="0.15">
      <c r="A329" s="31">
        <f t="shared" si="11"/>
        <v>104</v>
      </c>
      <c r="B329" s="27">
        <v>43405</v>
      </c>
      <c r="C329" s="17">
        <v>20.261199999999999</v>
      </c>
      <c r="F329" s="32">
        <v>62337</v>
      </c>
      <c r="G329" s="35" t="e">
        <f t="shared" si="10"/>
        <v>#DIV/0!</v>
      </c>
    </row>
    <row r="330" spans="1:7" ht="15" x14ac:dyDescent="0.15">
      <c r="A330" s="31">
        <f t="shared" si="11"/>
        <v>104</v>
      </c>
      <c r="B330" s="28">
        <v>43435</v>
      </c>
      <c r="C330" s="17">
        <v>20.1112</v>
      </c>
      <c r="F330" s="32">
        <v>62428</v>
      </c>
      <c r="G330" s="35" t="e">
        <f t="shared" si="10"/>
        <v>#DIV/0!</v>
      </c>
    </row>
    <row r="331" spans="1:7" ht="15" x14ac:dyDescent="0.15">
      <c r="A331" s="31">
        <f t="shared" si="11"/>
        <v>105</v>
      </c>
      <c r="B331" s="16">
        <v>43466</v>
      </c>
      <c r="C331" s="17">
        <v>19.165099999999999</v>
      </c>
      <c r="F331" s="32">
        <v>62518</v>
      </c>
      <c r="G331" s="35" t="e">
        <f t="shared" si="10"/>
        <v>#DIV/0!</v>
      </c>
    </row>
    <row r="332" spans="1:7" ht="15" x14ac:dyDescent="0.15">
      <c r="A332" s="31">
        <f t="shared" si="11"/>
        <v>105</v>
      </c>
      <c r="B332" s="18">
        <v>43497</v>
      </c>
      <c r="C332" s="17">
        <v>19.204899999999999</v>
      </c>
      <c r="F332" s="32">
        <v>62610</v>
      </c>
      <c r="G332" s="35" t="e">
        <f t="shared" si="10"/>
        <v>#DIV/0!</v>
      </c>
    </row>
    <row r="333" spans="1:7" ht="15" x14ac:dyDescent="0.15">
      <c r="A333" s="31">
        <f t="shared" si="11"/>
        <v>105</v>
      </c>
      <c r="B333" s="19">
        <v>43525</v>
      </c>
      <c r="C333" s="17">
        <v>19.247699999999998</v>
      </c>
      <c r="F333" s="32">
        <v>62702</v>
      </c>
      <c r="G333" s="35" t="e">
        <f t="shared" si="10"/>
        <v>#DIV/0!</v>
      </c>
    </row>
    <row r="334" spans="1:7" ht="15" x14ac:dyDescent="0.15">
      <c r="A334" s="31">
        <f t="shared" si="11"/>
        <v>106</v>
      </c>
      <c r="B334" s="20">
        <v>43556</v>
      </c>
      <c r="C334" s="17">
        <v>18.9864</v>
      </c>
      <c r="F334" s="32">
        <v>62793</v>
      </c>
      <c r="G334" s="35" t="e">
        <f t="shared" si="10"/>
        <v>#DIV/0!</v>
      </c>
    </row>
    <row r="335" spans="1:7" ht="15" x14ac:dyDescent="0.15">
      <c r="A335" s="31">
        <f t="shared" si="11"/>
        <v>106</v>
      </c>
      <c r="B335" s="21">
        <v>43586</v>
      </c>
      <c r="C335" s="17">
        <v>19.119700000000002</v>
      </c>
      <c r="F335" s="32">
        <v>62884</v>
      </c>
      <c r="G335" s="35" t="e">
        <f t="shared" si="10"/>
        <v>#DIV/0!</v>
      </c>
    </row>
    <row r="336" spans="1:7" ht="15" x14ac:dyDescent="0.15">
      <c r="A336" s="31">
        <f t="shared" si="11"/>
        <v>106</v>
      </c>
      <c r="B336" s="22">
        <v>43617</v>
      </c>
      <c r="C336" s="17">
        <v>19.2745</v>
      </c>
      <c r="F336" s="32">
        <v>62976</v>
      </c>
      <c r="G336" s="35" t="e">
        <f t="shared" si="10"/>
        <v>#DIV/0!</v>
      </c>
    </row>
    <row r="337" spans="1:7" ht="15" x14ac:dyDescent="0.15">
      <c r="A337" s="31">
        <f t="shared" si="11"/>
        <v>107</v>
      </c>
      <c r="B337" s="23">
        <v>43647</v>
      </c>
      <c r="C337" s="17">
        <v>19.0534</v>
      </c>
      <c r="F337" s="32">
        <v>63068</v>
      </c>
      <c r="G337" s="35" t="e">
        <f t="shared" si="10"/>
        <v>#DIV/0!</v>
      </c>
    </row>
    <row r="338" spans="1:7" ht="15" x14ac:dyDescent="0.15">
      <c r="A338" s="31">
        <f t="shared" si="11"/>
        <v>107</v>
      </c>
      <c r="B338" s="24">
        <v>43678</v>
      </c>
      <c r="C338" s="17">
        <v>19.684999999999999</v>
      </c>
      <c r="F338" s="32">
        <v>63159</v>
      </c>
      <c r="G338" s="35" t="e">
        <f t="shared" si="10"/>
        <v>#DIV/0!</v>
      </c>
    </row>
    <row r="339" spans="1:7" ht="15" x14ac:dyDescent="0.15">
      <c r="A339" s="31">
        <f t="shared" si="11"/>
        <v>107</v>
      </c>
      <c r="B339" s="25">
        <v>43709</v>
      </c>
      <c r="C339" s="17">
        <v>19.586500000000001</v>
      </c>
      <c r="F339" s="32">
        <v>63249</v>
      </c>
      <c r="G339" s="35" t="e">
        <f t="shared" si="10"/>
        <v>#DIV/0!</v>
      </c>
    </row>
    <row r="340" spans="1:7" ht="15" x14ac:dyDescent="0.15">
      <c r="A340" s="31">
        <f t="shared" si="11"/>
        <v>108</v>
      </c>
      <c r="B340" s="26">
        <v>43739</v>
      </c>
      <c r="C340" s="17">
        <v>19.324200000000001</v>
      </c>
      <c r="F340" s="32">
        <v>63341</v>
      </c>
      <c r="G340" s="35" t="e">
        <f t="shared" ref="G340:G364" si="12">AVERAGEIF($A$19:$A$364,$E340,$C$19:$C$364)</f>
        <v>#DIV/0!</v>
      </c>
    </row>
    <row r="341" spans="1:7" ht="15" x14ac:dyDescent="0.15">
      <c r="A341" s="31">
        <f t="shared" si="11"/>
        <v>108</v>
      </c>
      <c r="B341" s="27">
        <v>43770</v>
      </c>
      <c r="C341" s="17">
        <v>19.3325</v>
      </c>
      <c r="F341" s="32">
        <v>63433</v>
      </c>
      <c r="G341" s="35" t="e">
        <f t="shared" si="12"/>
        <v>#DIV/0!</v>
      </c>
    </row>
    <row r="342" spans="1:7" ht="15" x14ac:dyDescent="0.15">
      <c r="A342" s="31">
        <f t="shared" si="11"/>
        <v>108</v>
      </c>
      <c r="B342" s="28">
        <v>43800</v>
      </c>
      <c r="C342" s="17">
        <v>19.107099999999999</v>
      </c>
      <c r="F342" s="32">
        <v>63524</v>
      </c>
      <c r="G342" s="35" t="e">
        <f t="shared" si="12"/>
        <v>#DIV/0!</v>
      </c>
    </row>
    <row r="343" spans="1:7" ht="15" x14ac:dyDescent="0.15">
      <c r="A343" s="31">
        <f t="shared" ref="A343:A364" si="13">A340+1</f>
        <v>109</v>
      </c>
      <c r="B343" s="16">
        <v>43831</v>
      </c>
      <c r="C343" s="17">
        <v>18.803999999999998</v>
      </c>
      <c r="F343" s="32">
        <v>63614</v>
      </c>
      <c r="G343" s="35" t="e">
        <f t="shared" si="12"/>
        <v>#DIV/0!</v>
      </c>
    </row>
    <row r="344" spans="1:7" ht="15" x14ac:dyDescent="0.15">
      <c r="A344" s="31">
        <f t="shared" si="13"/>
        <v>109</v>
      </c>
      <c r="B344" s="18">
        <v>43862</v>
      </c>
      <c r="C344" s="17">
        <v>18.8443</v>
      </c>
      <c r="F344" s="32">
        <v>63706</v>
      </c>
      <c r="G344" s="35" t="e">
        <f t="shared" si="12"/>
        <v>#DIV/0!</v>
      </c>
    </row>
    <row r="345" spans="1:7" ht="15" x14ac:dyDescent="0.15">
      <c r="A345" s="31">
        <f t="shared" si="13"/>
        <v>109</v>
      </c>
      <c r="B345" s="19">
        <v>43891</v>
      </c>
      <c r="C345" s="17">
        <v>22.378399999999999</v>
      </c>
      <c r="F345" s="32">
        <v>63798</v>
      </c>
      <c r="G345" s="35" t="e">
        <f t="shared" si="12"/>
        <v>#DIV/0!</v>
      </c>
    </row>
    <row r="346" spans="1:7" ht="15" x14ac:dyDescent="0.15">
      <c r="A346" s="31">
        <f t="shared" si="13"/>
        <v>110</v>
      </c>
      <c r="B346" s="20">
        <v>43922</v>
      </c>
      <c r="C346" s="17">
        <v>24.265799999999999</v>
      </c>
      <c r="F346" s="32">
        <v>63889</v>
      </c>
      <c r="G346" s="35" t="e">
        <f t="shared" si="12"/>
        <v>#DIV/0!</v>
      </c>
    </row>
    <row r="347" spans="1:7" ht="15" x14ac:dyDescent="0.15">
      <c r="A347" s="31">
        <f t="shared" si="13"/>
        <v>110</v>
      </c>
      <c r="B347" s="21">
        <v>43952</v>
      </c>
      <c r="C347" s="17">
        <v>23.422999999999998</v>
      </c>
      <c r="F347" s="32">
        <v>63979</v>
      </c>
      <c r="G347" s="35" t="e">
        <f t="shared" si="12"/>
        <v>#DIV/0!</v>
      </c>
    </row>
    <row r="348" spans="1:7" ht="15" x14ac:dyDescent="0.15">
      <c r="A348" s="31">
        <f t="shared" si="13"/>
        <v>110</v>
      </c>
      <c r="B348" s="22">
        <v>43983</v>
      </c>
      <c r="C348" s="17">
        <v>22.298999999999999</v>
      </c>
      <c r="F348" s="32">
        <v>64071</v>
      </c>
      <c r="G348" s="35" t="e">
        <f t="shared" si="12"/>
        <v>#DIV/0!</v>
      </c>
    </row>
    <row r="349" spans="1:7" ht="15" x14ac:dyDescent="0.15">
      <c r="A349" s="31">
        <f t="shared" si="13"/>
        <v>111</v>
      </c>
      <c r="B349" s="23">
        <v>44013</v>
      </c>
      <c r="C349" s="17">
        <v>22.403300000000002</v>
      </c>
      <c r="F349" s="32">
        <v>64163</v>
      </c>
      <c r="G349" s="35" t="e">
        <f t="shared" si="12"/>
        <v>#DIV/0!</v>
      </c>
    </row>
    <row r="350" spans="1:7" ht="15" x14ac:dyDescent="0.15">
      <c r="A350" s="31">
        <f t="shared" si="13"/>
        <v>111</v>
      </c>
      <c r="B350" s="24">
        <v>44044</v>
      </c>
      <c r="C350" s="17">
        <v>22.2072</v>
      </c>
      <c r="F350" s="32">
        <v>64254</v>
      </c>
      <c r="G350" s="35" t="e">
        <f t="shared" si="12"/>
        <v>#DIV/0!</v>
      </c>
    </row>
    <row r="351" spans="1:7" ht="15" x14ac:dyDescent="0.15">
      <c r="A351" s="31">
        <f t="shared" si="13"/>
        <v>111</v>
      </c>
      <c r="B351" s="25">
        <v>44075</v>
      </c>
      <c r="C351" s="17">
        <v>21.681000000000001</v>
      </c>
      <c r="F351" s="32">
        <v>64345</v>
      </c>
      <c r="G351" s="35" t="e">
        <f t="shared" si="12"/>
        <v>#DIV/0!</v>
      </c>
    </row>
    <row r="352" spans="1:7" ht="15" x14ac:dyDescent="0.15">
      <c r="A352" s="31">
        <f t="shared" si="13"/>
        <v>112</v>
      </c>
      <c r="B352" s="26">
        <v>44105</v>
      </c>
      <c r="C352" s="17">
        <v>21.270499999999998</v>
      </c>
      <c r="F352" s="32">
        <v>64437</v>
      </c>
      <c r="G352" s="35" t="e">
        <f t="shared" si="12"/>
        <v>#DIV/0!</v>
      </c>
    </row>
    <row r="353" spans="1:7" ht="15" x14ac:dyDescent="0.15">
      <c r="A353" s="31">
        <f t="shared" si="13"/>
        <v>112</v>
      </c>
      <c r="B353" s="27">
        <v>44136</v>
      </c>
      <c r="C353" s="17">
        <v>20.381900000000002</v>
      </c>
      <c r="F353" s="32">
        <v>64529</v>
      </c>
      <c r="G353" s="35" t="e">
        <f t="shared" si="12"/>
        <v>#DIV/0!</v>
      </c>
    </row>
    <row r="354" spans="1:7" ht="15" x14ac:dyDescent="0.15">
      <c r="A354" s="31">
        <f t="shared" si="13"/>
        <v>112</v>
      </c>
      <c r="B354" s="28">
        <v>44166</v>
      </c>
      <c r="C354" s="17">
        <v>19.9651</v>
      </c>
      <c r="F354" s="32">
        <v>64620</v>
      </c>
      <c r="G354" s="35" t="e">
        <f t="shared" si="12"/>
        <v>#DIV/0!</v>
      </c>
    </row>
    <row r="355" spans="1:7" ht="15" x14ac:dyDescent="0.15">
      <c r="A355" s="31">
        <f t="shared" si="13"/>
        <v>113</v>
      </c>
      <c r="B355" s="16">
        <v>44197</v>
      </c>
      <c r="C355" s="17">
        <v>19.921500000000002</v>
      </c>
      <c r="F355" s="32">
        <v>64710</v>
      </c>
      <c r="G355" s="35" t="e">
        <f t="shared" si="12"/>
        <v>#DIV/0!</v>
      </c>
    </row>
    <row r="356" spans="1:7" ht="15" x14ac:dyDescent="0.15">
      <c r="A356" s="31">
        <f t="shared" si="13"/>
        <v>113</v>
      </c>
      <c r="B356" s="18">
        <v>44228</v>
      </c>
      <c r="C356" s="17">
        <v>20.309699999999999</v>
      </c>
      <c r="F356" s="32">
        <v>64802</v>
      </c>
      <c r="G356" s="35" t="e">
        <f t="shared" si="12"/>
        <v>#DIV/0!</v>
      </c>
    </row>
    <row r="357" spans="1:7" ht="15" x14ac:dyDescent="0.15">
      <c r="A357" s="31">
        <f t="shared" si="13"/>
        <v>113</v>
      </c>
      <c r="B357" s="19">
        <v>44256</v>
      </c>
      <c r="C357" s="17">
        <v>20.755500000000001</v>
      </c>
      <c r="F357" s="32">
        <v>64894</v>
      </c>
      <c r="G357" s="35" t="e">
        <f t="shared" si="12"/>
        <v>#DIV/0!</v>
      </c>
    </row>
    <row r="358" spans="1:7" ht="15" x14ac:dyDescent="0.15">
      <c r="A358" s="31">
        <f t="shared" si="13"/>
        <v>114</v>
      </c>
      <c r="B358" s="20">
        <v>44287</v>
      </c>
      <c r="C358" s="17">
        <v>20.0153</v>
      </c>
      <c r="F358" s="32">
        <v>64985</v>
      </c>
      <c r="G358" s="35" t="e">
        <f t="shared" si="12"/>
        <v>#DIV/0!</v>
      </c>
    </row>
    <row r="359" spans="1:7" ht="15" x14ac:dyDescent="0.15">
      <c r="A359" s="31">
        <f t="shared" si="13"/>
        <v>114</v>
      </c>
      <c r="B359" s="21">
        <v>44317</v>
      </c>
      <c r="C359" s="17">
        <v>19.963100000000001</v>
      </c>
      <c r="F359" s="32">
        <v>65075</v>
      </c>
      <c r="G359" s="35" t="e">
        <f t="shared" si="12"/>
        <v>#DIV/0!</v>
      </c>
    </row>
    <row r="360" spans="1:7" ht="15" x14ac:dyDescent="0.15">
      <c r="A360" s="31">
        <f t="shared" si="13"/>
        <v>114</v>
      </c>
      <c r="B360" s="22">
        <v>44348</v>
      </c>
      <c r="C360" s="17">
        <v>20.030100000000001</v>
      </c>
      <c r="F360" s="32">
        <v>65167</v>
      </c>
      <c r="G360" s="35" t="e">
        <f t="shared" si="12"/>
        <v>#DIV/0!</v>
      </c>
    </row>
    <row r="361" spans="1:7" ht="15" x14ac:dyDescent="0.15">
      <c r="A361" s="31">
        <f t="shared" si="13"/>
        <v>115</v>
      </c>
      <c r="B361" s="23">
        <v>44378</v>
      </c>
      <c r="C361" s="17">
        <v>19.970099999999999</v>
      </c>
      <c r="F361" s="32">
        <v>65259</v>
      </c>
      <c r="G361" s="35" t="e">
        <f t="shared" si="12"/>
        <v>#DIV/0!</v>
      </c>
    </row>
    <row r="362" spans="1:7" ht="15" x14ac:dyDescent="0.15">
      <c r="A362" s="31">
        <f t="shared" si="13"/>
        <v>115</v>
      </c>
      <c r="B362" s="24">
        <v>44409</v>
      </c>
      <c r="C362" s="17">
        <v>20.0761</v>
      </c>
      <c r="F362" s="32">
        <v>65350</v>
      </c>
      <c r="G362" s="35" t="e">
        <f t="shared" si="12"/>
        <v>#DIV/0!</v>
      </c>
    </row>
    <row r="363" spans="1:7" ht="15" x14ac:dyDescent="0.15">
      <c r="A363" s="31">
        <f t="shared" si="13"/>
        <v>115</v>
      </c>
      <c r="B363" s="25">
        <v>44440</v>
      </c>
      <c r="C363" s="17">
        <v>20.0487</v>
      </c>
      <c r="F363" s="32">
        <v>65440</v>
      </c>
      <c r="G363" s="35" t="e">
        <f t="shared" si="12"/>
        <v>#DIV/0!</v>
      </c>
    </row>
    <row r="364" spans="1:7" ht="15" x14ac:dyDescent="0.15">
      <c r="A364" s="31">
        <f t="shared" si="13"/>
        <v>116</v>
      </c>
      <c r="B364" s="26">
        <v>44470</v>
      </c>
      <c r="C364" s="17">
        <v>20.462599999999998</v>
      </c>
      <c r="F364" s="32">
        <v>65532</v>
      </c>
      <c r="G364" s="35" t="e">
        <f t="shared" si="12"/>
        <v>#DIV/0!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3"/>
  <sheetViews>
    <sheetView topLeftCell="A14" zoomScale="130" zoomScaleNormal="130" workbookViewId="0">
      <pane xSplit="1" ySplit="5" topLeftCell="B19" activePane="bottomRight" state="frozen"/>
      <selection activeCell="A14" sqref="A14"/>
      <selection pane="topRight" activeCell="B14" sqref="B14"/>
      <selection pane="bottomLeft" activeCell="A19" sqref="A19"/>
      <selection pane="bottomRight" activeCell="E20" sqref="E20:E60"/>
    </sheetView>
  </sheetViews>
  <sheetFormatPr baseColWidth="10" defaultColWidth="8.83203125" defaultRowHeight="13" x14ac:dyDescent="0.15"/>
  <cols>
    <col min="1" max="1" width="15" customWidth="1"/>
    <col min="2" max="2" width="21.83203125" customWidth="1"/>
    <col min="5" max="5" width="12.6640625" bestFit="1" customWidth="1"/>
  </cols>
  <sheetData>
    <row r="1" spans="1:5" ht="19" x14ac:dyDescent="0.25">
      <c r="A1" s="7" t="s">
        <v>123</v>
      </c>
    </row>
    <row r="3" spans="1:5" ht="15" x14ac:dyDescent="0.2">
      <c r="A3" s="8" t="s">
        <v>153</v>
      </c>
    </row>
    <row r="4" spans="1:5" ht="15" x14ac:dyDescent="0.2">
      <c r="A4" s="9" t="s">
        <v>154</v>
      </c>
    </row>
    <row r="6" spans="1:5" ht="15" x14ac:dyDescent="0.2">
      <c r="A6" s="8" t="s">
        <v>155</v>
      </c>
    </row>
    <row r="10" spans="1:5" ht="64" x14ac:dyDescent="0.15">
      <c r="A10" s="10" t="s">
        <v>127</v>
      </c>
      <c r="B10" s="11" t="s">
        <v>156</v>
      </c>
    </row>
    <row r="11" spans="1:5" ht="32" x14ac:dyDescent="0.15">
      <c r="A11" s="10" t="s">
        <v>129</v>
      </c>
      <c r="B11" s="12" t="s">
        <v>157</v>
      </c>
    </row>
    <row r="12" spans="1:5" ht="16" x14ac:dyDescent="0.15">
      <c r="A12" s="10" t="s">
        <v>131</v>
      </c>
      <c r="B12" s="12" t="s">
        <v>132</v>
      </c>
    </row>
    <row r="13" spans="1:5" ht="16" x14ac:dyDescent="0.15">
      <c r="A13" s="10" t="s">
        <v>133</v>
      </c>
      <c r="B13" s="12" t="s">
        <v>158</v>
      </c>
    </row>
    <row r="14" spans="1:5" ht="16" x14ac:dyDescent="0.15">
      <c r="A14" s="10" t="s">
        <v>135</v>
      </c>
      <c r="B14" s="12" t="s">
        <v>159</v>
      </c>
    </row>
    <row r="15" spans="1:5" ht="16" x14ac:dyDescent="0.15">
      <c r="A15" s="10" t="s">
        <v>137</v>
      </c>
      <c r="B15" s="12"/>
    </row>
    <row r="16" spans="1:5" ht="16" x14ac:dyDescent="0.15">
      <c r="A16" s="10" t="s">
        <v>138</v>
      </c>
      <c r="B16" s="13"/>
      <c r="E16" s="43" t="s">
        <v>162</v>
      </c>
    </row>
    <row r="17" spans="1:5" ht="32" x14ac:dyDescent="0.15">
      <c r="A17" s="10" t="s">
        <v>139</v>
      </c>
      <c r="B17" s="12" t="s">
        <v>140</v>
      </c>
    </row>
    <row r="18" spans="1:5" ht="16" x14ac:dyDescent="0.15">
      <c r="A18" s="14" t="s">
        <v>141</v>
      </c>
      <c r="B18" s="15" t="s">
        <v>160</v>
      </c>
    </row>
    <row r="19" spans="1:5" ht="15" x14ac:dyDescent="0.15">
      <c r="A19" s="20">
        <v>40634</v>
      </c>
      <c r="B19" s="40">
        <v>2338366648</v>
      </c>
      <c r="D19" s="44"/>
      <c r="E19" s="45" t="s">
        <v>161</v>
      </c>
    </row>
    <row r="20" spans="1:5" ht="15" x14ac:dyDescent="0.15">
      <c r="A20" s="21">
        <v>40664</v>
      </c>
      <c r="B20" s="40">
        <v>2319789102</v>
      </c>
      <c r="D20" s="32">
        <v>40695</v>
      </c>
      <c r="E20" s="42">
        <f>VLOOKUP($D20,$A$19:$B$143,2,0)/1000</f>
        <v>2394004.9950000001</v>
      </c>
    </row>
    <row r="21" spans="1:5" ht="15" x14ac:dyDescent="0.15">
      <c r="A21" s="22">
        <v>40695</v>
      </c>
      <c r="B21" s="40">
        <v>2394004995</v>
      </c>
      <c r="D21" s="32">
        <v>40787</v>
      </c>
      <c r="E21" s="42">
        <f t="shared" ref="E21:E60" si="0">VLOOKUP($D21,$A$19:$B$143,2,0)/1000</f>
        <v>2493859.7239999999</v>
      </c>
    </row>
    <row r="22" spans="1:5" ht="15" x14ac:dyDescent="0.15">
      <c r="A22" s="23">
        <v>40725</v>
      </c>
      <c r="B22" s="40">
        <v>2359922040</v>
      </c>
      <c r="D22" s="41">
        <v>40878</v>
      </c>
      <c r="E22" s="42">
        <f t="shared" si="0"/>
        <v>2591363.023</v>
      </c>
    </row>
    <row r="23" spans="1:5" ht="15" x14ac:dyDescent="0.15">
      <c r="A23" s="24">
        <v>40756</v>
      </c>
      <c r="B23" s="40">
        <v>2389845702</v>
      </c>
      <c r="D23" s="32">
        <v>40969</v>
      </c>
      <c r="E23" s="42">
        <f t="shared" si="0"/>
        <v>2570049.892</v>
      </c>
    </row>
    <row r="24" spans="1:5" ht="15" x14ac:dyDescent="0.15">
      <c r="A24" s="25">
        <v>40787</v>
      </c>
      <c r="B24" s="40">
        <v>2493859724</v>
      </c>
      <c r="D24" s="32">
        <v>41061</v>
      </c>
      <c r="E24" s="42">
        <f t="shared" si="0"/>
        <v>2649465.727</v>
      </c>
    </row>
    <row r="25" spans="1:5" ht="15" x14ac:dyDescent="0.15">
      <c r="A25" s="26">
        <v>40817</v>
      </c>
      <c r="B25" s="40">
        <v>2471115828</v>
      </c>
      <c r="D25" s="32">
        <v>41153</v>
      </c>
      <c r="E25" s="42">
        <f t="shared" si="0"/>
        <v>2625599.8640000001</v>
      </c>
    </row>
    <row r="26" spans="1:5" ht="15" x14ac:dyDescent="0.15">
      <c r="A26" s="27">
        <v>40848</v>
      </c>
      <c r="B26" s="40">
        <v>2476584890</v>
      </c>
      <c r="D26" s="41">
        <v>41244</v>
      </c>
      <c r="E26" s="42">
        <f t="shared" si="0"/>
        <v>2790860.8309999998</v>
      </c>
    </row>
    <row r="27" spans="1:5" ht="15" x14ac:dyDescent="0.15">
      <c r="A27" s="28">
        <v>40878</v>
      </c>
      <c r="B27" s="40">
        <v>2591363023</v>
      </c>
      <c r="D27" s="32">
        <v>41334</v>
      </c>
      <c r="E27" s="42">
        <f t="shared" si="0"/>
        <v>2687089.5210000002</v>
      </c>
    </row>
    <row r="28" spans="1:5" ht="15" x14ac:dyDescent="0.15">
      <c r="A28" s="16">
        <v>40909</v>
      </c>
      <c r="B28" s="40">
        <v>2545677744</v>
      </c>
      <c r="D28" s="32">
        <v>41426</v>
      </c>
      <c r="E28" s="42">
        <f t="shared" si="0"/>
        <v>2778743.9479999999</v>
      </c>
    </row>
    <row r="29" spans="1:5" ht="15" x14ac:dyDescent="0.15">
      <c r="A29" s="18">
        <v>40940</v>
      </c>
      <c r="B29" s="40">
        <v>2496772846</v>
      </c>
      <c r="D29" s="32">
        <v>41518</v>
      </c>
      <c r="E29" s="42">
        <f t="shared" si="0"/>
        <v>2825614.3339999998</v>
      </c>
    </row>
    <row r="30" spans="1:5" ht="15" x14ac:dyDescent="0.15">
      <c r="A30" s="19">
        <v>40969</v>
      </c>
      <c r="B30" s="40">
        <v>2570049892</v>
      </c>
      <c r="D30" s="41">
        <v>41609</v>
      </c>
      <c r="E30" s="42">
        <f t="shared" si="0"/>
        <v>2962905.5490000001</v>
      </c>
    </row>
    <row r="31" spans="1:5" ht="15" x14ac:dyDescent="0.15">
      <c r="A31" s="20">
        <v>41000</v>
      </c>
      <c r="B31" s="40">
        <v>2539413942</v>
      </c>
      <c r="D31" s="32">
        <v>41699</v>
      </c>
      <c r="E31" s="42">
        <f t="shared" si="0"/>
        <v>2981414.3689999999</v>
      </c>
    </row>
    <row r="32" spans="1:5" ht="15" x14ac:dyDescent="0.15">
      <c r="A32" s="21">
        <v>41030</v>
      </c>
      <c r="B32" s="40">
        <v>2574057758</v>
      </c>
      <c r="D32" s="32">
        <v>41791</v>
      </c>
      <c r="E32" s="42">
        <f t="shared" si="0"/>
        <v>3044001.2280000001</v>
      </c>
    </row>
    <row r="33" spans="1:5" ht="15" x14ac:dyDescent="0.15">
      <c r="A33" s="22">
        <v>41061</v>
      </c>
      <c r="B33" s="40">
        <v>2649465727</v>
      </c>
      <c r="D33" s="32">
        <v>41883</v>
      </c>
      <c r="E33" s="42">
        <f t="shared" si="0"/>
        <v>3057922.0729999999</v>
      </c>
    </row>
    <row r="34" spans="1:5" ht="15" x14ac:dyDescent="0.15">
      <c r="A34" s="23">
        <v>41091</v>
      </c>
      <c r="B34" s="40">
        <v>2568316927</v>
      </c>
      <c r="D34" s="41">
        <v>41974</v>
      </c>
      <c r="E34" s="42">
        <f t="shared" si="0"/>
        <v>3272856.4759999998</v>
      </c>
    </row>
    <row r="35" spans="1:5" ht="15" x14ac:dyDescent="0.15">
      <c r="A35" s="24">
        <v>41122</v>
      </c>
      <c r="B35" s="40">
        <v>2602661478</v>
      </c>
      <c r="D35" s="32">
        <v>42064</v>
      </c>
      <c r="E35" s="42">
        <f t="shared" si="0"/>
        <v>3393463.662</v>
      </c>
    </row>
    <row r="36" spans="1:5" ht="15" x14ac:dyDescent="0.15">
      <c r="A36" s="25">
        <v>41153</v>
      </c>
      <c r="B36" s="40">
        <v>2625599864</v>
      </c>
      <c r="D36" s="32">
        <v>42156</v>
      </c>
      <c r="E36" s="42">
        <f t="shared" si="0"/>
        <v>3446838.216</v>
      </c>
    </row>
    <row r="37" spans="1:5" ht="15" x14ac:dyDescent="0.15">
      <c r="A37" s="26">
        <v>41183</v>
      </c>
      <c r="B37" s="40">
        <v>2608679002</v>
      </c>
      <c r="D37" s="32">
        <v>42248</v>
      </c>
      <c r="E37" s="42">
        <f t="shared" si="0"/>
        <v>3537073.61</v>
      </c>
    </row>
    <row r="38" spans="1:5" ht="15" x14ac:dyDescent="0.15">
      <c r="A38" s="27">
        <v>41214</v>
      </c>
      <c r="B38" s="40">
        <v>2667288833</v>
      </c>
      <c r="D38" s="41">
        <v>42339</v>
      </c>
      <c r="E38" s="42">
        <f t="shared" si="0"/>
        <v>3710406.9029999999</v>
      </c>
    </row>
    <row r="39" spans="1:5" ht="15" x14ac:dyDescent="0.15">
      <c r="A39" s="28">
        <v>41244</v>
      </c>
      <c r="B39" s="40">
        <v>2790860831</v>
      </c>
      <c r="D39" s="32">
        <v>42430</v>
      </c>
      <c r="E39" s="42">
        <f t="shared" si="0"/>
        <v>3812865.3139999998</v>
      </c>
    </row>
    <row r="40" spans="1:5" ht="15" x14ac:dyDescent="0.15">
      <c r="A40" s="16">
        <v>41275</v>
      </c>
      <c r="B40" s="40">
        <v>2691627355</v>
      </c>
      <c r="D40" s="32">
        <v>42522</v>
      </c>
      <c r="E40" s="42">
        <f t="shared" si="0"/>
        <v>3969219.432</v>
      </c>
    </row>
    <row r="41" spans="1:5" ht="15" x14ac:dyDescent="0.15">
      <c r="A41" s="18">
        <v>41306</v>
      </c>
      <c r="B41" s="40">
        <v>2665640804</v>
      </c>
      <c r="D41" s="32">
        <v>42614</v>
      </c>
      <c r="E41" s="42">
        <f t="shared" si="0"/>
        <v>4020435.406</v>
      </c>
    </row>
    <row r="42" spans="1:5" ht="15" x14ac:dyDescent="0.15">
      <c r="A42" s="19">
        <v>41334</v>
      </c>
      <c r="B42" s="40">
        <v>2687089521</v>
      </c>
      <c r="D42" s="41">
        <v>42705</v>
      </c>
      <c r="E42" s="42">
        <f t="shared" si="0"/>
        <v>4203266.2340000002</v>
      </c>
    </row>
    <row r="43" spans="1:5" ht="15" x14ac:dyDescent="0.15">
      <c r="A43" s="20">
        <v>41365</v>
      </c>
      <c r="B43" s="40">
        <v>2676146174</v>
      </c>
      <c r="D43" s="32">
        <v>42795</v>
      </c>
      <c r="E43" s="42">
        <f t="shared" si="0"/>
        <v>4245552.4589999998</v>
      </c>
    </row>
    <row r="44" spans="1:5" ht="15" x14ac:dyDescent="0.15">
      <c r="A44" s="21">
        <v>41395</v>
      </c>
      <c r="B44" s="40">
        <v>2682275300</v>
      </c>
      <c r="D44" s="32">
        <v>42887</v>
      </c>
      <c r="E44" s="42">
        <f t="shared" si="0"/>
        <v>4399954.2560000001</v>
      </c>
    </row>
    <row r="45" spans="1:5" ht="15" x14ac:dyDescent="0.15">
      <c r="A45" s="22">
        <v>41426</v>
      </c>
      <c r="B45" s="40">
        <v>2778743948</v>
      </c>
      <c r="D45" s="32">
        <v>42979</v>
      </c>
      <c r="E45" s="42">
        <f t="shared" si="0"/>
        <v>4477138.4249999998</v>
      </c>
    </row>
    <row r="46" spans="1:5" ht="15" x14ac:dyDescent="0.15">
      <c r="A46" s="23">
        <v>41456</v>
      </c>
      <c r="B46" s="40">
        <v>2744548900</v>
      </c>
      <c r="D46" s="41">
        <v>43070</v>
      </c>
      <c r="E46" s="42">
        <f t="shared" si="0"/>
        <v>4685093.5439999998</v>
      </c>
    </row>
    <row r="47" spans="1:5" ht="15" x14ac:dyDescent="0.15">
      <c r="A47" s="24">
        <v>41487</v>
      </c>
      <c r="B47" s="40">
        <v>2790627729</v>
      </c>
      <c r="D47" s="32">
        <v>43160</v>
      </c>
      <c r="E47" s="42">
        <f t="shared" si="0"/>
        <v>4707864.78</v>
      </c>
    </row>
    <row r="48" spans="1:5" ht="15" x14ac:dyDescent="0.15">
      <c r="A48" s="25">
        <v>41518</v>
      </c>
      <c r="B48" s="40">
        <v>2825614334</v>
      </c>
      <c r="D48" s="32">
        <v>43252</v>
      </c>
      <c r="E48" s="42">
        <f t="shared" si="0"/>
        <v>4922845.1500000004</v>
      </c>
    </row>
    <row r="49" spans="1:5" ht="15" x14ac:dyDescent="0.15">
      <c r="A49" s="26">
        <v>41548</v>
      </c>
      <c r="B49" s="40">
        <v>2797622416</v>
      </c>
      <c r="D49" s="32">
        <v>43344</v>
      </c>
      <c r="E49" s="42">
        <f t="shared" si="0"/>
        <v>4905498.4689999996</v>
      </c>
    </row>
    <row r="50" spans="1:5" ht="15" x14ac:dyDescent="0.15">
      <c r="A50" s="27">
        <v>41579</v>
      </c>
      <c r="B50" s="40">
        <v>2894566118</v>
      </c>
      <c r="D50" s="41">
        <v>43435</v>
      </c>
      <c r="E50" s="42">
        <f t="shared" si="0"/>
        <v>5077132.6679999996</v>
      </c>
    </row>
    <row r="51" spans="1:5" ht="15" x14ac:dyDescent="0.15">
      <c r="A51" s="28">
        <v>41609</v>
      </c>
      <c r="B51" s="40">
        <v>2962905549</v>
      </c>
      <c r="D51" s="32">
        <v>43525</v>
      </c>
      <c r="E51" s="42">
        <f t="shared" si="0"/>
        <v>5104557.307</v>
      </c>
    </row>
    <row r="52" spans="1:5" ht="15" x14ac:dyDescent="0.15">
      <c r="A52" s="16">
        <v>41640</v>
      </c>
      <c r="B52" s="40">
        <v>2882166096</v>
      </c>
      <c r="D52" s="32">
        <v>43617</v>
      </c>
      <c r="E52" s="42">
        <f t="shared" si="0"/>
        <v>5223270.7050000001</v>
      </c>
    </row>
    <row r="53" spans="1:5" ht="15" x14ac:dyDescent="0.15">
      <c r="A53" s="18">
        <v>41671</v>
      </c>
      <c r="B53" s="40">
        <v>2866821296</v>
      </c>
      <c r="D53" s="32">
        <v>43709</v>
      </c>
      <c r="E53" s="42">
        <f t="shared" si="0"/>
        <v>5160129.176</v>
      </c>
    </row>
    <row r="54" spans="1:5" ht="15" x14ac:dyDescent="0.15">
      <c r="A54" s="19">
        <v>41699</v>
      </c>
      <c r="B54" s="40">
        <v>2981414369</v>
      </c>
      <c r="D54" s="41">
        <v>43800</v>
      </c>
      <c r="E54" s="42">
        <f t="shared" si="0"/>
        <v>5309020.5410000002</v>
      </c>
    </row>
    <row r="55" spans="1:5" ht="15" x14ac:dyDescent="0.15">
      <c r="A55" s="20">
        <v>41730</v>
      </c>
      <c r="B55" s="40">
        <v>3011074737</v>
      </c>
      <c r="D55" s="32">
        <v>43891</v>
      </c>
      <c r="E55" s="42">
        <f t="shared" si="0"/>
        <v>5733659.4790000003</v>
      </c>
    </row>
    <row r="56" spans="1:5" ht="15" x14ac:dyDescent="0.15">
      <c r="A56" s="21">
        <v>41760</v>
      </c>
      <c r="B56" s="40">
        <v>2979791485</v>
      </c>
      <c r="D56" s="32">
        <v>43983</v>
      </c>
      <c r="E56" s="42">
        <f t="shared" si="0"/>
        <v>5879128.4060000004</v>
      </c>
    </row>
    <row r="57" spans="1:5" ht="15" x14ac:dyDescent="0.15">
      <c r="A57" s="22">
        <v>41791</v>
      </c>
      <c r="B57" s="40">
        <v>3044001228</v>
      </c>
      <c r="D57" s="32">
        <v>44075</v>
      </c>
      <c r="E57" s="42">
        <f t="shared" si="0"/>
        <v>5828225.0420000004</v>
      </c>
    </row>
    <row r="58" spans="1:5" ht="15" x14ac:dyDescent="0.15">
      <c r="A58" s="23">
        <v>41821</v>
      </c>
      <c r="B58" s="40">
        <v>3076292845</v>
      </c>
      <c r="D58" s="41">
        <v>44166</v>
      </c>
      <c r="E58" s="42">
        <f t="shared" si="0"/>
        <v>5881208.4349999996</v>
      </c>
    </row>
    <row r="59" spans="1:5" ht="15" x14ac:dyDescent="0.15">
      <c r="A59" s="24">
        <v>41852</v>
      </c>
      <c r="B59" s="40">
        <v>3074560706</v>
      </c>
      <c r="D59" s="32">
        <v>44256</v>
      </c>
      <c r="E59" s="42">
        <f t="shared" si="0"/>
        <v>5955148.7920000004</v>
      </c>
    </row>
    <row r="60" spans="1:5" ht="15" x14ac:dyDescent="0.15">
      <c r="A60" s="25">
        <v>41883</v>
      </c>
      <c r="B60" s="40">
        <v>3057922073</v>
      </c>
      <c r="D60" s="32">
        <v>44348</v>
      </c>
      <c r="E60" s="42">
        <f t="shared" si="0"/>
        <v>5941569.0779999997</v>
      </c>
    </row>
    <row r="61" spans="1:5" ht="15" x14ac:dyDescent="0.15">
      <c r="A61" s="26">
        <v>41913</v>
      </c>
      <c r="B61" s="40">
        <v>3118496725</v>
      </c>
      <c r="D61" s="32"/>
    </row>
    <row r="62" spans="1:5" ht="15" x14ac:dyDescent="0.15">
      <c r="A62" s="27">
        <v>41944</v>
      </c>
      <c r="B62" s="40">
        <v>3167051323</v>
      </c>
      <c r="D62" s="41"/>
    </row>
    <row r="63" spans="1:5" ht="15" x14ac:dyDescent="0.15">
      <c r="A63" s="28">
        <v>41974</v>
      </c>
      <c r="B63" s="40">
        <v>3272856476</v>
      </c>
      <c r="D63" s="32"/>
    </row>
    <row r="64" spans="1:5" ht="15" x14ac:dyDescent="0.15">
      <c r="A64" s="16">
        <v>42005</v>
      </c>
      <c r="B64" s="40">
        <v>3290146977</v>
      </c>
      <c r="D64" s="32"/>
    </row>
    <row r="65" spans="1:4" ht="15" x14ac:dyDescent="0.15">
      <c r="A65" s="18">
        <v>42036</v>
      </c>
      <c r="B65" s="40">
        <v>3329081626</v>
      </c>
      <c r="D65" s="32"/>
    </row>
    <row r="66" spans="1:4" ht="15" x14ac:dyDescent="0.15">
      <c r="A66" s="19">
        <v>42064</v>
      </c>
      <c r="B66" s="40">
        <v>3393463662</v>
      </c>
      <c r="D66" s="41"/>
    </row>
    <row r="67" spans="1:4" ht="15" x14ac:dyDescent="0.15">
      <c r="A67" s="20">
        <v>42095</v>
      </c>
      <c r="B67" s="40">
        <v>3412024284</v>
      </c>
      <c r="D67" s="32"/>
    </row>
    <row r="68" spans="1:4" ht="15" x14ac:dyDescent="0.15">
      <c r="A68" s="21">
        <v>42125</v>
      </c>
      <c r="B68" s="40">
        <v>3412996122</v>
      </c>
      <c r="D68" s="32"/>
    </row>
    <row r="69" spans="1:4" ht="15" x14ac:dyDescent="0.15">
      <c r="A69" s="22">
        <v>42156</v>
      </c>
      <c r="B69" s="40">
        <v>3446838216</v>
      </c>
      <c r="D69" s="32"/>
    </row>
    <row r="70" spans="1:4" ht="15" x14ac:dyDescent="0.15">
      <c r="A70" s="23">
        <v>42186</v>
      </c>
      <c r="B70" s="40">
        <v>3488508517</v>
      </c>
      <c r="D70" s="41"/>
    </row>
    <row r="71" spans="1:4" ht="15" x14ac:dyDescent="0.15">
      <c r="A71" s="24">
        <v>42217</v>
      </c>
      <c r="B71" s="40">
        <v>3519952932</v>
      </c>
      <c r="D71" s="32"/>
    </row>
    <row r="72" spans="1:4" ht="15" x14ac:dyDescent="0.15">
      <c r="A72" s="25">
        <v>42248</v>
      </c>
      <c r="B72" s="40">
        <v>3537073610</v>
      </c>
      <c r="D72" s="32"/>
    </row>
    <row r="73" spans="1:4" ht="15" x14ac:dyDescent="0.15">
      <c r="A73" s="26">
        <v>42278</v>
      </c>
      <c r="B73" s="40">
        <v>3550224526</v>
      </c>
      <c r="D73" s="32"/>
    </row>
    <row r="74" spans="1:4" ht="15" x14ac:dyDescent="0.15">
      <c r="A74" s="27">
        <v>42309</v>
      </c>
      <c r="B74" s="40">
        <v>3556216547</v>
      </c>
      <c r="D74" s="41"/>
    </row>
    <row r="75" spans="1:4" ht="15" x14ac:dyDescent="0.15">
      <c r="A75" s="28">
        <v>42339</v>
      </c>
      <c r="B75" s="40">
        <v>3710406903</v>
      </c>
      <c r="D75" s="32"/>
    </row>
    <row r="76" spans="1:4" ht="15" x14ac:dyDescent="0.15">
      <c r="A76" s="16">
        <v>42370</v>
      </c>
      <c r="B76" s="40">
        <v>3658702427</v>
      </c>
      <c r="D76" s="32"/>
    </row>
    <row r="77" spans="1:4" ht="15" x14ac:dyDescent="0.15">
      <c r="A77" s="18">
        <v>42401</v>
      </c>
      <c r="B77" s="40">
        <v>3677027287</v>
      </c>
      <c r="D77" s="32"/>
    </row>
    <row r="78" spans="1:4" ht="15" x14ac:dyDescent="0.15">
      <c r="A78" s="19">
        <v>42430</v>
      </c>
      <c r="B78" s="40">
        <v>3812865314</v>
      </c>
      <c r="D78" s="41"/>
    </row>
    <row r="79" spans="1:4" ht="15" x14ac:dyDescent="0.15">
      <c r="A79" s="20">
        <v>42461</v>
      </c>
      <c r="B79" s="40">
        <v>3827357545</v>
      </c>
      <c r="D79" s="32"/>
    </row>
    <row r="80" spans="1:4" ht="15" x14ac:dyDescent="0.15">
      <c r="A80" s="21">
        <v>42491</v>
      </c>
      <c r="B80" s="40">
        <v>3874813267</v>
      </c>
      <c r="D80" s="32"/>
    </row>
    <row r="81" spans="1:4" ht="15" x14ac:dyDescent="0.15">
      <c r="A81" s="22">
        <v>42522</v>
      </c>
      <c r="B81" s="40">
        <v>3969219432</v>
      </c>
      <c r="D81" s="32"/>
    </row>
    <row r="82" spans="1:4" ht="15" x14ac:dyDescent="0.15">
      <c r="A82" s="23">
        <v>42552</v>
      </c>
      <c r="B82" s="40">
        <v>3936237872</v>
      </c>
      <c r="D82" s="41"/>
    </row>
    <row r="83" spans="1:4" ht="15" x14ac:dyDescent="0.15">
      <c r="A83" s="24">
        <v>42583</v>
      </c>
      <c r="B83" s="40">
        <v>3987165177</v>
      </c>
      <c r="D83" s="32"/>
    </row>
    <row r="84" spans="1:4" ht="15" x14ac:dyDescent="0.15">
      <c r="A84" s="25">
        <v>42614</v>
      </c>
      <c r="B84" s="40">
        <v>4020435406</v>
      </c>
      <c r="D84" s="32"/>
    </row>
    <row r="85" spans="1:4" ht="15" x14ac:dyDescent="0.15">
      <c r="A85" s="26">
        <v>42644</v>
      </c>
      <c r="B85" s="40">
        <v>4017206657</v>
      </c>
      <c r="D85" s="32"/>
    </row>
    <row r="86" spans="1:4" ht="15" x14ac:dyDescent="0.15">
      <c r="A86" s="27">
        <v>42675</v>
      </c>
      <c r="B86" s="40">
        <v>4099445297</v>
      </c>
      <c r="D86" s="41"/>
    </row>
    <row r="87" spans="1:4" ht="15" x14ac:dyDescent="0.15">
      <c r="A87" s="28">
        <v>42705</v>
      </c>
      <c r="B87" s="40">
        <v>4203266234</v>
      </c>
      <c r="D87" s="32"/>
    </row>
    <row r="88" spans="1:4" ht="15" x14ac:dyDescent="0.15">
      <c r="A88" s="16">
        <v>42736</v>
      </c>
      <c r="B88" s="40">
        <v>4183095008</v>
      </c>
      <c r="D88" s="32"/>
    </row>
    <row r="89" spans="1:4" ht="15" x14ac:dyDescent="0.15">
      <c r="A89" s="18">
        <v>42767</v>
      </c>
      <c r="B89" s="40">
        <v>4224652815</v>
      </c>
      <c r="D89" s="32"/>
    </row>
    <row r="90" spans="1:4" ht="15" x14ac:dyDescent="0.15">
      <c r="A90" s="19">
        <v>42795</v>
      </c>
      <c r="B90" s="40">
        <v>4245552459</v>
      </c>
      <c r="D90" s="41"/>
    </row>
    <row r="91" spans="1:4" ht="15" x14ac:dyDescent="0.15">
      <c r="A91" s="20">
        <v>42826</v>
      </c>
      <c r="B91" s="40">
        <v>4360859498</v>
      </c>
      <c r="D91" s="32"/>
    </row>
    <row r="92" spans="1:4" ht="15" x14ac:dyDescent="0.15">
      <c r="A92" s="21">
        <v>42856</v>
      </c>
      <c r="B92" s="40">
        <v>4312820763</v>
      </c>
      <c r="D92" s="32"/>
    </row>
    <row r="93" spans="1:4" ht="15" x14ac:dyDescent="0.15">
      <c r="A93" s="22">
        <v>42887</v>
      </c>
      <c r="B93" s="40">
        <v>4399954256</v>
      </c>
      <c r="D93" s="32"/>
    </row>
    <row r="94" spans="1:4" ht="15" x14ac:dyDescent="0.15">
      <c r="A94" s="23">
        <v>42917</v>
      </c>
      <c r="B94" s="40">
        <v>4378045253</v>
      </c>
      <c r="D94" s="41"/>
    </row>
    <row r="95" spans="1:4" ht="15" x14ac:dyDescent="0.15">
      <c r="A95" s="24">
        <v>42948</v>
      </c>
      <c r="B95" s="40">
        <v>4386313693</v>
      </c>
      <c r="D95" s="32"/>
    </row>
    <row r="96" spans="1:4" ht="15" x14ac:dyDescent="0.15">
      <c r="A96" s="25">
        <v>42979</v>
      </c>
      <c r="B96" s="40">
        <v>4477138425</v>
      </c>
      <c r="D96" s="32"/>
    </row>
    <row r="97" spans="1:4" ht="15" x14ac:dyDescent="0.15">
      <c r="A97" s="26">
        <v>43009</v>
      </c>
      <c r="B97" s="40">
        <v>4554220042</v>
      </c>
      <c r="D97" s="32"/>
    </row>
    <row r="98" spans="1:4" ht="15" x14ac:dyDescent="0.15">
      <c r="A98" s="27">
        <v>43040</v>
      </c>
      <c r="B98" s="40">
        <v>4587503449</v>
      </c>
      <c r="D98" s="41"/>
    </row>
    <row r="99" spans="1:4" ht="15" x14ac:dyDescent="0.15">
      <c r="A99" s="28">
        <v>43070</v>
      </c>
      <c r="B99" s="40">
        <v>4685093544</v>
      </c>
      <c r="D99" s="32"/>
    </row>
    <row r="100" spans="1:4" ht="15" x14ac:dyDescent="0.15">
      <c r="A100" s="16">
        <v>43101</v>
      </c>
      <c r="B100" s="40">
        <v>4591259528</v>
      </c>
      <c r="D100" s="32"/>
    </row>
    <row r="101" spans="1:4" ht="15" x14ac:dyDescent="0.15">
      <c r="A101" s="18">
        <v>43132</v>
      </c>
      <c r="B101" s="40">
        <v>4671646081</v>
      </c>
      <c r="D101" s="32"/>
    </row>
    <row r="102" spans="1:4" ht="15" x14ac:dyDescent="0.15">
      <c r="A102" s="19">
        <v>43160</v>
      </c>
      <c r="B102" s="40">
        <v>4707864780</v>
      </c>
      <c r="D102" s="41"/>
    </row>
    <row r="103" spans="1:4" ht="15" x14ac:dyDescent="0.15">
      <c r="A103" s="20">
        <v>43191</v>
      </c>
      <c r="B103" s="40">
        <v>4764392800</v>
      </c>
      <c r="D103" s="32"/>
    </row>
    <row r="104" spans="1:4" ht="15" x14ac:dyDescent="0.15">
      <c r="A104" s="21">
        <v>43221</v>
      </c>
      <c r="B104" s="40">
        <v>4797914046</v>
      </c>
      <c r="D104" s="32"/>
    </row>
    <row r="105" spans="1:4" ht="15" x14ac:dyDescent="0.15">
      <c r="A105" s="22">
        <v>43252</v>
      </c>
      <c r="B105" s="40">
        <v>4922845150</v>
      </c>
      <c r="D105" s="32"/>
    </row>
    <row r="106" spans="1:4" ht="15" x14ac:dyDescent="0.15">
      <c r="A106" s="23">
        <v>43282</v>
      </c>
      <c r="B106" s="40">
        <v>4834628986</v>
      </c>
      <c r="D106" s="41"/>
    </row>
    <row r="107" spans="1:4" ht="15" x14ac:dyDescent="0.15">
      <c r="A107" s="24">
        <v>43313</v>
      </c>
      <c r="B107" s="40">
        <v>4932037913</v>
      </c>
      <c r="D107" s="32"/>
    </row>
    <row r="108" spans="1:4" ht="15" x14ac:dyDescent="0.15">
      <c r="A108" s="25">
        <v>43344</v>
      </c>
      <c r="B108" s="40">
        <v>4905498469</v>
      </c>
      <c r="D108" s="32"/>
    </row>
    <row r="109" spans="1:4" ht="15" x14ac:dyDescent="0.15">
      <c r="A109" s="26">
        <v>43374</v>
      </c>
      <c r="B109" s="40">
        <v>5008692598</v>
      </c>
      <c r="D109" s="32"/>
    </row>
    <row r="110" spans="1:4" ht="15" x14ac:dyDescent="0.15">
      <c r="A110" s="27">
        <v>43405</v>
      </c>
      <c r="B110" s="40">
        <v>5051965308</v>
      </c>
      <c r="D110" s="41"/>
    </row>
    <row r="111" spans="1:4" ht="15" x14ac:dyDescent="0.15">
      <c r="A111" s="28">
        <v>43435</v>
      </c>
      <c r="B111" s="40">
        <v>5077132668</v>
      </c>
      <c r="D111" s="32"/>
    </row>
    <row r="112" spans="1:4" ht="15" x14ac:dyDescent="0.15">
      <c r="A112" s="16">
        <v>43466</v>
      </c>
      <c r="B112" s="40">
        <v>4996646387</v>
      </c>
      <c r="D112" s="32"/>
    </row>
    <row r="113" spans="1:4" ht="15" x14ac:dyDescent="0.15">
      <c r="A113" s="18">
        <v>43497</v>
      </c>
      <c r="B113" s="40">
        <v>5075609957</v>
      </c>
      <c r="D113" s="32"/>
    </row>
    <row r="114" spans="1:4" ht="15" x14ac:dyDescent="0.15">
      <c r="A114" s="19">
        <v>43525</v>
      </c>
      <c r="B114" s="40">
        <v>5104557307</v>
      </c>
      <c r="D114" s="41"/>
    </row>
    <row r="115" spans="1:4" ht="15" x14ac:dyDescent="0.15">
      <c r="A115" s="20">
        <v>43556</v>
      </c>
      <c r="B115" s="40">
        <v>5162438038</v>
      </c>
      <c r="D115" s="32"/>
    </row>
    <row r="116" spans="1:4" ht="15" x14ac:dyDescent="0.15">
      <c r="A116" s="21">
        <v>43586</v>
      </c>
      <c r="B116" s="40">
        <v>5162204427</v>
      </c>
      <c r="D116" s="32"/>
    </row>
    <row r="117" spans="1:4" ht="15" x14ac:dyDescent="0.15">
      <c r="A117" s="22">
        <v>43617</v>
      </c>
      <c r="B117" s="40">
        <v>5223270705</v>
      </c>
      <c r="D117" s="32"/>
    </row>
    <row r="118" spans="1:4" ht="15" x14ac:dyDescent="0.15">
      <c r="A118" s="23">
        <v>43647</v>
      </c>
      <c r="B118" s="40">
        <v>5195455571</v>
      </c>
      <c r="D118" s="41"/>
    </row>
    <row r="119" spans="1:4" ht="15" x14ac:dyDescent="0.15">
      <c r="A119" s="24">
        <v>43678</v>
      </c>
      <c r="B119" s="40">
        <v>5291936536</v>
      </c>
      <c r="D119" s="32"/>
    </row>
    <row r="120" spans="1:4" ht="15" x14ac:dyDescent="0.15">
      <c r="A120" s="25">
        <v>43709</v>
      </c>
      <c r="B120" s="40">
        <v>5160129176</v>
      </c>
      <c r="D120" s="32"/>
    </row>
    <row r="121" spans="1:4" ht="15" x14ac:dyDescent="0.15">
      <c r="A121" s="26">
        <v>43739</v>
      </c>
      <c r="B121" s="40">
        <v>5180790894</v>
      </c>
      <c r="D121" s="32"/>
    </row>
    <row r="122" spans="1:4" ht="15" x14ac:dyDescent="0.15">
      <c r="A122" s="27">
        <v>43770</v>
      </c>
      <c r="B122" s="40">
        <v>5252943472</v>
      </c>
      <c r="D122" s="41"/>
    </row>
    <row r="123" spans="1:4" ht="15" x14ac:dyDescent="0.15">
      <c r="A123" s="28">
        <v>43800</v>
      </c>
      <c r="B123" s="40">
        <v>5309020541</v>
      </c>
      <c r="D123" s="32"/>
    </row>
    <row r="124" spans="1:4" ht="15" x14ac:dyDescent="0.15">
      <c r="A124" s="16">
        <v>43831</v>
      </c>
      <c r="B124" s="40">
        <v>5219430749</v>
      </c>
      <c r="D124" s="32"/>
    </row>
    <row r="125" spans="1:4" ht="15" x14ac:dyDescent="0.15">
      <c r="A125" s="18">
        <v>43862</v>
      </c>
      <c r="B125" s="40">
        <v>5301510081</v>
      </c>
      <c r="D125" s="32"/>
    </row>
    <row r="126" spans="1:4" ht="15" x14ac:dyDescent="0.15">
      <c r="A126" s="19">
        <v>43891</v>
      </c>
      <c r="B126" s="40">
        <v>5733659479</v>
      </c>
      <c r="D126" s="41"/>
    </row>
    <row r="127" spans="1:4" ht="15" x14ac:dyDescent="0.15">
      <c r="A127" s="20">
        <v>43922</v>
      </c>
      <c r="B127" s="40">
        <v>5898936186</v>
      </c>
      <c r="D127" s="32"/>
    </row>
    <row r="128" spans="1:4" ht="15" x14ac:dyDescent="0.15">
      <c r="A128" s="21">
        <v>43952</v>
      </c>
      <c r="B128" s="40">
        <v>5878626102</v>
      </c>
      <c r="D128" s="32"/>
    </row>
    <row r="129" spans="1:4" ht="15" x14ac:dyDescent="0.15">
      <c r="A129" s="22">
        <v>43983</v>
      </c>
      <c r="B129" s="40">
        <v>5879128406</v>
      </c>
      <c r="D129" s="32"/>
    </row>
    <row r="130" spans="1:4" ht="15" x14ac:dyDescent="0.15">
      <c r="A130" s="23">
        <v>44013</v>
      </c>
      <c r="B130" s="40">
        <v>5877776186</v>
      </c>
      <c r="D130" s="41"/>
    </row>
    <row r="131" spans="1:4" ht="15" x14ac:dyDescent="0.15">
      <c r="A131" s="24">
        <v>44044</v>
      </c>
      <c r="B131" s="40">
        <v>5850892312</v>
      </c>
      <c r="D131" s="32"/>
    </row>
    <row r="132" spans="1:4" ht="15" x14ac:dyDescent="0.15">
      <c r="A132" s="25">
        <v>44075</v>
      </c>
      <c r="B132" s="40">
        <v>5828225042</v>
      </c>
      <c r="D132" s="32"/>
    </row>
    <row r="133" spans="1:4" ht="15" x14ac:dyDescent="0.15">
      <c r="A133" s="26">
        <v>44105</v>
      </c>
      <c r="B133" s="40">
        <v>5867116287</v>
      </c>
      <c r="D133" s="32"/>
    </row>
    <row r="134" spans="1:4" ht="15" x14ac:dyDescent="0.15">
      <c r="A134" s="27">
        <v>44136</v>
      </c>
      <c r="B134" s="40">
        <v>5849699855</v>
      </c>
      <c r="D134" s="41"/>
    </row>
    <row r="135" spans="1:4" ht="15" x14ac:dyDescent="0.15">
      <c r="A135" s="28">
        <v>44166</v>
      </c>
      <c r="B135" s="40">
        <v>5881208435</v>
      </c>
      <c r="D135" s="32"/>
    </row>
    <row r="136" spans="1:4" ht="15" x14ac:dyDescent="0.15">
      <c r="A136" s="16">
        <v>44197</v>
      </c>
      <c r="B136" s="40">
        <v>5841072220</v>
      </c>
      <c r="D136" s="32"/>
    </row>
    <row r="137" spans="1:4" ht="15" x14ac:dyDescent="0.15">
      <c r="A137" s="18">
        <v>44228</v>
      </c>
      <c r="B137" s="40">
        <v>5878407666</v>
      </c>
      <c r="D137" s="32"/>
    </row>
    <row r="138" spans="1:4" ht="15" x14ac:dyDescent="0.15">
      <c r="A138" s="19">
        <v>44256</v>
      </c>
      <c r="B138" s="40">
        <v>5955148792</v>
      </c>
      <c r="D138" s="41"/>
    </row>
    <row r="139" spans="1:4" ht="15" x14ac:dyDescent="0.15">
      <c r="A139" s="20">
        <v>44287</v>
      </c>
      <c r="B139" s="40">
        <v>5871747473</v>
      </c>
      <c r="D139" s="32"/>
    </row>
    <row r="140" spans="1:4" ht="15" x14ac:dyDescent="0.15">
      <c r="A140" s="21">
        <v>44317</v>
      </c>
      <c r="B140" s="40">
        <v>5904436027</v>
      </c>
      <c r="D140" s="32"/>
    </row>
    <row r="141" spans="1:4" ht="15" x14ac:dyDescent="0.15">
      <c r="A141" s="22">
        <v>44348</v>
      </c>
      <c r="B141" s="40">
        <v>5941569078</v>
      </c>
      <c r="D141" s="32"/>
    </row>
    <row r="142" spans="1:4" ht="15" x14ac:dyDescent="0.15">
      <c r="A142" s="23">
        <v>44378</v>
      </c>
      <c r="B142" s="40">
        <v>5994458892</v>
      </c>
      <c r="D142" s="41"/>
    </row>
    <row r="143" spans="1:4" ht="15" x14ac:dyDescent="0.15">
      <c r="A143" s="24">
        <v>44409</v>
      </c>
      <c r="B143" s="40">
        <v>5967767291</v>
      </c>
      <c r="D143" s="3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6"/>
  <sheetViews>
    <sheetView topLeftCell="A15" zoomScale="120" zoomScaleNormal="120" workbookViewId="0">
      <pane xSplit="1" ySplit="5" topLeftCell="Q223" activePane="bottomRight" state="frozen"/>
      <selection activeCell="A15" sqref="A15"/>
      <selection pane="topRight" activeCell="B15" sqref="B15"/>
      <selection pane="bottomLeft" activeCell="A20" sqref="A20"/>
      <selection pane="bottomRight" activeCell="V19" sqref="V19:V233"/>
    </sheetView>
  </sheetViews>
  <sheetFormatPr baseColWidth="10" defaultColWidth="8.83203125" defaultRowHeight="13" x14ac:dyDescent="0.15"/>
  <cols>
    <col min="1" max="1" width="15" customWidth="1"/>
    <col min="2" max="4" width="15" style="6" customWidth="1"/>
    <col min="5" max="19" width="21.83203125" customWidth="1"/>
    <col min="20" max="20" width="8.83203125" style="6"/>
  </cols>
  <sheetData>
    <row r="1" spans="1:19" ht="19" x14ac:dyDescent="0.25">
      <c r="A1" s="7" t="s">
        <v>123</v>
      </c>
      <c r="B1" s="50"/>
      <c r="C1" s="50"/>
      <c r="D1" s="50"/>
    </row>
    <row r="3" spans="1:19" ht="15" x14ac:dyDescent="0.2">
      <c r="A3" s="8" t="s">
        <v>153</v>
      </c>
      <c r="B3" s="51"/>
      <c r="C3" s="51"/>
      <c r="D3" s="51"/>
    </row>
    <row r="4" spans="1:19" ht="15" x14ac:dyDescent="0.2">
      <c r="A4" s="9" t="s">
        <v>165</v>
      </c>
      <c r="B4" s="52"/>
      <c r="C4" s="52"/>
      <c r="D4" s="52"/>
    </row>
    <row r="6" spans="1:19" ht="15" x14ac:dyDescent="0.2">
      <c r="A6" s="8" t="s">
        <v>166</v>
      </c>
      <c r="B6" s="51"/>
      <c r="C6" s="51"/>
      <c r="D6" s="51"/>
    </row>
    <row r="10" spans="1:19" ht="272" x14ac:dyDescent="0.15">
      <c r="A10" s="10" t="s">
        <v>127</v>
      </c>
      <c r="B10" s="53"/>
      <c r="C10" s="53"/>
      <c r="D10" s="53"/>
      <c r="E10" s="11" t="s">
        <v>167</v>
      </c>
      <c r="F10" s="11" t="s">
        <v>168</v>
      </c>
      <c r="G10" s="11" t="s">
        <v>169</v>
      </c>
      <c r="H10" s="11" t="s">
        <v>170</v>
      </c>
      <c r="I10" s="11" t="s">
        <v>171</v>
      </c>
      <c r="J10" s="11" t="s">
        <v>172</v>
      </c>
      <c r="K10" s="11" t="s">
        <v>173</v>
      </c>
      <c r="L10" s="11" t="s">
        <v>174</v>
      </c>
      <c r="M10" s="11" t="s">
        <v>175</v>
      </c>
      <c r="N10" s="11" t="s">
        <v>176</v>
      </c>
      <c r="O10" s="11" t="s">
        <v>177</v>
      </c>
      <c r="P10" s="11" t="s">
        <v>178</v>
      </c>
      <c r="Q10" s="11" t="s">
        <v>179</v>
      </c>
      <c r="R10" s="11" t="s">
        <v>180</v>
      </c>
      <c r="S10" s="11" t="s">
        <v>181</v>
      </c>
    </row>
    <row r="11" spans="1:19" ht="32" x14ac:dyDescent="0.15">
      <c r="A11" s="10" t="s">
        <v>129</v>
      </c>
      <c r="B11" s="12" t="s">
        <v>182</v>
      </c>
      <c r="C11" s="12"/>
      <c r="D11" s="12"/>
      <c r="E11" s="12" t="s">
        <v>182</v>
      </c>
      <c r="F11" s="12" t="s">
        <v>182</v>
      </c>
      <c r="G11" s="12" t="s">
        <v>182</v>
      </c>
      <c r="H11" s="12" t="s">
        <v>182</v>
      </c>
      <c r="I11" s="12" t="s">
        <v>182</v>
      </c>
      <c r="J11" s="12" t="s">
        <v>182</v>
      </c>
      <c r="K11" s="12" t="s">
        <v>182</v>
      </c>
      <c r="L11" s="12" t="s">
        <v>182</v>
      </c>
      <c r="M11" s="12" t="s">
        <v>182</v>
      </c>
      <c r="N11" s="12" t="s">
        <v>182</v>
      </c>
      <c r="O11" s="12" t="s">
        <v>182</v>
      </c>
      <c r="P11" s="12" t="s">
        <v>182</v>
      </c>
      <c r="Q11" s="12" t="s">
        <v>182</v>
      </c>
      <c r="R11" s="12" t="s">
        <v>182</v>
      </c>
      <c r="S11" s="12" t="s">
        <v>182</v>
      </c>
    </row>
    <row r="12" spans="1:19" ht="16" x14ac:dyDescent="0.15">
      <c r="A12" s="10" t="s">
        <v>131</v>
      </c>
      <c r="B12" s="12" t="s">
        <v>132</v>
      </c>
      <c r="C12" s="12"/>
      <c r="D12" s="12"/>
      <c r="E12" s="12" t="s">
        <v>132</v>
      </c>
      <c r="F12" s="12" t="s">
        <v>132</v>
      </c>
      <c r="G12" s="12" t="s">
        <v>132</v>
      </c>
      <c r="H12" s="12" t="s">
        <v>132</v>
      </c>
      <c r="I12" s="12" t="s">
        <v>132</v>
      </c>
      <c r="J12" s="12" t="s">
        <v>132</v>
      </c>
      <c r="K12" s="12" t="s">
        <v>132</v>
      </c>
      <c r="L12" s="12" t="s">
        <v>132</v>
      </c>
      <c r="M12" s="12" t="s">
        <v>132</v>
      </c>
      <c r="N12" s="12" t="s">
        <v>132</v>
      </c>
      <c r="O12" s="12" t="s">
        <v>132</v>
      </c>
      <c r="P12" s="12" t="s">
        <v>132</v>
      </c>
      <c r="Q12" s="12" t="s">
        <v>132</v>
      </c>
      <c r="R12" s="12" t="s">
        <v>132</v>
      </c>
      <c r="S12" s="12" t="s">
        <v>132</v>
      </c>
    </row>
    <row r="13" spans="1:19" ht="16" x14ac:dyDescent="0.15">
      <c r="A13" s="10" t="s">
        <v>133</v>
      </c>
      <c r="B13" s="12" t="s">
        <v>158</v>
      </c>
      <c r="C13" s="12"/>
      <c r="D13" s="12"/>
      <c r="E13" s="12" t="s">
        <v>158</v>
      </c>
      <c r="F13" s="12" t="s">
        <v>158</v>
      </c>
      <c r="G13" s="12" t="s">
        <v>158</v>
      </c>
      <c r="H13" s="12" t="s">
        <v>158</v>
      </c>
      <c r="I13" s="12" t="s">
        <v>158</v>
      </c>
      <c r="J13" s="12" t="s">
        <v>158</v>
      </c>
      <c r="K13" s="12" t="s">
        <v>158</v>
      </c>
      <c r="L13" s="12" t="s">
        <v>158</v>
      </c>
      <c r="M13" s="12" t="s">
        <v>158</v>
      </c>
      <c r="N13" s="12" t="s">
        <v>158</v>
      </c>
      <c r="O13" s="12" t="s">
        <v>158</v>
      </c>
      <c r="P13" s="12" t="s">
        <v>158</v>
      </c>
      <c r="Q13" s="12" t="s">
        <v>158</v>
      </c>
      <c r="R13" s="12" t="s">
        <v>158</v>
      </c>
      <c r="S13" s="12" t="s">
        <v>158</v>
      </c>
    </row>
    <row r="14" spans="1:19" ht="16" x14ac:dyDescent="0.15">
      <c r="A14" s="10" t="s">
        <v>135</v>
      </c>
      <c r="B14" s="12" t="s">
        <v>183</v>
      </c>
      <c r="C14" s="12"/>
      <c r="D14" s="12"/>
      <c r="E14" s="12" t="s">
        <v>183</v>
      </c>
      <c r="F14" s="12" t="s">
        <v>183</v>
      </c>
      <c r="G14" s="12" t="s">
        <v>183</v>
      </c>
      <c r="H14" s="12" t="s">
        <v>183</v>
      </c>
      <c r="I14" s="12" t="s">
        <v>183</v>
      </c>
      <c r="J14" s="12" t="s">
        <v>183</v>
      </c>
      <c r="K14" s="12" t="s">
        <v>183</v>
      </c>
      <c r="L14" s="12" t="s">
        <v>183</v>
      </c>
      <c r="M14" s="12" t="s">
        <v>183</v>
      </c>
      <c r="N14" s="12" t="s">
        <v>183</v>
      </c>
      <c r="O14" s="12" t="s">
        <v>183</v>
      </c>
      <c r="P14" s="12" t="s">
        <v>183</v>
      </c>
      <c r="Q14" s="12" t="s">
        <v>183</v>
      </c>
      <c r="R14" s="12" t="s">
        <v>183</v>
      </c>
      <c r="S14" s="12" t="s">
        <v>183</v>
      </c>
    </row>
    <row r="15" spans="1:19" ht="16" x14ac:dyDescent="0.15">
      <c r="A15" s="10" t="s">
        <v>137</v>
      </c>
      <c r="B15" s="12"/>
      <c r="C15" s="12"/>
      <c r="D15" s="12"/>
      <c r="E15" s="12"/>
      <c r="F15" s="12"/>
      <c r="G15" s="12"/>
      <c r="H15" s="12"/>
      <c r="I15" s="12"/>
      <c r="J15" s="12"/>
      <c r="K15" s="12"/>
      <c r="L15" s="12"/>
      <c r="M15" s="12"/>
      <c r="N15" s="12"/>
      <c r="O15" s="12"/>
      <c r="P15" s="12"/>
      <c r="Q15" s="12"/>
      <c r="R15" s="12"/>
      <c r="S15" s="12"/>
    </row>
    <row r="16" spans="1:19" ht="16" x14ac:dyDescent="0.15">
      <c r="A16" s="10" t="s">
        <v>138</v>
      </c>
      <c r="B16" s="13"/>
      <c r="C16" s="13"/>
      <c r="D16" s="58" t="s">
        <v>217</v>
      </c>
      <c r="E16" s="13"/>
      <c r="F16" s="13"/>
      <c r="G16" s="13"/>
      <c r="H16" s="13"/>
      <c r="I16" s="13"/>
      <c r="J16" s="13"/>
      <c r="K16" s="13"/>
      <c r="L16" s="13"/>
      <c r="M16" s="13"/>
      <c r="N16" s="13"/>
      <c r="O16" s="13"/>
      <c r="P16" s="13"/>
      <c r="Q16" s="13"/>
      <c r="R16" s="13"/>
      <c r="S16" s="13"/>
    </row>
    <row r="17" spans="1:23" ht="32" x14ac:dyDescent="0.15">
      <c r="A17" s="10" t="s">
        <v>139</v>
      </c>
      <c r="B17" s="12" t="s">
        <v>140</v>
      </c>
      <c r="C17" s="12"/>
      <c r="D17" s="12"/>
      <c r="E17" s="12" t="s">
        <v>140</v>
      </c>
      <c r="F17" s="12" t="s">
        <v>140</v>
      </c>
      <c r="G17" s="12" t="s">
        <v>140</v>
      </c>
      <c r="H17" s="12" t="s">
        <v>140</v>
      </c>
      <c r="I17" s="12" t="s">
        <v>140</v>
      </c>
      <c r="J17" s="12" t="s">
        <v>140</v>
      </c>
      <c r="K17" s="12" t="s">
        <v>140</v>
      </c>
      <c r="L17" s="12" t="s">
        <v>140</v>
      </c>
      <c r="M17" s="12" t="s">
        <v>140</v>
      </c>
      <c r="N17" s="12" t="s">
        <v>140</v>
      </c>
      <c r="O17" s="12" t="s">
        <v>140</v>
      </c>
      <c r="P17" s="12" t="s">
        <v>140</v>
      </c>
      <c r="Q17" s="12" t="s">
        <v>140</v>
      </c>
      <c r="R17" s="12" t="s">
        <v>140</v>
      </c>
      <c r="S17" s="12" t="s">
        <v>140</v>
      </c>
      <c r="U17" s="59" t="s">
        <v>389</v>
      </c>
    </row>
    <row r="18" spans="1:23" ht="16" x14ac:dyDescent="0.15">
      <c r="A18" s="14" t="s">
        <v>141</v>
      </c>
      <c r="B18" s="15"/>
      <c r="C18" s="55" t="s">
        <v>216</v>
      </c>
      <c r="D18" s="56"/>
      <c r="E18" s="15" t="s">
        <v>184</v>
      </c>
      <c r="F18" s="15" t="s">
        <v>185</v>
      </c>
      <c r="G18" s="15" t="s">
        <v>186</v>
      </c>
      <c r="H18" s="15" t="s">
        <v>187</v>
      </c>
      <c r="I18" s="15" t="s">
        <v>188</v>
      </c>
      <c r="J18" s="15" t="s">
        <v>189</v>
      </c>
      <c r="K18" s="15" t="s">
        <v>190</v>
      </c>
      <c r="L18" s="15" t="s">
        <v>191</v>
      </c>
      <c r="M18" s="15" t="s">
        <v>192</v>
      </c>
      <c r="N18" s="15" t="s">
        <v>193</v>
      </c>
      <c r="O18" s="15" t="s">
        <v>194</v>
      </c>
      <c r="P18" s="15" t="s">
        <v>195</v>
      </c>
      <c r="Q18" s="15" t="s">
        <v>196</v>
      </c>
      <c r="R18" s="15" t="s">
        <v>197</v>
      </c>
      <c r="S18" s="15" t="s">
        <v>198</v>
      </c>
    </row>
    <row r="19" spans="1:23" ht="64" x14ac:dyDescent="0.15">
      <c r="A19" s="14"/>
      <c r="B19" s="15" t="s">
        <v>215</v>
      </c>
      <c r="C19" s="15"/>
      <c r="D19" s="15"/>
      <c r="E19" s="15" t="s">
        <v>200</v>
      </c>
      <c r="F19" s="15" t="s">
        <v>201</v>
      </c>
      <c r="G19" s="15" t="s">
        <v>202</v>
      </c>
      <c r="H19" s="15" t="s">
        <v>203</v>
      </c>
      <c r="I19" s="15" t="s">
        <v>204</v>
      </c>
      <c r="J19" s="15" t="s">
        <v>205</v>
      </c>
      <c r="K19" s="15" t="s">
        <v>206</v>
      </c>
      <c r="L19" s="15" t="s">
        <v>207</v>
      </c>
      <c r="M19" s="15" t="s">
        <v>208</v>
      </c>
      <c r="N19" s="15" t="s">
        <v>209</v>
      </c>
      <c r="O19" s="15" t="s">
        <v>210</v>
      </c>
      <c r="P19" s="15" t="s">
        <v>211</v>
      </c>
      <c r="Q19" s="15" t="s">
        <v>212</v>
      </c>
      <c r="R19" s="15" t="s">
        <v>213</v>
      </c>
      <c r="S19" s="15" t="s">
        <v>214</v>
      </c>
      <c r="T19" s="73" t="s">
        <v>388</v>
      </c>
      <c r="U19" s="73" t="s">
        <v>387</v>
      </c>
    </row>
    <row r="20" spans="1:23" ht="15" x14ac:dyDescent="0.15">
      <c r="A20" s="28">
        <v>37956</v>
      </c>
      <c r="B20" s="49">
        <f>E20+J20</f>
        <v>536453</v>
      </c>
      <c r="C20" s="54">
        <v>37956</v>
      </c>
      <c r="D20" s="57">
        <f>VLOOKUP($C20,$A$20:$B$233,2,0)</f>
        <v>536453</v>
      </c>
      <c r="E20" s="49">
        <v>301241.09999999998</v>
      </c>
      <c r="F20" s="49">
        <v>15612.4</v>
      </c>
      <c r="G20" s="49">
        <v>142103.29999999999</v>
      </c>
      <c r="H20" s="49">
        <v>182439</v>
      </c>
      <c r="I20" s="49">
        <v>-38913.5</v>
      </c>
      <c r="J20" s="49">
        <v>235211.9</v>
      </c>
      <c r="K20" s="49">
        <v>121405.5</v>
      </c>
      <c r="L20" s="49">
        <v>113806.39999999999</v>
      </c>
      <c r="M20" s="49">
        <v>57924.800000000003</v>
      </c>
      <c r="N20" s="49" t="s">
        <v>199</v>
      </c>
      <c r="O20" s="49" t="s">
        <v>199</v>
      </c>
      <c r="P20" s="49">
        <v>36730.300000000003</v>
      </c>
      <c r="Q20" s="49" t="s">
        <v>199</v>
      </c>
      <c r="R20" s="49" t="s">
        <v>199</v>
      </c>
      <c r="S20" s="49">
        <v>19151.400000000001</v>
      </c>
      <c r="T20" s="39">
        <v>55.429810786838097</v>
      </c>
      <c r="U20" s="46">
        <f>(B20/(T20/100))</f>
        <v>967805.93760818266</v>
      </c>
      <c r="V20" s="47"/>
    </row>
    <row r="21" spans="1:23" ht="15" x14ac:dyDescent="0.15">
      <c r="A21" s="16">
        <v>37987</v>
      </c>
      <c r="B21" s="49">
        <f t="shared" ref="B21:B84" si="0">E21+J21</f>
        <v>532270.4</v>
      </c>
      <c r="C21" s="54">
        <v>38047</v>
      </c>
      <c r="D21" s="57">
        <f t="shared" ref="D21:D84" si="1">VLOOKUP($C21,$A$20:$B$233,2,0)</f>
        <v>541942.69999999995</v>
      </c>
      <c r="E21" s="49">
        <v>295984.5</v>
      </c>
      <c r="F21" s="49">
        <v>16000.6</v>
      </c>
      <c r="G21" s="49">
        <v>138733.1</v>
      </c>
      <c r="H21" s="49">
        <v>179081.7</v>
      </c>
      <c r="I21" s="49">
        <v>-37830.9</v>
      </c>
      <c r="J21" s="49">
        <v>236285.9</v>
      </c>
      <c r="K21" s="49">
        <v>121835.7</v>
      </c>
      <c r="L21" s="49">
        <v>114450.2</v>
      </c>
      <c r="M21" s="49">
        <v>57952.1</v>
      </c>
      <c r="N21" s="49" t="s">
        <v>199</v>
      </c>
      <c r="O21" s="49" t="s">
        <v>199</v>
      </c>
      <c r="P21" s="49">
        <v>36522.699999999997</v>
      </c>
      <c r="Q21" s="49" t="s">
        <v>199</v>
      </c>
      <c r="R21" s="49" t="s">
        <v>199</v>
      </c>
      <c r="S21" s="49">
        <v>19975.3</v>
      </c>
      <c r="T21" s="39">
        <v>55.774317349450101</v>
      </c>
      <c r="U21" s="46">
        <f t="shared" ref="U21:U84" si="2">(B21/(T21/100))</f>
        <v>954328.84756813233</v>
      </c>
      <c r="V21" s="47"/>
    </row>
    <row r="22" spans="1:23" ht="15" x14ac:dyDescent="0.15">
      <c r="A22" s="18">
        <v>38018</v>
      </c>
      <c r="B22" s="49">
        <f t="shared" si="0"/>
        <v>537052.9</v>
      </c>
      <c r="C22" s="54">
        <v>38139</v>
      </c>
      <c r="D22" s="57">
        <f t="shared" si="1"/>
        <v>561234</v>
      </c>
      <c r="E22" s="49">
        <v>295315.90000000002</v>
      </c>
      <c r="F22" s="49">
        <v>15970.9</v>
      </c>
      <c r="G22" s="49">
        <v>135029.4</v>
      </c>
      <c r="H22" s="49">
        <v>181958.1</v>
      </c>
      <c r="I22" s="49">
        <v>-37642.6</v>
      </c>
      <c r="J22" s="49">
        <v>241737</v>
      </c>
      <c r="K22" s="49">
        <v>122498.2</v>
      </c>
      <c r="L22" s="49">
        <v>119238.8</v>
      </c>
      <c r="M22" s="49">
        <v>58940.4</v>
      </c>
      <c r="N22" s="49" t="s">
        <v>199</v>
      </c>
      <c r="O22" s="49" t="s">
        <v>199</v>
      </c>
      <c r="P22" s="49">
        <v>39671.699999999997</v>
      </c>
      <c r="Q22" s="49" t="s">
        <v>199</v>
      </c>
      <c r="R22" s="49" t="s">
        <v>199</v>
      </c>
      <c r="S22" s="49">
        <v>20626.8</v>
      </c>
      <c r="T22" s="39">
        <v>56.107944757453097</v>
      </c>
      <c r="U22" s="46">
        <f t="shared" si="2"/>
        <v>957177.99381461146</v>
      </c>
      <c r="V22" s="47"/>
    </row>
    <row r="23" spans="1:23" ht="15" x14ac:dyDescent="0.15">
      <c r="A23" s="19">
        <v>38047</v>
      </c>
      <c r="B23" s="49">
        <f t="shared" si="0"/>
        <v>541942.69999999995</v>
      </c>
      <c r="C23" s="54">
        <v>38231</v>
      </c>
      <c r="D23" s="57">
        <f t="shared" si="1"/>
        <v>594567.69999999995</v>
      </c>
      <c r="E23" s="49">
        <v>295934.90000000002</v>
      </c>
      <c r="F23" s="49">
        <v>15827.3</v>
      </c>
      <c r="G23" s="49">
        <v>137146.79999999999</v>
      </c>
      <c r="H23" s="49">
        <v>181790</v>
      </c>
      <c r="I23" s="49">
        <v>-38829.1</v>
      </c>
      <c r="J23" s="49">
        <v>246007.8</v>
      </c>
      <c r="K23" s="49">
        <v>123041.60000000001</v>
      </c>
      <c r="L23" s="49">
        <v>122966.2</v>
      </c>
      <c r="M23" s="49">
        <v>61107.5</v>
      </c>
      <c r="N23" s="49" t="s">
        <v>199</v>
      </c>
      <c r="O23" s="49" t="s">
        <v>199</v>
      </c>
      <c r="P23" s="49">
        <v>39457.800000000003</v>
      </c>
      <c r="Q23" s="49" t="s">
        <v>199</v>
      </c>
      <c r="R23" s="49" t="s">
        <v>199</v>
      </c>
      <c r="S23" s="49">
        <v>22400.9</v>
      </c>
      <c r="T23" s="39">
        <v>56.2980709356166</v>
      </c>
      <c r="U23" s="46">
        <f t="shared" si="2"/>
        <v>962631.02979101113</v>
      </c>
      <c r="V23" s="47"/>
    </row>
    <row r="24" spans="1:23" ht="15" x14ac:dyDescent="0.15">
      <c r="A24" s="20">
        <v>38078</v>
      </c>
      <c r="B24" s="49">
        <f t="shared" si="0"/>
        <v>550801.1</v>
      </c>
      <c r="C24" s="54">
        <v>38322</v>
      </c>
      <c r="D24" s="57">
        <f t="shared" si="1"/>
        <v>667616.5</v>
      </c>
      <c r="E24" s="49">
        <v>300129.8</v>
      </c>
      <c r="F24" s="49">
        <v>15268.7</v>
      </c>
      <c r="G24" s="49">
        <v>138642.9</v>
      </c>
      <c r="H24" s="49">
        <v>185754.7</v>
      </c>
      <c r="I24" s="49">
        <v>-39536.5</v>
      </c>
      <c r="J24" s="49">
        <v>250671.3</v>
      </c>
      <c r="K24" s="49">
        <v>123991</v>
      </c>
      <c r="L24" s="49">
        <v>126680.3</v>
      </c>
      <c r="M24" s="49">
        <v>63730.400000000001</v>
      </c>
      <c r="N24" s="49" t="s">
        <v>199</v>
      </c>
      <c r="O24" s="49" t="s">
        <v>199</v>
      </c>
      <c r="P24" s="49">
        <v>39603</v>
      </c>
      <c r="Q24" s="49" t="s">
        <v>199</v>
      </c>
      <c r="R24" s="49" t="s">
        <v>199</v>
      </c>
      <c r="S24" s="49">
        <v>23346.9</v>
      </c>
      <c r="T24" s="39">
        <v>56.383031952561801</v>
      </c>
      <c r="U24" s="46">
        <f t="shared" si="2"/>
        <v>976891.59473264893</v>
      </c>
      <c r="V24" s="47"/>
    </row>
    <row r="25" spans="1:23" ht="15" x14ac:dyDescent="0.15">
      <c r="A25" s="21">
        <v>38108</v>
      </c>
      <c r="B25" s="49">
        <f t="shared" si="0"/>
        <v>559346.30000000005</v>
      </c>
      <c r="C25" s="54">
        <v>38412</v>
      </c>
      <c r="D25" s="57">
        <f t="shared" si="1"/>
        <v>684622.5</v>
      </c>
      <c r="E25" s="49">
        <v>303918.90000000002</v>
      </c>
      <c r="F25" s="49">
        <v>15115.5</v>
      </c>
      <c r="G25" s="49">
        <v>139232</v>
      </c>
      <c r="H25" s="49">
        <v>184331.5</v>
      </c>
      <c r="I25" s="49">
        <v>-34760.1</v>
      </c>
      <c r="J25" s="49">
        <v>255427.4</v>
      </c>
      <c r="K25" s="49">
        <v>124695.5</v>
      </c>
      <c r="L25" s="49">
        <v>130731.9</v>
      </c>
      <c r="M25" s="49">
        <v>65921.5</v>
      </c>
      <c r="N25" s="49" t="s">
        <v>199</v>
      </c>
      <c r="O25" s="49" t="s">
        <v>199</v>
      </c>
      <c r="P25" s="49">
        <v>39952.300000000003</v>
      </c>
      <c r="Q25" s="49" t="s">
        <v>199</v>
      </c>
      <c r="R25" s="49" t="s">
        <v>199</v>
      </c>
      <c r="S25" s="49">
        <v>24858.1</v>
      </c>
      <c r="T25" s="39">
        <v>56.2416029426468</v>
      </c>
      <c r="U25" s="46">
        <f t="shared" si="2"/>
        <v>994541.88844937738</v>
      </c>
      <c r="V25" s="47"/>
    </row>
    <row r="26" spans="1:23" ht="15" x14ac:dyDescent="0.15">
      <c r="A26" s="22">
        <v>38139</v>
      </c>
      <c r="B26" s="49">
        <f t="shared" si="0"/>
        <v>561234</v>
      </c>
      <c r="C26" s="54">
        <v>38504</v>
      </c>
      <c r="D26" s="57">
        <f t="shared" si="1"/>
        <v>719222.3</v>
      </c>
      <c r="E26" s="49">
        <v>306428.5</v>
      </c>
      <c r="F26" s="49">
        <v>15697.5</v>
      </c>
      <c r="G26" s="49">
        <v>140394.20000000001</v>
      </c>
      <c r="H26" s="49">
        <v>186381.1</v>
      </c>
      <c r="I26" s="49">
        <v>-36044.300000000003</v>
      </c>
      <c r="J26" s="49">
        <v>254805.5</v>
      </c>
      <c r="K26" s="49">
        <v>119855.6</v>
      </c>
      <c r="L26" s="49">
        <v>134949.9</v>
      </c>
      <c r="M26" s="49">
        <v>68739.8</v>
      </c>
      <c r="N26" s="49" t="s">
        <v>199</v>
      </c>
      <c r="O26" s="49" t="s">
        <v>199</v>
      </c>
      <c r="P26" s="49">
        <v>40226.1</v>
      </c>
      <c r="Q26" s="49" t="s">
        <v>199</v>
      </c>
      <c r="R26" s="49" t="s">
        <v>199</v>
      </c>
      <c r="S26" s="49">
        <v>25984</v>
      </c>
      <c r="T26" s="39">
        <v>56.331744509405603</v>
      </c>
      <c r="U26" s="46">
        <f t="shared" si="2"/>
        <v>996301.47244293464</v>
      </c>
      <c r="V26" s="47"/>
    </row>
    <row r="27" spans="1:23" ht="15" x14ac:dyDescent="0.15">
      <c r="A27" s="23">
        <v>38169</v>
      </c>
      <c r="B27" s="49">
        <f t="shared" si="0"/>
        <v>568016.69999999995</v>
      </c>
      <c r="C27" s="54">
        <v>38596</v>
      </c>
      <c r="D27" s="57">
        <f t="shared" si="1"/>
        <v>748373.7</v>
      </c>
      <c r="E27" s="49">
        <v>307570.90000000002</v>
      </c>
      <c r="F27" s="49">
        <v>15987.6</v>
      </c>
      <c r="G27" s="49">
        <v>142575.1</v>
      </c>
      <c r="H27" s="49">
        <v>184908.7</v>
      </c>
      <c r="I27" s="49">
        <v>-35900.5</v>
      </c>
      <c r="J27" s="49">
        <v>260445.8</v>
      </c>
      <c r="K27" s="49">
        <v>121542.3</v>
      </c>
      <c r="L27" s="49">
        <v>138903.5</v>
      </c>
      <c r="M27" s="49">
        <v>71242.5</v>
      </c>
      <c r="N27" s="49" t="s">
        <v>199</v>
      </c>
      <c r="O27" s="49" t="s">
        <v>199</v>
      </c>
      <c r="P27" s="49">
        <v>40722.699999999997</v>
      </c>
      <c r="Q27" s="49" t="s">
        <v>199</v>
      </c>
      <c r="R27" s="49" t="s">
        <v>199</v>
      </c>
      <c r="S27" s="49">
        <v>26938.3</v>
      </c>
      <c r="T27" s="39">
        <v>56.479390179096498</v>
      </c>
      <c r="U27" s="46">
        <f t="shared" si="2"/>
        <v>1005706.1490905186</v>
      </c>
      <c r="V27" s="47"/>
    </row>
    <row r="28" spans="1:23" ht="15" x14ac:dyDescent="0.15">
      <c r="A28" s="24">
        <v>38200</v>
      </c>
      <c r="B28" s="49">
        <f t="shared" si="0"/>
        <v>575089.80000000005</v>
      </c>
      <c r="C28" s="54">
        <v>38687</v>
      </c>
      <c r="D28" s="57">
        <f t="shared" si="1"/>
        <v>835027.2</v>
      </c>
      <c r="E28" s="49">
        <v>308050.8</v>
      </c>
      <c r="F28" s="49">
        <v>15540</v>
      </c>
      <c r="G28" s="49">
        <v>141909.70000000001</v>
      </c>
      <c r="H28" s="49">
        <v>185332.6</v>
      </c>
      <c r="I28" s="49">
        <v>-34731.5</v>
      </c>
      <c r="J28" s="49">
        <v>267039</v>
      </c>
      <c r="K28" s="49">
        <v>122701.9</v>
      </c>
      <c r="L28" s="49">
        <v>144337.1</v>
      </c>
      <c r="M28" s="49">
        <v>74289.8</v>
      </c>
      <c r="N28" s="49" t="s">
        <v>199</v>
      </c>
      <c r="O28" s="49" t="s">
        <v>199</v>
      </c>
      <c r="P28" s="49">
        <v>42935.9</v>
      </c>
      <c r="Q28" s="49" t="s">
        <v>199</v>
      </c>
      <c r="R28" s="49" t="s">
        <v>199</v>
      </c>
      <c r="S28" s="49">
        <v>27111.4</v>
      </c>
      <c r="T28" s="39">
        <v>56.828041181559897</v>
      </c>
      <c r="U28" s="46">
        <f t="shared" si="2"/>
        <v>1011982.4439534099</v>
      </c>
      <c r="V28" s="47"/>
    </row>
    <row r="29" spans="1:23" ht="15" x14ac:dyDescent="0.15">
      <c r="A29" s="25">
        <v>38231</v>
      </c>
      <c r="B29" s="49">
        <f t="shared" si="0"/>
        <v>594567.69999999995</v>
      </c>
      <c r="C29" s="54">
        <v>38777</v>
      </c>
      <c r="D29" s="57">
        <f t="shared" si="1"/>
        <v>892484.7</v>
      </c>
      <c r="E29" s="49">
        <v>321116.2</v>
      </c>
      <c r="F29" s="49">
        <v>15822.7</v>
      </c>
      <c r="G29" s="49">
        <v>143645.4</v>
      </c>
      <c r="H29" s="49">
        <v>193499.7</v>
      </c>
      <c r="I29" s="49">
        <v>-31851.599999999999</v>
      </c>
      <c r="J29" s="49">
        <v>273451.5</v>
      </c>
      <c r="K29" s="49">
        <v>123303.8</v>
      </c>
      <c r="L29" s="49">
        <v>150147.70000000001</v>
      </c>
      <c r="M29" s="49">
        <v>77020.800000000003</v>
      </c>
      <c r="N29" s="49" t="s">
        <v>199</v>
      </c>
      <c r="O29" s="49" t="s">
        <v>199</v>
      </c>
      <c r="P29" s="49">
        <v>44152.9</v>
      </c>
      <c r="Q29" s="49" t="s">
        <v>199</v>
      </c>
      <c r="R29" s="49" t="s">
        <v>199</v>
      </c>
      <c r="S29" s="49">
        <v>28974.1</v>
      </c>
      <c r="T29" s="39">
        <v>57.2979170496642</v>
      </c>
      <c r="U29" s="46">
        <f t="shared" si="2"/>
        <v>1037677.686406376</v>
      </c>
      <c r="V29" s="47"/>
    </row>
    <row r="30" spans="1:23" ht="15" x14ac:dyDescent="0.15">
      <c r="A30" s="26">
        <v>38261</v>
      </c>
      <c r="B30" s="49">
        <f t="shared" si="0"/>
        <v>623532.6</v>
      </c>
      <c r="C30" s="54">
        <v>38869</v>
      </c>
      <c r="D30" s="57">
        <f t="shared" si="1"/>
        <v>953203.6</v>
      </c>
      <c r="E30" s="49">
        <v>341431.6</v>
      </c>
      <c r="F30" s="49">
        <v>18443.400000000001</v>
      </c>
      <c r="G30" s="49">
        <v>157979.1</v>
      </c>
      <c r="H30" s="49">
        <v>198274.2</v>
      </c>
      <c r="I30" s="49">
        <v>-33265.199999999997</v>
      </c>
      <c r="J30" s="49">
        <v>282101</v>
      </c>
      <c r="K30" s="49">
        <v>124896.3</v>
      </c>
      <c r="L30" s="49">
        <v>157204.70000000001</v>
      </c>
      <c r="M30" s="49">
        <v>80312</v>
      </c>
      <c r="N30" s="49" t="s">
        <v>199</v>
      </c>
      <c r="O30" s="49" t="s">
        <v>199</v>
      </c>
      <c r="P30" s="49">
        <v>46122</v>
      </c>
      <c r="Q30" s="49" t="s">
        <v>199</v>
      </c>
      <c r="R30" s="49" t="s">
        <v>199</v>
      </c>
      <c r="S30" s="49">
        <v>30770.6</v>
      </c>
      <c r="T30" s="39">
        <v>57.694747165394602</v>
      </c>
      <c r="U30" s="46">
        <f t="shared" si="2"/>
        <v>1080744.1415983806</v>
      </c>
      <c r="V30" s="47"/>
    </row>
    <row r="31" spans="1:23" ht="15" x14ac:dyDescent="0.15">
      <c r="A31" s="27">
        <v>38292</v>
      </c>
      <c r="B31" s="49">
        <f t="shared" si="0"/>
        <v>638502.19999999995</v>
      </c>
      <c r="C31" s="54">
        <v>38961</v>
      </c>
      <c r="D31" s="57">
        <f t="shared" si="1"/>
        <v>1016238.1000000001</v>
      </c>
      <c r="E31" s="49">
        <v>346130.8</v>
      </c>
      <c r="F31" s="49">
        <v>17599.400000000001</v>
      </c>
      <c r="G31" s="49">
        <v>157105</v>
      </c>
      <c r="H31" s="49">
        <v>202174.3</v>
      </c>
      <c r="I31" s="49">
        <v>-30747.9</v>
      </c>
      <c r="J31" s="49">
        <v>292371.40000000002</v>
      </c>
      <c r="K31" s="49">
        <v>126738.2</v>
      </c>
      <c r="L31" s="49">
        <v>165633.20000000001</v>
      </c>
      <c r="M31" s="49">
        <v>86194.2</v>
      </c>
      <c r="N31" s="49" t="s">
        <v>199</v>
      </c>
      <c r="O31" s="49" t="s">
        <v>199</v>
      </c>
      <c r="P31" s="49">
        <v>47333.2</v>
      </c>
      <c r="Q31" s="49" t="s">
        <v>199</v>
      </c>
      <c r="R31" s="49" t="s">
        <v>199</v>
      </c>
      <c r="S31" s="49">
        <v>32105.8</v>
      </c>
      <c r="T31" s="39">
        <v>58.186899397697402</v>
      </c>
      <c r="U31" s="46">
        <f t="shared" si="2"/>
        <v>1097329.8227079394</v>
      </c>
      <c r="V31" s="47"/>
    </row>
    <row r="32" spans="1:23" ht="15" x14ac:dyDescent="0.15">
      <c r="A32" s="28">
        <v>38322</v>
      </c>
      <c r="B32" s="49">
        <f t="shared" si="0"/>
        <v>667616.5</v>
      </c>
      <c r="C32" s="54">
        <v>39052</v>
      </c>
      <c r="D32" s="57">
        <f t="shared" si="1"/>
        <v>1107093.2</v>
      </c>
      <c r="E32" s="49">
        <v>369358.4</v>
      </c>
      <c r="F32" s="49">
        <v>18306.8</v>
      </c>
      <c r="G32" s="49">
        <v>165437.20000000001</v>
      </c>
      <c r="H32" s="49">
        <v>212770.5</v>
      </c>
      <c r="I32" s="49">
        <v>-27156.1</v>
      </c>
      <c r="J32" s="49">
        <v>298258.09999999998</v>
      </c>
      <c r="K32" s="49">
        <v>128056.2</v>
      </c>
      <c r="L32" s="49">
        <v>170201.9</v>
      </c>
      <c r="M32" s="49">
        <v>87110.9</v>
      </c>
      <c r="N32" s="49" t="s">
        <v>199</v>
      </c>
      <c r="O32" s="49" t="s">
        <v>199</v>
      </c>
      <c r="P32" s="49">
        <v>49401.5</v>
      </c>
      <c r="Q32" s="49" t="s">
        <v>199</v>
      </c>
      <c r="R32" s="49" t="s">
        <v>199</v>
      </c>
      <c r="S32" s="49">
        <v>33689.5</v>
      </c>
      <c r="T32" s="39">
        <v>58.3070881533761</v>
      </c>
      <c r="U32" s="46">
        <f t="shared" si="2"/>
        <v>1145000.5842237272</v>
      </c>
      <c r="V32" s="66">
        <f>((U32/U20)-1)*100</f>
        <v>18.308902614656407</v>
      </c>
      <c r="W32" s="67" t="s">
        <v>390</v>
      </c>
    </row>
    <row r="33" spans="1:22" ht="15" x14ac:dyDescent="0.15">
      <c r="A33" s="16">
        <v>38353</v>
      </c>
      <c r="B33" s="49">
        <f t="shared" si="0"/>
        <v>673349.3</v>
      </c>
      <c r="C33" s="54">
        <v>39142</v>
      </c>
      <c r="D33" s="57">
        <f t="shared" si="1"/>
        <v>1159642.2</v>
      </c>
      <c r="E33" s="49">
        <v>371053.7</v>
      </c>
      <c r="F33" s="49">
        <v>17641.2</v>
      </c>
      <c r="G33" s="49">
        <v>168966.7</v>
      </c>
      <c r="H33" s="49">
        <v>212814</v>
      </c>
      <c r="I33" s="49">
        <v>-28368.2</v>
      </c>
      <c r="J33" s="49">
        <v>302295.59999999998</v>
      </c>
      <c r="K33" s="49">
        <v>128322.3</v>
      </c>
      <c r="L33" s="49">
        <v>173973.3</v>
      </c>
      <c r="M33" s="49">
        <v>88669.9</v>
      </c>
      <c r="N33" s="49" t="s">
        <v>199</v>
      </c>
      <c r="O33" s="49" t="s">
        <v>199</v>
      </c>
      <c r="P33" s="49">
        <v>49475.3</v>
      </c>
      <c r="Q33" s="49" t="s">
        <v>199</v>
      </c>
      <c r="R33" s="49" t="s">
        <v>199</v>
      </c>
      <c r="S33" s="49">
        <v>35828.1</v>
      </c>
      <c r="T33" s="39">
        <v>58.309160373301403</v>
      </c>
      <c r="U33" s="46">
        <f t="shared" si="2"/>
        <v>1154791.6239732259</v>
      </c>
      <c r="V33" s="66">
        <f t="shared" ref="V33:V96" si="3">((U33/U21)-1)*100</f>
        <v>21.005628920882224</v>
      </c>
    </row>
    <row r="34" spans="1:22" ht="15" x14ac:dyDescent="0.15">
      <c r="A34" s="18">
        <v>38384</v>
      </c>
      <c r="B34" s="49">
        <f t="shared" si="0"/>
        <v>677863.6</v>
      </c>
      <c r="C34" s="54">
        <v>39234</v>
      </c>
      <c r="D34" s="57">
        <f t="shared" si="1"/>
        <v>1238997.3</v>
      </c>
      <c r="E34" s="49">
        <v>369551.1</v>
      </c>
      <c r="F34" s="49">
        <v>18103</v>
      </c>
      <c r="G34" s="49">
        <v>165157.20000000001</v>
      </c>
      <c r="H34" s="49">
        <v>213009.4</v>
      </c>
      <c r="I34" s="49">
        <v>-26718.5</v>
      </c>
      <c r="J34" s="49">
        <v>308312.5</v>
      </c>
      <c r="K34" s="49">
        <v>129731.7</v>
      </c>
      <c r="L34" s="49">
        <v>178580.8</v>
      </c>
      <c r="M34" s="49">
        <v>91378.6</v>
      </c>
      <c r="N34" s="49" t="s">
        <v>199</v>
      </c>
      <c r="O34" s="49" t="s">
        <v>199</v>
      </c>
      <c r="P34" s="49">
        <v>47370</v>
      </c>
      <c r="Q34" s="49" t="s">
        <v>199</v>
      </c>
      <c r="R34" s="49" t="s">
        <v>199</v>
      </c>
      <c r="S34" s="49">
        <v>39832.300000000003</v>
      </c>
      <c r="T34" s="39">
        <v>58.503430991315597</v>
      </c>
      <c r="U34" s="46">
        <f t="shared" si="2"/>
        <v>1158673.2410627743</v>
      </c>
      <c r="V34" s="66">
        <f t="shared" si="3"/>
        <v>21.050969469654234</v>
      </c>
    </row>
    <row r="35" spans="1:22" ht="15" x14ac:dyDescent="0.15">
      <c r="A35" s="19">
        <v>38412</v>
      </c>
      <c r="B35" s="49">
        <f t="shared" si="0"/>
        <v>684622.5</v>
      </c>
      <c r="C35" s="54">
        <v>39326</v>
      </c>
      <c r="D35" s="57">
        <f t="shared" si="1"/>
        <v>1337053.3</v>
      </c>
      <c r="E35" s="49">
        <v>367684.5</v>
      </c>
      <c r="F35" s="49">
        <v>18282.5</v>
      </c>
      <c r="G35" s="49">
        <v>165272.29999999999</v>
      </c>
      <c r="H35" s="49">
        <v>210721.6</v>
      </c>
      <c r="I35" s="49">
        <v>-26591.9</v>
      </c>
      <c r="J35" s="49">
        <v>316938</v>
      </c>
      <c r="K35" s="49">
        <v>131823.5</v>
      </c>
      <c r="L35" s="49">
        <v>185114.5</v>
      </c>
      <c r="M35" s="49">
        <v>94357</v>
      </c>
      <c r="N35" s="49" t="s">
        <v>199</v>
      </c>
      <c r="O35" s="49" t="s">
        <v>199</v>
      </c>
      <c r="P35" s="49">
        <v>48537.4</v>
      </c>
      <c r="Q35" s="49" t="s">
        <v>199</v>
      </c>
      <c r="R35" s="49" t="s">
        <v>199</v>
      </c>
      <c r="S35" s="49">
        <v>42220</v>
      </c>
      <c r="T35" s="39">
        <v>58.767120976833802</v>
      </c>
      <c r="U35" s="46">
        <f t="shared" si="2"/>
        <v>1164975.395459445</v>
      </c>
      <c r="V35" s="66">
        <f t="shared" si="3"/>
        <v>21.019929693349184</v>
      </c>
    </row>
    <row r="36" spans="1:22" ht="15" x14ac:dyDescent="0.15">
      <c r="A36" s="20">
        <v>38443</v>
      </c>
      <c r="B36" s="49">
        <f t="shared" si="0"/>
        <v>704186.1</v>
      </c>
      <c r="C36" s="54">
        <v>39417</v>
      </c>
      <c r="D36" s="57">
        <f t="shared" si="1"/>
        <v>1416218.7999999998</v>
      </c>
      <c r="E36" s="49">
        <v>377994.3</v>
      </c>
      <c r="F36" s="49">
        <v>19478.3</v>
      </c>
      <c r="G36" s="49">
        <v>165974.5</v>
      </c>
      <c r="H36" s="49">
        <v>219973.9</v>
      </c>
      <c r="I36" s="49">
        <v>-27432.400000000001</v>
      </c>
      <c r="J36" s="49">
        <v>326191.8</v>
      </c>
      <c r="K36" s="49">
        <v>135600.79999999999</v>
      </c>
      <c r="L36" s="49">
        <v>190591</v>
      </c>
      <c r="M36" s="49">
        <v>97585.3</v>
      </c>
      <c r="N36" s="49" t="s">
        <v>199</v>
      </c>
      <c r="O36" s="49" t="s">
        <v>199</v>
      </c>
      <c r="P36" s="49">
        <v>46486.9</v>
      </c>
      <c r="Q36" s="49" t="s">
        <v>199</v>
      </c>
      <c r="R36" s="49" t="s">
        <v>199</v>
      </c>
      <c r="S36" s="49">
        <v>46518.8</v>
      </c>
      <c r="T36" s="39">
        <v>58.976415189308199</v>
      </c>
      <c r="U36" s="46">
        <f t="shared" si="2"/>
        <v>1194013.0605423125</v>
      </c>
      <c r="V36" s="66">
        <f t="shared" si="3"/>
        <v>22.225748177215543</v>
      </c>
    </row>
    <row r="37" spans="1:22" ht="15" x14ac:dyDescent="0.15">
      <c r="A37" s="21">
        <v>38473</v>
      </c>
      <c r="B37" s="49">
        <f t="shared" si="0"/>
        <v>712781.9</v>
      </c>
      <c r="C37" s="54">
        <v>39508</v>
      </c>
      <c r="D37" s="57">
        <f t="shared" si="1"/>
        <v>1385771.2</v>
      </c>
      <c r="E37" s="49">
        <v>377092.7</v>
      </c>
      <c r="F37" s="49">
        <v>20011.5</v>
      </c>
      <c r="G37" s="49">
        <v>168303.2</v>
      </c>
      <c r="H37" s="49">
        <v>215528.7</v>
      </c>
      <c r="I37" s="49">
        <v>-26750.7</v>
      </c>
      <c r="J37" s="49">
        <v>335689.2</v>
      </c>
      <c r="K37" s="49">
        <v>139694.79999999999</v>
      </c>
      <c r="L37" s="49">
        <v>195994.4</v>
      </c>
      <c r="M37" s="49">
        <v>101403.1</v>
      </c>
      <c r="N37" s="49" t="s">
        <v>199</v>
      </c>
      <c r="O37" s="49" t="s">
        <v>199</v>
      </c>
      <c r="P37" s="49">
        <v>46729.3</v>
      </c>
      <c r="Q37" s="49" t="s">
        <v>199</v>
      </c>
      <c r="R37" s="49" t="s">
        <v>199</v>
      </c>
      <c r="S37" s="49">
        <v>47861.9</v>
      </c>
      <c r="T37" s="39">
        <v>58.828251464635798</v>
      </c>
      <c r="U37" s="46">
        <f t="shared" si="2"/>
        <v>1211631.9663665069</v>
      </c>
      <c r="V37" s="66">
        <f t="shared" si="3"/>
        <v>21.828148259858793</v>
      </c>
    </row>
    <row r="38" spans="1:22" ht="15" x14ac:dyDescent="0.15">
      <c r="A38" s="22">
        <v>38504</v>
      </c>
      <c r="B38" s="49">
        <f t="shared" si="0"/>
        <v>719222.3</v>
      </c>
      <c r="C38" s="54">
        <v>39600</v>
      </c>
      <c r="D38" s="57">
        <f t="shared" si="1"/>
        <v>1421163.5</v>
      </c>
      <c r="E38" s="49">
        <v>378003.5</v>
      </c>
      <c r="F38" s="49">
        <v>20514.400000000001</v>
      </c>
      <c r="G38" s="49">
        <v>164774.29999999999</v>
      </c>
      <c r="H38" s="49">
        <v>218716.6</v>
      </c>
      <c r="I38" s="49">
        <v>-26001.8</v>
      </c>
      <c r="J38" s="49">
        <v>341218.8</v>
      </c>
      <c r="K38" s="49">
        <v>137930</v>
      </c>
      <c r="L38" s="49">
        <v>203288.8</v>
      </c>
      <c r="M38" s="49">
        <v>106541.8</v>
      </c>
      <c r="N38" s="49" t="s">
        <v>199</v>
      </c>
      <c r="O38" s="49" t="s">
        <v>199</v>
      </c>
      <c r="P38" s="49">
        <v>47324.4</v>
      </c>
      <c r="Q38" s="49" t="s">
        <v>199</v>
      </c>
      <c r="R38" s="49" t="s">
        <v>199</v>
      </c>
      <c r="S38" s="49">
        <v>49422.6</v>
      </c>
      <c r="T38" s="39">
        <v>58.771783471665998</v>
      </c>
      <c r="U38" s="46">
        <f t="shared" si="2"/>
        <v>1223754.4234925909</v>
      </c>
      <c r="V38" s="66">
        <f t="shared" si="3"/>
        <v>22.829731496024074</v>
      </c>
    </row>
    <row r="39" spans="1:22" ht="15" x14ac:dyDescent="0.15">
      <c r="A39" s="23">
        <v>38534</v>
      </c>
      <c r="B39" s="49">
        <f t="shared" si="0"/>
        <v>735752.3</v>
      </c>
      <c r="C39" s="54">
        <v>39692</v>
      </c>
      <c r="D39" s="57">
        <f t="shared" si="1"/>
        <v>1417772.9</v>
      </c>
      <c r="E39" s="49">
        <v>385178.7</v>
      </c>
      <c r="F39" s="49">
        <v>19460</v>
      </c>
      <c r="G39" s="49">
        <v>158201.5</v>
      </c>
      <c r="H39" s="49">
        <v>222615.5</v>
      </c>
      <c r="I39" s="49">
        <v>-15098.3</v>
      </c>
      <c r="J39" s="49">
        <v>350573.6</v>
      </c>
      <c r="K39" s="49">
        <v>140868.70000000001</v>
      </c>
      <c r="L39" s="49">
        <v>209704.9</v>
      </c>
      <c r="M39" s="49">
        <v>111126.2</v>
      </c>
      <c r="N39" s="49" t="s">
        <v>199</v>
      </c>
      <c r="O39" s="49" t="s">
        <v>199</v>
      </c>
      <c r="P39" s="49">
        <v>47960.800000000003</v>
      </c>
      <c r="Q39" s="49" t="s">
        <v>199</v>
      </c>
      <c r="R39" s="49" t="s">
        <v>199</v>
      </c>
      <c r="S39" s="49">
        <v>50617.9</v>
      </c>
      <c r="T39" s="39">
        <v>59.001799883395201</v>
      </c>
      <c r="U39" s="46">
        <f t="shared" si="2"/>
        <v>1246999.7550143583</v>
      </c>
      <c r="V39" s="66">
        <f t="shared" si="3"/>
        <v>23.992456061051893</v>
      </c>
    </row>
    <row r="40" spans="1:22" ht="15" x14ac:dyDescent="0.15">
      <c r="A40" s="24">
        <v>38565</v>
      </c>
      <c r="B40" s="49">
        <f t="shared" si="0"/>
        <v>738912.60000000009</v>
      </c>
      <c r="C40" s="54">
        <v>39783</v>
      </c>
      <c r="D40" s="57">
        <f t="shared" si="1"/>
        <v>1475813.6</v>
      </c>
      <c r="E40" s="49">
        <v>383871.2</v>
      </c>
      <c r="F40" s="49">
        <v>19966.099999999999</v>
      </c>
      <c r="G40" s="49">
        <v>156738.70000000001</v>
      </c>
      <c r="H40" s="49">
        <v>222401</v>
      </c>
      <c r="I40" s="49">
        <v>-15234.6</v>
      </c>
      <c r="J40" s="49">
        <v>355041.4</v>
      </c>
      <c r="K40" s="49">
        <v>138010.9</v>
      </c>
      <c r="L40" s="49">
        <v>217030.5</v>
      </c>
      <c r="M40" s="49">
        <v>117057.5</v>
      </c>
      <c r="N40" s="49" t="s">
        <v>199</v>
      </c>
      <c r="O40" s="49" t="s">
        <v>199</v>
      </c>
      <c r="P40" s="49">
        <v>48083.6</v>
      </c>
      <c r="Q40" s="49" t="s">
        <v>199</v>
      </c>
      <c r="R40" s="49" t="s">
        <v>199</v>
      </c>
      <c r="S40" s="49">
        <v>51889.4</v>
      </c>
      <c r="T40" s="39">
        <v>59.072255360861497</v>
      </c>
      <c r="U40" s="46">
        <f t="shared" si="2"/>
        <v>1250862.3472832036</v>
      </c>
      <c r="V40" s="66">
        <f t="shared" si="3"/>
        <v>23.605143029614784</v>
      </c>
    </row>
    <row r="41" spans="1:22" ht="15" x14ac:dyDescent="0.15">
      <c r="A41" s="25">
        <v>38596</v>
      </c>
      <c r="B41" s="49">
        <f t="shared" si="0"/>
        <v>748373.7</v>
      </c>
      <c r="C41" s="54">
        <v>39873</v>
      </c>
      <c r="D41" s="57">
        <f t="shared" si="1"/>
        <v>1476147</v>
      </c>
      <c r="E41" s="49">
        <v>378391</v>
      </c>
      <c r="F41" s="49">
        <v>19757.599999999999</v>
      </c>
      <c r="G41" s="49">
        <v>151654.9</v>
      </c>
      <c r="H41" s="49">
        <v>214692.3</v>
      </c>
      <c r="I41" s="49">
        <v>-7713.8</v>
      </c>
      <c r="J41" s="49">
        <v>369982.7</v>
      </c>
      <c r="K41" s="49">
        <v>144889.29999999999</v>
      </c>
      <c r="L41" s="49">
        <v>225093.4</v>
      </c>
      <c r="M41" s="49">
        <v>121952.9</v>
      </c>
      <c r="N41" s="49" t="s">
        <v>199</v>
      </c>
      <c r="O41" s="49" t="s">
        <v>199</v>
      </c>
      <c r="P41" s="49">
        <v>48812.1</v>
      </c>
      <c r="Q41" s="49" t="s">
        <v>199</v>
      </c>
      <c r="R41" s="49" t="s">
        <v>199</v>
      </c>
      <c r="S41" s="49">
        <v>54328.4</v>
      </c>
      <c r="T41" s="39">
        <v>59.309006487348199</v>
      </c>
      <c r="U41" s="46">
        <f t="shared" si="2"/>
        <v>1261821.339326672</v>
      </c>
      <c r="V41" s="66">
        <f t="shared" si="3"/>
        <v>21.600508120834427</v>
      </c>
    </row>
    <row r="42" spans="1:22" ht="15" x14ac:dyDescent="0.15">
      <c r="A42" s="26">
        <v>38626</v>
      </c>
      <c r="B42" s="49">
        <f t="shared" si="0"/>
        <v>770807.5</v>
      </c>
      <c r="C42" s="54">
        <v>39965</v>
      </c>
      <c r="D42" s="57">
        <f t="shared" si="1"/>
        <v>1442614.9</v>
      </c>
      <c r="E42" s="49">
        <v>380442.9</v>
      </c>
      <c r="F42" s="49">
        <v>19891.8</v>
      </c>
      <c r="G42" s="49">
        <v>151787.79999999999</v>
      </c>
      <c r="H42" s="49">
        <v>216254.5</v>
      </c>
      <c r="I42" s="49">
        <v>-7491.1</v>
      </c>
      <c r="J42" s="49">
        <v>390364.6</v>
      </c>
      <c r="K42" s="49">
        <v>149796.6</v>
      </c>
      <c r="L42" s="49">
        <v>240568</v>
      </c>
      <c r="M42" s="49">
        <v>128979.8</v>
      </c>
      <c r="N42" s="49" t="s">
        <v>199</v>
      </c>
      <c r="O42" s="49" t="s">
        <v>199</v>
      </c>
      <c r="P42" s="49">
        <v>54623.7</v>
      </c>
      <c r="Q42" s="49" t="s">
        <v>199</v>
      </c>
      <c r="R42" s="49" t="s">
        <v>199</v>
      </c>
      <c r="S42" s="49">
        <v>56964.5</v>
      </c>
      <c r="T42" s="39">
        <v>59.454579937113898</v>
      </c>
      <c r="U42" s="46">
        <f t="shared" si="2"/>
        <v>1296464.4621411774</v>
      </c>
      <c r="V42" s="66">
        <f t="shared" si="3"/>
        <v>19.960350673171767</v>
      </c>
    </row>
    <row r="43" spans="1:22" ht="15" x14ac:dyDescent="0.15">
      <c r="A43" s="27">
        <v>38657</v>
      </c>
      <c r="B43" s="49">
        <f t="shared" si="0"/>
        <v>796369.1</v>
      </c>
      <c r="C43" s="54">
        <v>40057</v>
      </c>
      <c r="D43" s="57">
        <f t="shared" si="1"/>
        <v>1448710.6</v>
      </c>
      <c r="E43" s="49">
        <v>391150.8</v>
      </c>
      <c r="F43" s="49">
        <v>19931.400000000001</v>
      </c>
      <c r="G43" s="49">
        <v>151606.29999999999</v>
      </c>
      <c r="H43" s="49">
        <v>226286.8</v>
      </c>
      <c r="I43" s="49">
        <v>-6673.6</v>
      </c>
      <c r="J43" s="49">
        <v>405218.3</v>
      </c>
      <c r="K43" s="49">
        <v>155544.20000000001</v>
      </c>
      <c r="L43" s="49">
        <v>249674.1</v>
      </c>
      <c r="M43" s="49">
        <v>137154.29999999999</v>
      </c>
      <c r="N43" s="49" t="s">
        <v>199</v>
      </c>
      <c r="O43" s="49" t="s">
        <v>199</v>
      </c>
      <c r="P43" s="49">
        <v>54628.9</v>
      </c>
      <c r="Q43" s="49" t="s">
        <v>199</v>
      </c>
      <c r="R43" s="49" t="s">
        <v>199</v>
      </c>
      <c r="S43" s="49">
        <v>57891</v>
      </c>
      <c r="T43" s="39">
        <v>59.882493351727099</v>
      </c>
      <c r="U43" s="46">
        <f t="shared" si="2"/>
        <v>1329886.3414427808</v>
      </c>
      <c r="V43" s="66">
        <f t="shared" si="3"/>
        <v>21.192946179203375</v>
      </c>
    </row>
    <row r="44" spans="1:22" ht="15" x14ac:dyDescent="0.15">
      <c r="A44" s="28">
        <v>38687</v>
      </c>
      <c r="B44" s="49">
        <f t="shared" si="0"/>
        <v>835027.2</v>
      </c>
      <c r="C44" s="54">
        <v>40148</v>
      </c>
      <c r="D44" s="57">
        <f t="shared" si="1"/>
        <v>1451496.6</v>
      </c>
      <c r="E44" s="49">
        <v>401326.7</v>
      </c>
      <c r="F44" s="49">
        <v>19977.099999999999</v>
      </c>
      <c r="G44" s="49">
        <v>156355.4</v>
      </c>
      <c r="H44" s="49">
        <v>230748</v>
      </c>
      <c r="I44" s="49">
        <v>-5753.7</v>
      </c>
      <c r="J44" s="49">
        <v>433700.5</v>
      </c>
      <c r="K44" s="49">
        <v>173776</v>
      </c>
      <c r="L44" s="49">
        <v>259924.5</v>
      </c>
      <c r="M44" s="49">
        <v>142278.5</v>
      </c>
      <c r="N44" s="49" t="s">
        <v>199</v>
      </c>
      <c r="O44" s="49" t="s">
        <v>199</v>
      </c>
      <c r="P44" s="49">
        <v>71851.600000000006</v>
      </c>
      <c r="Q44" s="49" t="s">
        <v>199</v>
      </c>
      <c r="R44" s="49" t="s">
        <v>199</v>
      </c>
      <c r="S44" s="49">
        <v>45794.400000000001</v>
      </c>
      <c r="T44" s="39">
        <v>60.250312388500703</v>
      </c>
      <c r="U44" s="46">
        <f t="shared" si="2"/>
        <v>1385930.0755416036</v>
      </c>
      <c r="V44" s="66">
        <f t="shared" si="3"/>
        <v>21.041866234611462</v>
      </c>
    </row>
    <row r="45" spans="1:22" ht="15" x14ac:dyDescent="0.15">
      <c r="A45" s="16">
        <v>38718</v>
      </c>
      <c r="B45" s="49">
        <f t="shared" si="0"/>
        <v>844694.1</v>
      </c>
      <c r="C45" s="54">
        <v>40238</v>
      </c>
      <c r="D45" s="57">
        <f t="shared" si="1"/>
        <v>1454303.8</v>
      </c>
      <c r="E45" s="49">
        <v>400414.1</v>
      </c>
      <c r="F45" s="49">
        <v>18298.900000000001</v>
      </c>
      <c r="G45" s="49">
        <v>154079.6</v>
      </c>
      <c r="H45" s="49">
        <v>232967.4</v>
      </c>
      <c r="I45" s="49">
        <v>-4931.7</v>
      </c>
      <c r="J45" s="49">
        <v>444280</v>
      </c>
      <c r="K45" s="49">
        <v>180940.9</v>
      </c>
      <c r="L45" s="49">
        <v>263339.09999999998</v>
      </c>
      <c r="M45" s="49">
        <v>145775.20000000001</v>
      </c>
      <c r="N45" s="49" t="s">
        <v>199</v>
      </c>
      <c r="O45" s="49" t="s">
        <v>199</v>
      </c>
      <c r="P45" s="49">
        <v>71105.7</v>
      </c>
      <c r="Q45" s="49" t="s">
        <v>199</v>
      </c>
      <c r="R45" s="49" t="s">
        <v>199</v>
      </c>
      <c r="S45" s="49">
        <v>46458.2</v>
      </c>
      <c r="T45" s="39">
        <v>60.603625885796198</v>
      </c>
      <c r="U45" s="46">
        <f t="shared" si="2"/>
        <v>1393801.258016763</v>
      </c>
      <c r="V45" s="66">
        <f t="shared" si="3"/>
        <v>20.697208836793447</v>
      </c>
    </row>
    <row r="46" spans="1:22" ht="15" x14ac:dyDescent="0.15">
      <c r="A46" s="18">
        <v>38749</v>
      </c>
      <c r="B46" s="49">
        <f t="shared" si="0"/>
        <v>864217.3</v>
      </c>
      <c r="C46" s="54">
        <v>40330</v>
      </c>
      <c r="D46" s="57">
        <f t="shared" si="1"/>
        <v>1487695.3</v>
      </c>
      <c r="E46" s="49">
        <v>406866.2</v>
      </c>
      <c r="F46" s="49">
        <v>19261</v>
      </c>
      <c r="G46" s="49">
        <v>154197.70000000001</v>
      </c>
      <c r="H46" s="49">
        <v>237339.8</v>
      </c>
      <c r="I46" s="49">
        <v>-3932.3</v>
      </c>
      <c r="J46" s="49">
        <v>457351.1</v>
      </c>
      <c r="K46" s="49">
        <v>184216.6</v>
      </c>
      <c r="L46" s="49">
        <v>273134.5</v>
      </c>
      <c r="M46" s="49">
        <v>150542.20000000001</v>
      </c>
      <c r="N46" s="49" t="s">
        <v>199</v>
      </c>
      <c r="O46" s="49" t="s">
        <v>199</v>
      </c>
      <c r="P46" s="49">
        <v>74942.899999999994</v>
      </c>
      <c r="Q46" s="49" t="s">
        <v>199</v>
      </c>
      <c r="R46" s="49" t="s">
        <v>199</v>
      </c>
      <c r="S46" s="49">
        <v>47649.4</v>
      </c>
      <c r="T46" s="39">
        <v>60.696357727461802</v>
      </c>
      <c r="U46" s="46">
        <f t="shared" si="2"/>
        <v>1423837.1664416837</v>
      </c>
      <c r="V46" s="66">
        <f t="shared" si="3"/>
        <v>22.885134132871833</v>
      </c>
    </row>
    <row r="47" spans="1:22" ht="15" x14ac:dyDescent="0.15">
      <c r="A47" s="19">
        <v>38777</v>
      </c>
      <c r="B47" s="49">
        <f t="shared" si="0"/>
        <v>892484.7</v>
      </c>
      <c r="C47" s="54">
        <v>40422</v>
      </c>
      <c r="D47" s="57">
        <f t="shared" si="1"/>
        <v>1533063.2</v>
      </c>
      <c r="E47" s="49">
        <v>418076.1</v>
      </c>
      <c r="F47" s="49">
        <v>18748.7</v>
      </c>
      <c r="G47" s="49">
        <v>158757.29999999999</v>
      </c>
      <c r="H47" s="49">
        <v>241304.4</v>
      </c>
      <c r="I47" s="49">
        <v>-734.2</v>
      </c>
      <c r="J47" s="49">
        <v>474408.6</v>
      </c>
      <c r="K47" s="49">
        <v>194878.8</v>
      </c>
      <c r="L47" s="49">
        <v>279529.8</v>
      </c>
      <c r="M47" s="49">
        <v>154984.6</v>
      </c>
      <c r="N47" s="49" t="s">
        <v>199</v>
      </c>
      <c r="O47" s="49" t="s">
        <v>199</v>
      </c>
      <c r="P47" s="49">
        <v>75109.600000000006</v>
      </c>
      <c r="Q47" s="49" t="s">
        <v>199</v>
      </c>
      <c r="R47" s="49" t="s">
        <v>199</v>
      </c>
      <c r="S47" s="49">
        <v>49435.6</v>
      </c>
      <c r="T47" s="39">
        <v>60.772511809723397</v>
      </c>
      <c r="U47" s="46">
        <f t="shared" si="2"/>
        <v>1468566.4183082283</v>
      </c>
      <c r="V47" s="66">
        <f t="shared" si="3"/>
        <v>26.059865644548875</v>
      </c>
    </row>
    <row r="48" spans="1:22" ht="15" x14ac:dyDescent="0.15">
      <c r="A48" s="20">
        <v>38808</v>
      </c>
      <c r="B48" s="49">
        <f t="shared" si="0"/>
        <v>923997.4</v>
      </c>
      <c r="C48" s="54">
        <v>40513</v>
      </c>
      <c r="D48" s="57">
        <f t="shared" si="1"/>
        <v>1600435.1</v>
      </c>
      <c r="E48" s="49">
        <v>430200.5</v>
      </c>
      <c r="F48" s="49">
        <v>18373.900000000001</v>
      </c>
      <c r="G48" s="49">
        <v>165224.29999999999</v>
      </c>
      <c r="H48" s="49">
        <v>246225.2</v>
      </c>
      <c r="I48" s="49">
        <v>377.1</v>
      </c>
      <c r="J48" s="49">
        <v>493796.9</v>
      </c>
      <c r="K48" s="49">
        <v>202520.4</v>
      </c>
      <c r="L48" s="49">
        <v>291276.5</v>
      </c>
      <c r="M48" s="49">
        <v>160875.29999999999</v>
      </c>
      <c r="N48" s="49" t="s">
        <v>199</v>
      </c>
      <c r="O48" s="49" t="s">
        <v>199</v>
      </c>
      <c r="P48" s="49">
        <v>79665.100000000006</v>
      </c>
      <c r="Q48" s="49" t="s">
        <v>199</v>
      </c>
      <c r="R48" s="49" t="s">
        <v>199</v>
      </c>
      <c r="S48" s="49">
        <v>50736</v>
      </c>
      <c r="T48" s="39">
        <v>60.861617266519197</v>
      </c>
      <c r="U48" s="46">
        <f t="shared" si="2"/>
        <v>1518193.9644385749</v>
      </c>
      <c r="V48" s="66">
        <f t="shared" si="3"/>
        <v>27.150532486556035</v>
      </c>
    </row>
    <row r="49" spans="1:22" ht="15" x14ac:dyDescent="0.15">
      <c r="A49" s="21">
        <v>38838</v>
      </c>
      <c r="B49" s="49">
        <f t="shared" si="0"/>
        <v>938361.1</v>
      </c>
      <c r="C49" s="54">
        <v>40603</v>
      </c>
      <c r="D49" s="57">
        <f t="shared" si="1"/>
        <v>1657639.9</v>
      </c>
      <c r="E49" s="49">
        <v>431729.6</v>
      </c>
      <c r="F49" s="49">
        <v>19035.8</v>
      </c>
      <c r="G49" s="49">
        <v>167296.5</v>
      </c>
      <c r="H49" s="49">
        <v>245574.1</v>
      </c>
      <c r="I49" s="49">
        <v>-176.9</v>
      </c>
      <c r="J49" s="49">
        <v>506631.5</v>
      </c>
      <c r="K49" s="49">
        <v>207360.2</v>
      </c>
      <c r="L49" s="49">
        <v>299271.3</v>
      </c>
      <c r="M49" s="49">
        <v>166904.20000000001</v>
      </c>
      <c r="N49" s="49" t="s">
        <v>199</v>
      </c>
      <c r="O49" s="49" t="s">
        <v>199</v>
      </c>
      <c r="P49" s="49">
        <v>80340.100000000006</v>
      </c>
      <c r="Q49" s="49" t="s">
        <v>199</v>
      </c>
      <c r="R49" s="49" t="s">
        <v>199</v>
      </c>
      <c r="S49" s="49">
        <v>52027</v>
      </c>
      <c r="T49" s="39">
        <v>60.590674511261902</v>
      </c>
      <c r="U49" s="46">
        <f t="shared" si="2"/>
        <v>1548688.9815454823</v>
      </c>
      <c r="V49" s="66">
        <f t="shared" si="3"/>
        <v>27.818432043333765</v>
      </c>
    </row>
    <row r="50" spans="1:22" ht="15" x14ac:dyDescent="0.15">
      <c r="A50" s="22">
        <v>38869</v>
      </c>
      <c r="B50" s="49">
        <f t="shared" si="0"/>
        <v>953203.6</v>
      </c>
      <c r="C50" s="54">
        <v>40695</v>
      </c>
      <c r="D50" s="57">
        <f t="shared" si="1"/>
        <v>1686504.2</v>
      </c>
      <c r="E50" s="49">
        <v>439373.6</v>
      </c>
      <c r="F50" s="49">
        <v>19561.8</v>
      </c>
      <c r="G50" s="49">
        <v>173239.8</v>
      </c>
      <c r="H50" s="49">
        <v>247349.8</v>
      </c>
      <c r="I50" s="49">
        <v>-777.8</v>
      </c>
      <c r="J50" s="49">
        <v>513830</v>
      </c>
      <c r="K50" s="49">
        <v>205256.9</v>
      </c>
      <c r="L50" s="49">
        <v>308573.09999999998</v>
      </c>
      <c r="M50" s="49">
        <v>172452.9</v>
      </c>
      <c r="N50" s="49" t="s">
        <v>199</v>
      </c>
      <c r="O50" s="49" t="s">
        <v>199</v>
      </c>
      <c r="P50" s="49">
        <v>80674.3</v>
      </c>
      <c r="Q50" s="49" t="s">
        <v>199</v>
      </c>
      <c r="R50" s="49" t="s">
        <v>199</v>
      </c>
      <c r="S50" s="49">
        <v>55445.9</v>
      </c>
      <c r="T50" s="39">
        <v>60.6429980643804</v>
      </c>
      <c r="U50" s="46">
        <f t="shared" si="2"/>
        <v>1571827.9610583414</v>
      </c>
      <c r="V50" s="66">
        <f t="shared" si="3"/>
        <v>28.443087181850579</v>
      </c>
    </row>
    <row r="51" spans="1:22" ht="15" x14ac:dyDescent="0.15">
      <c r="A51" s="23">
        <v>38899</v>
      </c>
      <c r="B51" s="49">
        <f t="shared" si="0"/>
        <v>965867.2</v>
      </c>
      <c r="C51" s="54">
        <v>40787</v>
      </c>
      <c r="D51" s="57">
        <f t="shared" si="1"/>
        <v>1775384.5</v>
      </c>
      <c r="E51" s="49">
        <v>436575.7</v>
      </c>
      <c r="F51" s="49">
        <v>19239.3</v>
      </c>
      <c r="G51" s="49">
        <v>170302</v>
      </c>
      <c r="H51" s="49">
        <v>247650.5</v>
      </c>
      <c r="I51" s="49">
        <v>-616.1</v>
      </c>
      <c r="J51" s="49">
        <v>529291.5</v>
      </c>
      <c r="K51" s="49">
        <v>211795.20000000001</v>
      </c>
      <c r="L51" s="49">
        <v>317496.3</v>
      </c>
      <c r="M51" s="49">
        <v>179360</v>
      </c>
      <c r="N51" s="49" t="s">
        <v>199</v>
      </c>
      <c r="O51" s="49" t="s">
        <v>199</v>
      </c>
      <c r="P51" s="49">
        <v>81310.2</v>
      </c>
      <c r="Q51" s="49" t="s">
        <v>199</v>
      </c>
      <c r="R51" s="49" t="s">
        <v>199</v>
      </c>
      <c r="S51" s="49">
        <v>56826</v>
      </c>
      <c r="T51" s="39">
        <v>60.809293713400699</v>
      </c>
      <c r="U51" s="46">
        <f t="shared" si="2"/>
        <v>1588354.577101673</v>
      </c>
      <c r="V51" s="66">
        <f t="shared" si="3"/>
        <v>27.374088945461274</v>
      </c>
    </row>
    <row r="52" spans="1:22" ht="15" x14ac:dyDescent="0.15">
      <c r="A52" s="24">
        <v>38930</v>
      </c>
      <c r="B52" s="49">
        <f t="shared" si="0"/>
        <v>982571.9</v>
      </c>
      <c r="C52" s="54">
        <v>40878</v>
      </c>
      <c r="D52" s="57">
        <f t="shared" si="1"/>
        <v>1857914.1</v>
      </c>
      <c r="E52" s="49">
        <v>440583</v>
      </c>
      <c r="F52" s="49">
        <v>19032.400000000001</v>
      </c>
      <c r="G52" s="49">
        <v>169181</v>
      </c>
      <c r="H52" s="49">
        <v>251534.3</v>
      </c>
      <c r="I52" s="49">
        <v>835.3</v>
      </c>
      <c r="J52" s="49">
        <v>541988.9</v>
      </c>
      <c r="K52" s="49">
        <v>215479.4</v>
      </c>
      <c r="L52" s="49">
        <v>326509.5</v>
      </c>
      <c r="M52" s="49">
        <v>185416</v>
      </c>
      <c r="N52" s="49" t="s">
        <v>199</v>
      </c>
      <c r="O52" s="49" t="s">
        <v>199</v>
      </c>
      <c r="P52" s="49">
        <v>82649</v>
      </c>
      <c r="Q52" s="49" t="s">
        <v>199</v>
      </c>
      <c r="R52" s="49" t="s">
        <v>199</v>
      </c>
      <c r="S52" s="49">
        <v>58444.5</v>
      </c>
      <c r="T52" s="39">
        <v>61.119608647242202</v>
      </c>
      <c r="U52" s="46">
        <f t="shared" si="2"/>
        <v>1607621.3865684411</v>
      </c>
      <c r="V52" s="66">
        <f t="shared" si="3"/>
        <v>28.521047104831009</v>
      </c>
    </row>
    <row r="53" spans="1:22" ht="15" x14ac:dyDescent="0.15">
      <c r="A53" s="25">
        <v>38961</v>
      </c>
      <c r="B53" s="49">
        <f t="shared" si="0"/>
        <v>1016238.1000000001</v>
      </c>
      <c r="C53" s="54">
        <v>40969</v>
      </c>
      <c r="D53" s="57">
        <f t="shared" si="1"/>
        <v>1874789.7999999998</v>
      </c>
      <c r="E53" s="49">
        <v>453833.2</v>
      </c>
      <c r="F53" s="49">
        <v>20116.599999999999</v>
      </c>
      <c r="G53" s="49">
        <v>174571.5</v>
      </c>
      <c r="H53" s="49">
        <v>259445.5</v>
      </c>
      <c r="I53" s="49">
        <v>-300.3</v>
      </c>
      <c r="J53" s="49">
        <v>562404.9</v>
      </c>
      <c r="K53" s="49">
        <v>223975.4</v>
      </c>
      <c r="L53" s="49">
        <v>338429.5</v>
      </c>
      <c r="M53" s="49">
        <v>191464.6</v>
      </c>
      <c r="N53" s="49" t="s">
        <v>199</v>
      </c>
      <c r="O53" s="49" t="s">
        <v>199</v>
      </c>
      <c r="P53" s="49">
        <v>86698.4</v>
      </c>
      <c r="Q53" s="49" t="s">
        <v>199</v>
      </c>
      <c r="R53" s="49" t="s">
        <v>199</v>
      </c>
      <c r="S53" s="49">
        <v>60266.5</v>
      </c>
      <c r="T53" s="39">
        <v>61.736612130055903</v>
      </c>
      <c r="U53" s="46">
        <f t="shared" si="2"/>
        <v>1646086.6007016506</v>
      </c>
      <c r="V53" s="66">
        <f t="shared" si="3"/>
        <v>30.453222607570464</v>
      </c>
    </row>
    <row r="54" spans="1:22" ht="15" x14ac:dyDescent="0.15">
      <c r="A54" s="26">
        <v>38991</v>
      </c>
      <c r="B54" s="49">
        <f t="shared" si="0"/>
        <v>1045125.7</v>
      </c>
      <c r="C54" s="54">
        <v>41061</v>
      </c>
      <c r="D54" s="57">
        <f t="shared" si="1"/>
        <v>1932158.1</v>
      </c>
      <c r="E54" s="49">
        <v>467547.6</v>
      </c>
      <c r="F54" s="49">
        <v>20852.3</v>
      </c>
      <c r="G54" s="49">
        <v>182876.5</v>
      </c>
      <c r="H54" s="49">
        <v>263873.8</v>
      </c>
      <c r="I54" s="49">
        <v>-55</v>
      </c>
      <c r="J54" s="49">
        <v>577578.1</v>
      </c>
      <c r="K54" s="49">
        <v>227815.1</v>
      </c>
      <c r="L54" s="49">
        <v>349763</v>
      </c>
      <c r="M54" s="49">
        <v>198085</v>
      </c>
      <c r="N54" s="49" t="s">
        <v>199</v>
      </c>
      <c r="O54" s="49" t="s">
        <v>199</v>
      </c>
      <c r="P54" s="49">
        <v>89369.2</v>
      </c>
      <c r="Q54" s="49" t="s">
        <v>199</v>
      </c>
      <c r="R54" s="49" t="s">
        <v>199</v>
      </c>
      <c r="S54" s="49">
        <v>62308.800000000003</v>
      </c>
      <c r="T54" s="39">
        <v>62.006518775350798</v>
      </c>
      <c r="U54" s="46">
        <f t="shared" si="2"/>
        <v>1685509.3958531739</v>
      </c>
      <c r="V54" s="66">
        <f t="shared" si="3"/>
        <v>30.008144848758043</v>
      </c>
    </row>
    <row r="55" spans="1:22" ht="15" x14ac:dyDescent="0.15">
      <c r="A55" s="27">
        <v>39022</v>
      </c>
      <c r="B55" s="49">
        <f t="shared" si="0"/>
        <v>1070988.1000000001</v>
      </c>
      <c r="C55" s="54">
        <v>41153</v>
      </c>
      <c r="D55" s="57">
        <f t="shared" si="1"/>
        <v>1977491.1</v>
      </c>
      <c r="E55" s="49">
        <v>479445.4</v>
      </c>
      <c r="F55" s="49">
        <v>20185.400000000001</v>
      </c>
      <c r="G55" s="49">
        <v>178580</v>
      </c>
      <c r="H55" s="49">
        <v>280473.8</v>
      </c>
      <c r="I55" s="49">
        <v>206.2</v>
      </c>
      <c r="J55" s="49">
        <v>591542.69999999995</v>
      </c>
      <c r="K55" s="49">
        <v>228922.5</v>
      </c>
      <c r="L55" s="49">
        <v>362620.2</v>
      </c>
      <c r="M55" s="49">
        <v>207616.4</v>
      </c>
      <c r="N55" s="49" t="s">
        <v>199</v>
      </c>
      <c r="O55" s="49" t="s">
        <v>199</v>
      </c>
      <c r="P55" s="49">
        <v>91072.8</v>
      </c>
      <c r="Q55" s="49" t="s">
        <v>199</v>
      </c>
      <c r="R55" s="49" t="s">
        <v>199</v>
      </c>
      <c r="S55" s="49">
        <v>63931</v>
      </c>
      <c r="T55" s="39">
        <v>62.331857303651802</v>
      </c>
      <c r="U55" s="46">
        <f t="shared" si="2"/>
        <v>1718203.413677607</v>
      </c>
      <c r="V55" s="66">
        <f t="shared" si="3"/>
        <v>29.199267646703152</v>
      </c>
    </row>
    <row r="56" spans="1:22" ht="15" x14ac:dyDescent="0.15">
      <c r="A56" s="28">
        <v>39052</v>
      </c>
      <c r="B56" s="49">
        <f t="shared" si="0"/>
        <v>1107093.2</v>
      </c>
      <c r="C56" s="54">
        <v>41244</v>
      </c>
      <c r="D56" s="57">
        <f t="shared" si="1"/>
        <v>2039927.2000000002</v>
      </c>
      <c r="E56" s="49">
        <v>504276.3</v>
      </c>
      <c r="F56" s="49">
        <v>20644</v>
      </c>
      <c r="G56" s="49">
        <v>189670.8</v>
      </c>
      <c r="H56" s="49">
        <v>290612</v>
      </c>
      <c r="I56" s="49">
        <v>3349.5</v>
      </c>
      <c r="J56" s="49">
        <v>602816.9</v>
      </c>
      <c r="K56" s="49">
        <v>234989.2</v>
      </c>
      <c r="L56" s="49">
        <v>367827.7</v>
      </c>
      <c r="M56" s="49">
        <v>211247</v>
      </c>
      <c r="N56" s="49" t="s">
        <v>199</v>
      </c>
      <c r="O56" s="49" t="s">
        <v>199</v>
      </c>
      <c r="P56" s="49">
        <v>92041.3</v>
      </c>
      <c r="Q56" s="49" t="s">
        <v>199</v>
      </c>
      <c r="R56" s="49" t="s">
        <v>199</v>
      </c>
      <c r="S56" s="49">
        <v>64539.4</v>
      </c>
      <c r="T56" s="39">
        <v>62.692423570686302</v>
      </c>
      <c r="U56" s="46">
        <f t="shared" si="2"/>
        <v>1765912.2696887637</v>
      </c>
      <c r="V56" s="66">
        <f t="shared" si="3"/>
        <v>27.417125932465815</v>
      </c>
    </row>
    <row r="57" spans="1:22" ht="15" x14ac:dyDescent="0.15">
      <c r="A57" s="16">
        <v>39083</v>
      </c>
      <c r="B57" s="49">
        <f t="shared" si="0"/>
        <v>1101683.6000000001</v>
      </c>
      <c r="C57" s="54">
        <v>41334</v>
      </c>
      <c r="D57" s="57">
        <f t="shared" si="1"/>
        <v>2054277.7</v>
      </c>
      <c r="E57" s="49">
        <v>508654.4</v>
      </c>
      <c r="F57" s="49">
        <v>20604</v>
      </c>
      <c r="G57" s="49">
        <v>205623.8</v>
      </c>
      <c r="H57" s="49">
        <v>281913.5</v>
      </c>
      <c r="I57" s="49">
        <v>513.1</v>
      </c>
      <c r="J57" s="49">
        <v>593029.19999999995</v>
      </c>
      <c r="K57" s="49">
        <v>225118.1</v>
      </c>
      <c r="L57" s="49">
        <v>367911.1</v>
      </c>
      <c r="M57" s="49">
        <v>216431</v>
      </c>
      <c r="N57" s="49" t="s">
        <v>199</v>
      </c>
      <c r="O57" s="49" t="s">
        <v>199</v>
      </c>
      <c r="P57" s="49">
        <v>62788.3</v>
      </c>
      <c r="Q57" s="49" t="s">
        <v>199</v>
      </c>
      <c r="R57" s="49" t="s">
        <v>199</v>
      </c>
      <c r="S57" s="49">
        <v>88691.9</v>
      </c>
      <c r="T57" s="39">
        <v>63.0162079340435</v>
      </c>
      <c r="U57" s="46">
        <f t="shared" si="2"/>
        <v>1748254.355693836</v>
      </c>
      <c r="V57" s="66">
        <f t="shared" si="3"/>
        <v>25.430677124041591</v>
      </c>
    </row>
    <row r="58" spans="1:22" ht="15" x14ac:dyDescent="0.15">
      <c r="A58" s="18">
        <v>39114</v>
      </c>
      <c r="B58" s="49">
        <f t="shared" si="0"/>
        <v>1136117.1000000001</v>
      </c>
      <c r="C58" s="54">
        <v>41426</v>
      </c>
      <c r="D58" s="57">
        <f t="shared" si="1"/>
        <v>2098561.4</v>
      </c>
      <c r="E58" s="49">
        <v>524514.9</v>
      </c>
      <c r="F58" s="49">
        <v>19654.599999999999</v>
      </c>
      <c r="G58" s="49">
        <v>210591.1</v>
      </c>
      <c r="H58" s="49">
        <v>292522.2</v>
      </c>
      <c r="I58" s="49">
        <v>1747</v>
      </c>
      <c r="J58" s="49">
        <v>611602.19999999995</v>
      </c>
      <c r="K58" s="49">
        <v>237016.4</v>
      </c>
      <c r="L58" s="49">
        <v>374585.8</v>
      </c>
      <c r="M58" s="49">
        <v>221299.5</v>
      </c>
      <c r="N58" s="49" t="s">
        <v>199</v>
      </c>
      <c r="O58" s="49" t="s">
        <v>199</v>
      </c>
      <c r="P58" s="49">
        <v>62670.5</v>
      </c>
      <c r="Q58" s="49" t="s">
        <v>199</v>
      </c>
      <c r="R58" s="49" t="s">
        <v>199</v>
      </c>
      <c r="S58" s="49">
        <v>90615.8</v>
      </c>
      <c r="T58" s="39">
        <v>63.192346627710499</v>
      </c>
      <c r="U58" s="46">
        <f t="shared" si="2"/>
        <v>1797871.3572599012</v>
      </c>
      <c r="V58" s="66">
        <f t="shared" si="3"/>
        <v>26.269449880492136</v>
      </c>
    </row>
    <row r="59" spans="1:22" ht="15" x14ac:dyDescent="0.15">
      <c r="A59" s="19">
        <v>39142</v>
      </c>
      <c r="B59" s="49">
        <f t="shared" si="0"/>
        <v>1159642.2</v>
      </c>
      <c r="C59" s="54">
        <v>41518</v>
      </c>
      <c r="D59" s="57">
        <f t="shared" si="1"/>
        <v>2150329.1</v>
      </c>
      <c r="E59" s="49">
        <v>532675.69999999995</v>
      </c>
      <c r="F59" s="49">
        <v>20619.900000000001</v>
      </c>
      <c r="G59" s="49">
        <v>217660</v>
      </c>
      <c r="H59" s="49">
        <v>292800</v>
      </c>
      <c r="I59" s="49">
        <v>1595.8</v>
      </c>
      <c r="J59" s="49">
        <v>626966.5</v>
      </c>
      <c r="K59" s="49">
        <v>242605</v>
      </c>
      <c r="L59" s="49">
        <v>384361.5</v>
      </c>
      <c r="M59" s="49">
        <v>226015.8</v>
      </c>
      <c r="N59" s="49" t="s">
        <v>199</v>
      </c>
      <c r="O59" s="49" t="s">
        <v>199</v>
      </c>
      <c r="P59" s="49">
        <v>63034.9</v>
      </c>
      <c r="Q59" s="49" t="s">
        <v>199</v>
      </c>
      <c r="R59" s="49" t="s">
        <v>199</v>
      </c>
      <c r="S59" s="49">
        <v>95310.8</v>
      </c>
      <c r="T59" s="39">
        <v>63.329113142792501</v>
      </c>
      <c r="U59" s="46">
        <f t="shared" si="2"/>
        <v>1831136.0169931245</v>
      </c>
      <c r="V59" s="66">
        <f t="shared" si="3"/>
        <v>24.688675579451981</v>
      </c>
    </row>
    <row r="60" spans="1:22" ht="15" x14ac:dyDescent="0.15">
      <c r="A60" s="20">
        <v>39173</v>
      </c>
      <c r="B60" s="49">
        <f t="shared" si="0"/>
        <v>1182606.6000000001</v>
      </c>
      <c r="C60" s="54">
        <v>41609</v>
      </c>
      <c r="D60" s="57">
        <f t="shared" si="1"/>
        <v>2231552.9</v>
      </c>
      <c r="E60" s="49">
        <v>540992.4</v>
      </c>
      <c r="F60" s="49">
        <v>19835.400000000001</v>
      </c>
      <c r="G60" s="49">
        <v>215715.6</v>
      </c>
      <c r="H60" s="49">
        <v>301052</v>
      </c>
      <c r="I60" s="49">
        <v>4389.5</v>
      </c>
      <c r="J60" s="49">
        <v>641614.19999999995</v>
      </c>
      <c r="K60" s="49">
        <v>248088.2</v>
      </c>
      <c r="L60" s="49">
        <v>393526</v>
      </c>
      <c r="M60" s="49">
        <v>233850.6</v>
      </c>
      <c r="N60" s="49" t="s">
        <v>199</v>
      </c>
      <c r="O60" s="49" t="s">
        <v>199</v>
      </c>
      <c r="P60" s="49">
        <v>62669.1</v>
      </c>
      <c r="Q60" s="49" t="s">
        <v>199</v>
      </c>
      <c r="R60" s="49" t="s">
        <v>199</v>
      </c>
      <c r="S60" s="49">
        <v>97006.3</v>
      </c>
      <c r="T60" s="39">
        <v>63.291295129152097</v>
      </c>
      <c r="U60" s="46">
        <f t="shared" si="2"/>
        <v>1868513.82577458</v>
      </c>
      <c r="V60" s="66">
        <f t="shared" si="3"/>
        <v>23.074776315920388</v>
      </c>
    </row>
    <row r="61" spans="1:22" ht="15" x14ac:dyDescent="0.15">
      <c r="A61" s="21">
        <v>39203</v>
      </c>
      <c r="B61" s="49">
        <f t="shared" si="0"/>
        <v>1204546.2000000002</v>
      </c>
      <c r="C61" s="54">
        <v>41699</v>
      </c>
      <c r="D61" s="57">
        <f t="shared" si="1"/>
        <v>2230480.7000000002</v>
      </c>
      <c r="E61" s="49">
        <v>553084.4</v>
      </c>
      <c r="F61" s="49">
        <v>20346.400000000001</v>
      </c>
      <c r="G61" s="49">
        <v>226246.5</v>
      </c>
      <c r="H61" s="49">
        <v>305609.2</v>
      </c>
      <c r="I61" s="49">
        <v>882.2</v>
      </c>
      <c r="J61" s="49">
        <v>651461.80000000005</v>
      </c>
      <c r="K61" s="49">
        <v>251077</v>
      </c>
      <c r="L61" s="49">
        <v>400384.8</v>
      </c>
      <c r="M61" s="49">
        <v>238684.4</v>
      </c>
      <c r="N61" s="49" t="s">
        <v>199</v>
      </c>
      <c r="O61" s="49" t="s">
        <v>199</v>
      </c>
      <c r="P61" s="49">
        <v>62629.2</v>
      </c>
      <c r="Q61" s="49" t="s">
        <v>199</v>
      </c>
      <c r="R61" s="49" t="s">
        <v>199</v>
      </c>
      <c r="S61" s="49">
        <v>99071.2</v>
      </c>
      <c r="T61" s="39">
        <v>62.982534360254498</v>
      </c>
      <c r="U61" s="46">
        <f t="shared" si="2"/>
        <v>1912508.3044612068</v>
      </c>
      <c r="V61" s="66">
        <f t="shared" si="3"/>
        <v>23.492084417922211</v>
      </c>
    </row>
    <row r="62" spans="1:22" ht="15" x14ac:dyDescent="0.15">
      <c r="A62" s="22">
        <v>39234</v>
      </c>
      <c r="B62" s="49">
        <f t="shared" si="0"/>
        <v>1238997.3</v>
      </c>
      <c r="C62" s="54">
        <v>41791</v>
      </c>
      <c r="D62" s="57">
        <f t="shared" si="1"/>
        <v>2285991.7000000002</v>
      </c>
      <c r="E62" s="49">
        <v>577246.30000000005</v>
      </c>
      <c r="F62" s="49">
        <v>22058.5</v>
      </c>
      <c r="G62" s="49">
        <v>241266.1</v>
      </c>
      <c r="H62" s="49">
        <v>313053.5</v>
      </c>
      <c r="I62" s="49">
        <v>868.2</v>
      </c>
      <c r="J62" s="49">
        <v>661751</v>
      </c>
      <c r="K62" s="49">
        <v>252458.1</v>
      </c>
      <c r="L62" s="49">
        <v>409292.9</v>
      </c>
      <c r="M62" s="49">
        <v>244008.5</v>
      </c>
      <c r="N62" s="49" t="s">
        <v>199</v>
      </c>
      <c r="O62" s="49" t="s">
        <v>199</v>
      </c>
      <c r="P62" s="49">
        <v>62805.5</v>
      </c>
      <c r="Q62" s="49" t="s">
        <v>199</v>
      </c>
      <c r="R62" s="49" t="s">
        <v>199</v>
      </c>
      <c r="S62" s="49">
        <v>102478.8</v>
      </c>
      <c r="T62" s="39">
        <v>63.058170387534602</v>
      </c>
      <c r="U62" s="46">
        <f t="shared" si="2"/>
        <v>1964848.159065722</v>
      </c>
      <c r="V62" s="66">
        <f t="shared" si="3"/>
        <v>25.004021288866298</v>
      </c>
    </row>
    <row r="63" spans="1:22" ht="15" x14ac:dyDescent="0.15">
      <c r="A63" s="23">
        <v>39264</v>
      </c>
      <c r="B63" s="49">
        <f t="shared" si="0"/>
        <v>1259990.5</v>
      </c>
      <c r="C63" s="54">
        <v>41883</v>
      </c>
      <c r="D63" s="57">
        <f t="shared" si="1"/>
        <v>2318591.2000000002</v>
      </c>
      <c r="E63" s="49">
        <v>583563.19999999995</v>
      </c>
      <c r="F63" s="49">
        <v>21944.5</v>
      </c>
      <c r="G63" s="49">
        <v>252318.7</v>
      </c>
      <c r="H63" s="49">
        <v>306403.90000000002</v>
      </c>
      <c r="I63" s="49">
        <v>2896.2</v>
      </c>
      <c r="J63" s="49">
        <v>676427.3</v>
      </c>
      <c r="K63" s="49">
        <v>259597.9</v>
      </c>
      <c r="L63" s="49">
        <v>416829.4</v>
      </c>
      <c r="M63" s="49">
        <v>249733.8</v>
      </c>
      <c r="N63" s="49" t="s">
        <v>199</v>
      </c>
      <c r="O63" s="49" t="s">
        <v>199</v>
      </c>
      <c r="P63" s="49">
        <v>62477.3</v>
      </c>
      <c r="Q63" s="49" t="s">
        <v>199</v>
      </c>
      <c r="R63" s="49" t="s">
        <v>199</v>
      </c>
      <c r="S63" s="49">
        <v>104618.3</v>
      </c>
      <c r="T63" s="39">
        <v>63.326004812904202</v>
      </c>
      <c r="U63" s="46">
        <f t="shared" si="2"/>
        <v>1989688.9180402653</v>
      </c>
      <c r="V63" s="66">
        <f t="shared" si="3"/>
        <v>25.267301566311563</v>
      </c>
    </row>
    <row r="64" spans="1:22" ht="15" x14ac:dyDescent="0.15">
      <c r="A64" s="24">
        <v>39295</v>
      </c>
      <c r="B64" s="49">
        <f t="shared" si="0"/>
        <v>1302899.5</v>
      </c>
      <c r="C64" s="54">
        <v>41974</v>
      </c>
      <c r="D64" s="57">
        <f t="shared" si="1"/>
        <v>2403634.7000000002</v>
      </c>
      <c r="E64" s="49">
        <v>609612.9</v>
      </c>
      <c r="F64" s="49">
        <v>24577</v>
      </c>
      <c r="G64" s="49">
        <v>259775.5</v>
      </c>
      <c r="H64" s="49">
        <v>324464</v>
      </c>
      <c r="I64" s="49">
        <v>796.4</v>
      </c>
      <c r="J64" s="49">
        <v>693286.6</v>
      </c>
      <c r="K64" s="49">
        <v>265516.59999999998</v>
      </c>
      <c r="L64" s="49">
        <v>427770</v>
      </c>
      <c r="M64" s="49">
        <v>258677.7</v>
      </c>
      <c r="N64" s="49" t="s">
        <v>199</v>
      </c>
      <c r="O64" s="49" t="s">
        <v>199</v>
      </c>
      <c r="P64" s="49">
        <v>62740</v>
      </c>
      <c r="Q64" s="49" t="s">
        <v>199</v>
      </c>
      <c r="R64" s="49" t="s">
        <v>199</v>
      </c>
      <c r="S64" s="49">
        <v>106352.2</v>
      </c>
      <c r="T64" s="39">
        <v>63.5839961936272</v>
      </c>
      <c r="U64" s="46">
        <f t="shared" si="2"/>
        <v>2049099.7389223312</v>
      </c>
      <c r="V64" s="66">
        <f t="shared" si="3"/>
        <v>27.461587413703835</v>
      </c>
    </row>
    <row r="65" spans="1:22" ht="15" x14ac:dyDescent="0.15">
      <c r="A65" s="25">
        <v>39326</v>
      </c>
      <c r="B65" s="49">
        <f t="shared" si="0"/>
        <v>1337053.3</v>
      </c>
      <c r="C65" s="54">
        <v>42064</v>
      </c>
      <c r="D65" s="57">
        <f t="shared" si="1"/>
        <v>2460063</v>
      </c>
      <c r="E65" s="49">
        <v>631668</v>
      </c>
      <c r="F65" s="49">
        <v>25008.1</v>
      </c>
      <c r="G65" s="49">
        <v>272897.8</v>
      </c>
      <c r="H65" s="49">
        <v>333148</v>
      </c>
      <c r="I65" s="49">
        <v>614.1</v>
      </c>
      <c r="J65" s="49">
        <v>705385.3</v>
      </c>
      <c r="K65" s="49">
        <v>270349.3</v>
      </c>
      <c r="L65" s="49">
        <v>435036</v>
      </c>
      <c r="M65" s="49">
        <v>263122.90000000002</v>
      </c>
      <c r="N65" s="49" t="s">
        <v>199</v>
      </c>
      <c r="O65" s="49" t="s">
        <v>199</v>
      </c>
      <c r="P65" s="49">
        <v>62818.1</v>
      </c>
      <c r="Q65" s="49" t="s">
        <v>199</v>
      </c>
      <c r="R65" s="49" t="s">
        <v>199</v>
      </c>
      <c r="S65" s="49">
        <v>109095</v>
      </c>
      <c r="T65" s="39">
        <v>64.077702590874594</v>
      </c>
      <c r="U65" s="46">
        <f t="shared" si="2"/>
        <v>2086612.4188890816</v>
      </c>
      <c r="V65" s="66">
        <f t="shared" si="3"/>
        <v>26.762007418057788</v>
      </c>
    </row>
    <row r="66" spans="1:22" ht="15" x14ac:dyDescent="0.15">
      <c r="A66" s="26">
        <v>39356</v>
      </c>
      <c r="B66" s="49">
        <f t="shared" si="0"/>
        <v>1373290.5</v>
      </c>
      <c r="C66" s="54">
        <v>42156</v>
      </c>
      <c r="D66" s="57">
        <f t="shared" si="1"/>
        <v>2524322.2000000002</v>
      </c>
      <c r="E66" s="49">
        <v>661233.1</v>
      </c>
      <c r="F66" s="49">
        <v>26149.200000000001</v>
      </c>
      <c r="G66" s="49">
        <v>293577.2</v>
      </c>
      <c r="H66" s="49">
        <v>340251</v>
      </c>
      <c r="I66" s="49">
        <v>1255.7</v>
      </c>
      <c r="J66" s="49">
        <v>712057.4</v>
      </c>
      <c r="K66" s="49">
        <v>269972.7</v>
      </c>
      <c r="L66" s="49">
        <v>442084.7</v>
      </c>
      <c r="M66" s="49">
        <v>269731.3</v>
      </c>
      <c r="N66" s="49" t="s">
        <v>199</v>
      </c>
      <c r="O66" s="49" t="s">
        <v>199</v>
      </c>
      <c r="P66" s="49">
        <v>63295.1</v>
      </c>
      <c r="Q66" s="49" t="s">
        <v>199</v>
      </c>
      <c r="R66" s="49" t="s">
        <v>199</v>
      </c>
      <c r="S66" s="49">
        <v>109058.2</v>
      </c>
      <c r="T66" s="39">
        <v>64.3274050918955</v>
      </c>
      <c r="U66" s="46">
        <f t="shared" si="2"/>
        <v>2134845.1690817834</v>
      </c>
      <c r="V66" s="66">
        <f t="shared" si="3"/>
        <v>26.658752204769765</v>
      </c>
    </row>
    <row r="67" spans="1:22" ht="15" x14ac:dyDescent="0.15">
      <c r="A67" s="27">
        <v>39387</v>
      </c>
      <c r="B67" s="49">
        <f t="shared" si="0"/>
        <v>1403570.8</v>
      </c>
      <c r="C67" s="54">
        <v>42248</v>
      </c>
      <c r="D67" s="57">
        <f t="shared" si="1"/>
        <v>2647025.5</v>
      </c>
      <c r="E67" s="49">
        <v>673696.5</v>
      </c>
      <c r="F67" s="49">
        <v>26249.1</v>
      </c>
      <c r="G67" s="49">
        <v>298917.90000000002</v>
      </c>
      <c r="H67" s="49">
        <v>346709.7</v>
      </c>
      <c r="I67" s="49">
        <v>1819.8</v>
      </c>
      <c r="J67" s="49">
        <v>729874.3</v>
      </c>
      <c r="K67" s="49">
        <v>276999</v>
      </c>
      <c r="L67" s="49">
        <v>452875.3</v>
      </c>
      <c r="M67" s="49">
        <v>276947.20000000001</v>
      </c>
      <c r="N67" s="49" t="s">
        <v>199</v>
      </c>
      <c r="O67" s="49" t="s">
        <v>199</v>
      </c>
      <c r="P67" s="49">
        <v>63480.6</v>
      </c>
      <c r="Q67" s="49" t="s">
        <v>199</v>
      </c>
      <c r="R67" s="49" t="s">
        <v>199</v>
      </c>
      <c r="S67" s="49">
        <v>112447.5</v>
      </c>
      <c r="T67" s="39">
        <v>64.781221255577293</v>
      </c>
      <c r="U67" s="46">
        <f t="shared" si="2"/>
        <v>2166632.2011167095</v>
      </c>
      <c r="V67" s="66">
        <f t="shared" si="3"/>
        <v>26.098701927223789</v>
      </c>
    </row>
    <row r="68" spans="1:22" ht="15" x14ac:dyDescent="0.15">
      <c r="A68" s="28">
        <v>39417</v>
      </c>
      <c r="B68" s="49">
        <f t="shared" si="0"/>
        <v>1416218.7999999998</v>
      </c>
      <c r="C68" s="54">
        <v>42339</v>
      </c>
      <c r="D68" s="57">
        <f t="shared" si="1"/>
        <v>2760235.4</v>
      </c>
      <c r="E68" s="49">
        <v>682374.7</v>
      </c>
      <c r="F68" s="49">
        <v>26953.7</v>
      </c>
      <c r="G68" s="49">
        <v>296624.40000000002</v>
      </c>
      <c r="H68" s="49">
        <v>360209.2</v>
      </c>
      <c r="I68" s="49">
        <v>-1412.6</v>
      </c>
      <c r="J68" s="49">
        <v>733844.1</v>
      </c>
      <c r="K68" s="49">
        <v>278009.2</v>
      </c>
      <c r="L68" s="49">
        <v>455834.9</v>
      </c>
      <c r="M68" s="49">
        <v>279355.2</v>
      </c>
      <c r="N68" s="49" t="s">
        <v>199</v>
      </c>
      <c r="O68" s="49" t="s">
        <v>199</v>
      </c>
      <c r="P68" s="49">
        <v>64603.1</v>
      </c>
      <c r="Q68" s="49" t="s">
        <v>199</v>
      </c>
      <c r="R68" s="49" t="s">
        <v>199</v>
      </c>
      <c r="S68" s="49">
        <v>111876.6</v>
      </c>
      <c r="T68" s="39">
        <v>65.049055680946097</v>
      </c>
      <c r="U68" s="46">
        <f t="shared" si="2"/>
        <v>2177155.0488700373</v>
      </c>
      <c r="V68" s="66">
        <f t="shared" si="3"/>
        <v>23.287837467359228</v>
      </c>
    </row>
    <row r="69" spans="1:22" ht="15" x14ac:dyDescent="0.15">
      <c r="A69" s="16">
        <v>39448</v>
      </c>
      <c r="B69" s="49">
        <f t="shared" si="0"/>
        <v>1437468.2</v>
      </c>
      <c r="C69" s="54">
        <v>42430</v>
      </c>
      <c r="D69" s="57">
        <f t="shared" si="1"/>
        <v>2805259.3</v>
      </c>
      <c r="E69" s="49">
        <v>698199.2</v>
      </c>
      <c r="F69" s="49">
        <v>26854.400000000001</v>
      </c>
      <c r="G69" s="49">
        <v>302344.40000000002</v>
      </c>
      <c r="H69" s="49">
        <v>369569.6</v>
      </c>
      <c r="I69" s="49">
        <v>-569.20000000000005</v>
      </c>
      <c r="J69" s="49">
        <v>739269</v>
      </c>
      <c r="K69" s="49">
        <v>282827.3</v>
      </c>
      <c r="L69" s="49">
        <v>456441.7</v>
      </c>
      <c r="M69" s="49">
        <v>280744.3</v>
      </c>
      <c r="N69" s="49" t="s">
        <v>199</v>
      </c>
      <c r="O69" s="49" t="s">
        <v>199</v>
      </c>
      <c r="P69" s="49">
        <v>64653.1</v>
      </c>
      <c r="Q69" s="49" t="s">
        <v>199</v>
      </c>
      <c r="R69" s="49" t="s">
        <v>199</v>
      </c>
      <c r="S69" s="49">
        <v>111044.3</v>
      </c>
      <c r="T69" s="39">
        <v>65.350563680104003</v>
      </c>
      <c r="U69" s="46">
        <f t="shared" si="2"/>
        <v>2199626.3215670437</v>
      </c>
      <c r="V69" s="66">
        <f t="shared" si="3"/>
        <v>25.81843794086074</v>
      </c>
    </row>
    <row r="70" spans="1:22" ht="15" x14ac:dyDescent="0.15">
      <c r="A70" s="18">
        <v>39479</v>
      </c>
      <c r="B70" s="49">
        <f t="shared" si="0"/>
        <v>1456738.1</v>
      </c>
      <c r="C70" s="54">
        <v>42522</v>
      </c>
      <c r="D70" s="57">
        <f t="shared" si="1"/>
        <v>2950105.7</v>
      </c>
      <c r="E70" s="49">
        <v>710799.1</v>
      </c>
      <c r="F70" s="49">
        <v>27249.7</v>
      </c>
      <c r="G70" s="49">
        <v>307200.7</v>
      </c>
      <c r="H70" s="49">
        <v>376760.4</v>
      </c>
      <c r="I70" s="49">
        <v>-411.7</v>
      </c>
      <c r="J70" s="49">
        <v>745939</v>
      </c>
      <c r="K70" s="49">
        <v>286349.09999999998</v>
      </c>
      <c r="L70" s="49">
        <v>459589.9</v>
      </c>
      <c r="M70" s="49">
        <v>282925.90000000002</v>
      </c>
      <c r="N70" s="49" t="s">
        <v>199</v>
      </c>
      <c r="O70" s="49" t="s">
        <v>199</v>
      </c>
      <c r="P70" s="49">
        <v>64599.3</v>
      </c>
      <c r="Q70" s="49" t="s">
        <v>199</v>
      </c>
      <c r="R70" s="49" t="s">
        <v>199</v>
      </c>
      <c r="S70" s="49">
        <v>112064.8</v>
      </c>
      <c r="T70" s="39">
        <v>65.5448342981189</v>
      </c>
      <c r="U70" s="46">
        <f t="shared" si="2"/>
        <v>2222506.3433287335</v>
      </c>
      <c r="V70" s="66">
        <f t="shared" si="3"/>
        <v>23.618763620329865</v>
      </c>
    </row>
    <row r="71" spans="1:22" ht="15" x14ac:dyDescent="0.15">
      <c r="A71" s="19">
        <v>39508</v>
      </c>
      <c r="B71" s="49">
        <f t="shared" si="0"/>
        <v>1385771.2</v>
      </c>
      <c r="C71" s="54">
        <v>42614</v>
      </c>
      <c r="D71" s="57">
        <f t="shared" si="1"/>
        <v>3077111.3</v>
      </c>
      <c r="E71" s="49">
        <v>717105.7</v>
      </c>
      <c r="F71" s="49">
        <v>26617.599999999999</v>
      </c>
      <c r="G71" s="49">
        <v>310959.40000000002</v>
      </c>
      <c r="H71" s="49">
        <v>380228.7</v>
      </c>
      <c r="I71" s="49">
        <v>-700</v>
      </c>
      <c r="J71" s="49">
        <v>668665.5</v>
      </c>
      <c r="K71" s="49">
        <v>286877.2</v>
      </c>
      <c r="L71" s="49">
        <v>381788.3</v>
      </c>
      <c r="M71" s="49">
        <v>214061.1</v>
      </c>
      <c r="N71" s="49" t="s">
        <v>199</v>
      </c>
      <c r="O71" s="49" t="s">
        <v>199</v>
      </c>
      <c r="P71" s="49">
        <v>64154.7</v>
      </c>
      <c r="Q71" s="49" t="s">
        <v>199</v>
      </c>
      <c r="R71" s="49" t="s">
        <v>199</v>
      </c>
      <c r="S71" s="49">
        <v>103572.5</v>
      </c>
      <c r="T71" s="39">
        <v>66.019890716036102</v>
      </c>
      <c r="U71" s="46">
        <f t="shared" si="2"/>
        <v>2099020.7420373675</v>
      </c>
      <c r="V71" s="66">
        <f t="shared" si="3"/>
        <v>14.629427992145105</v>
      </c>
    </row>
    <row r="72" spans="1:22" ht="15" x14ac:dyDescent="0.15">
      <c r="A72" s="20">
        <v>39539</v>
      </c>
      <c r="B72" s="49">
        <f t="shared" si="0"/>
        <v>1404519.2000000002</v>
      </c>
      <c r="C72" s="54">
        <v>42705</v>
      </c>
      <c r="D72" s="57">
        <f t="shared" si="1"/>
        <v>3197163.5999999996</v>
      </c>
      <c r="E72" s="49">
        <v>731073.3</v>
      </c>
      <c r="F72" s="49">
        <v>27625.599999999999</v>
      </c>
      <c r="G72" s="49">
        <v>314378.5</v>
      </c>
      <c r="H72" s="49">
        <v>389843.6</v>
      </c>
      <c r="I72" s="49">
        <v>-774.5</v>
      </c>
      <c r="J72" s="49">
        <v>673445.9</v>
      </c>
      <c r="K72" s="49">
        <v>290636.59999999998</v>
      </c>
      <c r="L72" s="49">
        <v>382809.3</v>
      </c>
      <c r="M72" s="49">
        <v>214195.4</v>
      </c>
      <c r="N72" s="49" t="s">
        <v>199</v>
      </c>
      <c r="O72" s="49" t="s">
        <v>199</v>
      </c>
      <c r="P72" s="49">
        <v>63833.599999999999</v>
      </c>
      <c r="Q72" s="49" t="s">
        <v>199</v>
      </c>
      <c r="R72" s="49" t="s">
        <v>199</v>
      </c>
      <c r="S72" s="49">
        <v>104780.3</v>
      </c>
      <c r="T72" s="39">
        <v>66.170126660633898</v>
      </c>
      <c r="U72" s="46">
        <f t="shared" si="2"/>
        <v>2122588.0482341293</v>
      </c>
      <c r="V72" s="66">
        <f t="shared" si="3"/>
        <v>13.597663498916024</v>
      </c>
    </row>
    <row r="73" spans="1:22" ht="15" x14ac:dyDescent="0.15">
      <c r="A73" s="21">
        <v>39569</v>
      </c>
      <c r="B73" s="49">
        <f t="shared" si="0"/>
        <v>1414574.7999999998</v>
      </c>
      <c r="C73" s="54">
        <v>42795</v>
      </c>
      <c r="D73" s="57">
        <f t="shared" si="1"/>
        <v>3253413.1</v>
      </c>
      <c r="E73" s="49">
        <v>737010.6</v>
      </c>
      <c r="F73" s="49">
        <v>27479.4</v>
      </c>
      <c r="G73" s="49">
        <v>323597.40000000002</v>
      </c>
      <c r="H73" s="49">
        <v>386111.2</v>
      </c>
      <c r="I73" s="49">
        <v>-177.4</v>
      </c>
      <c r="J73" s="49">
        <v>677564.2</v>
      </c>
      <c r="K73" s="49">
        <v>294735.8</v>
      </c>
      <c r="L73" s="49">
        <v>382828.5</v>
      </c>
      <c r="M73" s="49">
        <v>213602.9</v>
      </c>
      <c r="N73" s="49" t="s">
        <v>199</v>
      </c>
      <c r="O73" s="49" t="s">
        <v>199</v>
      </c>
      <c r="P73" s="49">
        <v>63630.1</v>
      </c>
      <c r="Q73" s="49" t="s">
        <v>199</v>
      </c>
      <c r="R73" s="49" t="s">
        <v>199</v>
      </c>
      <c r="S73" s="49">
        <v>105595.5</v>
      </c>
      <c r="T73" s="39">
        <v>66.098635073205301</v>
      </c>
      <c r="U73" s="46">
        <f t="shared" si="2"/>
        <v>2140096.8392665531</v>
      </c>
      <c r="V73" s="66">
        <f t="shared" si="3"/>
        <v>11.900002435255441</v>
      </c>
    </row>
    <row r="74" spans="1:22" ht="15" x14ac:dyDescent="0.15">
      <c r="A74" s="22">
        <v>39600</v>
      </c>
      <c r="B74" s="49">
        <f t="shared" si="0"/>
        <v>1421163.5</v>
      </c>
      <c r="C74" s="54">
        <v>42887</v>
      </c>
      <c r="D74" s="57">
        <f t="shared" si="1"/>
        <v>3353901.9</v>
      </c>
      <c r="E74" s="49">
        <v>740579.1</v>
      </c>
      <c r="F74" s="49">
        <v>28808.7</v>
      </c>
      <c r="G74" s="49">
        <v>320625.7</v>
      </c>
      <c r="H74" s="49">
        <v>391444.3</v>
      </c>
      <c r="I74" s="49">
        <v>-299.5</v>
      </c>
      <c r="J74" s="49">
        <v>680584.4</v>
      </c>
      <c r="K74" s="49">
        <v>296137.90000000002</v>
      </c>
      <c r="L74" s="49">
        <v>384446.5</v>
      </c>
      <c r="M74" s="49">
        <v>215523.6</v>
      </c>
      <c r="N74" s="49" t="s">
        <v>199</v>
      </c>
      <c r="O74" s="49" t="s">
        <v>199</v>
      </c>
      <c r="P74" s="49">
        <v>63104.3</v>
      </c>
      <c r="Q74" s="49" t="s">
        <v>199</v>
      </c>
      <c r="R74" s="49" t="s">
        <v>199</v>
      </c>
      <c r="S74" s="49">
        <v>105818.6</v>
      </c>
      <c r="T74" s="39">
        <v>66.372168103369305</v>
      </c>
      <c r="U74" s="46">
        <f t="shared" si="2"/>
        <v>2141203.9724039938</v>
      </c>
      <c r="V74" s="66">
        <f t="shared" si="3"/>
        <v>8.9755441164536709</v>
      </c>
    </row>
    <row r="75" spans="1:22" ht="15" x14ac:dyDescent="0.15">
      <c r="A75" s="23">
        <v>39630</v>
      </c>
      <c r="B75" s="49">
        <f t="shared" si="0"/>
        <v>1433035.6</v>
      </c>
      <c r="C75" s="54">
        <v>42979</v>
      </c>
      <c r="D75" s="57">
        <f t="shared" si="1"/>
        <v>3444233.1</v>
      </c>
      <c r="E75" s="49">
        <v>751466.8</v>
      </c>
      <c r="F75" s="49">
        <v>28459.599999999999</v>
      </c>
      <c r="G75" s="49">
        <v>328989.2</v>
      </c>
      <c r="H75" s="49">
        <v>393683.9</v>
      </c>
      <c r="I75" s="49">
        <v>334.2</v>
      </c>
      <c r="J75" s="49">
        <v>681568.8</v>
      </c>
      <c r="K75" s="49">
        <v>300473.59999999998</v>
      </c>
      <c r="L75" s="49">
        <v>381095.2</v>
      </c>
      <c r="M75" s="49">
        <v>214708.2</v>
      </c>
      <c r="N75" s="49" t="s">
        <v>199</v>
      </c>
      <c r="O75" s="49" t="s">
        <v>199</v>
      </c>
      <c r="P75" s="49">
        <v>62761.4</v>
      </c>
      <c r="Q75" s="49" t="s">
        <v>199</v>
      </c>
      <c r="R75" s="49" t="s">
        <v>199</v>
      </c>
      <c r="S75" s="49">
        <v>103625.60000000001</v>
      </c>
      <c r="T75" s="39">
        <v>66.742059360068197</v>
      </c>
      <c r="U75" s="46">
        <f t="shared" si="2"/>
        <v>2147125.2366800448</v>
      </c>
      <c r="V75" s="66">
        <f t="shared" si="3"/>
        <v>7.9126097156356323</v>
      </c>
    </row>
    <row r="76" spans="1:22" ht="15" x14ac:dyDescent="0.15">
      <c r="A76" s="24">
        <v>39661</v>
      </c>
      <c r="B76" s="49">
        <f t="shared" si="0"/>
        <v>1453165</v>
      </c>
      <c r="C76" s="54">
        <v>43070</v>
      </c>
      <c r="D76" s="57">
        <f t="shared" si="1"/>
        <v>3584657.5999999996</v>
      </c>
      <c r="E76" s="49">
        <v>772676.9</v>
      </c>
      <c r="F76" s="49">
        <v>28148.3</v>
      </c>
      <c r="G76" s="49">
        <v>334308.59999999998</v>
      </c>
      <c r="H76" s="49">
        <v>410180</v>
      </c>
      <c r="I76" s="49">
        <v>40</v>
      </c>
      <c r="J76" s="49">
        <v>680488.1</v>
      </c>
      <c r="K76" s="49">
        <v>299986.2</v>
      </c>
      <c r="L76" s="49">
        <v>380501.9</v>
      </c>
      <c r="M76" s="49">
        <v>213183.3</v>
      </c>
      <c r="N76" s="49" t="s">
        <v>199</v>
      </c>
      <c r="O76" s="49" t="s">
        <v>199</v>
      </c>
      <c r="P76" s="49">
        <v>62648.2</v>
      </c>
      <c r="Q76" s="49" t="s">
        <v>199</v>
      </c>
      <c r="R76" s="49" t="s">
        <v>199</v>
      </c>
      <c r="S76" s="49">
        <v>104670.39999999999</v>
      </c>
      <c r="T76" s="39">
        <v>67.127492266208904</v>
      </c>
      <c r="U76" s="46">
        <f t="shared" si="2"/>
        <v>2164783.6839147112</v>
      </c>
      <c r="V76" s="66">
        <f t="shared" si="3"/>
        <v>5.6455985423735866</v>
      </c>
    </row>
    <row r="77" spans="1:22" ht="15" x14ac:dyDescent="0.15">
      <c r="A77" s="25">
        <v>39692</v>
      </c>
      <c r="B77" s="49">
        <f t="shared" si="0"/>
        <v>1417772.9</v>
      </c>
      <c r="C77" s="54">
        <v>43160</v>
      </c>
      <c r="D77" s="57">
        <f t="shared" si="1"/>
        <v>3630614.2</v>
      </c>
      <c r="E77" s="49">
        <v>782531.1</v>
      </c>
      <c r="F77" s="49">
        <v>29197.599999999999</v>
      </c>
      <c r="G77" s="49">
        <v>337885</v>
      </c>
      <c r="H77" s="49">
        <v>415215</v>
      </c>
      <c r="I77" s="49">
        <v>233.6</v>
      </c>
      <c r="J77" s="49">
        <v>635241.80000000005</v>
      </c>
      <c r="K77" s="49">
        <v>302858.8</v>
      </c>
      <c r="L77" s="49">
        <v>332383</v>
      </c>
      <c r="M77" s="49">
        <v>165331.9</v>
      </c>
      <c r="N77" s="49" t="s">
        <v>199</v>
      </c>
      <c r="O77" s="49" t="s">
        <v>199</v>
      </c>
      <c r="P77" s="49">
        <v>62026.3</v>
      </c>
      <c r="Q77" s="49" t="s">
        <v>199</v>
      </c>
      <c r="R77" s="49" t="s">
        <v>199</v>
      </c>
      <c r="S77" s="49">
        <v>105024.8</v>
      </c>
      <c r="T77" s="39">
        <v>67.584934814759706</v>
      </c>
      <c r="U77" s="46">
        <f t="shared" si="2"/>
        <v>2097764.6925101066</v>
      </c>
      <c r="V77" s="66">
        <f t="shared" si="3"/>
        <v>0.53446790213980133</v>
      </c>
    </row>
    <row r="78" spans="1:22" ht="15" x14ac:dyDescent="0.15">
      <c r="A78" s="26">
        <v>39722</v>
      </c>
      <c r="B78" s="49">
        <f t="shared" si="0"/>
        <v>1470215.7</v>
      </c>
      <c r="C78" s="54">
        <v>43252</v>
      </c>
      <c r="D78" s="57">
        <f t="shared" si="1"/>
        <v>3806825.8</v>
      </c>
      <c r="E78" s="49">
        <v>829723.6</v>
      </c>
      <c r="F78" s="49">
        <v>30713.200000000001</v>
      </c>
      <c r="G78" s="49">
        <v>367103.4</v>
      </c>
      <c r="H78" s="49">
        <v>431710.4</v>
      </c>
      <c r="I78" s="49">
        <v>196.6</v>
      </c>
      <c r="J78" s="49">
        <v>640492.1</v>
      </c>
      <c r="K78" s="49">
        <v>308170.2</v>
      </c>
      <c r="L78" s="49">
        <v>332321.90000000002</v>
      </c>
      <c r="M78" s="49">
        <v>161970.1</v>
      </c>
      <c r="N78" s="49" t="s">
        <v>199</v>
      </c>
      <c r="O78" s="49" t="s">
        <v>199</v>
      </c>
      <c r="P78" s="49">
        <v>61676.3</v>
      </c>
      <c r="Q78" s="49" t="s">
        <v>199</v>
      </c>
      <c r="R78" s="49" t="s">
        <v>199</v>
      </c>
      <c r="S78" s="49">
        <v>108675.5</v>
      </c>
      <c r="T78" s="39">
        <v>68.045485693199694</v>
      </c>
      <c r="U78" s="46">
        <f t="shared" si="2"/>
        <v>2160636.6462410744</v>
      </c>
      <c r="V78" s="66">
        <f t="shared" si="3"/>
        <v>1.208119330283064</v>
      </c>
    </row>
    <row r="79" spans="1:22" ht="15" x14ac:dyDescent="0.15">
      <c r="A79" s="27">
        <v>39753</v>
      </c>
      <c r="B79" s="49">
        <f t="shared" si="0"/>
        <v>1488718.4</v>
      </c>
      <c r="C79" s="54">
        <v>43344</v>
      </c>
      <c r="D79" s="57">
        <f t="shared" si="1"/>
        <v>3856598.1</v>
      </c>
      <c r="E79" s="49">
        <v>845390.2</v>
      </c>
      <c r="F79" s="49">
        <v>32383.9</v>
      </c>
      <c r="G79" s="49">
        <v>378858.2</v>
      </c>
      <c r="H79" s="49">
        <v>434119.5</v>
      </c>
      <c r="I79" s="49">
        <v>28.6</v>
      </c>
      <c r="J79" s="49">
        <v>643328.19999999995</v>
      </c>
      <c r="K79" s="49">
        <v>312544.5</v>
      </c>
      <c r="L79" s="49">
        <v>330783.7</v>
      </c>
      <c r="M79" s="49">
        <v>161353.5</v>
      </c>
      <c r="N79" s="49" t="s">
        <v>199</v>
      </c>
      <c r="O79" s="49" t="s">
        <v>199</v>
      </c>
      <c r="P79" s="49">
        <v>60886.400000000001</v>
      </c>
      <c r="Q79" s="49" t="s">
        <v>199</v>
      </c>
      <c r="R79" s="49" t="s">
        <v>199</v>
      </c>
      <c r="S79" s="49">
        <v>108543.7</v>
      </c>
      <c r="T79" s="39">
        <v>68.818941780387206</v>
      </c>
      <c r="U79" s="46">
        <f t="shared" si="2"/>
        <v>2163239.3080828679</v>
      </c>
      <c r="V79" s="66">
        <f t="shared" si="3"/>
        <v>-0.15659755412538168</v>
      </c>
    </row>
    <row r="80" spans="1:22" ht="15" x14ac:dyDescent="0.15">
      <c r="A80" s="28">
        <v>39783</v>
      </c>
      <c r="B80" s="49">
        <f t="shared" si="0"/>
        <v>1475813.6</v>
      </c>
      <c r="C80" s="54">
        <v>43435</v>
      </c>
      <c r="D80" s="57">
        <f t="shared" si="1"/>
        <v>3955053.9</v>
      </c>
      <c r="E80" s="49">
        <v>842839.7</v>
      </c>
      <c r="F80" s="49">
        <v>31926.3</v>
      </c>
      <c r="G80" s="49">
        <v>381649.9</v>
      </c>
      <c r="H80" s="49">
        <v>428209</v>
      </c>
      <c r="I80" s="49">
        <v>1054.5</v>
      </c>
      <c r="J80" s="49">
        <v>632973.9</v>
      </c>
      <c r="K80" s="49">
        <v>309994.5</v>
      </c>
      <c r="L80" s="49">
        <v>322979.40000000002</v>
      </c>
      <c r="M80" s="49">
        <v>156229.6</v>
      </c>
      <c r="N80" s="49" t="s">
        <v>199</v>
      </c>
      <c r="O80" s="49" t="s">
        <v>199</v>
      </c>
      <c r="P80" s="49">
        <v>60850.2</v>
      </c>
      <c r="Q80" s="49" t="s">
        <v>199</v>
      </c>
      <c r="R80" s="49" t="s">
        <v>199</v>
      </c>
      <c r="S80" s="49">
        <v>105899.6</v>
      </c>
      <c r="T80" s="39">
        <v>69.295552363249001</v>
      </c>
      <c r="U80" s="46">
        <f t="shared" si="2"/>
        <v>2129737.8398309732</v>
      </c>
      <c r="V80" s="66">
        <f t="shared" si="3"/>
        <v>-2.1779435995463059</v>
      </c>
    </row>
    <row r="81" spans="1:22" ht="15" x14ac:dyDescent="0.15">
      <c r="A81" s="16">
        <v>39814</v>
      </c>
      <c r="B81" s="49">
        <f t="shared" si="0"/>
        <v>1498044.8</v>
      </c>
      <c r="C81" s="54">
        <v>43525</v>
      </c>
      <c r="D81" s="57">
        <f t="shared" si="1"/>
        <v>4053473.2</v>
      </c>
      <c r="E81" s="49">
        <v>865736.9</v>
      </c>
      <c r="F81" s="49">
        <v>31051.1</v>
      </c>
      <c r="G81" s="49">
        <v>406198.2</v>
      </c>
      <c r="H81" s="49">
        <v>427579.7</v>
      </c>
      <c r="I81" s="49">
        <v>907.8</v>
      </c>
      <c r="J81" s="49">
        <v>632307.9</v>
      </c>
      <c r="K81" s="49">
        <v>313660.5</v>
      </c>
      <c r="L81" s="49">
        <v>318647.40000000002</v>
      </c>
      <c r="M81" s="49">
        <v>152849.9</v>
      </c>
      <c r="N81" s="49" t="s">
        <v>199</v>
      </c>
      <c r="O81" s="49" t="s">
        <v>199</v>
      </c>
      <c r="P81" s="49">
        <v>60647.6</v>
      </c>
      <c r="Q81" s="49" t="s">
        <v>199</v>
      </c>
      <c r="R81" s="49" t="s">
        <v>199</v>
      </c>
      <c r="S81" s="49">
        <v>105149.8</v>
      </c>
      <c r="T81" s="39">
        <v>69.4561494074742</v>
      </c>
      <c r="U81" s="46">
        <f t="shared" si="2"/>
        <v>2156820.9766589724</v>
      </c>
      <c r="V81" s="66">
        <f t="shared" si="3"/>
        <v>-1.9460280361427995</v>
      </c>
    </row>
    <row r="82" spans="1:22" ht="15" x14ac:dyDescent="0.15">
      <c r="A82" s="18">
        <v>39845</v>
      </c>
      <c r="B82" s="49">
        <f t="shared" si="0"/>
        <v>1498492.4</v>
      </c>
      <c r="C82" s="54">
        <v>43617</v>
      </c>
      <c r="D82" s="57">
        <f t="shared" si="1"/>
        <v>4146076.9</v>
      </c>
      <c r="E82" s="49">
        <v>877647.4</v>
      </c>
      <c r="F82" s="49">
        <v>30937.9</v>
      </c>
      <c r="G82" s="49">
        <v>409106.1</v>
      </c>
      <c r="H82" s="49">
        <v>437425.9</v>
      </c>
      <c r="I82" s="49">
        <v>177.4</v>
      </c>
      <c r="J82" s="49">
        <v>620845</v>
      </c>
      <c r="K82" s="49">
        <v>315755.59999999998</v>
      </c>
      <c r="L82" s="49">
        <v>305089.40000000002</v>
      </c>
      <c r="M82" s="49">
        <v>139912.20000000001</v>
      </c>
      <c r="N82" s="49" t="s">
        <v>199</v>
      </c>
      <c r="O82" s="49" t="s">
        <v>199</v>
      </c>
      <c r="P82" s="49">
        <v>60063.1</v>
      </c>
      <c r="Q82" s="49" t="s">
        <v>199</v>
      </c>
      <c r="R82" s="49" t="s">
        <v>199</v>
      </c>
      <c r="S82" s="49">
        <v>105114.1</v>
      </c>
      <c r="T82" s="39">
        <v>69.609493681960302</v>
      </c>
      <c r="U82" s="46">
        <f t="shared" si="2"/>
        <v>2152712.6843451569</v>
      </c>
      <c r="V82" s="66">
        <f t="shared" si="3"/>
        <v>-3.1403131510996718</v>
      </c>
    </row>
    <row r="83" spans="1:22" ht="15" x14ac:dyDescent="0.15">
      <c r="A83" s="19">
        <v>39873</v>
      </c>
      <c r="B83" s="49">
        <f t="shared" si="0"/>
        <v>1476147</v>
      </c>
      <c r="C83" s="54">
        <v>43709</v>
      </c>
      <c r="D83" s="57">
        <f t="shared" si="1"/>
        <v>4170631.0999999996</v>
      </c>
      <c r="E83" s="49">
        <v>856054.3</v>
      </c>
      <c r="F83" s="49">
        <v>29615.4</v>
      </c>
      <c r="G83" s="49">
        <v>399619.5</v>
      </c>
      <c r="H83" s="49">
        <v>426659</v>
      </c>
      <c r="I83" s="49">
        <v>160.30000000000001</v>
      </c>
      <c r="J83" s="49">
        <v>620092.69999999995</v>
      </c>
      <c r="K83" s="49">
        <v>319501</v>
      </c>
      <c r="L83" s="49">
        <v>300591.7</v>
      </c>
      <c r="M83" s="49">
        <v>137266.79999999999</v>
      </c>
      <c r="N83" s="49" t="s">
        <v>199</v>
      </c>
      <c r="O83" s="49" t="s">
        <v>199</v>
      </c>
      <c r="P83" s="49">
        <v>59249.1</v>
      </c>
      <c r="Q83" s="49" t="s">
        <v>199</v>
      </c>
      <c r="R83" s="49" t="s">
        <v>199</v>
      </c>
      <c r="S83" s="49">
        <v>104075.8</v>
      </c>
      <c r="T83" s="39">
        <v>70.009950182560502</v>
      </c>
      <c r="U83" s="46">
        <f t="shared" si="2"/>
        <v>2108481.7174569406</v>
      </c>
      <c r="V83" s="66">
        <f t="shared" si="3"/>
        <v>0.45073282174381557</v>
      </c>
    </row>
    <row r="84" spans="1:22" ht="15" x14ac:dyDescent="0.15">
      <c r="A84" s="20">
        <v>39904</v>
      </c>
      <c r="B84" s="49">
        <f t="shared" si="0"/>
        <v>1465334.2000000002</v>
      </c>
      <c r="C84" s="54">
        <v>43800</v>
      </c>
      <c r="D84" s="57">
        <f t="shared" si="1"/>
        <v>4174971.8</v>
      </c>
      <c r="E84" s="49">
        <v>851172.8</v>
      </c>
      <c r="F84" s="49">
        <v>28263.5</v>
      </c>
      <c r="G84" s="49">
        <v>393483.4</v>
      </c>
      <c r="H84" s="49">
        <v>416178.7</v>
      </c>
      <c r="I84" s="49">
        <v>13247.2</v>
      </c>
      <c r="J84" s="49">
        <v>614161.4</v>
      </c>
      <c r="K84" s="49">
        <v>320853.8</v>
      </c>
      <c r="L84" s="49">
        <v>293307.59999999998</v>
      </c>
      <c r="M84" s="49">
        <v>133476.9</v>
      </c>
      <c r="N84" s="49" t="s">
        <v>199</v>
      </c>
      <c r="O84" s="49" t="s">
        <v>199</v>
      </c>
      <c r="P84" s="49">
        <v>56229.4</v>
      </c>
      <c r="Q84" s="49" t="s">
        <v>199</v>
      </c>
      <c r="R84" s="49" t="s">
        <v>199</v>
      </c>
      <c r="S84" s="49">
        <v>103601.3</v>
      </c>
      <c r="T84" s="39">
        <v>70.254990188749304</v>
      </c>
      <c r="U84" s="46">
        <f t="shared" si="2"/>
        <v>2085736.8224850455</v>
      </c>
      <c r="V84" s="66">
        <f t="shared" si="3"/>
        <v>-1.7361459177037131</v>
      </c>
    </row>
    <row r="85" spans="1:22" ht="15" x14ac:dyDescent="0.15">
      <c r="A85" s="21">
        <v>39934</v>
      </c>
      <c r="B85" s="49">
        <f t="shared" ref="B85:B148" si="4">E85+J85</f>
        <v>1452390.2000000002</v>
      </c>
      <c r="C85" s="54">
        <v>43891</v>
      </c>
      <c r="D85" s="57">
        <f t="shared" ref="D85:D148" si="5">VLOOKUP($C85,$A$20:$B$233,2,0)</f>
        <v>4514549.7</v>
      </c>
      <c r="E85" s="49">
        <v>841611.4</v>
      </c>
      <c r="F85" s="49">
        <v>28691.9</v>
      </c>
      <c r="G85" s="49">
        <v>392594</v>
      </c>
      <c r="H85" s="49">
        <v>409856.5</v>
      </c>
      <c r="I85" s="49">
        <v>10469</v>
      </c>
      <c r="J85" s="49">
        <v>610778.80000000005</v>
      </c>
      <c r="K85" s="49">
        <v>323033.8</v>
      </c>
      <c r="L85" s="49">
        <v>287745</v>
      </c>
      <c r="M85" s="49">
        <v>127704.2</v>
      </c>
      <c r="N85" s="49" t="s">
        <v>199</v>
      </c>
      <c r="O85" s="49" t="s">
        <v>199</v>
      </c>
      <c r="P85" s="49">
        <v>58393.4</v>
      </c>
      <c r="Q85" s="49" t="s">
        <v>199</v>
      </c>
      <c r="R85" s="49" t="s">
        <v>199</v>
      </c>
      <c r="S85" s="49">
        <v>101647.5</v>
      </c>
      <c r="T85" s="39">
        <v>70.050358471107799</v>
      </c>
      <c r="U85" s="46">
        <f t="shared" ref="U85:U148" si="6">(B85/(T85/100))</f>
        <v>2073351.5597911424</v>
      </c>
      <c r="V85" s="66">
        <f t="shared" si="3"/>
        <v>-3.1187971614539345</v>
      </c>
    </row>
    <row r="86" spans="1:22" ht="15" x14ac:dyDescent="0.15">
      <c r="A86" s="22">
        <v>39965</v>
      </c>
      <c r="B86" s="49">
        <f t="shared" si="4"/>
        <v>1442614.9</v>
      </c>
      <c r="C86" s="54">
        <v>43983</v>
      </c>
      <c r="D86" s="57">
        <f t="shared" si="5"/>
        <v>4467569.4000000004</v>
      </c>
      <c r="E86" s="49">
        <v>834700.2</v>
      </c>
      <c r="F86" s="49">
        <v>26924.799999999999</v>
      </c>
      <c r="G86" s="49">
        <v>391029</v>
      </c>
      <c r="H86" s="49">
        <v>405547.3</v>
      </c>
      <c r="I86" s="49">
        <v>11199.1</v>
      </c>
      <c r="J86" s="49">
        <v>607914.69999999995</v>
      </c>
      <c r="K86" s="49">
        <v>322397.40000000002</v>
      </c>
      <c r="L86" s="49">
        <v>285517.3</v>
      </c>
      <c r="M86" s="49">
        <v>125868.7</v>
      </c>
      <c r="N86" s="49" t="s">
        <v>199</v>
      </c>
      <c r="O86" s="49" t="s">
        <v>199</v>
      </c>
      <c r="P86" s="49">
        <v>57474.6</v>
      </c>
      <c r="Q86" s="49" t="s">
        <v>199</v>
      </c>
      <c r="R86" s="49" t="s">
        <v>199</v>
      </c>
      <c r="S86" s="49">
        <v>102173.9</v>
      </c>
      <c r="T86" s="39">
        <v>70.179354161469305</v>
      </c>
      <c r="U86" s="46">
        <f t="shared" si="6"/>
        <v>2055611.5359523231</v>
      </c>
      <c r="V86" s="66">
        <f t="shared" si="3"/>
        <v>-3.9973976115677323</v>
      </c>
    </row>
    <row r="87" spans="1:22" ht="15" x14ac:dyDescent="0.15">
      <c r="A87" s="23">
        <v>39995</v>
      </c>
      <c r="B87" s="49">
        <f t="shared" si="4"/>
        <v>1446177.9</v>
      </c>
      <c r="C87" s="54">
        <v>44075</v>
      </c>
      <c r="D87" s="57">
        <f t="shared" si="5"/>
        <v>4320225</v>
      </c>
      <c r="E87" s="49">
        <v>838659.5</v>
      </c>
      <c r="F87" s="49">
        <v>28489.4</v>
      </c>
      <c r="G87" s="49">
        <v>393430.7</v>
      </c>
      <c r="H87" s="49">
        <v>415450.8</v>
      </c>
      <c r="I87" s="49">
        <v>1288.5999999999999</v>
      </c>
      <c r="J87" s="49">
        <v>607518.4</v>
      </c>
      <c r="K87" s="49">
        <v>324786.40000000002</v>
      </c>
      <c r="L87" s="49">
        <v>282732</v>
      </c>
      <c r="M87" s="49">
        <v>122525.2</v>
      </c>
      <c r="N87" s="49" t="s">
        <v>199</v>
      </c>
      <c r="O87" s="49" t="s">
        <v>199</v>
      </c>
      <c r="P87" s="49">
        <v>56554.2</v>
      </c>
      <c r="Q87" s="49" t="s">
        <v>199</v>
      </c>
      <c r="R87" s="49" t="s">
        <v>199</v>
      </c>
      <c r="S87" s="49">
        <v>103652.6</v>
      </c>
      <c r="T87" s="39">
        <v>70.370516449595101</v>
      </c>
      <c r="U87" s="46">
        <f t="shared" si="6"/>
        <v>2055090.6444403692</v>
      </c>
      <c r="V87" s="66">
        <f t="shared" si="3"/>
        <v>-4.2864100643697167</v>
      </c>
    </row>
    <row r="88" spans="1:22" ht="15" x14ac:dyDescent="0.15">
      <c r="A88" s="24">
        <v>40026</v>
      </c>
      <c r="B88" s="49">
        <f t="shared" si="4"/>
        <v>1431616.5</v>
      </c>
      <c r="C88" s="54">
        <v>44166</v>
      </c>
      <c r="D88" s="57">
        <f t="shared" si="5"/>
        <v>4211150.4000000004</v>
      </c>
      <c r="E88" s="49">
        <v>829910.7</v>
      </c>
      <c r="F88" s="49">
        <v>27896.7</v>
      </c>
      <c r="G88" s="49">
        <v>391561.7</v>
      </c>
      <c r="H88" s="49">
        <v>409462.7</v>
      </c>
      <c r="I88" s="49">
        <v>989.7</v>
      </c>
      <c r="J88" s="49">
        <v>601705.80000000005</v>
      </c>
      <c r="K88" s="49">
        <v>319909.5</v>
      </c>
      <c r="L88" s="49">
        <v>281796.2</v>
      </c>
      <c r="M88" s="49">
        <v>121505.2</v>
      </c>
      <c r="N88" s="49" t="s">
        <v>199</v>
      </c>
      <c r="O88" s="49" t="s">
        <v>199</v>
      </c>
      <c r="P88" s="49">
        <v>56346.7</v>
      </c>
      <c r="Q88" s="49" t="s">
        <v>199</v>
      </c>
      <c r="R88" s="49" t="s">
        <v>199</v>
      </c>
      <c r="S88" s="49">
        <v>103944.3</v>
      </c>
      <c r="T88" s="39">
        <v>70.538884318540795</v>
      </c>
      <c r="U88" s="46">
        <f t="shared" si="6"/>
        <v>2029542.3068148906</v>
      </c>
      <c r="V88" s="66">
        <f t="shared" si="3"/>
        <v>-6.2473390807923801</v>
      </c>
    </row>
    <row r="89" spans="1:22" ht="15" x14ac:dyDescent="0.15">
      <c r="A89" s="25">
        <v>40057</v>
      </c>
      <c r="B89" s="49">
        <f t="shared" si="4"/>
        <v>1448710.6</v>
      </c>
      <c r="C89" s="54">
        <v>44256</v>
      </c>
      <c r="D89" s="57">
        <f t="shared" si="5"/>
        <v>4217555.7</v>
      </c>
      <c r="E89" s="49">
        <v>845960.5</v>
      </c>
      <c r="F89" s="49">
        <v>27969.9</v>
      </c>
      <c r="G89" s="49">
        <v>403687.8</v>
      </c>
      <c r="H89" s="49">
        <v>413571.2</v>
      </c>
      <c r="I89" s="49">
        <v>731.5</v>
      </c>
      <c r="J89" s="49">
        <v>602750.1</v>
      </c>
      <c r="K89" s="49">
        <v>324140.59999999998</v>
      </c>
      <c r="L89" s="49">
        <v>278609.5</v>
      </c>
      <c r="M89" s="49">
        <v>119694.6</v>
      </c>
      <c r="N89" s="49" t="s">
        <v>199</v>
      </c>
      <c r="O89" s="49" t="s">
        <v>199</v>
      </c>
      <c r="P89" s="49">
        <v>55724.7</v>
      </c>
      <c r="Q89" s="49" t="s">
        <v>199</v>
      </c>
      <c r="R89" s="49" t="s">
        <v>199</v>
      </c>
      <c r="S89" s="49">
        <v>103190.2</v>
      </c>
      <c r="T89" s="39">
        <v>70.892715870817796</v>
      </c>
      <c r="U89" s="46">
        <f t="shared" si="6"/>
        <v>2043525.32161396</v>
      </c>
      <c r="V89" s="66">
        <f t="shared" si="3"/>
        <v>-2.5855793592962861</v>
      </c>
    </row>
    <row r="90" spans="1:22" ht="15" x14ac:dyDescent="0.15">
      <c r="A90" s="26">
        <v>40087</v>
      </c>
      <c r="B90" s="49">
        <f t="shared" si="4"/>
        <v>1446044.4</v>
      </c>
      <c r="C90" s="54">
        <v>44348</v>
      </c>
      <c r="D90" s="57">
        <f t="shared" si="5"/>
        <v>4235542.0999999996</v>
      </c>
      <c r="E90" s="49">
        <v>840934.7</v>
      </c>
      <c r="F90" s="49">
        <v>27088.2</v>
      </c>
      <c r="G90" s="49">
        <v>400176.8</v>
      </c>
      <c r="H90" s="49">
        <v>413451.5</v>
      </c>
      <c r="I90" s="49">
        <v>218.2</v>
      </c>
      <c r="J90" s="49">
        <v>605109.69999999995</v>
      </c>
      <c r="K90" s="49">
        <v>326880.5</v>
      </c>
      <c r="L90" s="49">
        <v>278229.2</v>
      </c>
      <c r="M90" s="49">
        <v>117525.8</v>
      </c>
      <c r="N90" s="49" t="s">
        <v>199</v>
      </c>
      <c r="O90" s="49" t="s">
        <v>199</v>
      </c>
      <c r="P90" s="49">
        <v>55130.7</v>
      </c>
      <c r="Q90" s="49" t="s">
        <v>199</v>
      </c>
      <c r="R90" s="49" t="s">
        <v>199</v>
      </c>
      <c r="S90" s="49">
        <v>105572.7</v>
      </c>
      <c r="T90" s="39">
        <v>71.107190633106001</v>
      </c>
      <c r="U90" s="46">
        <f t="shared" si="6"/>
        <v>2033612.0540343106</v>
      </c>
      <c r="V90" s="66">
        <f t="shared" si="3"/>
        <v>-5.8790353494999952</v>
      </c>
    </row>
    <row r="91" spans="1:22" ht="15" x14ac:dyDescent="0.15">
      <c r="A91" s="27">
        <v>40118</v>
      </c>
      <c r="B91" s="49">
        <f t="shared" si="4"/>
        <v>1438086.4</v>
      </c>
      <c r="C91" s="54">
        <v>44440</v>
      </c>
      <c r="D91" s="57">
        <f t="shared" si="5"/>
        <v>4298097.4000000004</v>
      </c>
      <c r="E91" s="49">
        <v>847255.3</v>
      </c>
      <c r="F91" s="49">
        <v>30192</v>
      </c>
      <c r="G91" s="49">
        <v>401464.1</v>
      </c>
      <c r="H91" s="49">
        <v>414416.4</v>
      </c>
      <c r="I91" s="49">
        <v>1182.7</v>
      </c>
      <c r="J91" s="49">
        <v>590831.1</v>
      </c>
      <c r="K91" s="49">
        <v>327495.2</v>
      </c>
      <c r="L91" s="49">
        <v>263335.90000000002</v>
      </c>
      <c r="M91" s="49">
        <v>117070</v>
      </c>
      <c r="N91" s="49" t="s">
        <v>199</v>
      </c>
      <c r="O91" s="49" t="s">
        <v>199</v>
      </c>
      <c r="P91" s="49">
        <v>54066</v>
      </c>
      <c r="Q91" s="49" t="s">
        <v>199</v>
      </c>
      <c r="R91" s="49" t="s">
        <v>199</v>
      </c>
      <c r="S91" s="49">
        <v>92199.8</v>
      </c>
      <c r="T91" s="39">
        <v>71.476045779842494</v>
      </c>
      <c r="U91" s="46">
        <f t="shared" si="6"/>
        <v>2011983.7132982051</v>
      </c>
      <c r="V91" s="66">
        <f t="shared" si="3"/>
        <v>-6.9920879405020786</v>
      </c>
    </row>
    <row r="92" spans="1:22" ht="15" x14ac:dyDescent="0.15">
      <c r="A92" s="28">
        <v>40148</v>
      </c>
      <c r="B92" s="49">
        <f t="shared" si="4"/>
        <v>1451496.6</v>
      </c>
      <c r="C92" s="54">
        <v>44531</v>
      </c>
      <c r="D92" s="57" t="e">
        <f t="shared" si="5"/>
        <v>#N/A</v>
      </c>
      <c r="E92" s="49">
        <v>859779.8</v>
      </c>
      <c r="F92" s="49">
        <v>28181</v>
      </c>
      <c r="G92" s="49">
        <v>401147.9</v>
      </c>
      <c r="H92" s="49">
        <v>430154.9</v>
      </c>
      <c r="I92" s="49">
        <v>296.10000000000002</v>
      </c>
      <c r="J92" s="49">
        <v>591716.80000000005</v>
      </c>
      <c r="K92" s="49">
        <v>333230.59999999998</v>
      </c>
      <c r="L92" s="49">
        <v>258486.2</v>
      </c>
      <c r="M92" s="49">
        <v>112215.9</v>
      </c>
      <c r="N92" s="49" t="s">
        <v>199</v>
      </c>
      <c r="O92" s="49" t="s">
        <v>199</v>
      </c>
      <c r="P92" s="49">
        <v>53994.7</v>
      </c>
      <c r="Q92" s="49" t="s">
        <v>199</v>
      </c>
      <c r="R92" s="49" t="s">
        <v>199</v>
      </c>
      <c r="S92" s="49">
        <v>92275.7</v>
      </c>
      <c r="T92" s="39">
        <v>71.7718551742052</v>
      </c>
      <c r="U92" s="46">
        <f t="shared" si="6"/>
        <v>2022375.757846744</v>
      </c>
      <c r="V92" s="66">
        <f t="shared" si="3"/>
        <v>-5.0410937898699331</v>
      </c>
    </row>
    <row r="93" spans="1:22" ht="15" x14ac:dyDescent="0.15">
      <c r="A93" s="16">
        <v>40179</v>
      </c>
      <c r="B93" s="49">
        <f t="shared" si="4"/>
        <v>1449127.9</v>
      </c>
      <c r="C93" s="54"/>
      <c r="D93" s="57" t="e">
        <f t="shared" si="5"/>
        <v>#N/A</v>
      </c>
      <c r="E93" s="49">
        <v>854378.4</v>
      </c>
      <c r="F93" s="49">
        <v>30818.6</v>
      </c>
      <c r="G93" s="49">
        <v>404771.8</v>
      </c>
      <c r="H93" s="49">
        <v>418374.6</v>
      </c>
      <c r="I93" s="49">
        <v>413.3</v>
      </c>
      <c r="J93" s="49">
        <v>594749.5</v>
      </c>
      <c r="K93" s="49">
        <v>337675.9</v>
      </c>
      <c r="L93" s="49">
        <v>257073.6</v>
      </c>
      <c r="M93" s="49">
        <v>110093.4</v>
      </c>
      <c r="N93" s="49" t="s">
        <v>199</v>
      </c>
      <c r="O93" s="49" t="s">
        <v>199</v>
      </c>
      <c r="P93" s="49">
        <v>53502.9</v>
      </c>
      <c r="Q93" s="49" t="s">
        <v>199</v>
      </c>
      <c r="R93" s="49" t="s">
        <v>199</v>
      </c>
      <c r="S93" s="49">
        <v>93477.2</v>
      </c>
      <c r="T93" s="39">
        <v>72.552045976150893</v>
      </c>
      <c r="U93" s="46">
        <f t="shared" si="6"/>
        <v>1997363.2452437705</v>
      </c>
      <c r="V93" s="66">
        <f t="shared" si="3"/>
        <v>-7.393183446417062</v>
      </c>
    </row>
    <row r="94" spans="1:22" ht="15" x14ac:dyDescent="0.15">
      <c r="A94" s="18">
        <v>40210</v>
      </c>
      <c r="B94" s="49">
        <f t="shared" si="4"/>
        <v>1453216.7</v>
      </c>
      <c r="C94" s="54"/>
      <c r="D94" s="57" t="e">
        <f t="shared" si="5"/>
        <v>#N/A</v>
      </c>
      <c r="E94" s="49">
        <v>856434.6</v>
      </c>
      <c r="F94" s="49">
        <v>30120.5</v>
      </c>
      <c r="G94" s="49">
        <v>404463.9</v>
      </c>
      <c r="H94" s="49">
        <v>420853.6</v>
      </c>
      <c r="I94" s="49">
        <v>996.7</v>
      </c>
      <c r="J94" s="49">
        <v>596782.1</v>
      </c>
      <c r="K94" s="49">
        <v>339846.6</v>
      </c>
      <c r="L94" s="49">
        <v>256935.5</v>
      </c>
      <c r="M94" s="49">
        <v>108876.2</v>
      </c>
      <c r="N94" s="49" t="s">
        <v>199</v>
      </c>
      <c r="O94" s="49" t="s">
        <v>199</v>
      </c>
      <c r="P94" s="49">
        <v>52749.7</v>
      </c>
      <c r="Q94" s="49" t="s">
        <v>199</v>
      </c>
      <c r="R94" s="49" t="s">
        <v>199</v>
      </c>
      <c r="S94" s="49">
        <v>95309.5</v>
      </c>
      <c r="T94" s="39">
        <v>72.971670511062101</v>
      </c>
      <c r="U94" s="46">
        <f t="shared" si="6"/>
        <v>1991480.6524536125</v>
      </c>
      <c r="V94" s="66">
        <f t="shared" si="3"/>
        <v>-7.4897143991414783</v>
      </c>
    </row>
    <row r="95" spans="1:22" ht="15" x14ac:dyDescent="0.15">
      <c r="A95" s="19">
        <v>40238</v>
      </c>
      <c r="B95" s="49">
        <f t="shared" si="4"/>
        <v>1454303.8</v>
      </c>
      <c r="C95" s="54"/>
      <c r="D95" s="57" t="e">
        <f t="shared" si="5"/>
        <v>#N/A</v>
      </c>
      <c r="E95" s="49">
        <v>855126</v>
      </c>
      <c r="F95" s="49">
        <v>30185.8</v>
      </c>
      <c r="G95" s="49">
        <v>400073.1</v>
      </c>
      <c r="H95" s="49">
        <v>424675</v>
      </c>
      <c r="I95" s="49">
        <v>192</v>
      </c>
      <c r="J95" s="49">
        <v>599177.80000000005</v>
      </c>
      <c r="K95" s="49">
        <v>342364.8</v>
      </c>
      <c r="L95" s="49">
        <v>256813</v>
      </c>
      <c r="M95" s="49">
        <v>106608</v>
      </c>
      <c r="N95" s="49" t="s">
        <v>199</v>
      </c>
      <c r="O95" s="49" t="s">
        <v>199</v>
      </c>
      <c r="P95" s="49">
        <v>52313.7</v>
      </c>
      <c r="Q95" s="49" t="s">
        <v>199</v>
      </c>
      <c r="R95" s="49" t="s">
        <v>199</v>
      </c>
      <c r="S95" s="49">
        <v>97891.3</v>
      </c>
      <c r="T95" s="39">
        <v>73.489725492434204</v>
      </c>
      <c r="U95" s="46">
        <f t="shared" si="6"/>
        <v>1978921.2577065909</v>
      </c>
      <c r="V95" s="66">
        <f t="shared" si="3"/>
        <v>-6.1447276814244223</v>
      </c>
    </row>
    <row r="96" spans="1:22" ht="15" x14ac:dyDescent="0.15">
      <c r="A96" s="20">
        <v>40269</v>
      </c>
      <c r="B96" s="49">
        <f t="shared" si="4"/>
        <v>1456033.6</v>
      </c>
      <c r="C96" s="54"/>
      <c r="D96" s="57" t="e">
        <f t="shared" si="5"/>
        <v>#N/A</v>
      </c>
      <c r="E96" s="49">
        <v>852673.9</v>
      </c>
      <c r="F96" s="49">
        <v>29662</v>
      </c>
      <c r="G96" s="49">
        <v>401065.7</v>
      </c>
      <c r="H96" s="49">
        <v>421704</v>
      </c>
      <c r="I96" s="49">
        <v>242.2</v>
      </c>
      <c r="J96" s="49">
        <v>603359.69999999995</v>
      </c>
      <c r="K96" s="49">
        <v>344876.4</v>
      </c>
      <c r="L96" s="49">
        <v>258483.3</v>
      </c>
      <c r="M96" s="49">
        <v>106960</v>
      </c>
      <c r="N96" s="49" t="s">
        <v>199</v>
      </c>
      <c r="O96" s="49" t="s">
        <v>199</v>
      </c>
      <c r="P96" s="49">
        <v>51744.5</v>
      </c>
      <c r="Q96" s="49" t="s">
        <v>199</v>
      </c>
      <c r="R96" s="49" t="s">
        <v>199</v>
      </c>
      <c r="S96" s="49">
        <v>99778.8</v>
      </c>
      <c r="T96" s="39">
        <v>73.255564640853606</v>
      </c>
      <c r="U96" s="46">
        <f t="shared" si="6"/>
        <v>1987608.1866796375</v>
      </c>
      <c r="V96" s="66">
        <f t="shared" si="3"/>
        <v>-4.7047467709033786</v>
      </c>
    </row>
    <row r="97" spans="1:22" ht="15" x14ac:dyDescent="0.15">
      <c r="A97" s="21">
        <v>40299</v>
      </c>
      <c r="B97" s="49">
        <f t="shared" si="4"/>
        <v>1474774.6</v>
      </c>
      <c r="C97" s="54"/>
      <c r="D97" s="57" t="e">
        <f t="shared" si="5"/>
        <v>#N/A</v>
      </c>
      <c r="E97" s="49">
        <v>868238.7</v>
      </c>
      <c r="F97" s="49">
        <v>30641</v>
      </c>
      <c r="G97" s="49">
        <v>414299.5</v>
      </c>
      <c r="H97" s="49">
        <v>422822</v>
      </c>
      <c r="I97" s="49">
        <v>476.2</v>
      </c>
      <c r="J97" s="49">
        <v>606535.9</v>
      </c>
      <c r="K97" s="49">
        <v>347374.4</v>
      </c>
      <c r="L97" s="49">
        <v>259161.5</v>
      </c>
      <c r="M97" s="49">
        <v>107107.2</v>
      </c>
      <c r="N97" s="49" t="s">
        <v>199</v>
      </c>
      <c r="O97" s="49" t="s">
        <v>199</v>
      </c>
      <c r="P97" s="49">
        <v>51026.400000000001</v>
      </c>
      <c r="Q97" s="49" t="s">
        <v>199</v>
      </c>
      <c r="R97" s="49" t="s">
        <v>199</v>
      </c>
      <c r="S97" s="49">
        <v>101027.8</v>
      </c>
      <c r="T97" s="39">
        <v>72.793977652452099</v>
      </c>
      <c r="U97" s="46">
        <f t="shared" si="6"/>
        <v>2025956.8820942449</v>
      </c>
      <c r="V97" s="66">
        <f t="shared" ref="V97:V160" si="7">((U97/U85)-1)*100</f>
        <v>-2.2858968356370579</v>
      </c>
    </row>
    <row r="98" spans="1:22" ht="15" x14ac:dyDescent="0.15">
      <c r="A98" s="22">
        <v>40330</v>
      </c>
      <c r="B98" s="49">
        <f t="shared" si="4"/>
        <v>1487695.3</v>
      </c>
      <c r="C98" s="54"/>
      <c r="D98" s="57" t="e">
        <f t="shared" si="5"/>
        <v>#N/A</v>
      </c>
      <c r="E98" s="49">
        <v>873810.3</v>
      </c>
      <c r="F98" s="49">
        <v>30475.599999999999</v>
      </c>
      <c r="G98" s="49">
        <v>414685.8</v>
      </c>
      <c r="H98" s="49">
        <v>427956.6</v>
      </c>
      <c r="I98" s="49">
        <v>692.3</v>
      </c>
      <c r="J98" s="49">
        <v>613885</v>
      </c>
      <c r="K98" s="49">
        <v>348127.4</v>
      </c>
      <c r="L98" s="49">
        <v>265757.5</v>
      </c>
      <c r="M98" s="49">
        <v>106749.2</v>
      </c>
      <c r="N98" s="49" t="s">
        <v>199</v>
      </c>
      <c r="O98" s="49" t="s">
        <v>199</v>
      </c>
      <c r="P98" s="49">
        <v>54582.9</v>
      </c>
      <c r="Q98" s="49" t="s">
        <v>199</v>
      </c>
      <c r="R98" s="49" t="s">
        <v>199</v>
      </c>
      <c r="S98" s="49">
        <v>104425.4</v>
      </c>
      <c r="T98" s="39">
        <v>72.771183233271202</v>
      </c>
      <c r="U98" s="46">
        <f t="shared" si="6"/>
        <v>2044346.7233879212</v>
      </c>
      <c r="V98" s="66">
        <f t="shared" si="7"/>
        <v>-0.54800298438600903</v>
      </c>
    </row>
    <row r="99" spans="1:22" ht="15" x14ac:dyDescent="0.15">
      <c r="A99" s="23">
        <v>40360</v>
      </c>
      <c r="B99" s="49">
        <f t="shared" si="4"/>
        <v>1486925.2</v>
      </c>
      <c r="C99" s="54"/>
      <c r="D99" s="57" t="e">
        <f t="shared" si="5"/>
        <v>#N/A</v>
      </c>
      <c r="E99" s="49">
        <v>867464</v>
      </c>
      <c r="F99" s="49">
        <v>30086</v>
      </c>
      <c r="G99" s="49">
        <v>413952</v>
      </c>
      <c r="H99" s="49">
        <v>423118.7</v>
      </c>
      <c r="I99" s="49">
        <v>307.3</v>
      </c>
      <c r="J99" s="49">
        <v>619461.19999999995</v>
      </c>
      <c r="K99" s="49">
        <v>351704.5</v>
      </c>
      <c r="L99" s="49">
        <v>267756.59999999998</v>
      </c>
      <c r="M99" s="49">
        <v>106835.3</v>
      </c>
      <c r="N99" s="49" t="s">
        <v>199</v>
      </c>
      <c r="O99" s="49" t="s">
        <v>199</v>
      </c>
      <c r="P99" s="49">
        <v>54106.8</v>
      </c>
      <c r="Q99" s="49" t="s">
        <v>199</v>
      </c>
      <c r="R99" s="49" t="s">
        <v>199</v>
      </c>
      <c r="S99" s="49">
        <v>106814.5</v>
      </c>
      <c r="T99" s="39">
        <v>72.929190002589607</v>
      </c>
      <c r="U99" s="46">
        <f t="shared" si="6"/>
        <v>2038861.531229404</v>
      </c>
      <c r="V99" s="66">
        <f t="shared" si="7"/>
        <v>-0.78970303596436198</v>
      </c>
    </row>
    <row r="100" spans="1:22" ht="15" x14ac:dyDescent="0.15">
      <c r="A100" s="24">
        <v>40391</v>
      </c>
      <c r="B100" s="49">
        <f t="shared" si="4"/>
        <v>1507439.4</v>
      </c>
      <c r="C100" s="54"/>
      <c r="D100" s="57" t="e">
        <f t="shared" si="5"/>
        <v>#N/A</v>
      </c>
      <c r="E100" s="49">
        <v>882129.1</v>
      </c>
      <c r="F100" s="49">
        <v>29965.3</v>
      </c>
      <c r="G100" s="49">
        <v>424493</v>
      </c>
      <c r="H100" s="49">
        <v>427072.5</v>
      </c>
      <c r="I100" s="49">
        <v>598.29999999999995</v>
      </c>
      <c r="J100" s="49">
        <v>625310.30000000005</v>
      </c>
      <c r="K100" s="49">
        <v>353469.6</v>
      </c>
      <c r="L100" s="49">
        <v>271840.7</v>
      </c>
      <c r="M100" s="49">
        <v>108328.3</v>
      </c>
      <c r="N100" s="49" t="s">
        <v>199</v>
      </c>
      <c r="O100" s="49" t="s">
        <v>199</v>
      </c>
      <c r="P100" s="49">
        <v>54504.9</v>
      </c>
      <c r="Q100" s="49" t="s">
        <v>199</v>
      </c>
      <c r="R100" s="49" t="s">
        <v>199</v>
      </c>
      <c r="S100" s="49">
        <v>109007.4</v>
      </c>
      <c r="T100" s="39">
        <v>73.131749500305801</v>
      </c>
      <c r="U100" s="46">
        <f t="shared" si="6"/>
        <v>2061265.3331829517</v>
      </c>
      <c r="V100" s="66">
        <f t="shared" si="7"/>
        <v>1.5630630739521978</v>
      </c>
    </row>
    <row r="101" spans="1:22" ht="15" x14ac:dyDescent="0.15">
      <c r="A101" s="25">
        <v>40422</v>
      </c>
      <c r="B101" s="49">
        <f t="shared" si="4"/>
        <v>1533063.2</v>
      </c>
      <c r="C101" s="54"/>
      <c r="D101" s="57" t="e">
        <f t="shared" si="5"/>
        <v>#N/A</v>
      </c>
      <c r="E101" s="49">
        <v>902173.7</v>
      </c>
      <c r="F101" s="49">
        <v>30173</v>
      </c>
      <c r="G101" s="49">
        <v>432449.8</v>
      </c>
      <c r="H101" s="49">
        <v>439073.9</v>
      </c>
      <c r="I101" s="49">
        <v>477.1</v>
      </c>
      <c r="J101" s="49">
        <v>630889.5</v>
      </c>
      <c r="K101" s="49">
        <v>355930.6</v>
      </c>
      <c r="L101" s="49">
        <v>274958.90000000002</v>
      </c>
      <c r="M101" s="49">
        <v>109533.6</v>
      </c>
      <c r="N101" s="49" t="s">
        <v>199</v>
      </c>
      <c r="O101" s="49" t="s">
        <v>199</v>
      </c>
      <c r="P101" s="49">
        <v>54829.2</v>
      </c>
      <c r="Q101" s="49" t="s">
        <v>199</v>
      </c>
      <c r="R101" s="49" t="s">
        <v>199</v>
      </c>
      <c r="S101" s="49">
        <v>110596.1</v>
      </c>
      <c r="T101" s="39">
        <v>73.515110186521099</v>
      </c>
      <c r="U101" s="46">
        <f t="shared" si="6"/>
        <v>2085371.5598199363</v>
      </c>
      <c r="V101" s="66">
        <f t="shared" si="7"/>
        <v>2.047747476548345</v>
      </c>
    </row>
    <row r="102" spans="1:22" ht="15" x14ac:dyDescent="0.15">
      <c r="A102" s="26">
        <v>40452</v>
      </c>
      <c r="B102" s="49">
        <f t="shared" si="4"/>
        <v>1556523.6</v>
      </c>
      <c r="C102" s="54"/>
      <c r="D102" s="57" t="e">
        <f t="shared" si="5"/>
        <v>#N/A</v>
      </c>
      <c r="E102" s="49">
        <v>918094.2</v>
      </c>
      <c r="F102" s="49">
        <v>30885.7</v>
      </c>
      <c r="G102" s="49">
        <v>440593.6</v>
      </c>
      <c r="H102" s="49">
        <v>446389.9</v>
      </c>
      <c r="I102" s="49">
        <v>225</v>
      </c>
      <c r="J102" s="49">
        <v>638429.4</v>
      </c>
      <c r="K102" s="49">
        <v>358836.4</v>
      </c>
      <c r="L102" s="49">
        <v>279593.09999999998</v>
      </c>
      <c r="M102" s="49">
        <v>110363.2</v>
      </c>
      <c r="N102" s="49" t="s">
        <v>199</v>
      </c>
      <c r="O102" s="49" t="s">
        <v>199</v>
      </c>
      <c r="P102" s="49">
        <v>54883.6</v>
      </c>
      <c r="Q102" s="49" t="s">
        <v>199</v>
      </c>
      <c r="R102" s="49" t="s">
        <v>199</v>
      </c>
      <c r="S102" s="49">
        <v>114346.3</v>
      </c>
      <c r="T102" s="39">
        <v>73.968926350202807</v>
      </c>
      <c r="U102" s="46">
        <f t="shared" si="6"/>
        <v>2104293.8931284524</v>
      </c>
      <c r="V102" s="66">
        <f t="shared" si="7"/>
        <v>3.4756795896209391</v>
      </c>
    </row>
    <row r="103" spans="1:22" ht="15" x14ac:dyDescent="0.15">
      <c r="A103" s="27">
        <v>40483</v>
      </c>
      <c r="B103" s="49">
        <f t="shared" si="4"/>
        <v>1578721.2999999998</v>
      </c>
      <c r="C103" s="54"/>
      <c r="D103" s="57" t="e">
        <f t="shared" si="5"/>
        <v>#N/A</v>
      </c>
      <c r="E103" s="49">
        <v>927611.2</v>
      </c>
      <c r="F103" s="49">
        <v>31052.1</v>
      </c>
      <c r="G103" s="49">
        <v>442934.1</v>
      </c>
      <c r="H103" s="49">
        <v>453425.1</v>
      </c>
      <c r="I103" s="49">
        <v>199.9</v>
      </c>
      <c r="J103" s="49">
        <v>651110.1</v>
      </c>
      <c r="K103" s="49">
        <v>365127.4</v>
      </c>
      <c r="L103" s="49">
        <v>285982.7</v>
      </c>
      <c r="M103" s="49">
        <v>113340.7</v>
      </c>
      <c r="N103" s="49" t="s">
        <v>199</v>
      </c>
      <c r="O103" s="49" t="s">
        <v>199</v>
      </c>
      <c r="P103" s="49">
        <v>55324.9</v>
      </c>
      <c r="Q103" s="49" t="s">
        <v>199</v>
      </c>
      <c r="R103" s="49" t="s">
        <v>199</v>
      </c>
      <c r="S103" s="49">
        <v>117317.1</v>
      </c>
      <c r="T103" s="39">
        <v>74.561581248891898</v>
      </c>
      <c r="U103" s="46">
        <f t="shared" si="6"/>
        <v>2117338.8138458533</v>
      </c>
      <c r="V103" s="66">
        <f t="shared" si="7"/>
        <v>5.2363793927010294</v>
      </c>
    </row>
    <row r="104" spans="1:22" ht="15" x14ac:dyDescent="0.15">
      <c r="A104" s="28">
        <v>40513</v>
      </c>
      <c r="B104" s="49">
        <f t="shared" si="4"/>
        <v>1600435.1</v>
      </c>
      <c r="C104" s="54"/>
      <c r="D104" s="57" t="e">
        <f t="shared" si="5"/>
        <v>#N/A</v>
      </c>
      <c r="E104" s="49">
        <v>936101.4</v>
      </c>
      <c r="F104" s="49">
        <v>32110.9</v>
      </c>
      <c r="G104" s="49">
        <v>446716.9</v>
      </c>
      <c r="H104" s="49">
        <v>457026.5</v>
      </c>
      <c r="I104" s="49">
        <v>247.1</v>
      </c>
      <c r="J104" s="49">
        <v>664333.69999999995</v>
      </c>
      <c r="K104" s="49">
        <v>374315.4</v>
      </c>
      <c r="L104" s="49">
        <v>290018.2</v>
      </c>
      <c r="M104" s="49">
        <v>113381.4</v>
      </c>
      <c r="N104" s="49" t="s">
        <v>199</v>
      </c>
      <c r="O104" s="49" t="s">
        <v>199</v>
      </c>
      <c r="P104" s="49">
        <v>56943.8</v>
      </c>
      <c r="Q104" s="49" t="s">
        <v>199</v>
      </c>
      <c r="R104" s="49" t="s">
        <v>199</v>
      </c>
      <c r="S104" s="49">
        <v>119693</v>
      </c>
      <c r="T104" s="39">
        <v>74.930954450610002</v>
      </c>
      <c r="U104" s="46">
        <f t="shared" si="6"/>
        <v>2135879.7732316502</v>
      </c>
      <c r="V104" s="66">
        <f t="shared" si="7"/>
        <v>5.6124098078467854</v>
      </c>
    </row>
    <row r="105" spans="1:22" ht="15" x14ac:dyDescent="0.15">
      <c r="A105" s="16">
        <v>40544</v>
      </c>
      <c r="B105" s="49">
        <f t="shared" si="4"/>
        <v>1610930.5</v>
      </c>
      <c r="C105" s="54"/>
      <c r="D105" s="57" t="e">
        <f t="shared" si="5"/>
        <v>#N/A</v>
      </c>
      <c r="E105" s="49">
        <v>943504.3</v>
      </c>
      <c r="F105" s="49">
        <v>31536.3</v>
      </c>
      <c r="G105" s="49">
        <v>449871</v>
      </c>
      <c r="H105" s="49">
        <v>461641.4</v>
      </c>
      <c r="I105" s="49">
        <v>455.5</v>
      </c>
      <c r="J105" s="49">
        <v>667426.19999999995</v>
      </c>
      <c r="K105" s="49">
        <v>373602.4</v>
      </c>
      <c r="L105" s="49">
        <v>293823.8</v>
      </c>
      <c r="M105" s="49">
        <v>113240</v>
      </c>
      <c r="N105" s="49" t="s">
        <v>199</v>
      </c>
      <c r="O105" s="49" t="s">
        <v>199</v>
      </c>
      <c r="P105" s="49">
        <v>58059.199999999997</v>
      </c>
      <c r="Q105" s="49" t="s">
        <v>199</v>
      </c>
      <c r="R105" s="49" t="s">
        <v>199</v>
      </c>
      <c r="S105" s="49">
        <v>122524.5</v>
      </c>
      <c r="T105" s="39">
        <v>75.295991345633695</v>
      </c>
      <c r="U105" s="46">
        <f t="shared" si="6"/>
        <v>2139463.8296284489</v>
      </c>
      <c r="V105" s="66">
        <f t="shared" si="7"/>
        <v>7.1144086947156904</v>
      </c>
    </row>
    <row r="106" spans="1:22" ht="15" x14ac:dyDescent="0.15">
      <c r="A106" s="18">
        <v>40575</v>
      </c>
      <c r="B106" s="49">
        <f t="shared" si="4"/>
        <v>1632222.4</v>
      </c>
      <c r="C106" s="54"/>
      <c r="D106" s="57" t="e">
        <f t="shared" si="5"/>
        <v>#N/A</v>
      </c>
      <c r="E106" s="49">
        <v>958070.5</v>
      </c>
      <c r="F106" s="49">
        <v>31794.7</v>
      </c>
      <c r="G106" s="49">
        <v>462219.1</v>
      </c>
      <c r="H106" s="49">
        <v>463706</v>
      </c>
      <c r="I106" s="49">
        <v>350.7</v>
      </c>
      <c r="J106" s="49">
        <v>674151.9</v>
      </c>
      <c r="K106" s="49">
        <v>375687.2</v>
      </c>
      <c r="L106" s="49">
        <v>298464.7</v>
      </c>
      <c r="M106" s="49">
        <v>113140.3</v>
      </c>
      <c r="N106" s="49">
        <v>55270.1</v>
      </c>
      <c r="O106" s="49">
        <v>42880.6</v>
      </c>
      <c r="P106" s="49">
        <v>58414.5</v>
      </c>
      <c r="Q106" s="49">
        <v>54575.7</v>
      </c>
      <c r="R106" s="49">
        <v>3838.8</v>
      </c>
      <c r="S106" s="49">
        <v>28759.200000000001</v>
      </c>
      <c r="T106" s="39">
        <v>75.578460244005001</v>
      </c>
      <c r="U106" s="46">
        <f t="shared" si="6"/>
        <v>2159639.6575563611</v>
      </c>
      <c r="V106" s="66">
        <f t="shared" si="7"/>
        <v>8.4439185937140504</v>
      </c>
    </row>
    <row r="107" spans="1:22" ht="15" x14ac:dyDescent="0.15">
      <c r="A107" s="19">
        <v>40603</v>
      </c>
      <c r="B107" s="49">
        <f t="shared" si="4"/>
        <v>1657639.9</v>
      </c>
      <c r="C107" s="54"/>
      <c r="D107" s="57" t="e">
        <f t="shared" si="5"/>
        <v>#N/A</v>
      </c>
      <c r="E107" s="49">
        <v>973477</v>
      </c>
      <c r="F107" s="49">
        <v>32828.9</v>
      </c>
      <c r="G107" s="49">
        <v>461403.1</v>
      </c>
      <c r="H107" s="49">
        <v>478891.8</v>
      </c>
      <c r="I107" s="49">
        <v>353.1</v>
      </c>
      <c r="J107" s="49">
        <v>684162.9</v>
      </c>
      <c r="K107" s="49">
        <v>379855.3</v>
      </c>
      <c r="L107" s="49">
        <v>304307.5</v>
      </c>
      <c r="M107" s="49">
        <v>112610.9</v>
      </c>
      <c r="N107" s="49">
        <v>57643.5</v>
      </c>
      <c r="O107" s="49">
        <v>45666.3</v>
      </c>
      <c r="P107" s="49">
        <v>59115.6</v>
      </c>
      <c r="Q107" s="49">
        <v>55204.1</v>
      </c>
      <c r="R107" s="49">
        <v>3911.4</v>
      </c>
      <c r="S107" s="49">
        <v>29271.3</v>
      </c>
      <c r="T107" s="39">
        <v>75.723450928541396</v>
      </c>
      <c r="U107" s="46">
        <f t="shared" si="6"/>
        <v>2189070.7299701376</v>
      </c>
      <c r="V107" s="66">
        <f t="shared" si="7"/>
        <v>10.619395362253714</v>
      </c>
    </row>
    <row r="108" spans="1:22" ht="15" x14ac:dyDescent="0.15">
      <c r="A108" s="20">
        <v>40634</v>
      </c>
      <c r="B108" s="49">
        <f t="shared" si="4"/>
        <v>1660608.5</v>
      </c>
      <c r="C108" s="54"/>
      <c r="D108" s="57" t="e">
        <f t="shared" si="5"/>
        <v>#N/A</v>
      </c>
      <c r="E108" s="49">
        <v>966756.8</v>
      </c>
      <c r="F108" s="49">
        <v>31996.6</v>
      </c>
      <c r="G108" s="49">
        <v>453653</v>
      </c>
      <c r="H108" s="49">
        <v>480655.8</v>
      </c>
      <c r="I108" s="49">
        <v>451.4</v>
      </c>
      <c r="J108" s="49">
        <v>693851.7</v>
      </c>
      <c r="K108" s="49">
        <v>382425</v>
      </c>
      <c r="L108" s="49">
        <v>311426.7</v>
      </c>
      <c r="M108" s="49">
        <v>114330</v>
      </c>
      <c r="N108" s="49">
        <v>60162.7</v>
      </c>
      <c r="O108" s="49">
        <v>48004.1</v>
      </c>
      <c r="P108" s="49">
        <v>59277.9</v>
      </c>
      <c r="Q108" s="49">
        <v>55514.3</v>
      </c>
      <c r="R108" s="49">
        <v>3763.6</v>
      </c>
      <c r="S108" s="49">
        <v>29651.9</v>
      </c>
      <c r="T108" s="39">
        <v>75.717440951980294</v>
      </c>
      <c r="U108" s="46">
        <f t="shared" si="6"/>
        <v>2193165.1137723359</v>
      </c>
      <c r="V108" s="66">
        <f t="shared" si="7"/>
        <v>10.341923950116527</v>
      </c>
    </row>
    <row r="109" spans="1:22" ht="15" x14ac:dyDescent="0.15">
      <c r="A109" s="21">
        <v>40664</v>
      </c>
      <c r="B109" s="49">
        <f t="shared" si="4"/>
        <v>1674603.1</v>
      </c>
      <c r="C109" s="54"/>
      <c r="D109" s="57" t="e">
        <f t="shared" si="5"/>
        <v>#N/A</v>
      </c>
      <c r="E109" s="49">
        <v>974775.1</v>
      </c>
      <c r="F109" s="49">
        <v>32369.7</v>
      </c>
      <c r="G109" s="49">
        <v>459467.8</v>
      </c>
      <c r="H109" s="49">
        <v>482550</v>
      </c>
      <c r="I109" s="49">
        <v>387.7</v>
      </c>
      <c r="J109" s="49">
        <v>699828</v>
      </c>
      <c r="K109" s="49">
        <v>384037.8</v>
      </c>
      <c r="L109" s="49">
        <v>315790.3</v>
      </c>
      <c r="M109" s="49">
        <v>115424.4</v>
      </c>
      <c r="N109" s="49">
        <v>62340.4</v>
      </c>
      <c r="O109" s="49">
        <v>50076.6</v>
      </c>
      <c r="P109" s="49">
        <v>58030.8</v>
      </c>
      <c r="Q109" s="49">
        <v>54307.8</v>
      </c>
      <c r="R109" s="49">
        <v>3723</v>
      </c>
      <c r="S109" s="49">
        <v>29918</v>
      </c>
      <c r="T109" s="39">
        <v>75.159264378868897</v>
      </c>
      <c r="U109" s="46">
        <f t="shared" si="6"/>
        <v>2228072.7650001007</v>
      </c>
      <c r="V109" s="66">
        <f t="shared" si="7"/>
        <v>9.976317101918152</v>
      </c>
    </row>
    <row r="110" spans="1:22" ht="15" x14ac:dyDescent="0.15">
      <c r="A110" s="22">
        <v>40695</v>
      </c>
      <c r="B110" s="49">
        <f t="shared" si="4"/>
        <v>1686504.2</v>
      </c>
      <c r="C110" s="54"/>
      <c r="D110" s="57" t="e">
        <f t="shared" si="5"/>
        <v>#N/A</v>
      </c>
      <c r="E110" s="49">
        <v>977725.7</v>
      </c>
      <c r="F110" s="49">
        <v>33667.4</v>
      </c>
      <c r="G110" s="49">
        <v>452325.9</v>
      </c>
      <c r="H110" s="49">
        <v>491276.7</v>
      </c>
      <c r="I110" s="49">
        <v>455.6</v>
      </c>
      <c r="J110" s="49">
        <v>708778.5</v>
      </c>
      <c r="K110" s="49">
        <v>386281</v>
      </c>
      <c r="L110" s="49">
        <v>322497.5</v>
      </c>
      <c r="M110" s="49">
        <v>116411.8</v>
      </c>
      <c r="N110" s="49">
        <v>65093.8</v>
      </c>
      <c r="O110" s="49">
        <v>51562.1</v>
      </c>
      <c r="P110" s="49">
        <v>58652.6</v>
      </c>
      <c r="Q110" s="49">
        <v>54966.3</v>
      </c>
      <c r="R110" s="49">
        <v>3686.3</v>
      </c>
      <c r="S110" s="49">
        <v>30777.1</v>
      </c>
      <c r="T110" s="39">
        <v>75.155508143518205</v>
      </c>
      <c r="U110" s="46">
        <f t="shared" si="6"/>
        <v>2244019.4227406774</v>
      </c>
      <c r="V110" s="66">
        <f t="shared" si="7"/>
        <v>9.7670662744456358</v>
      </c>
    </row>
    <row r="111" spans="1:22" ht="15" x14ac:dyDescent="0.15">
      <c r="A111" s="23">
        <v>40725</v>
      </c>
      <c r="B111" s="49">
        <f t="shared" si="4"/>
        <v>1709600.7999999998</v>
      </c>
      <c r="C111" s="54"/>
      <c r="D111" s="57" t="e">
        <f t="shared" si="5"/>
        <v>#N/A</v>
      </c>
      <c r="E111" s="49">
        <v>993470.6</v>
      </c>
      <c r="F111" s="49">
        <v>33425.9</v>
      </c>
      <c r="G111" s="49">
        <v>462176.8</v>
      </c>
      <c r="H111" s="49">
        <v>497532.3</v>
      </c>
      <c r="I111" s="49">
        <v>335.5</v>
      </c>
      <c r="J111" s="49">
        <v>716130.2</v>
      </c>
      <c r="K111" s="49">
        <v>388216.8</v>
      </c>
      <c r="L111" s="49">
        <v>327913.40000000002</v>
      </c>
      <c r="M111" s="49">
        <v>117302.1</v>
      </c>
      <c r="N111" s="49">
        <v>67791.7</v>
      </c>
      <c r="O111" s="49">
        <v>50891.7</v>
      </c>
      <c r="P111" s="49">
        <v>56899</v>
      </c>
      <c r="Q111" s="49">
        <v>55124.800000000003</v>
      </c>
      <c r="R111" s="49">
        <v>1774.2</v>
      </c>
      <c r="S111" s="49">
        <v>35028.9</v>
      </c>
      <c r="T111" s="39">
        <v>75.516106737183705</v>
      </c>
      <c r="U111" s="46">
        <f t="shared" si="6"/>
        <v>2263888.9554381673</v>
      </c>
      <c r="V111" s="66">
        <f t="shared" si="7"/>
        <v>11.036915492396137</v>
      </c>
    </row>
    <row r="112" spans="1:22" ht="15" x14ac:dyDescent="0.15">
      <c r="A112" s="24">
        <v>40756</v>
      </c>
      <c r="B112" s="49">
        <f t="shared" si="4"/>
        <v>1729282.2</v>
      </c>
      <c r="C112" s="54"/>
      <c r="D112" s="57" t="e">
        <f t="shared" si="5"/>
        <v>#N/A</v>
      </c>
      <c r="E112" s="49">
        <v>1003596.6</v>
      </c>
      <c r="F112" s="49">
        <v>32622.6</v>
      </c>
      <c r="G112" s="49">
        <v>473104.9</v>
      </c>
      <c r="H112" s="49">
        <v>497821</v>
      </c>
      <c r="I112" s="49">
        <v>48.1</v>
      </c>
      <c r="J112" s="49">
        <v>725685.6</v>
      </c>
      <c r="K112" s="49">
        <v>390751</v>
      </c>
      <c r="L112" s="49">
        <v>334934.59999999998</v>
      </c>
      <c r="M112" s="49">
        <v>118731.6</v>
      </c>
      <c r="N112" s="49">
        <v>70585</v>
      </c>
      <c r="O112" s="49">
        <v>52838.7</v>
      </c>
      <c r="P112" s="49">
        <v>57247.7</v>
      </c>
      <c r="Q112" s="49">
        <v>55544.5</v>
      </c>
      <c r="R112" s="49">
        <v>1703.2</v>
      </c>
      <c r="S112" s="49">
        <v>35531.599999999999</v>
      </c>
      <c r="T112" s="39">
        <v>75.635555021335406</v>
      </c>
      <c r="U112" s="46">
        <f t="shared" si="6"/>
        <v>2286335.0437663887</v>
      </c>
      <c r="V112" s="66">
        <f t="shared" si="7"/>
        <v>10.919007221447341</v>
      </c>
    </row>
    <row r="113" spans="1:22" ht="15" x14ac:dyDescent="0.15">
      <c r="A113" s="25">
        <v>40787</v>
      </c>
      <c r="B113" s="49">
        <f t="shared" si="4"/>
        <v>1775384.5</v>
      </c>
      <c r="C113" s="54"/>
      <c r="D113" s="57" t="e">
        <f t="shared" si="5"/>
        <v>#N/A</v>
      </c>
      <c r="E113" s="49">
        <v>1038464.3</v>
      </c>
      <c r="F113" s="49">
        <v>33734.400000000001</v>
      </c>
      <c r="G113" s="49">
        <v>489382.9</v>
      </c>
      <c r="H113" s="49">
        <v>515271.3</v>
      </c>
      <c r="I113" s="49">
        <v>75.8</v>
      </c>
      <c r="J113" s="49">
        <v>736920.2</v>
      </c>
      <c r="K113" s="49">
        <v>394386</v>
      </c>
      <c r="L113" s="49">
        <v>342534.3</v>
      </c>
      <c r="M113" s="49">
        <v>119323.2</v>
      </c>
      <c r="N113" s="49">
        <v>73361.899999999994</v>
      </c>
      <c r="O113" s="49">
        <v>54937.1</v>
      </c>
      <c r="P113" s="49">
        <v>59423.3</v>
      </c>
      <c r="Q113" s="49">
        <v>57800.800000000003</v>
      </c>
      <c r="R113" s="49">
        <v>1622.4</v>
      </c>
      <c r="S113" s="49">
        <v>35488.699999999997</v>
      </c>
      <c r="T113" s="39">
        <v>75.821113047659097</v>
      </c>
      <c r="U113" s="46">
        <f t="shared" si="6"/>
        <v>2341543.7054901072</v>
      </c>
      <c r="V113" s="66">
        <f t="shared" si="7"/>
        <v>12.284244717152015</v>
      </c>
    </row>
    <row r="114" spans="1:22" ht="15" x14ac:dyDescent="0.15">
      <c r="A114" s="26">
        <v>40817</v>
      </c>
      <c r="B114" s="49">
        <f t="shared" si="4"/>
        <v>1777719.4</v>
      </c>
      <c r="C114" s="54"/>
      <c r="D114" s="57" t="e">
        <f t="shared" si="5"/>
        <v>#N/A</v>
      </c>
      <c r="E114" s="49">
        <v>1031402.2</v>
      </c>
      <c r="F114" s="49">
        <v>35040.300000000003</v>
      </c>
      <c r="G114" s="49">
        <v>481674.3</v>
      </c>
      <c r="H114" s="49">
        <v>514645.5</v>
      </c>
      <c r="I114" s="49">
        <v>42.1</v>
      </c>
      <c r="J114" s="49">
        <v>746317.2</v>
      </c>
      <c r="K114" s="49">
        <v>397768.1</v>
      </c>
      <c r="L114" s="49">
        <v>348549</v>
      </c>
      <c r="M114" s="49">
        <v>120920.6</v>
      </c>
      <c r="N114" s="49">
        <v>75680</v>
      </c>
      <c r="O114" s="49">
        <v>56571.9</v>
      </c>
      <c r="P114" s="49">
        <v>59533.5</v>
      </c>
      <c r="Q114" s="49">
        <v>57864.6</v>
      </c>
      <c r="R114" s="49">
        <v>1668.9</v>
      </c>
      <c r="S114" s="49">
        <v>35843</v>
      </c>
      <c r="T114" s="39">
        <v>76.332712302421996</v>
      </c>
      <c r="U114" s="46">
        <f t="shared" si="6"/>
        <v>2328908.9911503037</v>
      </c>
      <c r="V114" s="66">
        <f t="shared" si="7"/>
        <v>10.67413153435124</v>
      </c>
    </row>
    <row r="115" spans="1:22" ht="15" x14ac:dyDescent="0.15">
      <c r="A115" s="27">
        <v>40848</v>
      </c>
      <c r="B115" s="49">
        <f t="shared" si="4"/>
        <v>1817722.6</v>
      </c>
      <c r="C115" s="54"/>
      <c r="D115" s="57" t="e">
        <f t="shared" si="5"/>
        <v>#N/A</v>
      </c>
      <c r="E115" s="49">
        <v>1054993</v>
      </c>
      <c r="F115" s="49">
        <v>37420.5</v>
      </c>
      <c r="G115" s="49">
        <v>494905.7</v>
      </c>
      <c r="H115" s="49">
        <v>522641.4</v>
      </c>
      <c r="I115" s="49">
        <v>25.4</v>
      </c>
      <c r="J115" s="49">
        <v>762729.6</v>
      </c>
      <c r="K115" s="49">
        <v>401381.5</v>
      </c>
      <c r="L115" s="49">
        <v>361348</v>
      </c>
      <c r="M115" s="49">
        <v>125858.4</v>
      </c>
      <c r="N115" s="49">
        <v>77998.2</v>
      </c>
      <c r="O115" s="49">
        <v>60404</v>
      </c>
      <c r="P115" s="49">
        <v>60276.6</v>
      </c>
      <c r="Q115" s="49">
        <v>58793.1</v>
      </c>
      <c r="R115" s="49">
        <v>1483.5</v>
      </c>
      <c r="S115" s="49">
        <v>36810.800000000003</v>
      </c>
      <c r="T115" s="39">
        <v>77.158332832501898</v>
      </c>
      <c r="U115" s="46">
        <f t="shared" si="6"/>
        <v>2355834.4682563036</v>
      </c>
      <c r="V115" s="66">
        <f t="shared" si="7"/>
        <v>11.263934371337371</v>
      </c>
    </row>
    <row r="116" spans="1:22" ht="15" x14ac:dyDescent="0.15">
      <c r="A116" s="28">
        <v>40878</v>
      </c>
      <c r="B116" s="49">
        <f t="shared" si="4"/>
        <v>1857914.1</v>
      </c>
      <c r="C116" s="54"/>
      <c r="D116" s="57" t="e">
        <f t="shared" si="5"/>
        <v>#N/A</v>
      </c>
      <c r="E116" s="49">
        <v>1086220.7</v>
      </c>
      <c r="F116" s="49">
        <v>39368.300000000003</v>
      </c>
      <c r="G116" s="49">
        <v>502847.2</v>
      </c>
      <c r="H116" s="49">
        <v>543998.30000000005</v>
      </c>
      <c r="I116" s="49">
        <v>6.8</v>
      </c>
      <c r="J116" s="49">
        <v>771693.4</v>
      </c>
      <c r="K116" s="49">
        <v>405126.7</v>
      </c>
      <c r="L116" s="49">
        <v>366566.7</v>
      </c>
      <c r="M116" s="49">
        <v>125459.6</v>
      </c>
      <c r="N116" s="49">
        <v>79188.600000000006</v>
      </c>
      <c r="O116" s="49">
        <v>62825.8</v>
      </c>
      <c r="P116" s="49">
        <v>61621</v>
      </c>
      <c r="Q116" s="49">
        <v>60127.8</v>
      </c>
      <c r="R116" s="49">
        <v>1493.3</v>
      </c>
      <c r="S116" s="49">
        <v>37471.699999999997</v>
      </c>
      <c r="T116" s="39">
        <v>77.792385359697107</v>
      </c>
      <c r="U116" s="46">
        <f t="shared" si="6"/>
        <v>2388298.1495031435</v>
      </c>
      <c r="V116" s="66">
        <f t="shared" si="7"/>
        <v>11.818004900602475</v>
      </c>
    </row>
    <row r="117" spans="1:22" ht="15" x14ac:dyDescent="0.15">
      <c r="A117" s="16">
        <v>40909</v>
      </c>
      <c r="B117" s="49">
        <f t="shared" si="4"/>
        <v>1847266.3</v>
      </c>
      <c r="C117" s="54"/>
      <c r="D117" s="57" t="e">
        <f t="shared" si="5"/>
        <v>#N/A</v>
      </c>
      <c r="E117" s="49">
        <v>1068513.5</v>
      </c>
      <c r="F117" s="49">
        <v>39018.699999999997</v>
      </c>
      <c r="G117" s="49">
        <v>492191</v>
      </c>
      <c r="H117" s="49">
        <v>537291.69999999995</v>
      </c>
      <c r="I117" s="49">
        <v>12.2</v>
      </c>
      <c r="J117" s="49">
        <v>778752.8</v>
      </c>
      <c r="K117" s="49">
        <v>409514.1</v>
      </c>
      <c r="L117" s="49">
        <v>369238.7</v>
      </c>
      <c r="M117" s="49">
        <v>125482.3</v>
      </c>
      <c r="N117" s="49">
        <v>80397.8</v>
      </c>
      <c r="O117" s="49">
        <v>64177.1</v>
      </c>
      <c r="P117" s="49">
        <v>62097.4</v>
      </c>
      <c r="Q117" s="49">
        <v>60615.7</v>
      </c>
      <c r="R117" s="49">
        <v>1481.7</v>
      </c>
      <c r="S117" s="49">
        <v>37084.1</v>
      </c>
      <c r="T117" s="39">
        <v>78.343049462107103</v>
      </c>
      <c r="U117" s="46">
        <f t="shared" si="6"/>
        <v>2357919.8316673697</v>
      </c>
      <c r="V117" s="66">
        <f t="shared" si="7"/>
        <v>10.210782674314212</v>
      </c>
    </row>
    <row r="118" spans="1:22" ht="15" x14ac:dyDescent="0.15">
      <c r="A118" s="18">
        <v>40940</v>
      </c>
      <c r="B118" s="49">
        <f t="shared" si="4"/>
        <v>1850307.8</v>
      </c>
      <c r="C118" s="54"/>
      <c r="D118" s="57" t="e">
        <f t="shared" si="5"/>
        <v>#N/A</v>
      </c>
      <c r="E118" s="49">
        <v>1064624</v>
      </c>
      <c r="F118" s="49">
        <v>38378.800000000003</v>
      </c>
      <c r="G118" s="49">
        <v>483786.2</v>
      </c>
      <c r="H118" s="49">
        <v>542458.80000000005</v>
      </c>
      <c r="I118" s="49">
        <v>0.2</v>
      </c>
      <c r="J118" s="49">
        <v>785683.8</v>
      </c>
      <c r="K118" s="49">
        <v>411931.1</v>
      </c>
      <c r="L118" s="49">
        <v>373752.7</v>
      </c>
      <c r="M118" s="49">
        <v>125364.8</v>
      </c>
      <c r="N118" s="49">
        <v>82777.7</v>
      </c>
      <c r="O118" s="49">
        <v>66281.8</v>
      </c>
      <c r="P118" s="49">
        <v>62104.6</v>
      </c>
      <c r="Q118" s="49">
        <v>60598.400000000001</v>
      </c>
      <c r="R118" s="49">
        <v>1506.2</v>
      </c>
      <c r="S118" s="49">
        <v>37223.699999999997</v>
      </c>
      <c r="T118" s="39">
        <v>78.502313840976001</v>
      </c>
      <c r="U118" s="46">
        <f t="shared" si="6"/>
        <v>2357010.5255091111</v>
      </c>
      <c r="V118" s="66">
        <f t="shared" si="7"/>
        <v>9.1390648093615745</v>
      </c>
    </row>
    <row r="119" spans="1:22" ht="15" x14ac:dyDescent="0.15">
      <c r="A119" s="19">
        <v>40969</v>
      </c>
      <c r="B119" s="49">
        <f t="shared" si="4"/>
        <v>1874789.7999999998</v>
      </c>
      <c r="C119" s="54"/>
      <c r="D119" s="57" t="e">
        <f t="shared" si="5"/>
        <v>#N/A</v>
      </c>
      <c r="E119" s="49">
        <v>1078366.7</v>
      </c>
      <c r="F119" s="49">
        <v>39565</v>
      </c>
      <c r="G119" s="49">
        <v>493333.4</v>
      </c>
      <c r="H119" s="49">
        <v>545467.80000000005</v>
      </c>
      <c r="I119" s="49">
        <v>0.5</v>
      </c>
      <c r="J119" s="49">
        <v>796423.1</v>
      </c>
      <c r="K119" s="49">
        <v>417087.7</v>
      </c>
      <c r="L119" s="49">
        <v>379335.4</v>
      </c>
      <c r="M119" s="49">
        <v>125017.8</v>
      </c>
      <c r="N119" s="49">
        <v>85902.7</v>
      </c>
      <c r="O119" s="49">
        <v>68849.399999999994</v>
      </c>
      <c r="P119" s="49">
        <v>62056.6</v>
      </c>
      <c r="Q119" s="49">
        <v>60520.5</v>
      </c>
      <c r="R119" s="49">
        <v>1536.1</v>
      </c>
      <c r="S119" s="49">
        <v>37508.9</v>
      </c>
      <c r="T119" s="39">
        <v>78.547388665184201</v>
      </c>
      <c r="U119" s="46">
        <f t="shared" si="6"/>
        <v>2386826.3883239604</v>
      </c>
      <c r="V119" s="66">
        <f t="shared" si="7"/>
        <v>9.0337719858197829</v>
      </c>
    </row>
    <row r="120" spans="1:22" ht="15" x14ac:dyDescent="0.15">
      <c r="A120" s="20">
        <v>41000</v>
      </c>
      <c r="B120" s="49">
        <f t="shared" si="4"/>
        <v>1871920.9</v>
      </c>
      <c r="C120" s="54"/>
      <c r="D120" s="57" t="e">
        <f t="shared" si="5"/>
        <v>#N/A</v>
      </c>
      <c r="E120" s="49">
        <v>1079495.8</v>
      </c>
      <c r="F120" s="49">
        <v>38907.199999999997</v>
      </c>
      <c r="G120" s="49">
        <v>493393.7</v>
      </c>
      <c r="H120" s="49">
        <v>547194.6</v>
      </c>
      <c r="I120" s="49">
        <v>0.2</v>
      </c>
      <c r="J120" s="49">
        <v>792425.1</v>
      </c>
      <c r="K120" s="49">
        <v>418093.2</v>
      </c>
      <c r="L120" s="49">
        <v>374331.9</v>
      </c>
      <c r="M120" s="49">
        <v>116523.9</v>
      </c>
      <c r="N120" s="49">
        <v>87546.4</v>
      </c>
      <c r="O120" s="49">
        <v>70996.600000000006</v>
      </c>
      <c r="P120" s="49">
        <v>61969.7</v>
      </c>
      <c r="Q120" s="49">
        <v>60393.3</v>
      </c>
      <c r="R120" s="49">
        <v>1576.3</v>
      </c>
      <c r="S120" s="49">
        <v>37295.4</v>
      </c>
      <c r="T120" s="39">
        <v>78.300979626179497</v>
      </c>
      <c r="U120" s="46">
        <f t="shared" si="6"/>
        <v>2390673.6658172454</v>
      </c>
      <c r="V120" s="66">
        <f t="shared" si="7"/>
        <v>9.0056398765702816</v>
      </c>
    </row>
    <row r="121" spans="1:22" ht="15" x14ac:dyDescent="0.15">
      <c r="A121" s="21">
        <v>41030</v>
      </c>
      <c r="B121" s="49">
        <f t="shared" si="4"/>
        <v>1920815.7999999998</v>
      </c>
      <c r="C121" s="54"/>
      <c r="D121" s="57" t="e">
        <f t="shared" si="5"/>
        <v>#N/A</v>
      </c>
      <c r="E121" s="49">
        <v>1119948.7</v>
      </c>
      <c r="F121" s="49">
        <v>40269</v>
      </c>
      <c r="G121" s="49">
        <v>523202.9</v>
      </c>
      <c r="H121" s="49">
        <v>556476.6</v>
      </c>
      <c r="I121" s="49">
        <v>0.2</v>
      </c>
      <c r="J121" s="49">
        <v>800867.1</v>
      </c>
      <c r="K121" s="49">
        <v>421820.7</v>
      </c>
      <c r="L121" s="49">
        <v>379046.40000000002</v>
      </c>
      <c r="M121" s="49">
        <v>117215.7</v>
      </c>
      <c r="N121" s="49">
        <v>90131.8</v>
      </c>
      <c r="O121" s="49">
        <v>72303.3</v>
      </c>
      <c r="P121" s="49">
        <v>62136.800000000003</v>
      </c>
      <c r="Q121" s="49">
        <v>60443.3</v>
      </c>
      <c r="R121" s="49">
        <v>1693.5</v>
      </c>
      <c r="S121" s="49">
        <v>37258.800000000003</v>
      </c>
      <c r="T121" s="39">
        <v>78.053819340104596</v>
      </c>
      <c r="U121" s="46">
        <f t="shared" si="6"/>
        <v>2460886.3681998858</v>
      </c>
      <c r="V121" s="66">
        <f t="shared" si="7"/>
        <v>10.449102329913117</v>
      </c>
    </row>
    <row r="122" spans="1:22" ht="15" x14ac:dyDescent="0.15">
      <c r="A122" s="22">
        <v>41061</v>
      </c>
      <c r="B122" s="49">
        <f t="shared" si="4"/>
        <v>1932158.1</v>
      </c>
      <c r="C122" s="54"/>
      <c r="D122" s="57" t="e">
        <f t="shared" si="5"/>
        <v>#N/A</v>
      </c>
      <c r="E122" s="49">
        <v>1121502.1000000001</v>
      </c>
      <c r="F122" s="49">
        <v>41818.6</v>
      </c>
      <c r="G122" s="49">
        <v>523257.8</v>
      </c>
      <c r="H122" s="49">
        <v>556425.4</v>
      </c>
      <c r="I122" s="49">
        <v>0.3</v>
      </c>
      <c r="J122" s="49">
        <v>810656</v>
      </c>
      <c r="K122" s="49">
        <v>424736.9</v>
      </c>
      <c r="L122" s="49">
        <v>385919.2</v>
      </c>
      <c r="M122" s="49">
        <v>118348.3</v>
      </c>
      <c r="N122" s="49">
        <v>92591.2</v>
      </c>
      <c r="O122" s="49">
        <v>74989.8</v>
      </c>
      <c r="P122" s="49">
        <v>62393</v>
      </c>
      <c r="Q122" s="49">
        <v>60613.8</v>
      </c>
      <c r="R122" s="49">
        <v>1779.2</v>
      </c>
      <c r="S122" s="49">
        <v>37596.9</v>
      </c>
      <c r="T122" s="39">
        <v>78.413666686699898</v>
      </c>
      <c r="U122" s="46">
        <f t="shared" si="6"/>
        <v>2464057.8379275333</v>
      </c>
      <c r="V122" s="66">
        <f t="shared" si="7"/>
        <v>9.8055486043038478</v>
      </c>
    </row>
    <row r="123" spans="1:22" ht="15" x14ac:dyDescent="0.15">
      <c r="A123" s="23">
        <v>41091</v>
      </c>
      <c r="B123" s="49">
        <f t="shared" si="4"/>
        <v>1944397.0999999999</v>
      </c>
      <c r="C123" s="54"/>
      <c r="D123" s="57" t="e">
        <f t="shared" si="5"/>
        <v>#N/A</v>
      </c>
      <c r="E123" s="49">
        <v>1123731.3999999999</v>
      </c>
      <c r="F123" s="49">
        <v>41407.300000000003</v>
      </c>
      <c r="G123" s="49">
        <v>530996.1</v>
      </c>
      <c r="H123" s="49">
        <v>551328.1</v>
      </c>
      <c r="I123" s="49">
        <v>-0.1</v>
      </c>
      <c r="J123" s="49">
        <v>820665.7</v>
      </c>
      <c r="K123" s="49">
        <v>427756.5</v>
      </c>
      <c r="L123" s="49">
        <v>392909.1</v>
      </c>
      <c r="M123" s="49">
        <v>120581.2</v>
      </c>
      <c r="N123" s="49">
        <v>93966.1</v>
      </c>
      <c r="O123" s="49">
        <v>77606.7</v>
      </c>
      <c r="P123" s="49">
        <v>62241</v>
      </c>
      <c r="Q123" s="49">
        <v>60327.199999999997</v>
      </c>
      <c r="R123" s="49">
        <v>1913.8</v>
      </c>
      <c r="S123" s="49">
        <v>38514</v>
      </c>
      <c r="T123" s="39">
        <v>78.853897469799904</v>
      </c>
      <c r="U123" s="46">
        <f t="shared" si="6"/>
        <v>2465822.4417438344</v>
      </c>
      <c r="V123" s="66">
        <f t="shared" si="7"/>
        <v>8.9197610960818352</v>
      </c>
    </row>
    <row r="124" spans="1:22" ht="15" x14ac:dyDescent="0.15">
      <c r="A124" s="24">
        <v>41122</v>
      </c>
      <c r="B124" s="49">
        <f t="shared" si="4"/>
        <v>1954721.8</v>
      </c>
      <c r="C124" s="54"/>
      <c r="D124" s="57" t="e">
        <f t="shared" si="5"/>
        <v>#N/A</v>
      </c>
      <c r="E124" s="49">
        <v>1122464.3</v>
      </c>
      <c r="F124" s="49">
        <v>41859.1</v>
      </c>
      <c r="G124" s="49">
        <v>526614.80000000005</v>
      </c>
      <c r="H124" s="49">
        <v>553990.19999999995</v>
      </c>
      <c r="I124" s="49">
        <v>0.1</v>
      </c>
      <c r="J124" s="49">
        <v>832257.5</v>
      </c>
      <c r="K124" s="49">
        <v>430516.3</v>
      </c>
      <c r="L124" s="49">
        <v>401741.2</v>
      </c>
      <c r="M124" s="49">
        <v>122343</v>
      </c>
      <c r="N124" s="49">
        <v>96033.1</v>
      </c>
      <c r="O124" s="49">
        <v>81562.3</v>
      </c>
      <c r="P124" s="49">
        <v>63183.1</v>
      </c>
      <c r="Q124" s="49">
        <v>61123.9</v>
      </c>
      <c r="R124" s="49">
        <v>2059.1999999999998</v>
      </c>
      <c r="S124" s="49">
        <v>38619.699999999997</v>
      </c>
      <c r="T124" s="39">
        <v>79.090540296892797</v>
      </c>
      <c r="U124" s="46">
        <f t="shared" si="6"/>
        <v>2471498.857717115</v>
      </c>
      <c r="V124" s="66">
        <f t="shared" si="7"/>
        <v>8.0987173973284818</v>
      </c>
    </row>
    <row r="125" spans="1:22" ht="15" x14ac:dyDescent="0.15">
      <c r="A125" s="25">
        <v>41153</v>
      </c>
      <c r="B125" s="49">
        <f t="shared" si="4"/>
        <v>1977491.1</v>
      </c>
      <c r="C125" s="54"/>
      <c r="D125" s="57" t="e">
        <f t="shared" si="5"/>
        <v>#N/A</v>
      </c>
      <c r="E125" s="49">
        <v>1134596.5</v>
      </c>
      <c r="F125" s="49">
        <v>42556.4</v>
      </c>
      <c r="G125" s="49">
        <v>530428.4</v>
      </c>
      <c r="H125" s="49">
        <v>561611.5</v>
      </c>
      <c r="I125" s="49">
        <v>0.1</v>
      </c>
      <c r="J125" s="49">
        <v>842894.6</v>
      </c>
      <c r="K125" s="49">
        <v>434860.1</v>
      </c>
      <c r="L125" s="49">
        <v>408034.5</v>
      </c>
      <c r="M125" s="49">
        <v>124132.1</v>
      </c>
      <c r="N125" s="49">
        <v>97619.4</v>
      </c>
      <c r="O125" s="49">
        <v>84564.3</v>
      </c>
      <c r="P125" s="49">
        <v>62816.7</v>
      </c>
      <c r="Q125" s="49">
        <v>60633.7</v>
      </c>
      <c r="R125" s="49">
        <v>2183</v>
      </c>
      <c r="S125" s="49">
        <v>38902</v>
      </c>
      <c r="T125" s="39">
        <v>79.439118937436106</v>
      </c>
      <c r="U125" s="46">
        <f t="shared" si="6"/>
        <v>2489316.5060874019</v>
      </c>
      <c r="V125" s="66">
        <f t="shared" si="7"/>
        <v>6.3109136186874748</v>
      </c>
    </row>
    <row r="126" spans="1:22" ht="15" x14ac:dyDescent="0.15">
      <c r="A126" s="26">
        <v>41183</v>
      </c>
      <c r="B126" s="49">
        <f t="shared" si="4"/>
        <v>1989406.2</v>
      </c>
      <c r="C126" s="54"/>
      <c r="D126" s="57" t="e">
        <f t="shared" si="5"/>
        <v>#N/A</v>
      </c>
      <c r="E126" s="49">
        <v>1138803</v>
      </c>
      <c r="F126" s="49">
        <v>44038.8</v>
      </c>
      <c r="G126" s="49">
        <v>529107.1</v>
      </c>
      <c r="H126" s="49">
        <v>565657.1</v>
      </c>
      <c r="I126" s="49">
        <v>-0.1</v>
      </c>
      <c r="J126" s="49">
        <v>850603.2</v>
      </c>
      <c r="K126" s="49">
        <v>436703.8</v>
      </c>
      <c r="L126" s="49">
        <v>413899.4</v>
      </c>
      <c r="M126" s="49">
        <v>125826</v>
      </c>
      <c r="N126" s="49">
        <v>98081.3</v>
      </c>
      <c r="O126" s="49">
        <v>87396.1</v>
      </c>
      <c r="P126" s="49">
        <v>63329.3</v>
      </c>
      <c r="Q126" s="49">
        <v>61030.9</v>
      </c>
      <c r="R126" s="49">
        <v>2298.3000000000002</v>
      </c>
      <c r="S126" s="49">
        <v>39266.699999999997</v>
      </c>
      <c r="T126" s="39">
        <v>79.841036119959099</v>
      </c>
      <c r="U126" s="46">
        <f t="shared" si="6"/>
        <v>2491708.8964263545</v>
      </c>
      <c r="V126" s="66">
        <f t="shared" si="7"/>
        <v>6.9903936089679597</v>
      </c>
    </row>
    <row r="127" spans="1:22" ht="15" x14ac:dyDescent="0.15">
      <c r="A127" s="27">
        <v>41214</v>
      </c>
      <c r="B127" s="49">
        <f t="shared" si="4"/>
        <v>2020917.9</v>
      </c>
      <c r="C127" s="54"/>
      <c r="D127" s="57" t="e">
        <f t="shared" si="5"/>
        <v>#N/A</v>
      </c>
      <c r="E127" s="49">
        <v>1155307.5</v>
      </c>
      <c r="F127" s="49">
        <v>45718.2</v>
      </c>
      <c r="G127" s="49">
        <v>532608</v>
      </c>
      <c r="H127" s="49">
        <v>576981.1</v>
      </c>
      <c r="I127" s="49">
        <v>0.2</v>
      </c>
      <c r="J127" s="49">
        <v>865610.4</v>
      </c>
      <c r="K127" s="49">
        <v>438750.1</v>
      </c>
      <c r="L127" s="49">
        <v>426860.3</v>
      </c>
      <c r="M127" s="49">
        <v>130938.3</v>
      </c>
      <c r="N127" s="49">
        <v>98476.5</v>
      </c>
      <c r="O127" s="49">
        <v>93469</v>
      </c>
      <c r="P127" s="49">
        <v>63691.9</v>
      </c>
      <c r="Q127" s="49">
        <v>61242.1</v>
      </c>
      <c r="R127" s="49">
        <v>2449.9</v>
      </c>
      <c r="S127" s="49">
        <v>40284.6</v>
      </c>
      <c r="T127" s="39">
        <v>80.383436504597597</v>
      </c>
      <c r="U127" s="46">
        <f t="shared" si="6"/>
        <v>2514097.4159327112</v>
      </c>
      <c r="V127" s="66">
        <f t="shared" si="7"/>
        <v>6.7179145992183331</v>
      </c>
    </row>
    <row r="128" spans="1:22" ht="15" x14ac:dyDescent="0.15">
      <c r="A128" s="28">
        <v>41244</v>
      </c>
      <c r="B128" s="49">
        <f t="shared" si="4"/>
        <v>2039927.2000000002</v>
      </c>
      <c r="C128" s="54"/>
      <c r="D128" s="57" t="e">
        <f t="shared" si="5"/>
        <v>#N/A</v>
      </c>
      <c r="E128" s="49">
        <v>1171176.1000000001</v>
      </c>
      <c r="F128" s="49">
        <v>47666.8</v>
      </c>
      <c r="G128" s="49">
        <v>547902</v>
      </c>
      <c r="H128" s="49">
        <v>575607.30000000005</v>
      </c>
      <c r="I128" s="49">
        <v>0</v>
      </c>
      <c r="J128" s="49">
        <v>868751.1</v>
      </c>
      <c r="K128" s="49">
        <v>443107.3</v>
      </c>
      <c r="L128" s="49">
        <v>425643.8</v>
      </c>
      <c r="M128" s="49">
        <v>130465.2</v>
      </c>
      <c r="N128" s="49">
        <v>98913.4</v>
      </c>
      <c r="O128" s="49">
        <v>92399.7</v>
      </c>
      <c r="P128" s="49">
        <v>64133</v>
      </c>
      <c r="Q128" s="49">
        <v>61510</v>
      </c>
      <c r="R128" s="49">
        <v>2623</v>
      </c>
      <c r="S128" s="49">
        <v>39732.400000000001</v>
      </c>
      <c r="T128" s="39">
        <v>80.568243283851203</v>
      </c>
      <c r="U128" s="46">
        <f t="shared" si="6"/>
        <v>2531924.6353840702</v>
      </c>
      <c r="V128" s="66">
        <f t="shared" si="7"/>
        <v>6.0137586218373285</v>
      </c>
    </row>
    <row r="129" spans="1:22" ht="15" x14ac:dyDescent="0.15">
      <c r="A129" s="16">
        <v>41275</v>
      </c>
      <c r="B129" s="49">
        <f t="shared" si="4"/>
        <v>2040153.8</v>
      </c>
      <c r="C129" s="54"/>
      <c r="D129" s="57" t="e">
        <f t="shared" si="5"/>
        <v>#N/A</v>
      </c>
      <c r="E129" s="49">
        <v>1165876.6000000001</v>
      </c>
      <c r="F129" s="49">
        <v>48235.6</v>
      </c>
      <c r="G129" s="49">
        <v>546219.1</v>
      </c>
      <c r="H129" s="49">
        <v>571419.9</v>
      </c>
      <c r="I129" s="49">
        <v>2</v>
      </c>
      <c r="J129" s="49">
        <v>874277.2</v>
      </c>
      <c r="K129" s="49">
        <v>447951.2</v>
      </c>
      <c r="L129" s="49">
        <v>426326</v>
      </c>
      <c r="M129" s="49">
        <v>129869.8</v>
      </c>
      <c r="N129" s="49">
        <v>99225</v>
      </c>
      <c r="O129" s="49">
        <v>93291.8</v>
      </c>
      <c r="P129" s="49">
        <v>64460.2</v>
      </c>
      <c r="Q129" s="49">
        <v>61741.7</v>
      </c>
      <c r="R129" s="49">
        <v>2718.5</v>
      </c>
      <c r="S129" s="49">
        <v>39479.199999999997</v>
      </c>
      <c r="T129" s="39">
        <v>80.8927820181501</v>
      </c>
      <c r="U129" s="46">
        <f t="shared" si="6"/>
        <v>2522046.7748806635</v>
      </c>
      <c r="V129" s="66">
        <f t="shared" si="7"/>
        <v>6.96066681356311</v>
      </c>
    </row>
    <row r="130" spans="1:22" ht="15" x14ac:dyDescent="0.15">
      <c r="A130" s="18">
        <v>41306</v>
      </c>
      <c r="B130" s="49">
        <f t="shared" si="4"/>
        <v>2050092.5</v>
      </c>
      <c r="C130" s="54"/>
      <c r="D130" s="57" t="e">
        <f t="shared" si="5"/>
        <v>#N/A</v>
      </c>
      <c r="E130" s="49">
        <v>1176429.3</v>
      </c>
      <c r="F130" s="49">
        <v>47540</v>
      </c>
      <c r="G130" s="49">
        <v>543053.5</v>
      </c>
      <c r="H130" s="49">
        <v>585835.80000000005</v>
      </c>
      <c r="I130" s="49">
        <v>0</v>
      </c>
      <c r="J130" s="49">
        <v>873663.2</v>
      </c>
      <c r="K130" s="49">
        <v>444795.8</v>
      </c>
      <c r="L130" s="49">
        <v>428867.4</v>
      </c>
      <c r="M130" s="49">
        <v>129652.3</v>
      </c>
      <c r="N130" s="49">
        <v>100492.9</v>
      </c>
      <c r="O130" s="49">
        <v>94284.5</v>
      </c>
      <c r="P130" s="49">
        <v>64424.7</v>
      </c>
      <c r="Q130" s="49">
        <v>61663.5</v>
      </c>
      <c r="R130" s="49">
        <v>2761.2</v>
      </c>
      <c r="S130" s="49">
        <v>40012.9</v>
      </c>
      <c r="T130" s="39">
        <v>81.290942965322401</v>
      </c>
      <c r="U130" s="46">
        <f t="shared" si="6"/>
        <v>2521919.9399305051</v>
      </c>
      <c r="V130" s="66">
        <f t="shared" si="7"/>
        <v>6.9965497666063081</v>
      </c>
    </row>
    <row r="131" spans="1:22" ht="15" x14ac:dyDescent="0.15">
      <c r="A131" s="19">
        <v>41334</v>
      </c>
      <c r="B131" s="49">
        <f t="shared" si="4"/>
        <v>2054277.7</v>
      </c>
      <c r="C131" s="54"/>
      <c r="D131" s="57" t="e">
        <f t="shared" si="5"/>
        <v>#N/A</v>
      </c>
      <c r="E131" s="49">
        <v>1172710.7</v>
      </c>
      <c r="F131" s="49">
        <v>47698.9</v>
      </c>
      <c r="G131" s="49">
        <v>542308.30000000005</v>
      </c>
      <c r="H131" s="49">
        <v>582703.5</v>
      </c>
      <c r="I131" s="49">
        <v>-0.1</v>
      </c>
      <c r="J131" s="49">
        <v>881567</v>
      </c>
      <c r="K131" s="49">
        <v>449446.1</v>
      </c>
      <c r="L131" s="49">
        <v>432120.9</v>
      </c>
      <c r="M131" s="49">
        <v>128755.3</v>
      </c>
      <c r="N131" s="49">
        <v>102091.4</v>
      </c>
      <c r="O131" s="49">
        <v>96398.9</v>
      </c>
      <c r="P131" s="49">
        <v>64367</v>
      </c>
      <c r="Q131" s="49">
        <v>61554.400000000001</v>
      </c>
      <c r="R131" s="49">
        <v>2812.6</v>
      </c>
      <c r="S131" s="49">
        <v>40508.199999999997</v>
      </c>
      <c r="T131" s="39">
        <v>81.887433139010795</v>
      </c>
      <c r="U131" s="46">
        <f t="shared" si="6"/>
        <v>2508660.512673161</v>
      </c>
      <c r="V131" s="66">
        <f t="shared" si="7"/>
        <v>5.1044401446706411</v>
      </c>
    </row>
    <row r="132" spans="1:22" ht="15" x14ac:dyDescent="0.15">
      <c r="A132" s="20">
        <v>41365</v>
      </c>
      <c r="B132" s="49">
        <f t="shared" si="4"/>
        <v>2068964.8</v>
      </c>
      <c r="C132" s="54"/>
      <c r="D132" s="57" t="e">
        <f t="shared" si="5"/>
        <v>#N/A</v>
      </c>
      <c r="E132" s="49">
        <v>1181578.1000000001</v>
      </c>
      <c r="F132" s="49">
        <v>46685.7</v>
      </c>
      <c r="G132" s="49">
        <v>545595.80000000005</v>
      </c>
      <c r="H132" s="49">
        <v>589296.69999999995</v>
      </c>
      <c r="I132" s="49">
        <v>0</v>
      </c>
      <c r="J132" s="49">
        <v>887386.7</v>
      </c>
      <c r="K132" s="49">
        <v>451496.3</v>
      </c>
      <c r="L132" s="49">
        <v>435890.4</v>
      </c>
      <c r="M132" s="49">
        <v>130660</v>
      </c>
      <c r="N132" s="49">
        <v>103610.9</v>
      </c>
      <c r="O132" s="49">
        <v>97706.3</v>
      </c>
      <c r="P132" s="49">
        <v>64288.2</v>
      </c>
      <c r="Q132" s="49">
        <v>61455.3</v>
      </c>
      <c r="R132" s="49">
        <v>2832.9</v>
      </c>
      <c r="S132" s="49">
        <v>39624.9</v>
      </c>
      <c r="T132" s="39">
        <v>81.941522928060607</v>
      </c>
      <c r="U132" s="46">
        <f t="shared" si="6"/>
        <v>2524928.4197663963</v>
      </c>
      <c r="V132" s="66">
        <f t="shared" si="7"/>
        <v>5.6157708125862627</v>
      </c>
    </row>
    <row r="133" spans="1:22" ht="15" x14ac:dyDescent="0.15">
      <c r="A133" s="21">
        <v>41395</v>
      </c>
      <c r="B133" s="49">
        <f t="shared" si="4"/>
        <v>2088032.7</v>
      </c>
      <c r="C133" s="54"/>
      <c r="D133" s="57" t="e">
        <f t="shared" si="5"/>
        <v>#N/A</v>
      </c>
      <c r="E133" s="49">
        <v>1193178.3999999999</v>
      </c>
      <c r="F133" s="49">
        <v>48007.8</v>
      </c>
      <c r="G133" s="49">
        <v>549144</v>
      </c>
      <c r="H133" s="49">
        <v>596026.6</v>
      </c>
      <c r="I133" s="49">
        <v>0</v>
      </c>
      <c r="J133" s="49">
        <v>894854.3</v>
      </c>
      <c r="K133" s="49">
        <v>456347.3</v>
      </c>
      <c r="L133" s="49">
        <v>438507</v>
      </c>
      <c r="M133" s="49">
        <v>130551.1</v>
      </c>
      <c r="N133" s="49">
        <v>104841.3</v>
      </c>
      <c r="O133" s="49">
        <v>99068.4</v>
      </c>
      <c r="P133" s="49">
        <v>64344.3</v>
      </c>
      <c r="Q133" s="49">
        <v>61506.8</v>
      </c>
      <c r="R133" s="49">
        <v>2837.5</v>
      </c>
      <c r="S133" s="49">
        <v>39701.9</v>
      </c>
      <c r="T133" s="39">
        <v>81.668820241601097</v>
      </c>
      <c r="U133" s="46">
        <f t="shared" si="6"/>
        <v>2556707.3135414068</v>
      </c>
      <c r="V133" s="66">
        <f t="shared" si="7"/>
        <v>3.8937574111401529</v>
      </c>
    </row>
    <row r="134" spans="1:22" ht="15" x14ac:dyDescent="0.15">
      <c r="A134" s="22">
        <v>41426</v>
      </c>
      <c r="B134" s="49">
        <f t="shared" si="4"/>
        <v>2098561.4</v>
      </c>
      <c r="C134" s="54"/>
      <c r="D134" s="57" t="e">
        <f t="shared" si="5"/>
        <v>#N/A</v>
      </c>
      <c r="E134" s="49">
        <v>1200940.8999999999</v>
      </c>
      <c r="F134" s="49">
        <v>50919.7</v>
      </c>
      <c r="G134" s="49">
        <v>542559.4</v>
      </c>
      <c r="H134" s="49">
        <v>607461.80000000005</v>
      </c>
      <c r="I134" s="49">
        <v>0</v>
      </c>
      <c r="J134" s="49">
        <v>897620.5</v>
      </c>
      <c r="K134" s="49">
        <v>453533.5</v>
      </c>
      <c r="L134" s="49">
        <v>444087</v>
      </c>
      <c r="M134" s="49">
        <v>131933.29999999999</v>
      </c>
      <c r="N134" s="49">
        <v>106820.8</v>
      </c>
      <c r="O134" s="49">
        <v>100195.4</v>
      </c>
      <c r="P134" s="49">
        <v>64437.5</v>
      </c>
      <c r="Q134" s="49">
        <v>61673</v>
      </c>
      <c r="R134" s="49">
        <v>2764.5</v>
      </c>
      <c r="S134" s="49">
        <v>40699.800000000003</v>
      </c>
      <c r="T134" s="39">
        <v>81.619237934972006</v>
      </c>
      <c r="U134" s="46">
        <f t="shared" si="6"/>
        <v>2571160.2473818413</v>
      </c>
      <c r="V134" s="66">
        <f t="shared" si="7"/>
        <v>4.3465866671534625</v>
      </c>
    </row>
    <row r="135" spans="1:22" ht="15" x14ac:dyDescent="0.15">
      <c r="A135" s="23">
        <v>41456</v>
      </c>
      <c r="B135" s="49">
        <f t="shared" si="4"/>
        <v>2114021.2999999998</v>
      </c>
      <c r="C135" s="54"/>
      <c r="D135" s="57" t="e">
        <f t="shared" si="5"/>
        <v>#N/A</v>
      </c>
      <c r="E135" s="49">
        <v>1206442.5</v>
      </c>
      <c r="F135" s="49">
        <v>47517.7</v>
      </c>
      <c r="G135" s="49">
        <v>543604.30000000005</v>
      </c>
      <c r="H135" s="49">
        <v>615320.30000000005</v>
      </c>
      <c r="I135" s="49">
        <v>0.1</v>
      </c>
      <c r="J135" s="49">
        <v>907578.8</v>
      </c>
      <c r="K135" s="49">
        <v>457498</v>
      </c>
      <c r="L135" s="49">
        <v>450080.8</v>
      </c>
      <c r="M135" s="49">
        <v>133448.5</v>
      </c>
      <c r="N135" s="49">
        <v>109340.3</v>
      </c>
      <c r="O135" s="49">
        <v>102163.2</v>
      </c>
      <c r="P135" s="49">
        <v>64511.5</v>
      </c>
      <c r="Q135" s="49">
        <v>61809.3</v>
      </c>
      <c r="R135" s="49">
        <v>2702.1</v>
      </c>
      <c r="S135" s="49">
        <v>40617.300000000003</v>
      </c>
      <c r="T135" s="39">
        <v>81.5921930404471</v>
      </c>
      <c r="U135" s="46">
        <f t="shared" si="6"/>
        <v>2590960.2637497825</v>
      </c>
      <c r="V135" s="66">
        <f t="shared" si="7"/>
        <v>5.0748918449071478</v>
      </c>
    </row>
    <row r="136" spans="1:22" ht="15" x14ac:dyDescent="0.15">
      <c r="A136" s="24">
        <v>41487</v>
      </c>
      <c r="B136" s="49">
        <f t="shared" si="4"/>
        <v>2144545.4</v>
      </c>
      <c r="C136" s="54"/>
      <c r="D136" s="57" t="e">
        <f t="shared" si="5"/>
        <v>#N/A</v>
      </c>
      <c r="E136" s="49">
        <v>1225346</v>
      </c>
      <c r="F136" s="49">
        <v>47612.1</v>
      </c>
      <c r="G136" s="49">
        <v>553183.30000000005</v>
      </c>
      <c r="H136" s="49">
        <v>624550.69999999995</v>
      </c>
      <c r="I136" s="49">
        <v>0</v>
      </c>
      <c r="J136" s="49">
        <v>919199.4</v>
      </c>
      <c r="K136" s="49">
        <v>461740.1</v>
      </c>
      <c r="L136" s="49">
        <v>457459.3</v>
      </c>
      <c r="M136" s="49">
        <v>134959.20000000001</v>
      </c>
      <c r="N136" s="49">
        <v>112806.2</v>
      </c>
      <c r="O136" s="49">
        <v>104349.1</v>
      </c>
      <c r="P136" s="49">
        <v>64987.199999999997</v>
      </c>
      <c r="Q136" s="49">
        <v>62362.3</v>
      </c>
      <c r="R136" s="49">
        <v>2625</v>
      </c>
      <c r="S136" s="49">
        <v>40357.5</v>
      </c>
      <c r="T136" s="39">
        <v>81.824328385119301</v>
      </c>
      <c r="U136" s="46">
        <f t="shared" si="6"/>
        <v>2620914.1490368899</v>
      </c>
      <c r="V136" s="66">
        <f t="shared" si="7"/>
        <v>6.0455334969398811</v>
      </c>
    </row>
    <row r="137" spans="1:22" ht="15" x14ac:dyDescent="0.15">
      <c r="A137" s="25">
        <v>41518</v>
      </c>
      <c r="B137" s="49">
        <f t="shared" si="4"/>
        <v>2150329.1</v>
      </c>
      <c r="C137" s="54"/>
      <c r="D137" s="57" t="e">
        <f t="shared" si="5"/>
        <v>#N/A</v>
      </c>
      <c r="E137" s="49">
        <v>1224817.8</v>
      </c>
      <c r="F137" s="49">
        <v>48990.2</v>
      </c>
      <c r="G137" s="49">
        <v>562613.9</v>
      </c>
      <c r="H137" s="49">
        <v>613213.69999999995</v>
      </c>
      <c r="I137" s="49">
        <v>0</v>
      </c>
      <c r="J137" s="49">
        <v>925511.3</v>
      </c>
      <c r="K137" s="49">
        <v>465057.9</v>
      </c>
      <c r="L137" s="49">
        <v>460453.4</v>
      </c>
      <c r="M137" s="49">
        <v>135806.1</v>
      </c>
      <c r="N137" s="49">
        <v>113705.2</v>
      </c>
      <c r="O137" s="49">
        <v>105868.5</v>
      </c>
      <c r="P137" s="49">
        <v>64944.5</v>
      </c>
      <c r="Q137" s="49">
        <v>62398.9</v>
      </c>
      <c r="R137" s="49">
        <v>2545.6</v>
      </c>
      <c r="S137" s="49">
        <v>40129.1</v>
      </c>
      <c r="T137" s="39">
        <v>82.132339683875202</v>
      </c>
      <c r="U137" s="46">
        <f t="shared" si="6"/>
        <v>2618127.1692448426</v>
      </c>
      <c r="V137" s="66">
        <f t="shared" si="7"/>
        <v>5.1745393903284587</v>
      </c>
    </row>
    <row r="138" spans="1:22" ht="15" x14ac:dyDescent="0.15">
      <c r="A138" s="26">
        <v>41548</v>
      </c>
      <c r="B138" s="49">
        <f t="shared" si="4"/>
        <v>2170615.9</v>
      </c>
      <c r="C138" s="54"/>
      <c r="D138" s="57" t="e">
        <f t="shared" si="5"/>
        <v>#N/A</v>
      </c>
      <c r="E138" s="49">
        <v>1240785.3999999999</v>
      </c>
      <c r="F138" s="49">
        <v>46584.7</v>
      </c>
      <c r="G138" s="49">
        <v>554991.4</v>
      </c>
      <c r="H138" s="49">
        <v>639209.30000000005</v>
      </c>
      <c r="I138" s="49">
        <v>0</v>
      </c>
      <c r="J138" s="49">
        <v>929830.5</v>
      </c>
      <c r="K138" s="49">
        <v>465977.9</v>
      </c>
      <c r="L138" s="49">
        <v>463852.6</v>
      </c>
      <c r="M138" s="49">
        <v>135992.70000000001</v>
      </c>
      <c r="N138" s="49">
        <v>115834.4</v>
      </c>
      <c r="O138" s="49">
        <v>106642.6</v>
      </c>
      <c r="P138" s="49">
        <v>65236.9</v>
      </c>
      <c r="Q138" s="49">
        <v>62726.9</v>
      </c>
      <c r="R138" s="49">
        <v>2510</v>
      </c>
      <c r="S138" s="49">
        <v>40146</v>
      </c>
      <c r="T138" s="39">
        <v>82.522988160346202</v>
      </c>
      <c r="U138" s="46">
        <f t="shared" si="6"/>
        <v>2630316.652836646</v>
      </c>
      <c r="V138" s="66">
        <f t="shared" si="7"/>
        <v>5.5627588202251443</v>
      </c>
    </row>
    <row r="139" spans="1:22" ht="15" x14ac:dyDescent="0.15">
      <c r="A139" s="27">
        <v>41579</v>
      </c>
      <c r="B139" s="49">
        <f t="shared" si="4"/>
        <v>2214622.7000000002</v>
      </c>
      <c r="C139" s="54"/>
      <c r="D139" s="57" t="e">
        <f t="shared" si="5"/>
        <v>#N/A</v>
      </c>
      <c r="E139" s="49">
        <v>1256438</v>
      </c>
      <c r="F139" s="49">
        <v>49287.8</v>
      </c>
      <c r="G139" s="49">
        <v>561469</v>
      </c>
      <c r="H139" s="49">
        <v>645681.19999999995</v>
      </c>
      <c r="I139" s="49">
        <v>0</v>
      </c>
      <c r="J139" s="49">
        <v>958184.7</v>
      </c>
      <c r="K139" s="49">
        <v>471918.8</v>
      </c>
      <c r="L139" s="49">
        <v>486265.9</v>
      </c>
      <c r="M139" s="49">
        <v>140707.79999999999</v>
      </c>
      <c r="N139" s="49">
        <v>132587</v>
      </c>
      <c r="O139" s="49">
        <v>107815</v>
      </c>
      <c r="P139" s="49">
        <v>65213.599999999999</v>
      </c>
      <c r="Q139" s="49">
        <v>62686.8</v>
      </c>
      <c r="R139" s="49">
        <v>2526.8000000000002</v>
      </c>
      <c r="S139" s="49">
        <v>39942.5</v>
      </c>
      <c r="T139" s="39">
        <v>83.292265160165897</v>
      </c>
      <c r="U139" s="46">
        <f t="shared" si="6"/>
        <v>2658857.5730788652</v>
      </c>
      <c r="V139" s="66">
        <f t="shared" si="7"/>
        <v>5.7579374700740926</v>
      </c>
    </row>
    <row r="140" spans="1:22" ht="15" x14ac:dyDescent="0.15">
      <c r="A140" s="28">
        <v>41609</v>
      </c>
      <c r="B140" s="49">
        <f t="shared" si="4"/>
        <v>2231552.9</v>
      </c>
      <c r="C140" s="54"/>
      <c r="D140" s="57" t="e">
        <f t="shared" si="5"/>
        <v>#N/A</v>
      </c>
      <c r="E140" s="49">
        <v>1273892.3999999999</v>
      </c>
      <c r="F140" s="49">
        <v>51537.599999999999</v>
      </c>
      <c r="G140" s="49">
        <v>561497.1</v>
      </c>
      <c r="H140" s="49">
        <v>660857.69999999995</v>
      </c>
      <c r="I140" s="49">
        <v>0</v>
      </c>
      <c r="J140" s="49">
        <v>957660.5</v>
      </c>
      <c r="K140" s="49">
        <v>475201.6</v>
      </c>
      <c r="L140" s="49">
        <v>482458.9</v>
      </c>
      <c r="M140" s="49">
        <v>139831.9</v>
      </c>
      <c r="N140" s="49">
        <v>131082.70000000001</v>
      </c>
      <c r="O140" s="49">
        <v>106145.7</v>
      </c>
      <c r="P140" s="49">
        <v>65873.399999999994</v>
      </c>
      <c r="Q140" s="49">
        <v>63361.7</v>
      </c>
      <c r="R140" s="49">
        <v>2511.6999999999998</v>
      </c>
      <c r="S140" s="49">
        <v>39525.199999999997</v>
      </c>
      <c r="T140" s="39">
        <v>83.770058296772604</v>
      </c>
      <c r="U140" s="46">
        <f t="shared" si="6"/>
        <v>2663902.765943252</v>
      </c>
      <c r="V140" s="66">
        <f t="shared" si="7"/>
        <v>5.2125615713345175</v>
      </c>
    </row>
    <row r="141" spans="1:22" ht="15" x14ac:dyDescent="0.15">
      <c r="A141" s="16">
        <v>41640</v>
      </c>
      <c r="B141" s="49">
        <f t="shared" si="4"/>
        <v>2221312.9000000004</v>
      </c>
      <c r="C141" s="54"/>
      <c r="D141" s="57" t="e">
        <f t="shared" si="5"/>
        <v>#N/A</v>
      </c>
      <c r="E141" s="49">
        <v>1262083.6000000001</v>
      </c>
      <c r="F141" s="49">
        <v>51221.5</v>
      </c>
      <c r="G141" s="49">
        <v>559728.30000000005</v>
      </c>
      <c r="H141" s="49">
        <v>651133.6</v>
      </c>
      <c r="I141" s="49">
        <v>0.1</v>
      </c>
      <c r="J141" s="49">
        <v>959229.3</v>
      </c>
      <c r="K141" s="49">
        <v>479142.5</v>
      </c>
      <c r="L141" s="49">
        <v>480086.9</v>
      </c>
      <c r="M141" s="49">
        <v>138137.79999999999</v>
      </c>
      <c r="N141" s="49">
        <v>131106.4</v>
      </c>
      <c r="O141" s="49">
        <v>105277.9</v>
      </c>
      <c r="P141" s="49">
        <v>65844.600000000006</v>
      </c>
      <c r="Q141" s="49">
        <v>63336.1</v>
      </c>
      <c r="R141" s="49">
        <v>2508.5</v>
      </c>
      <c r="S141" s="49">
        <v>39720.199999999997</v>
      </c>
      <c r="T141" s="39">
        <v>84.519051625698694</v>
      </c>
      <c r="U141" s="46">
        <f t="shared" si="6"/>
        <v>2628180.1052824315</v>
      </c>
      <c r="V141" s="66">
        <f t="shared" si="7"/>
        <v>4.2082221257291996</v>
      </c>
    </row>
    <row r="142" spans="1:22" ht="15" x14ac:dyDescent="0.15">
      <c r="A142" s="18">
        <v>41671</v>
      </c>
      <c r="B142" s="49">
        <f t="shared" si="4"/>
        <v>2223577.7999999998</v>
      </c>
      <c r="C142" s="54"/>
      <c r="D142" s="57" t="e">
        <f t="shared" si="5"/>
        <v>#N/A</v>
      </c>
      <c r="E142" s="49">
        <v>1260044.1000000001</v>
      </c>
      <c r="F142" s="49">
        <v>51314.1</v>
      </c>
      <c r="G142" s="49">
        <v>553841.69999999995</v>
      </c>
      <c r="H142" s="49">
        <v>654888.30000000005</v>
      </c>
      <c r="I142" s="49">
        <v>0</v>
      </c>
      <c r="J142" s="49">
        <v>963533.7</v>
      </c>
      <c r="K142" s="49">
        <v>480727.9</v>
      </c>
      <c r="L142" s="49">
        <v>482805.8</v>
      </c>
      <c r="M142" s="49">
        <v>137047.79999999999</v>
      </c>
      <c r="N142" s="49">
        <v>133822.20000000001</v>
      </c>
      <c r="O142" s="49">
        <v>106156.4</v>
      </c>
      <c r="P142" s="49">
        <v>65849.100000000006</v>
      </c>
      <c r="Q142" s="49">
        <v>63286.1</v>
      </c>
      <c r="R142" s="49">
        <v>2563</v>
      </c>
      <c r="S142" s="49">
        <v>39930.300000000003</v>
      </c>
      <c r="T142" s="39">
        <v>84.733157040687601</v>
      </c>
      <c r="U142" s="46">
        <f t="shared" si="6"/>
        <v>2624212.147474065</v>
      </c>
      <c r="V142" s="66">
        <f t="shared" si="7"/>
        <v>4.0561243013280901</v>
      </c>
    </row>
    <row r="143" spans="1:22" ht="15" x14ac:dyDescent="0.15">
      <c r="A143" s="19">
        <v>41699</v>
      </c>
      <c r="B143" s="49">
        <f t="shared" si="4"/>
        <v>2230480.7000000002</v>
      </c>
      <c r="C143" s="54"/>
      <c r="D143" s="57" t="e">
        <f t="shared" si="5"/>
        <v>#N/A</v>
      </c>
      <c r="E143" s="49">
        <v>1258442.1000000001</v>
      </c>
      <c r="F143" s="49">
        <v>51538.8</v>
      </c>
      <c r="G143" s="49">
        <v>542980.69999999995</v>
      </c>
      <c r="H143" s="49">
        <v>663922.5</v>
      </c>
      <c r="I143" s="49">
        <v>0.1</v>
      </c>
      <c r="J143" s="49">
        <v>972038.6</v>
      </c>
      <c r="K143" s="49">
        <v>487838.8</v>
      </c>
      <c r="L143" s="49">
        <v>484199.8</v>
      </c>
      <c r="M143" s="49">
        <v>135968.70000000001</v>
      </c>
      <c r="N143" s="49">
        <v>136249.20000000001</v>
      </c>
      <c r="O143" s="49">
        <v>110812.9</v>
      </c>
      <c r="P143" s="49">
        <v>65934.600000000006</v>
      </c>
      <c r="Q143" s="49">
        <v>63152.800000000003</v>
      </c>
      <c r="R143" s="49">
        <v>2781.7</v>
      </c>
      <c r="S143" s="49">
        <v>35234.5</v>
      </c>
      <c r="T143" s="39">
        <v>84.965292385359703</v>
      </c>
      <c r="U143" s="46">
        <f t="shared" si="6"/>
        <v>2625166.8621154916</v>
      </c>
      <c r="V143" s="66">
        <f t="shared" si="7"/>
        <v>4.6441656355560301</v>
      </c>
    </row>
    <row r="144" spans="1:22" ht="15" x14ac:dyDescent="0.15">
      <c r="A144" s="20">
        <v>41730</v>
      </c>
      <c r="B144" s="49">
        <f t="shared" si="4"/>
        <v>2244312.6</v>
      </c>
      <c r="C144" s="54"/>
      <c r="D144" s="57" t="e">
        <f t="shared" si="5"/>
        <v>#N/A</v>
      </c>
      <c r="E144" s="49">
        <v>1268945.3</v>
      </c>
      <c r="F144" s="49">
        <v>51549.4</v>
      </c>
      <c r="G144" s="49">
        <v>549259.4</v>
      </c>
      <c r="H144" s="49">
        <v>668136.5</v>
      </c>
      <c r="I144" s="49">
        <v>0.1</v>
      </c>
      <c r="J144" s="49">
        <v>975367.3</v>
      </c>
      <c r="K144" s="49">
        <v>488534.1</v>
      </c>
      <c r="L144" s="49">
        <v>486833.2</v>
      </c>
      <c r="M144" s="49">
        <v>136967</v>
      </c>
      <c r="N144" s="49">
        <v>138436.1</v>
      </c>
      <c r="O144" s="49">
        <v>110948.7</v>
      </c>
      <c r="P144" s="49">
        <v>65769.899999999994</v>
      </c>
      <c r="Q144" s="49">
        <v>62690.9</v>
      </c>
      <c r="R144" s="49">
        <v>3079</v>
      </c>
      <c r="S144" s="49">
        <v>34711.599999999999</v>
      </c>
      <c r="T144" s="39">
        <v>84.806779253560904</v>
      </c>
      <c r="U144" s="46">
        <f t="shared" si="6"/>
        <v>2646383.4846148398</v>
      </c>
      <c r="V144" s="66">
        <f t="shared" si="7"/>
        <v>4.8102379417029439</v>
      </c>
    </row>
    <row r="145" spans="1:22" ht="15" x14ac:dyDescent="0.15">
      <c r="A145" s="21">
        <v>41760</v>
      </c>
      <c r="B145" s="49">
        <f t="shared" si="4"/>
        <v>2284741.4</v>
      </c>
      <c r="C145" s="54"/>
      <c r="D145" s="57" t="e">
        <f t="shared" si="5"/>
        <v>#N/A</v>
      </c>
      <c r="E145" s="49">
        <v>1300720.8999999999</v>
      </c>
      <c r="F145" s="49">
        <v>52184</v>
      </c>
      <c r="G145" s="49">
        <v>555068.6</v>
      </c>
      <c r="H145" s="49">
        <v>693468.3</v>
      </c>
      <c r="I145" s="49">
        <v>0</v>
      </c>
      <c r="J145" s="49">
        <v>984020.5</v>
      </c>
      <c r="K145" s="49">
        <v>494174.1</v>
      </c>
      <c r="L145" s="49">
        <v>489846.4</v>
      </c>
      <c r="M145" s="49">
        <v>136398.29999999999</v>
      </c>
      <c r="N145" s="49">
        <v>140845.20000000001</v>
      </c>
      <c r="O145" s="49">
        <v>111433</v>
      </c>
      <c r="P145" s="49">
        <v>65763.7</v>
      </c>
      <c r="Q145" s="49">
        <v>62288.2</v>
      </c>
      <c r="R145" s="49">
        <v>3475.5</v>
      </c>
      <c r="S145" s="49">
        <v>35406.199999999997</v>
      </c>
      <c r="T145" s="39">
        <v>84.535579061241705</v>
      </c>
      <c r="U145" s="46">
        <f t="shared" si="6"/>
        <v>2702697.9945861865</v>
      </c>
      <c r="V145" s="66">
        <f t="shared" si="7"/>
        <v>5.7101053480604236</v>
      </c>
    </row>
    <row r="146" spans="1:22" ht="15" x14ac:dyDescent="0.15">
      <c r="A146" s="22">
        <v>41791</v>
      </c>
      <c r="B146" s="49">
        <f t="shared" si="4"/>
        <v>2285991.7000000002</v>
      </c>
      <c r="C146" s="54"/>
      <c r="D146" s="57" t="e">
        <f t="shared" si="5"/>
        <v>#N/A</v>
      </c>
      <c r="E146" s="49">
        <v>1298776</v>
      </c>
      <c r="F146" s="49">
        <v>51822.9</v>
      </c>
      <c r="G146" s="49">
        <v>554013.6</v>
      </c>
      <c r="H146" s="49">
        <v>692939.5</v>
      </c>
      <c r="I146" s="49">
        <v>0</v>
      </c>
      <c r="J146" s="49">
        <v>987215.7</v>
      </c>
      <c r="K146" s="49">
        <v>493807</v>
      </c>
      <c r="L146" s="49">
        <v>493408.7</v>
      </c>
      <c r="M146" s="49">
        <v>136543.70000000001</v>
      </c>
      <c r="N146" s="49">
        <v>143858.5</v>
      </c>
      <c r="O146" s="49">
        <v>112112.7</v>
      </c>
      <c r="P146" s="49">
        <v>65676.2</v>
      </c>
      <c r="Q146" s="49">
        <v>61899.5</v>
      </c>
      <c r="R146" s="49">
        <v>3776.7</v>
      </c>
      <c r="S146" s="49">
        <v>35217.599999999999</v>
      </c>
      <c r="T146" s="39">
        <v>84.682072239918298</v>
      </c>
      <c r="U146" s="46">
        <f t="shared" si="6"/>
        <v>2699499.0079168212</v>
      </c>
      <c r="V146" s="66">
        <f t="shared" si="7"/>
        <v>4.991472649970552</v>
      </c>
    </row>
    <row r="147" spans="1:22" ht="15" x14ac:dyDescent="0.15">
      <c r="A147" s="23">
        <v>41821</v>
      </c>
      <c r="B147" s="49">
        <f t="shared" si="4"/>
        <v>2294380.4</v>
      </c>
      <c r="C147" s="54"/>
      <c r="D147" s="57" t="e">
        <f t="shared" si="5"/>
        <v>#N/A</v>
      </c>
      <c r="E147" s="49">
        <v>1304661</v>
      </c>
      <c r="F147" s="49">
        <v>51178.5</v>
      </c>
      <c r="G147" s="49">
        <v>559303.69999999995</v>
      </c>
      <c r="H147" s="49">
        <v>694178.7</v>
      </c>
      <c r="I147" s="49">
        <v>0.1</v>
      </c>
      <c r="J147" s="49">
        <v>989719.4</v>
      </c>
      <c r="K147" s="49">
        <v>491990.2</v>
      </c>
      <c r="L147" s="49">
        <v>497729.2</v>
      </c>
      <c r="M147" s="49">
        <v>136474.1</v>
      </c>
      <c r="N147" s="49">
        <v>147724.1</v>
      </c>
      <c r="O147" s="49">
        <v>112819.8</v>
      </c>
      <c r="P147" s="49">
        <v>65708.7</v>
      </c>
      <c r="Q147" s="49">
        <v>61680.6</v>
      </c>
      <c r="R147" s="49">
        <v>4028.2</v>
      </c>
      <c r="S147" s="49">
        <v>35002.5</v>
      </c>
      <c r="T147" s="39">
        <v>84.914958831660599</v>
      </c>
      <c r="U147" s="46">
        <f t="shared" si="6"/>
        <v>2701974.3418217832</v>
      </c>
      <c r="V147" s="66">
        <f t="shared" si="7"/>
        <v>4.2846692643342621</v>
      </c>
    </row>
    <row r="148" spans="1:22" ht="15" x14ac:dyDescent="0.15">
      <c r="A148" s="24">
        <v>41852</v>
      </c>
      <c r="B148" s="49">
        <f t="shared" si="4"/>
        <v>2311941.4</v>
      </c>
      <c r="C148" s="54"/>
      <c r="D148" s="57" t="e">
        <f t="shared" si="5"/>
        <v>#N/A</v>
      </c>
      <c r="E148" s="49">
        <v>1312811.5</v>
      </c>
      <c r="F148" s="49">
        <v>47963.6</v>
      </c>
      <c r="G148" s="49">
        <v>568167.69999999995</v>
      </c>
      <c r="H148" s="49">
        <v>696680.1</v>
      </c>
      <c r="I148" s="49">
        <v>0</v>
      </c>
      <c r="J148" s="49">
        <v>999129.9</v>
      </c>
      <c r="K148" s="49">
        <v>496147.7</v>
      </c>
      <c r="L148" s="49">
        <v>502982.2</v>
      </c>
      <c r="M148" s="49">
        <v>137772.29999999999</v>
      </c>
      <c r="N148" s="49">
        <v>151287.29999999999</v>
      </c>
      <c r="O148" s="49">
        <v>113372.7</v>
      </c>
      <c r="P148" s="49">
        <v>65794.8</v>
      </c>
      <c r="Q148" s="49">
        <v>61544</v>
      </c>
      <c r="R148" s="49">
        <v>4250.8</v>
      </c>
      <c r="S148" s="49">
        <v>34755.1</v>
      </c>
      <c r="T148" s="39">
        <v>85.219965142135905</v>
      </c>
      <c r="U148" s="46">
        <f t="shared" si="6"/>
        <v>2712910.5206086156</v>
      </c>
      <c r="V148" s="66">
        <f t="shared" si="7"/>
        <v>3.5100871810521461</v>
      </c>
    </row>
    <row r="149" spans="1:22" ht="15" x14ac:dyDescent="0.15">
      <c r="A149" s="25">
        <v>41883</v>
      </c>
      <c r="B149" s="49">
        <f t="shared" ref="B149:B212" si="8">E149+J149</f>
        <v>2318591.2000000002</v>
      </c>
      <c r="C149" s="54"/>
      <c r="D149" s="57" t="e">
        <f t="shared" ref="D149:D212" si="9">VLOOKUP($C149,$A$20:$B$233,2,0)</f>
        <v>#N/A</v>
      </c>
      <c r="E149" s="49">
        <v>1315228.1000000001</v>
      </c>
      <c r="F149" s="49">
        <v>48375.7</v>
      </c>
      <c r="G149" s="49">
        <v>574905.9</v>
      </c>
      <c r="H149" s="49">
        <v>691946.5</v>
      </c>
      <c r="I149" s="49">
        <v>0</v>
      </c>
      <c r="J149" s="49">
        <v>1003363.1</v>
      </c>
      <c r="K149" s="49">
        <v>500912</v>
      </c>
      <c r="L149" s="49">
        <v>502451.20000000001</v>
      </c>
      <c r="M149" s="49">
        <v>137725.4</v>
      </c>
      <c r="N149" s="49">
        <v>149791.6</v>
      </c>
      <c r="O149" s="49">
        <v>113405.4</v>
      </c>
      <c r="P149" s="49">
        <v>66032.7</v>
      </c>
      <c r="Q149" s="49">
        <v>61607.1</v>
      </c>
      <c r="R149" s="49">
        <v>4425.6000000000004</v>
      </c>
      <c r="S149" s="49">
        <v>35496.1</v>
      </c>
      <c r="T149" s="39">
        <v>85.596339924274304</v>
      </c>
      <c r="U149" s="46">
        <f t="shared" ref="U149:U212" si="10">(B149/(T149/100))</f>
        <v>2708750.3999017021</v>
      </c>
      <c r="V149" s="66">
        <f t="shared" si="7"/>
        <v>3.4613761975128998</v>
      </c>
    </row>
    <row r="150" spans="1:22" ht="15" x14ac:dyDescent="0.15">
      <c r="A150" s="26">
        <v>41913</v>
      </c>
      <c r="B150" s="49">
        <f t="shared" si="8"/>
        <v>2340352.7999999998</v>
      </c>
      <c r="C150" s="54"/>
      <c r="D150" s="57" t="e">
        <f t="shared" si="9"/>
        <v>#N/A</v>
      </c>
      <c r="E150" s="49">
        <v>1330891.3</v>
      </c>
      <c r="F150" s="49">
        <v>48814.5</v>
      </c>
      <c r="G150" s="49">
        <v>580006.80000000005</v>
      </c>
      <c r="H150" s="49">
        <v>702070</v>
      </c>
      <c r="I150" s="49">
        <v>0</v>
      </c>
      <c r="J150" s="49">
        <v>1009461.5</v>
      </c>
      <c r="K150" s="49">
        <v>505146.6</v>
      </c>
      <c r="L150" s="49">
        <v>504314.9</v>
      </c>
      <c r="M150" s="49">
        <v>137201</v>
      </c>
      <c r="N150" s="49">
        <v>152311.29999999999</v>
      </c>
      <c r="O150" s="49">
        <v>113328.1</v>
      </c>
      <c r="P150" s="49">
        <v>66420</v>
      </c>
      <c r="Q150" s="49">
        <v>61756.9</v>
      </c>
      <c r="R150" s="49">
        <v>4663.1000000000004</v>
      </c>
      <c r="S150" s="49">
        <v>35054.400000000001</v>
      </c>
      <c r="T150" s="39">
        <v>86.069625578460204</v>
      </c>
      <c r="U150" s="46">
        <f t="shared" si="10"/>
        <v>2719139.0508217765</v>
      </c>
      <c r="V150" s="66">
        <f t="shared" si="7"/>
        <v>3.3768709135966857</v>
      </c>
    </row>
    <row r="151" spans="1:22" ht="15" x14ac:dyDescent="0.15">
      <c r="A151" s="27">
        <v>41944</v>
      </c>
      <c r="B151" s="49">
        <f t="shared" si="8"/>
        <v>2374455.2999999998</v>
      </c>
      <c r="C151" s="54"/>
      <c r="D151" s="57" t="e">
        <f t="shared" si="9"/>
        <v>#N/A</v>
      </c>
      <c r="E151" s="49">
        <v>1352712.2</v>
      </c>
      <c r="F151" s="49">
        <v>49459.6</v>
      </c>
      <c r="G151" s="49">
        <v>595639</v>
      </c>
      <c r="H151" s="49">
        <v>707613.7</v>
      </c>
      <c r="I151" s="49">
        <v>0</v>
      </c>
      <c r="J151" s="49">
        <v>1021743.1</v>
      </c>
      <c r="K151" s="49">
        <v>511760</v>
      </c>
      <c r="L151" s="49">
        <v>509983.2</v>
      </c>
      <c r="M151" s="49">
        <v>141520.79999999999</v>
      </c>
      <c r="N151" s="49">
        <v>154221.1</v>
      </c>
      <c r="O151" s="49">
        <v>112394</v>
      </c>
      <c r="P151" s="49">
        <v>67339.600000000006</v>
      </c>
      <c r="Q151" s="49">
        <v>62196</v>
      </c>
      <c r="R151" s="49">
        <v>5143.7</v>
      </c>
      <c r="S151" s="49">
        <v>34507.599999999999</v>
      </c>
      <c r="T151" s="39">
        <v>86.763777871266299</v>
      </c>
      <c r="U151" s="46">
        <f t="shared" si="10"/>
        <v>2736689.6166313109</v>
      </c>
      <c r="V151" s="66">
        <f t="shared" si="7"/>
        <v>2.9272738916330532</v>
      </c>
    </row>
    <row r="152" spans="1:22" ht="15" x14ac:dyDescent="0.15">
      <c r="A152" s="28">
        <v>41974</v>
      </c>
      <c r="B152" s="49">
        <f t="shared" si="8"/>
        <v>2403634.7000000002</v>
      </c>
      <c r="C152" s="54"/>
      <c r="D152" s="57" t="e">
        <f t="shared" si="9"/>
        <v>#N/A</v>
      </c>
      <c r="E152" s="49">
        <v>1379964.2</v>
      </c>
      <c r="F152" s="49">
        <v>52737.3</v>
      </c>
      <c r="G152" s="49">
        <v>607370.5</v>
      </c>
      <c r="H152" s="49">
        <v>719856.3</v>
      </c>
      <c r="I152" s="49">
        <v>0.1</v>
      </c>
      <c r="J152" s="49">
        <v>1023670.5</v>
      </c>
      <c r="K152" s="49">
        <v>516267.2</v>
      </c>
      <c r="L152" s="49">
        <v>507403.3</v>
      </c>
      <c r="M152" s="49">
        <v>139710.9</v>
      </c>
      <c r="N152" s="49">
        <v>154735.29999999999</v>
      </c>
      <c r="O152" s="49">
        <v>109674.8</v>
      </c>
      <c r="P152" s="49">
        <v>68847.600000000006</v>
      </c>
      <c r="Q152" s="49">
        <v>63310.6</v>
      </c>
      <c r="R152" s="49">
        <v>5537.1</v>
      </c>
      <c r="S152" s="49">
        <v>34434.699999999997</v>
      </c>
      <c r="T152" s="39">
        <v>87.188983712963505</v>
      </c>
      <c r="U152" s="46">
        <f t="shared" si="10"/>
        <v>2756810.0895785769</v>
      </c>
      <c r="V152" s="66">
        <f t="shared" si="7"/>
        <v>3.4876394447688419</v>
      </c>
    </row>
    <row r="153" spans="1:22" ht="15" x14ac:dyDescent="0.15">
      <c r="A153" s="16">
        <v>42005</v>
      </c>
      <c r="B153" s="49">
        <f t="shared" si="8"/>
        <v>2422022.6</v>
      </c>
      <c r="C153" s="54"/>
      <c r="D153" s="57" t="e">
        <f t="shared" si="9"/>
        <v>#N/A</v>
      </c>
      <c r="E153" s="49">
        <v>1391761.2</v>
      </c>
      <c r="F153" s="49">
        <v>53345.5</v>
      </c>
      <c r="G153" s="49">
        <v>619313.19999999995</v>
      </c>
      <c r="H153" s="49">
        <v>719102.5</v>
      </c>
      <c r="I153" s="49">
        <v>0</v>
      </c>
      <c r="J153" s="49">
        <v>1030261.4</v>
      </c>
      <c r="K153" s="49">
        <v>523615.5</v>
      </c>
      <c r="L153" s="49">
        <v>506645.9</v>
      </c>
      <c r="M153" s="49">
        <v>138380.79999999999</v>
      </c>
      <c r="N153" s="49">
        <v>156485.70000000001</v>
      </c>
      <c r="O153" s="49">
        <v>109183.6</v>
      </c>
      <c r="P153" s="49">
        <v>69276.7</v>
      </c>
      <c r="Q153" s="49">
        <v>63547.7</v>
      </c>
      <c r="R153" s="49">
        <v>5729</v>
      </c>
      <c r="S153" s="49">
        <v>33319.1</v>
      </c>
      <c r="T153" s="39">
        <v>87.110102770599198</v>
      </c>
      <c r="U153" s="46">
        <f t="shared" si="10"/>
        <v>2780415.2709798715</v>
      </c>
      <c r="V153" s="66">
        <f t="shared" si="7"/>
        <v>5.7924175512728215</v>
      </c>
    </row>
    <row r="154" spans="1:22" ht="15" x14ac:dyDescent="0.15">
      <c r="A154" s="18">
        <v>42036</v>
      </c>
      <c r="B154" s="49">
        <f t="shared" si="8"/>
        <v>2417701.2000000002</v>
      </c>
      <c r="C154" s="54"/>
      <c r="D154" s="57" t="e">
        <f t="shared" si="9"/>
        <v>#N/A</v>
      </c>
      <c r="E154" s="49">
        <v>1383607.7</v>
      </c>
      <c r="F154" s="49">
        <v>54380.7</v>
      </c>
      <c r="G154" s="49">
        <v>609970.9</v>
      </c>
      <c r="H154" s="49">
        <v>719256.1</v>
      </c>
      <c r="I154" s="49">
        <v>-0.1</v>
      </c>
      <c r="J154" s="49">
        <v>1034093.5</v>
      </c>
      <c r="K154" s="49">
        <v>525445.6</v>
      </c>
      <c r="L154" s="49">
        <v>508647.9</v>
      </c>
      <c r="M154" s="49">
        <v>137731.6</v>
      </c>
      <c r="N154" s="49">
        <v>158658.20000000001</v>
      </c>
      <c r="O154" s="49">
        <v>108677.2</v>
      </c>
      <c r="P154" s="49">
        <v>69637.600000000006</v>
      </c>
      <c r="Q154" s="49">
        <v>63803.199999999997</v>
      </c>
      <c r="R154" s="49">
        <v>5834.4</v>
      </c>
      <c r="S154" s="49">
        <v>33943.199999999997</v>
      </c>
      <c r="T154" s="39">
        <v>87.275377126029198</v>
      </c>
      <c r="U154" s="46">
        <f t="shared" si="10"/>
        <v>2770198.5137328496</v>
      </c>
      <c r="V154" s="66">
        <f t="shared" si="7"/>
        <v>5.5630550448942939</v>
      </c>
    </row>
    <row r="155" spans="1:22" ht="15" x14ac:dyDescent="0.15">
      <c r="A155" s="19">
        <v>42064</v>
      </c>
      <c r="B155" s="49">
        <f t="shared" si="8"/>
        <v>2460063</v>
      </c>
      <c r="C155" s="54"/>
      <c r="D155" s="57" t="e">
        <f t="shared" si="9"/>
        <v>#N/A</v>
      </c>
      <c r="E155" s="49">
        <v>1415132.7</v>
      </c>
      <c r="F155" s="49">
        <v>53788</v>
      </c>
      <c r="G155" s="49">
        <v>622794.5</v>
      </c>
      <c r="H155" s="49">
        <v>738550.2</v>
      </c>
      <c r="I155" s="49">
        <v>0</v>
      </c>
      <c r="J155" s="49">
        <v>1044930.3</v>
      </c>
      <c r="K155" s="49">
        <v>532664.69999999995</v>
      </c>
      <c r="L155" s="49">
        <v>512265.6</v>
      </c>
      <c r="M155" s="49">
        <v>136413.1</v>
      </c>
      <c r="N155" s="49">
        <v>162031.6</v>
      </c>
      <c r="O155" s="49">
        <v>109816.1</v>
      </c>
      <c r="P155" s="49">
        <v>70076.100000000006</v>
      </c>
      <c r="Q155" s="49">
        <v>64166.1</v>
      </c>
      <c r="R155" s="49">
        <v>5910</v>
      </c>
      <c r="S155" s="49">
        <v>33928.699999999997</v>
      </c>
      <c r="T155" s="39">
        <v>87.630716990203695</v>
      </c>
      <c r="U155" s="46">
        <f t="shared" si="10"/>
        <v>2807306.712182912</v>
      </c>
      <c r="V155" s="66">
        <f t="shared" si="7"/>
        <v>6.938219916452959</v>
      </c>
    </row>
    <row r="156" spans="1:22" ht="15" x14ac:dyDescent="0.15">
      <c r="A156" s="20">
        <v>42095</v>
      </c>
      <c r="B156" s="49">
        <f t="shared" si="8"/>
        <v>2492901.5</v>
      </c>
      <c r="C156" s="54"/>
      <c r="D156" s="57" t="e">
        <f t="shared" si="9"/>
        <v>#N/A</v>
      </c>
      <c r="E156" s="49">
        <v>1438405.2</v>
      </c>
      <c r="F156" s="49">
        <v>53370.9</v>
      </c>
      <c r="G156" s="49">
        <v>620743.9</v>
      </c>
      <c r="H156" s="49">
        <v>764290.3</v>
      </c>
      <c r="I156" s="49">
        <v>0</v>
      </c>
      <c r="J156" s="49">
        <v>1054496.3</v>
      </c>
      <c r="K156" s="49">
        <v>537109.4</v>
      </c>
      <c r="L156" s="49">
        <v>517386.9</v>
      </c>
      <c r="M156" s="49">
        <v>137493.20000000001</v>
      </c>
      <c r="N156" s="49">
        <v>166926.29999999999</v>
      </c>
      <c r="O156" s="49">
        <v>109573.1</v>
      </c>
      <c r="P156" s="49">
        <v>70421.3</v>
      </c>
      <c r="Q156" s="49">
        <v>64436.7</v>
      </c>
      <c r="R156" s="49">
        <v>5984.6</v>
      </c>
      <c r="S156" s="49">
        <v>32972.9</v>
      </c>
      <c r="T156" s="39">
        <v>87.403840375022497</v>
      </c>
      <c r="U156" s="46">
        <f t="shared" si="10"/>
        <v>2852164.7210279782</v>
      </c>
      <c r="V156" s="66">
        <f t="shared" si="7"/>
        <v>7.7759416807684723</v>
      </c>
    </row>
    <row r="157" spans="1:22" ht="15" x14ac:dyDescent="0.15">
      <c r="A157" s="21">
        <v>42125</v>
      </c>
      <c r="B157" s="49">
        <f t="shared" si="8"/>
        <v>2523900.4</v>
      </c>
      <c r="C157" s="54"/>
      <c r="D157" s="57" t="e">
        <f t="shared" si="9"/>
        <v>#N/A</v>
      </c>
      <c r="E157" s="49">
        <v>1460516.7</v>
      </c>
      <c r="F157" s="49">
        <v>54602.7</v>
      </c>
      <c r="G157" s="49">
        <v>632883.4</v>
      </c>
      <c r="H157" s="49">
        <v>773030.5</v>
      </c>
      <c r="I157" s="49">
        <v>0.1</v>
      </c>
      <c r="J157" s="49">
        <v>1063383.7</v>
      </c>
      <c r="K157" s="49">
        <v>542619.30000000005</v>
      </c>
      <c r="L157" s="49">
        <v>520764.4</v>
      </c>
      <c r="M157" s="49">
        <v>137296.1</v>
      </c>
      <c r="N157" s="49">
        <v>170303.1</v>
      </c>
      <c r="O157" s="49">
        <v>108342</v>
      </c>
      <c r="P157" s="49">
        <v>70882.8</v>
      </c>
      <c r="Q157" s="49">
        <v>64708</v>
      </c>
      <c r="R157" s="49">
        <v>6174.7</v>
      </c>
      <c r="S157" s="49">
        <v>33940.400000000001</v>
      </c>
      <c r="T157" s="39">
        <v>86.967365827273298</v>
      </c>
      <c r="U157" s="46">
        <f t="shared" si="10"/>
        <v>2902123.5448395</v>
      </c>
      <c r="V157" s="66">
        <f t="shared" si="7"/>
        <v>7.3787582131923601</v>
      </c>
    </row>
    <row r="158" spans="1:22" ht="15" x14ac:dyDescent="0.15">
      <c r="A158" s="22">
        <v>42156</v>
      </c>
      <c r="B158" s="49">
        <f t="shared" si="8"/>
        <v>2524322.2000000002</v>
      </c>
      <c r="C158" s="54"/>
      <c r="D158" s="57" t="e">
        <f t="shared" si="9"/>
        <v>#N/A</v>
      </c>
      <c r="E158" s="49">
        <v>1452623</v>
      </c>
      <c r="F158" s="49">
        <v>56162.8</v>
      </c>
      <c r="G158" s="49">
        <v>638568</v>
      </c>
      <c r="H158" s="49">
        <v>757892.1</v>
      </c>
      <c r="I158" s="49">
        <v>0.1</v>
      </c>
      <c r="J158" s="49">
        <v>1071699.2</v>
      </c>
      <c r="K158" s="49">
        <v>546794.4</v>
      </c>
      <c r="L158" s="49">
        <v>524904.9</v>
      </c>
      <c r="M158" s="49">
        <v>138223.29999999999</v>
      </c>
      <c r="N158" s="49">
        <v>173206.7</v>
      </c>
      <c r="O158" s="49">
        <v>109113.7</v>
      </c>
      <c r="P158" s="49">
        <v>71910.5</v>
      </c>
      <c r="Q158" s="49">
        <v>65606.600000000006</v>
      </c>
      <c r="R158" s="49">
        <v>6303.9</v>
      </c>
      <c r="S158" s="49">
        <v>32450.7</v>
      </c>
      <c r="T158" s="39">
        <v>87.113107758879707</v>
      </c>
      <c r="U158" s="46">
        <f t="shared" si="10"/>
        <v>2897752.4335224838</v>
      </c>
      <c r="V158" s="66">
        <f t="shared" si="7"/>
        <v>7.3440821805914602</v>
      </c>
    </row>
    <row r="159" spans="1:22" ht="15" x14ac:dyDescent="0.15">
      <c r="A159" s="23">
        <v>42186</v>
      </c>
      <c r="B159" s="49">
        <f t="shared" si="8"/>
        <v>2546963.2000000002</v>
      </c>
      <c r="C159" s="54"/>
      <c r="D159" s="57" t="e">
        <f t="shared" si="9"/>
        <v>#N/A</v>
      </c>
      <c r="E159" s="49">
        <v>1465931.5</v>
      </c>
      <c r="F159" s="49">
        <v>55789.7</v>
      </c>
      <c r="G159" s="49">
        <v>645385.1</v>
      </c>
      <c r="H159" s="49">
        <v>764756.6</v>
      </c>
      <c r="I159" s="49">
        <v>0</v>
      </c>
      <c r="J159" s="49">
        <v>1081031.7</v>
      </c>
      <c r="K159" s="49">
        <v>552335.1</v>
      </c>
      <c r="L159" s="49">
        <v>528696.6</v>
      </c>
      <c r="M159" s="49">
        <v>135046.20000000001</v>
      </c>
      <c r="N159" s="49">
        <v>172678.9</v>
      </c>
      <c r="O159" s="49">
        <v>114660.6</v>
      </c>
      <c r="P159" s="49">
        <v>72738.600000000006</v>
      </c>
      <c r="Q159" s="49">
        <v>66350.399999999994</v>
      </c>
      <c r="R159" s="49">
        <v>6388.2</v>
      </c>
      <c r="S159" s="49">
        <v>33572.199999999997</v>
      </c>
      <c r="T159" s="39">
        <v>87.240819760802907</v>
      </c>
      <c r="U159" s="46">
        <f t="shared" si="10"/>
        <v>2919462.7090658592</v>
      </c>
      <c r="V159" s="66">
        <f t="shared" si="7"/>
        <v>8.0492388057777262</v>
      </c>
    </row>
    <row r="160" spans="1:22" ht="15" x14ac:dyDescent="0.15">
      <c r="A160" s="24">
        <v>42217</v>
      </c>
      <c r="B160" s="49">
        <f t="shared" si="8"/>
        <v>2586564.7999999998</v>
      </c>
      <c r="C160" s="54"/>
      <c r="D160" s="57" t="e">
        <f t="shared" si="9"/>
        <v>#N/A</v>
      </c>
      <c r="E160" s="49">
        <v>1491474.2</v>
      </c>
      <c r="F160" s="49">
        <v>55892.2</v>
      </c>
      <c r="G160" s="49">
        <v>665095.5</v>
      </c>
      <c r="H160" s="49">
        <v>770486.5</v>
      </c>
      <c r="I160" s="49">
        <v>0</v>
      </c>
      <c r="J160" s="49">
        <v>1095090.6000000001</v>
      </c>
      <c r="K160" s="49">
        <v>556882.9</v>
      </c>
      <c r="L160" s="49">
        <v>538207.69999999995</v>
      </c>
      <c r="M160" s="49">
        <v>137404.79999999999</v>
      </c>
      <c r="N160" s="49">
        <v>177414.6</v>
      </c>
      <c r="O160" s="49">
        <v>116116.2</v>
      </c>
      <c r="P160" s="49">
        <v>73208.5</v>
      </c>
      <c r="Q160" s="49">
        <v>66747.199999999997</v>
      </c>
      <c r="R160" s="49">
        <v>6461.3</v>
      </c>
      <c r="S160" s="49">
        <v>34063.699999999997</v>
      </c>
      <c r="T160" s="39">
        <v>87.4248752929864</v>
      </c>
      <c r="U160" s="46">
        <f t="shared" si="10"/>
        <v>2958614.2288812678</v>
      </c>
      <c r="V160" s="66">
        <f t="shared" si="7"/>
        <v>9.0568305296531157</v>
      </c>
    </row>
    <row r="161" spans="1:22" ht="15" x14ac:dyDescent="0.15">
      <c r="A161" s="25">
        <v>42248</v>
      </c>
      <c r="B161" s="49">
        <f t="shared" si="8"/>
        <v>2647025.5</v>
      </c>
      <c r="C161" s="54"/>
      <c r="D161" s="57" t="e">
        <f t="shared" si="9"/>
        <v>#N/A</v>
      </c>
      <c r="E161" s="49">
        <v>1537914</v>
      </c>
      <c r="F161" s="49">
        <v>57920.4</v>
      </c>
      <c r="G161" s="49">
        <v>686262.8</v>
      </c>
      <c r="H161" s="49">
        <v>793730.7</v>
      </c>
      <c r="I161" s="49">
        <v>0</v>
      </c>
      <c r="J161" s="49">
        <v>1109111.5</v>
      </c>
      <c r="K161" s="49">
        <v>564034.9</v>
      </c>
      <c r="L161" s="49">
        <v>545076.6</v>
      </c>
      <c r="M161" s="49">
        <v>137526.5</v>
      </c>
      <c r="N161" s="49">
        <v>181211.8</v>
      </c>
      <c r="O161" s="49">
        <v>118200.8</v>
      </c>
      <c r="P161" s="49">
        <v>73678.7</v>
      </c>
      <c r="Q161" s="49">
        <v>67144.3</v>
      </c>
      <c r="R161" s="49">
        <v>6534.4</v>
      </c>
      <c r="S161" s="49">
        <v>34458.800000000003</v>
      </c>
      <c r="T161" s="39">
        <v>87.752419015565806</v>
      </c>
      <c r="U161" s="46">
        <f t="shared" si="10"/>
        <v>3016470.1209324636</v>
      </c>
      <c r="V161" s="66">
        <f t="shared" ref="V161:V224" si="11">((U161/U149)-1)*100</f>
        <v>11.360209528420494</v>
      </c>
    </row>
    <row r="162" spans="1:22" ht="15" x14ac:dyDescent="0.15">
      <c r="A162" s="26">
        <v>42278</v>
      </c>
      <c r="B162" s="49">
        <f t="shared" si="8"/>
        <v>2667199.7999999998</v>
      </c>
      <c r="C162" s="54"/>
      <c r="D162" s="57" t="e">
        <f t="shared" si="9"/>
        <v>#N/A</v>
      </c>
      <c r="E162" s="49">
        <v>1544343.1</v>
      </c>
      <c r="F162" s="49">
        <v>60084.2</v>
      </c>
      <c r="G162" s="49">
        <v>691941.6</v>
      </c>
      <c r="H162" s="49">
        <v>792317.2</v>
      </c>
      <c r="I162" s="49">
        <v>0.1</v>
      </c>
      <c r="J162" s="49">
        <v>1122856.7</v>
      </c>
      <c r="K162" s="49">
        <v>570238.9</v>
      </c>
      <c r="L162" s="49">
        <v>552617.80000000005</v>
      </c>
      <c r="M162" s="49">
        <v>138014.29999999999</v>
      </c>
      <c r="N162" s="49">
        <v>185361</v>
      </c>
      <c r="O162" s="49">
        <v>120278.3</v>
      </c>
      <c r="P162" s="49">
        <v>74367.3</v>
      </c>
      <c r="Q162" s="49">
        <v>67773.100000000006</v>
      </c>
      <c r="R162" s="49">
        <v>6594.3</v>
      </c>
      <c r="S162" s="49">
        <v>34596.9</v>
      </c>
      <c r="T162" s="39">
        <v>88.203918504717805</v>
      </c>
      <c r="U162" s="46">
        <f t="shared" si="10"/>
        <v>3023901.7100553624</v>
      </c>
      <c r="V162" s="66">
        <f t="shared" si="11"/>
        <v>11.208057165795937</v>
      </c>
    </row>
    <row r="163" spans="1:22" ht="15" x14ac:dyDescent="0.15">
      <c r="A163" s="27">
        <v>42309</v>
      </c>
      <c r="B163" s="49">
        <f t="shared" si="8"/>
        <v>2701980.2</v>
      </c>
      <c r="C163" s="54"/>
      <c r="D163" s="57" t="e">
        <f t="shared" si="9"/>
        <v>#N/A</v>
      </c>
      <c r="E163" s="49">
        <v>1562346.1</v>
      </c>
      <c r="F163" s="49">
        <v>61589.3</v>
      </c>
      <c r="G163" s="49">
        <v>692563.3</v>
      </c>
      <c r="H163" s="49">
        <v>808193.5</v>
      </c>
      <c r="I163" s="49">
        <v>-0.1</v>
      </c>
      <c r="J163" s="49">
        <v>1139634.1000000001</v>
      </c>
      <c r="K163" s="49">
        <v>576574.9</v>
      </c>
      <c r="L163" s="49">
        <v>563059.19999999995</v>
      </c>
      <c r="M163" s="49">
        <v>143979.5</v>
      </c>
      <c r="N163" s="49">
        <v>186118.39999999999</v>
      </c>
      <c r="O163" s="49">
        <v>122312.1</v>
      </c>
      <c r="P163" s="49">
        <v>75798.899999999994</v>
      </c>
      <c r="Q163" s="49">
        <v>68765.899999999994</v>
      </c>
      <c r="R163" s="49">
        <v>7033</v>
      </c>
      <c r="S163" s="49">
        <v>34850.199999999997</v>
      </c>
      <c r="T163" s="39">
        <v>88.685467876675304</v>
      </c>
      <c r="U163" s="46">
        <f t="shared" si="10"/>
        <v>3046700.0566060427</v>
      </c>
      <c r="V163" s="66">
        <f t="shared" si="11"/>
        <v>11.327935696132574</v>
      </c>
    </row>
    <row r="164" spans="1:22" ht="15" x14ac:dyDescent="0.15">
      <c r="A164" s="28">
        <v>42339</v>
      </c>
      <c r="B164" s="49">
        <f t="shared" si="8"/>
        <v>2760235.4</v>
      </c>
      <c r="C164" s="54"/>
      <c r="D164" s="57" t="e">
        <f t="shared" si="9"/>
        <v>#N/A</v>
      </c>
      <c r="E164" s="49">
        <v>1613299</v>
      </c>
      <c r="F164" s="49">
        <v>67200.7</v>
      </c>
      <c r="G164" s="49">
        <v>713145.4</v>
      </c>
      <c r="H164" s="49">
        <v>832952.9</v>
      </c>
      <c r="I164" s="49">
        <v>0</v>
      </c>
      <c r="J164" s="49">
        <v>1146936.3999999999</v>
      </c>
      <c r="K164" s="49">
        <v>583056.19999999995</v>
      </c>
      <c r="L164" s="49">
        <v>563880.19999999995</v>
      </c>
      <c r="M164" s="49">
        <v>142266.4</v>
      </c>
      <c r="N164" s="49">
        <v>185653.1</v>
      </c>
      <c r="O164" s="49">
        <v>122711.5</v>
      </c>
      <c r="P164" s="49">
        <v>78058.399999999994</v>
      </c>
      <c r="Q164" s="49">
        <v>70682.600000000006</v>
      </c>
      <c r="R164" s="49">
        <v>7375.8</v>
      </c>
      <c r="S164" s="49">
        <v>35190.800000000003</v>
      </c>
      <c r="T164" s="39">
        <v>89.046817717410903</v>
      </c>
      <c r="U164" s="46">
        <f t="shared" si="10"/>
        <v>3099757.4879762428</v>
      </c>
      <c r="V164" s="66">
        <f t="shared" si="11"/>
        <v>12.440008098276035</v>
      </c>
    </row>
    <row r="165" spans="1:22" ht="15" x14ac:dyDescent="0.15">
      <c r="A165" s="16">
        <v>42370</v>
      </c>
      <c r="B165" s="49">
        <f t="shared" si="8"/>
        <v>2814826.9000000004</v>
      </c>
      <c r="C165" s="54"/>
      <c r="D165" s="57" t="e">
        <f t="shared" si="9"/>
        <v>#N/A</v>
      </c>
      <c r="E165" s="49">
        <v>1658521.1</v>
      </c>
      <c r="F165" s="49">
        <v>68270</v>
      </c>
      <c r="G165" s="49">
        <v>722706</v>
      </c>
      <c r="H165" s="49">
        <v>867545</v>
      </c>
      <c r="I165" s="49">
        <v>0.1</v>
      </c>
      <c r="J165" s="49">
        <v>1156305.8</v>
      </c>
      <c r="K165" s="49">
        <v>589912.80000000005</v>
      </c>
      <c r="L165" s="49">
        <v>566393</v>
      </c>
      <c r="M165" s="49">
        <v>141175.9</v>
      </c>
      <c r="N165" s="49">
        <v>188152.3</v>
      </c>
      <c r="O165" s="49">
        <v>123553.4</v>
      </c>
      <c r="P165" s="49">
        <v>79101.7</v>
      </c>
      <c r="Q165" s="49">
        <v>71596.600000000006</v>
      </c>
      <c r="R165" s="49">
        <v>7505.1</v>
      </c>
      <c r="S165" s="49">
        <v>34409.699999999997</v>
      </c>
      <c r="T165" s="39">
        <v>89.3863813931126</v>
      </c>
      <c r="U165" s="46">
        <f t="shared" si="10"/>
        <v>3149055.6571707111</v>
      </c>
      <c r="V165" s="66">
        <f t="shared" si="11"/>
        <v>13.258465022777832</v>
      </c>
    </row>
    <row r="166" spans="1:22" ht="15" x14ac:dyDescent="0.15">
      <c r="A166" s="18">
        <v>42401</v>
      </c>
      <c r="B166" s="49">
        <f t="shared" si="8"/>
        <v>2823417.5</v>
      </c>
      <c r="C166" s="54"/>
      <c r="D166" s="57" t="e">
        <f t="shared" si="9"/>
        <v>#N/A</v>
      </c>
      <c r="E166" s="49">
        <v>1661958.4</v>
      </c>
      <c r="F166" s="49">
        <v>67361.7</v>
      </c>
      <c r="G166" s="49">
        <v>717104.5</v>
      </c>
      <c r="H166" s="49">
        <v>877492.2</v>
      </c>
      <c r="I166" s="49">
        <v>0.1</v>
      </c>
      <c r="J166" s="49">
        <v>1161459.1000000001</v>
      </c>
      <c r="K166" s="49">
        <v>591896.4</v>
      </c>
      <c r="L166" s="49">
        <v>569562.69999999995</v>
      </c>
      <c r="M166" s="49">
        <v>141081.70000000001</v>
      </c>
      <c r="N166" s="49">
        <v>190410.6</v>
      </c>
      <c r="O166" s="49">
        <v>124011.9</v>
      </c>
      <c r="P166" s="49">
        <v>79875</v>
      </c>
      <c r="Q166" s="49">
        <v>72399.600000000006</v>
      </c>
      <c r="R166" s="49">
        <v>7475.3</v>
      </c>
      <c r="S166" s="49">
        <v>34183.5</v>
      </c>
      <c r="T166" s="39">
        <v>89.7777811166536</v>
      </c>
      <c r="U166" s="46">
        <f t="shared" si="10"/>
        <v>3144895.6132379416</v>
      </c>
      <c r="V166" s="66">
        <f t="shared" si="11"/>
        <v>13.526001752133876</v>
      </c>
    </row>
    <row r="167" spans="1:22" ht="15" x14ac:dyDescent="0.15">
      <c r="A167" s="19">
        <v>42430</v>
      </c>
      <c r="B167" s="49">
        <f t="shared" si="8"/>
        <v>2805259.3</v>
      </c>
      <c r="C167" s="54"/>
      <c r="D167" s="57" t="e">
        <f t="shared" si="9"/>
        <v>#N/A</v>
      </c>
      <c r="E167" s="49">
        <v>1630794.7</v>
      </c>
      <c r="F167" s="49">
        <v>66386.600000000006</v>
      </c>
      <c r="G167" s="49">
        <v>706202.9</v>
      </c>
      <c r="H167" s="49">
        <v>858205.1</v>
      </c>
      <c r="I167" s="49">
        <v>0.1</v>
      </c>
      <c r="J167" s="49">
        <v>1174464.6000000001</v>
      </c>
      <c r="K167" s="49">
        <v>597657.59999999998</v>
      </c>
      <c r="L167" s="49">
        <v>576807</v>
      </c>
      <c r="M167" s="49">
        <v>140888.70000000001</v>
      </c>
      <c r="N167" s="49">
        <v>194605.7</v>
      </c>
      <c r="O167" s="49">
        <v>125780.7</v>
      </c>
      <c r="P167" s="49">
        <v>80427.5</v>
      </c>
      <c r="Q167" s="49">
        <v>72929</v>
      </c>
      <c r="R167" s="49">
        <v>7498.5</v>
      </c>
      <c r="S167" s="49">
        <v>35104.300000000003</v>
      </c>
      <c r="T167" s="39">
        <v>89.910000600997606</v>
      </c>
      <c r="U167" s="46">
        <f t="shared" si="10"/>
        <v>3120074.8317744685</v>
      </c>
      <c r="V167" s="66">
        <f t="shared" si="11"/>
        <v>11.141216534489518</v>
      </c>
    </row>
    <row r="168" spans="1:22" ht="15" x14ac:dyDescent="0.15">
      <c r="A168" s="20">
        <v>42461</v>
      </c>
      <c r="B168" s="49">
        <f t="shared" si="8"/>
        <v>2827413.9000000004</v>
      </c>
      <c r="C168" s="54"/>
      <c r="D168" s="57" t="e">
        <f t="shared" si="9"/>
        <v>#N/A</v>
      </c>
      <c r="E168" s="49">
        <v>1641141.3</v>
      </c>
      <c r="F168" s="49">
        <v>67021</v>
      </c>
      <c r="G168" s="49">
        <v>718834.2</v>
      </c>
      <c r="H168" s="49">
        <v>855286</v>
      </c>
      <c r="I168" s="49">
        <v>0.1</v>
      </c>
      <c r="J168" s="49">
        <v>1186272.6000000001</v>
      </c>
      <c r="K168" s="49">
        <v>602736.9</v>
      </c>
      <c r="L168" s="49">
        <v>583535.69999999995</v>
      </c>
      <c r="M168" s="49">
        <v>140870.9</v>
      </c>
      <c r="N168" s="49">
        <v>198692.8</v>
      </c>
      <c r="O168" s="49">
        <v>127407</v>
      </c>
      <c r="P168" s="49">
        <v>81112</v>
      </c>
      <c r="Q168" s="49">
        <v>73602.100000000006</v>
      </c>
      <c r="R168" s="49">
        <v>7510</v>
      </c>
      <c r="S168" s="49">
        <v>35452.9</v>
      </c>
      <c r="T168" s="39">
        <v>89.625277961415904</v>
      </c>
      <c r="U168" s="46">
        <f t="shared" si="10"/>
        <v>3154705.8645856753</v>
      </c>
      <c r="V168" s="66">
        <f t="shared" si="11"/>
        <v>10.607421840932641</v>
      </c>
    </row>
    <row r="169" spans="1:22" ht="15" x14ac:dyDescent="0.15">
      <c r="A169" s="21">
        <v>42491</v>
      </c>
      <c r="B169" s="49">
        <f t="shared" si="8"/>
        <v>2903854.5</v>
      </c>
      <c r="C169" s="54"/>
      <c r="D169" s="57" t="e">
        <f t="shared" si="9"/>
        <v>#N/A</v>
      </c>
      <c r="E169" s="49">
        <v>1676453.5</v>
      </c>
      <c r="F169" s="49">
        <v>67045.100000000006</v>
      </c>
      <c r="G169" s="49">
        <v>743432.1</v>
      </c>
      <c r="H169" s="49">
        <v>865976.2</v>
      </c>
      <c r="I169" s="49">
        <v>0.1</v>
      </c>
      <c r="J169" s="49">
        <v>1227401</v>
      </c>
      <c r="K169" s="49">
        <v>611558.80000000005</v>
      </c>
      <c r="L169" s="49">
        <v>615842.1</v>
      </c>
      <c r="M169" s="49">
        <v>166988.70000000001</v>
      </c>
      <c r="N169" s="49">
        <v>201674</v>
      </c>
      <c r="O169" s="49">
        <v>130038.3</v>
      </c>
      <c r="P169" s="49">
        <v>81872.3</v>
      </c>
      <c r="Q169" s="49">
        <v>74208.100000000006</v>
      </c>
      <c r="R169" s="49">
        <v>7664.2</v>
      </c>
      <c r="S169" s="49">
        <v>35268.9</v>
      </c>
      <c r="T169" s="39">
        <v>89.225614520103406</v>
      </c>
      <c r="U169" s="46">
        <f t="shared" si="10"/>
        <v>3254507.7056832523</v>
      </c>
      <c r="V169" s="66">
        <f t="shared" si="11"/>
        <v>12.142286687634485</v>
      </c>
    </row>
    <row r="170" spans="1:22" ht="15" x14ac:dyDescent="0.15">
      <c r="A170" s="22">
        <v>42522</v>
      </c>
      <c r="B170" s="49">
        <f t="shared" si="8"/>
        <v>2950105.7</v>
      </c>
      <c r="C170" s="54"/>
      <c r="D170" s="57" t="e">
        <f t="shared" si="9"/>
        <v>#N/A</v>
      </c>
      <c r="E170" s="49">
        <v>1707465.6</v>
      </c>
      <c r="F170" s="49">
        <v>68843.899999999994</v>
      </c>
      <c r="G170" s="49">
        <v>757206.7</v>
      </c>
      <c r="H170" s="49">
        <v>881414.9</v>
      </c>
      <c r="I170" s="49">
        <v>0.2</v>
      </c>
      <c r="J170" s="49">
        <v>1242640.1000000001</v>
      </c>
      <c r="K170" s="49">
        <v>616495.1</v>
      </c>
      <c r="L170" s="49">
        <v>626145</v>
      </c>
      <c r="M170" s="49">
        <v>168478.8</v>
      </c>
      <c r="N170" s="49">
        <v>206221.2</v>
      </c>
      <c r="O170" s="49">
        <v>133083</v>
      </c>
      <c r="P170" s="49">
        <v>83064.399999999994</v>
      </c>
      <c r="Q170" s="49">
        <v>75188.399999999994</v>
      </c>
      <c r="R170" s="49">
        <v>7876.1</v>
      </c>
      <c r="S170" s="49">
        <v>35297.599999999999</v>
      </c>
      <c r="T170" s="39">
        <v>89.324027886291205</v>
      </c>
      <c r="U170" s="46">
        <f t="shared" si="10"/>
        <v>3302701.1542241042</v>
      </c>
      <c r="V170" s="66">
        <f t="shared" si="11"/>
        <v>13.974579609251435</v>
      </c>
    </row>
    <row r="171" spans="1:22" ht="15" x14ac:dyDescent="0.15">
      <c r="A171" s="23">
        <v>42552</v>
      </c>
      <c r="B171" s="49">
        <f t="shared" si="8"/>
        <v>3004571.6</v>
      </c>
      <c r="C171" s="54"/>
      <c r="D171" s="57" t="e">
        <f t="shared" si="9"/>
        <v>#N/A</v>
      </c>
      <c r="E171" s="49">
        <v>1746132.3</v>
      </c>
      <c r="F171" s="49">
        <v>67591.5</v>
      </c>
      <c r="G171" s="49">
        <v>765414.5</v>
      </c>
      <c r="H171" s="49">
        <v>913126.2</v>
      </c>
      <c r="I171" s="49">
        <v>0.1</v>
      </c>
      <c r="J171" s="49">
        <v>1258439.3</v>
      </c>
      <c r="K171" s="49">
        <v>623915.9</v>
      </c>
      <c r="L171" s="49">
        <v>634523.4</v>
      </c>
      <c r="M171" s="49">
        <v>169593.2</v>
      </c>
      <c r="N171" s="49">
        <v>208474.7</v>
      </c>
      <c r="O171" s="49">
        <v>136176.4</v>
      </c>
      <c r="P171" s="49">
        <v>84159.6</v>
      </c>
      <c r="Q171" s="49">
        <v>76190.8</v>
      </c>
      <c r="R171" s="49">
        <v>7968.7</v>
      </c>
      <c r="S171" s="49">
        <v>36119.5</v>
      </c>
      <c r="T171" s="39">
        <v>89.556914478033505</v>
      </c>
      <c r="U171" s="46">
        <f t="shared" si="10"/>
        <v>3354929.7868418195</v>
      </c>
      <c r="V171" s="66">
        <f t="shared" si="11"/>
        <v>14.916000688198427</v>
      </c>
    </row>
    <row r="172" spans="1:22" ht="15" x14ac:dyDescent="0.15">
      <c r="A172" s="24">
        <v>42583</v>
      </c>
      <c r="B172" s="49">
        <f t="shared" si="8"/>
        <v>3026679.9000000004</v>
      </c>
      <c r="C172" s="54"/>
      <c r="D172" s="57" t="e">
        <f t="shared" si="9"/>
        <v>#N/A</v>
      </c>
      <c r="E172" s="49">
        <v>1756230.8</v>
      </c>
      <c r="F172" s="49">
        <v>65501.8</v>
      </c>
      <c r="G172" s="49">
        <v>763766.2</v>
      </c>
      <c r="H172" s="49">
        <v>926962.7</v>
      </c>
      <c r="I172" s="49">
        <v>0.1</v>
      </c>
      <c r="J172" s="49">
        <v>1270449.1000000001</v>
      </c>
      <c r="K172" s="49">
        <v>627738.80000000005</v>
      </c>
      <c r="L172" s="49">
        <v>642710.30000000005</v>
      </c>
      <c r="M172" s="49">
        <v>172464.5</v>
      </c>
      <c r="N172" s="49">
        <v>210496.5</v>
      </c>
      <c r="O172" s="49">
        <v>137819</v>
      </c>
      <c r="P172" s="49">
        <v>85514.9</v>
      </c>
      <c r="Q172" s="49">
        <v>77407.199999999997</v>
      </c>
      <c r="R172" s="49">
        <v>8107.7</v>
      </c>
      <c r="S172" s="49">
        <v>36415.4</v>
      </c>
      <c r="T172" s="39">
        <v>89.809333493599397</v>
      </c>
      <c r="U172" s="46">
        <f t="shared" si="10"/>
        <v>3370117.3166102031</v>
      </c>
      <c r="V172" s="66">
        <f t="shared" si="11"/>
        <v>13.908642894769541</v>
      </c>
    </row>
    <row r="173" spans="1:22" ht="15" x14ac:dyDescent="0.15">
      <c r="A173" s="25">
        <v>42614</v>
      </c>
      <c r="B173" s="49">
        <f t="shared" si="8"/>
        <v>3077111.3</v>
      </c>
      <c r="C173" s="54"/>
      <c r="D173" s="57" t="e">
        <f t="shared" si="9"/>
        <v>#N/A</v>
      </c>
      <c r="E173" s="49">
        <v>1793488.6</v>
      </c>
      <c r="F173" s="49">
        <v>65886.3</v>
      </c>
      <c r="G173" s="49">
        <v>770451.6</v>
      </c>
      <c r="H173" s="49">
        <v>957150.5</v>
      </c>
      <c r="I173" s="49">
        <v>0.2</v>
      </c>
      <c r="J173" s="49">
        <v>1283622.7</v>
      </c>
      <c r="K173" s="49">
        <v>634788.6</v>
      </c>
      <c r="L173" s="49">
        <v>648834.19999999995</v>
      </c>
      <c r="M173" s="49">
        <v>174146.1</v>
      </c>
      <c r="N173" s="49">
        <v>211976.6</v>
      </c>
      <c r="O173" s="49">
        <v>139776.1</v>
      </c>
      <c r="P173" s="49">
        <v>86789.7</v>
      </c>
      <c r="Q173" s="49">
        <v>78564.800000000003</v>
      </c>
      <c r="R173" s="49">
        <v>8224.9</v>
      </c>
      <c r="S173" s="49">
        <v>36145.699999999997</v>
      </c>
      <c r="T173" s="39">
        <v>90.357743854798997</v>
      </c>
      <c r="U173" s="46">
        <f t="shared" si="10"/>
        <v>3405476.0208984246</v>
      </c>
      <c r="V173" s="66">
        <f t="shared" si="11"/>
        <v>12.896063424149219</v>
      </c>
    </row>
    <row r="174" spans="1:22" ht="15" x14ac:dyDescent="0.15">
      <c r="A174" s="26">
        <v>42644</v>
      </c>
      <c r="B174" s="49">
        <f t="shared" si="8"/>
        <v>3097702.9000000004</v>
      </c>
      <c r="C174" s="54"/>
      <c r="D174" s="57" t="e">
        <f t="shared" si="9"/>
        <v>#N/A</v>
      </c>
      <c r="E174" s="49">
        <v>1802029.8</v>
      </c>
      <c r="F174" s="49">
        <v>65536</v>
      </c>
      <c r="G174" s="49">
        <v>770975.4</v>
      </c>
      <c r="H174" s="49">
        <v>965518.4</v>
      </c>
      <c r="I174" s="49">
        <v>0</v>
      </c>
      <c r="J174" s="49">
        <v>1295673.1000000001</v>
      </c>
      <c r="K174" s="49">
        <v>639624.80000000005</v>
      </c>
      <c r="L174" s="49">
        <v>656048.4</v>
      </c>
      <c r="M174" s="49">
        <v>176553.2</v>
      </c>
      <c r="N174" s="49">
        <v>213474.1</v>
      </c>
      <c r="O174" s="49">
        <v>141343.6</v>
      </c>
      <c r="P174" s="49">
        <v>88138.8</v>
      </c>
      <c r="Q174" s="49">
        <v>79827.100000000006</v>
      </c>
      <c r="R174" s="49">
        <v>8311.7000000000007</v>
      </c>
      <c r="S174" s="49">
        <v>36538.699999999997</v>
      </c>
      <c r="T174" s="39">
        <v>90.906154215998598</v>
      </c>
      <c r="U174" s="46">
        <f t="shared" si="10"/>
        <v>3407583.2672886681</v>
      </c>
      <c r="V174" s="66">
        <f t="shared" si="11"/>
        <v>12.688294594941741</v>
      </c>
    </row>
    <row r="175" spans="1:22" ht="15" x14ac:dyDescent="0.15">
      <c r="A175" s="27">
        <v>42675</v>
      </c>
      <c r="B175" s="49">
        <f t="shared" si="8"/>
        <v>3199116.0999999996</v>
      </c>
      <c r="C175" s="54"/>
      <c r="D175" s="57" t="e">
        <f t="shared" si="9"/>
        <v>#N/A</v>
      </c>
      <c r="E175" s="49">
        <v>1883371.9</v>
      </c>
      <c r="F175" s="49">
        <v>69552.399999999994</v>
      </c>
      <c r="G175" s="49">
        <v>802738.3</v>
      </c>
      <c r="H175" s="49">
        <v>1011081.1</v>
      </c>
      <c r="I175" s="49">
        <v>0.1</v>
      </c>
      <c r="J175" s="49">
        <v>1315744.2</v>
      </c>
      <c r="K175" s="49">
        <v>647443.1</v>
      </c>
      <c r="L175" s="49">
        <v>668301.1</v>
      </c>
      <c r="M175" s="49">
        <v>184471.3</v>
      </c>
      <c r="N175" s="49">
        <v>213470.9</v>
      </c>
      <c r="O175" s="49">
        <v>142667.20000000001</v>
      </c>
      <c r="P175" s="49">
        <v>90196.5</v>
      </c>
      <c r="Q175" s="49">
        <v>81356.399999999994</v>
      </c>
      <c r="R175" s="49">
        <v>8840.1</v>
      </c>
      <c r="S175" s="49">
        <v>37495.199999999997</v>
      </c>
      <c r="T175" s="39">
        <v>91.616833944347604</v>
      </c>
      <c r="U175" s="46">
        <f t="shared" si="10"/>
        <v>3491843.1059768926</v>
      </c>
      <c r="V175" s="66">
        <f t="shared" si="11"/>
        <v>14.610662063883307</v>
      </c>
    </row>
    <row r="176" spans="1:22" ht="15" x14ac:dyDescent="0.15">
      <c r="A176" s="28">
        <v>42705</v>
      </c>
      <c r="B176" s="49">
        <f t="shared" si="8"/>
        <v>3197163.5999999996</v>
      </c>
      <c r="C176" s="54"/>
      <c r="D176" s="57" t="e">
        <f t="shared" si="9"/>
        <v>#N/A</v>
      </c>
      <c r="E176" s="49">
        <v>1877465.4</v>
      </c>
      <c r="F176" s="49">
        <v>74905.100000000006</v>
      </c>
      <c r="G176" s="49">
        <v>802701.8</v>
      </c>
      <c r="H176" s="49">
        <v>999858.4</v>
      </c>
      <c r="I176" s="49">
        <v>0.1</v>
      </c>
      <c r="J176" s="49">
        <v>1319698.2</v>
      </c>
      <c r="K176" s="49">
        <v>655018.19999999995</v>
      </c>
      <c r="L176" s="49">
        <v>664680.1</v>
      </c>
      <c r="M176" s="49">
        <v>181405.2</v>
      </c>
      <c r="N176" s="49">
        <v>211269.7</v>
      </c>
      <c r="O176" s="49">
        <v>142266.20000000001</v>
      </c>
      <c r="P176" s="49">
        <v>93392.9</v>
      </c>
      <c r="Q176" s="49">
        <v>84253.5</v>
      </c>
      <c r="R176" s="49">
        <v>9139.2999999999993</v>
      </c>
      <c r="S176" s="49">
        <v>36346.1</v>
      </c>
      <c r="T176" s="39">
        <v>92.039034797764302</v>
      </c>
      <c r="U176" s="46">
        <f t="shared" si="10"/>
        <v>3473703.9637856581</v>
      </c>
      <c r="V176" s="66">
        <f t="shared" si="11"/>
        <v>12.063733284294953</v>
      </c>
    </row>
    <row r="177" spans="1:22" ht="15" x14ac:dyDescent="0.15">
      <c r="A177" s="16">
        <v>42736</v>
      </c>
      <c r="B177" s="49">
        <f t="shared" si="8"/>
        <v>3198844.5999999996</v>
      </c>
      <c r="C177" s="54"/>
      <c r="D177" s="57" t="e">
        <f t="shared" si="9"/>
        <v>#N/A</v>
      </c>
      <c r="E177" s="49">
        <v>1872597.4</v>
      </c>
      <c r="F177" s="49">
        <v>75052.600000000006</v>
      </c>
      <c r="G177" s="49">
        <v>800954.4</v>
      </c>
      <c r="H177" s="49">
        <v>996590.4</v>
      </c>
      <c r="I177" s="49">
        <v>0</v>
      </c>
      <c r="J177" s="49">
        <v>1326247.2</v>
      </c>
      <c r="K177" s="49">
        <v>661149.80000000005</v>
      </c>
      <c r="L177" s="49">
        <v>665097.4</v>
      </c>
      <c r="M177" s="49">
        <v>180549</v>
      </c>
      <c r="N177" s="49">
        <v>211797.9</v>
      </c>
      <c r="O177" s="49">
        <v>142387.79999999999</v>
      </c>
      <c r="P177" s="49">
        <v>94992.3</v>
      </c>
      <c r="Q177" s="49">
        <v>85699.199999999997</v>
      </c>
      <c r="R177" s="49">
        <v>9293.1</v>
      </c>
      <c r="S177" s="49">
        <v>35370.400000000001</v>
      </c>
      <c r="T177" s="39">
        <v>93.603882444858499</v>
      </c>
      <c r="U177" s="46">
        <f t="shared" si="10"/>
        <v>3417427.2652466316</v>
      </c>
      <c r="V177" s="66">
        <f t="shared" si="11"/>
        <v>8.5222884982935057</v>
      </c>
    </row>
    <row r="178" spans="1:22" ht="15" x14ac:dyDescent="0.15">
      <c r="A178" s="18">
        <v>42767</v>
      </c>
      <c r="B178" s="49">
        <f t="shared" si="8"/>
        <v>3212590.7</v>
      </c>
      <c r="C178" s="54"/>
      <c r="D178" s="57" t="e">
        <f t="shared" si="9"/>
        <v>#N/A</v>
      </c>
      <c r="E178" s="49">
        <v>1879821.4</v>
      </c>
      <c r="F178" s="49">
        <v>72549</v>
      </c>
      <c r="G178" s="49">
        <v>796607.2</v>
      </c>
      <c r="H178" s="49">
        <v>1010665.1</v>
      </c>
      <c r="I178" s="49">
        <v>0.2</v>
      </c>
      <c r="J178" s="49">
        <v>1332769.3</v>
      </c>
      <c r="K178" s="49">
        <v>664990.1</v>
      </c>
      <c r="L178" s="49">
        <v>667779.30000000005</v>
      </c>
      <c r="M178" s="49">
        <v>180301.3</v>
      </c>
      <c r="N178" s="49">
        <v>212586.5</v>
      </c>
      <c r="O178" s="49">
        <v>143667.70000000001</v>
      </c>
      <c r="P178" s="49">
        <v>96039.3</v>
      </c>
      <c r="Q178" s="49">
        <v>86651.5</v>
      </c>
      <c r="R178" s="49">
        <v>9387.7999999999993</v>
      </c>
      <c r="S178" s="49">
        <v>35184.5</v>
      </c>
      <c r="T178" s="39">
        <v>94.1447803353567</v>
      </c>
      <c r="U178" s="46">
        <f t="shared" si="10"/>
        <v>3412393.8560972884</v>
      </c>
      <c r="V178" s="66">
        <f t="shared" si="11"/>
        <v>8.5057908355798961</v>
      </c>
    </row>
    <row r="179" spans="1:22" ht="15" x14ac:dyDescent="0.15">
      <c r="A179" s="19">
        <v>42795</v>
      </c>
      <c r="B179" s="49">
        <f t="shared" si="8"/>
        <v>3253413.1</v>
      </c>
      <c r="C179" s="54"/>
      <c r="D179" s="57" t="e">
        <f t="shared" si="9"/>
        <v>#N/A</v>
      </c>
      <c r="E179" s="49">
        <v>1907655.6</v>
      </c>
      <c r="F179" s="49">
        <v>71776</v>
      </c>
      <c r="G179" s="49">
        <v>800100.7</v>
      </c>
      <c r="H179" s="49">
        <v>1035778.8</v>
      </c>
      <c r="I179" s="49">
        <v>0.1</v>
      </c>
      <c r="J179" s="49">
        <v>1345757.5</v>
      </c>
      <c r="K179" s="49">
        <v>672771.6</v>
      </c>
      <c r="L179" s="49">
        <v>672985.9</v>
      </c>
      <c r="M179" s="49">
        <v>179164.7</v>
      </c>
      <c r="N179" s="49">
        <v>214549.5</v>
      </c>
      <c r="O179" s="49">
        <v>146249.5</v>
      </c>
      <c r="P179" s="49">
        <v>97464.5</v>
      </c>
      <c r="Q179" s="49">
        <v>87958.2</v>
      </c>
      <c r="R179" s="49">
        <v>9506.2999999999993</v>
      </c>
      <c r="S179" s="49">
        <v>35557.599999999999</v>
      </c>
      <c r="T179" s="39">
        <v>94.722489332291602</v>
      </c>
      <c r="U179" s="46">
        <f t="shared" si="10"/>
        <v>3434678.6311610239</v>
      </c>
      <c r="V179" s="66">
        <f t="shared" si="11"/>
        <v>10.083213267280255</v>
      </c>
    </row>
    <row r="180" spans="1:22" ht="15" x14ac:dyDescent="0.15">
      <c r="A180" s="20">
        <v>42826</v>
      </c>
      <c r="B180" s="49">
        <f t="shared" si="8"/>
        <v>3299618.2</v>
      </c>
      <c r="C180" s="54"/>
      <c r="D180" s="57" t="e">
        <f t="shared" si="9"/>
        <v>#N/A</v>
      </c>
      <c r="E180" s="49">
        <v>1945925.8</v>
      </c>
      <c r="F180" s="49">
        <v>71254.100000000006</v>
      </c>
      <c r="G180" s="49">
        <v>821483.4</v>
      </c>
      <c r="H180" s="49">
        <v>1053188</v>
      </c>
      <c r="I180" s="49">
        <v>0.2</v>
      </c>
      <c r="J180" s="49">
        <v>1353692.4</v>
      </c>
      <c r="K180" s="49">
        <v>675322.7</v>
      </c>
      <c r="L180" s="49">
        <v>678369.7</v>
      </c>
      <c r="M180" s="49">
        <v>181358.9</v>
      </c>
      <c r="N180" s="49">
        <v>216324</v>
      </c>
      <c r="O180" s="49">
        <v>147475</v>
      </c>
      <c r="P180" s="49">
        <v>98196.800000000003</v>
      </c>
      <c r="Q180" s="49">
        <v>88564.2</v>
      </c>
      <c r="R180" s="49">
        <v>9632.6</v>
      </c>
      <c r="S180" s="49">
        <v>35014.9</v>
      </c>
      <c r="T180" s="39">
        <v>94.838932628162794</v>
      </c>
      <c r="U180" s="46">
        <f t="shared" si="10"/>
        <v>3479181.0795012736</v>
      </c>
      <c r="V180" s="66">
        <f t="shared" si="11"/>
        <v>10.285434802594917</v>
      </c>
    </row>
    <row r="181" spans="1:22" ht="15" x14ac:dyDescent="0.15">
      <c r="A181" s="21">
        <v>42856</v>
      </c>
      <c r="B181" s="49">
        <f t="shared" si="8"/>
        <v>3315509.8</v>
      </c>
      <c r="C181" s="54"/>
      <c r="D181" s="57" t="e">
        <f t="shared" si="9"/>
        <v>#N/A</v>
      </c>
      <c r="E181" s="49">
        <v>1952583.6</v>
      </c>
      <c r="F181" s="49">
        <v>71871.5</v>
      </c>
      <c r="G181" s="49">
        <v>829804</v>
      </c>
      <c r="H181" s="49">
        <v>1050908</v>
      </c>
      <c r="I181" s="49">
        <v>0.1</v>
      </c>
      <c r="J181" s="49">
        <v>1362926.2</v>
      </c>
      <c r="K181" s="49">
        <v>681019.6</v>
      </c>
      <c r="L181" s="49">
        <v>681906.6</v>
      </c>
      <c r="M181" s="49">
        <v>182500.1</v>
      </c>
      <c r="N181" s="49">
        <v>217189.8</v>
      </c>
      <c r="O181" s="49">
        <v>148482.70000000001</v>
      </c>
      <c r="P181" s="49">
        <v>99390.399999999994</v>
      </c>
      <c r="Q181" s="49">
        <v>89509.6</v>
      </c>
      <c r="R181" s="49">
        <v>9880.9</v>
      </c>
      <c r="S181" s="49">
        <v>34343.5</v>
      </c>
      <c r="T181" s="39">
        <v>94.725494320572096</v>
      </c>
      <c r="U181" s="46">
        <f t="shared" si="10"/>
        <v>3500124.0413479172</v>
      </c>
      <c r="V181" s="66">
        <f t="shared" si="11"/>
        <v>7.5469581846665301</v>
      </c>
    </row>
    <row r="182" spans="1:22" ht="15" x14ac:dyDescent="0.15">
      <c r="A182" s="22">
        <v>42887</v>
      </c>
      <c r="B182" s="49">
        <f t="shared" si="8"/>
        <v>3353901.9</v>
      </c>
      <c r="C182" s="54"/>
      <c r="D182" s="57" t="e">
        <f t="shared" si="9"/>
        <v>#N/A</v>
      </c>
      <c r="E182" s="49">
        <v>1979448.7</v>
      </c>
      <c r="F182" s="49">
        <v>72973.600000000006</v>
      </c>
      <c r="G182" s="49">
        <v>821764.7</v>
      </c>
      <c r="H182" s="49">
        <v>1084710.3999999999</v>
      </c>
      <c r="I182" s="49">
        <v>0.1</v>
      </c>
      <c r="J182" s="49">
        <v>1374453.2</v>
      </c>
      <c r="K182" s="49">
        <v>685656.1</v>
      </c>
      <c r="L182" s="49">
        <v>688797.2</v>
      </c>
      <c r="M182" s="49">
        <v>185590</v>
      </c>
      <c r="N182" s="49">
        <v>212783.7</v>
      </c>
      <c r="O182" s="49">
        <v>154415.6</v>
      </c>
      <c r="P182" s="49">
        <v>101124.4</v>
      </c>
      <c r="Q182" s="49">
        <v>90932.5</v>
      </c>
      <c r="R182" s="49">
        <v>10191.9</v>
      </c>
      <c r="S182" s="49">
        <v>34883.5</v>
      </c>
      <c r="T182" s="39">
        <v>94.963639641805401</v>
      </c>
      <c r="U182" s="46">
        <f t="shared" si="10"/>
        <v>3531774.8062844123</v>
      </c>
      <c r="V182" s="66">
        <f t="shared" si="11"/>
        <v>6.9359485270814369</v>
      </c>
    </row>
    <row r="183" spans="1:22" ht="15" x14ac:dyDescent="0.15">
      <c r="A183" s="23">
        <v>42917</v>
      </c>
      <c r="B183" s="49">
        <f t="shared" si="8"/>
        <v>3383683.8</v>
      </c>
      <c r="C183" s="54"/>
      <c r="D183" s="57" t="e">
        <f t="shared" si="9"/>
        <v>#N/A</v>
      </c>
      <c r="E183" s="49">
        <v>1995812.7</v>
      </c>
      <c r="F183" s="49">
        <v>72745.100000000006</v>
      </c>
      <c r="G183" s="49">
        <v>823142.6</v>
      </c>
      <c r="H183" s="49">
        <v>1099924.8999999999</v>
      </c>
      <c r="I183" s="49">
        <v>0.2</v>
      </c>
      <c r="J183" s="49">
        <v>1387871.1</v>
      </c>
      <c r="K183" s="49">
        <v>691459.3</v>
      </c>
      <c r="L183" s="49">
        <v>696411.8</v>
      </c>
      <c r="M183" s="49">
        <v>187835</v>
      </c>
      <c r="N183" s="49">
        <v>214985.1</v>
      </c>
      <c r="O183" s="49">
        <v>155657.5</v>
      </c>
      <c r="P183" s="49">
        <v>102808.7</v>
      </c>
      <c r="Q183" s="49">
        <v>92360</v>
      </c>
      <c r="R183" s="49">
        <v>10448.6</v>
      </c>
      <c r="S183" s="49">
        <v>35125.5</v>
      </c>
      <c r="T183" s="39">
        <v>95.322735741330604</v>
      </c>
      <c r="U183" s="46">
        <f t="shared" si="10"/>
        <v>3549713.2700660438</v>
      </c>
      <c r="V183" s="66">
        <f t="shared" si="11"/>
        <v>5.805888516301394</v>
      </c>
    </row>
    <row r="184" spans="1:22" ht="15" x14ac:dyDescent="0.15">
      <c r="A184" s="24">
        <v>42948</v>
      </c>
      <c r="B184" s="49">
        <f t="shared" si="8"/>
        <v>3423749.3</v>
      </c>
      <c r="C184" s="54"/>
      <c r="D184" s="57" t="e">
        <f t="shared" si="9"/>
        <v>#N/A</v>
      </c>
      <c r="E184" s="49">
        <v>2032679.8</v>
      </c>
      <c r="F184" s="49">
        <v>72965.7</v>
      </c>
      <c r="G184" s="49">
        <v>844721.9</v>
      </c>
      <c r="H184" s="49">
        <v>1114992</v>
      </c>
      <c r="I184" s="49">
        <v>0.1</v>
      </c>
      <c r="J184" s="49">
        <v>1391069.5</v>
      </c>
      <c r="K184" s="49">
        <v>695580.4</v>
      </c>
      <c r="L184" s="49">
        <v>695489.1</v>
      </c>
      <c r="M184" s="49">
        <v>181784.7</v>
      </c>
      <c r="N184" s="49">
        <v>217557.4</v>
      </c>
      <c r="O184" s="49">
        <v>157526.79999999999</v>
      </c>
      <c r="P184" s="49">
        <v>104089.2</v>
      </c>
      <c r="Q184" s="49">
        <v>93465</v>
      </c>
      <c r="R184" s="49">
        <v>10624.2</v>
      </c>
      <c r="S184" s="49">
        <v>34530.9</v>
      </c>
      <c r="T184" s="39">
        <v>95.793767654306095</v>
      </c>
      <c r="U184" s="46">
        <f t="shared" si="10"/>
        <v>3574083.5587085257</v>
      </c>
      <c r="V184" s="66">
        <f t="shared" si="11"/>
        <v>6.0522000552633459</v>
      </c>
    </row>
    <row r="185" spans="1:22" ht="15" x14ac:dyDescent="0.15">
      <c r="A185" s="25">
        <v>42979</v>
      </c>
      <c r="B185" s="49">
        <f t="shared" si="8"/>
        <v>3444233.1</v>
      </c>
      <c r="C185" s="54"/>
      <c r="D185" s="57" t="e">
        <f t="shared" si="9"/>
        <v>#N/A</v>
      </c>
      <c r="E185" s="49">
        <v>2043833.8</v>
      </c>
      <c r="F185" s="49">
        <v>74704.3</v>
      </c>
      <c r="G185" s="49">
        <v>853504</v>
      </c>
      <c r="H185" s="49">
        <v>1115624.3999999999</v>
      </c>
      <c r="I185" s="49">
        <v>1.2</v>
      </c>
      <c r="J185" s="49">
        <v>1400399.3</v>
      </c>
      <c r="K185" s="49">
        <v>701470.4</v>
      </c>
      <c r="L185" s="49">
        <v>698928.9</v>
      </c>
      <c r="M185" s="49">
        <v>182452.6</v>
      </c>
      <c r="N185" s="49">
        <v>219030.9</v>
      </c>
      <c r="O185" s="49">
        <v>158498.4</v>
      </c>
      <c r="P185" s="49">
        <v>104790.1</v>
      </c>
      <c r="Q185" s="49">
        <v>94122.2</v>
      </c>
      <c r="R185" s="49">
        <v>10667.9</v>
      </c>
      <c r="S185" s="49">
        <v>34156.800000000003</v>
      </c>
      <c r="T185" s="39">
        <v>96.093515235290596</v>
      </c>
      <c r="U185" s="46">
        <f t="shared" si="10"/>
        <v>3584251.3322221525</v>
      </c>
      <c r="V185" s="66">
        <f t="shared" si="11"/>
        <v>5.2496423474027054</v>
      </c>
    </row>
    <row r="186" spans="1:22" ht="15" x14ac:dyDescent="0.15">
      <c r="A186" s="26">
        <v>43009</v>
      </c>
      <c r="B186" s="49">
        <f t="shared" si="8"/>
        <v>3489376.2</v>
      </c>
      <c r="C186" s="54"/>
      <c r="D186" s="57" t="e">
        <f t="shared" si="9"/>
        <v>#N/A</v>
      </c>
      <c r="E186" s="49">
        <v>2082436.5</v>
      </c>
      <c r="F186" s="49">
        <v>75938.8</v>
      </c>
      <c r="G186" s="49">
        <v>868991.7</v>
      </c>
      <c r="H186" s="49">
        <v>1137503.5</v>
      </c>
      <c r="I186" s="49">
        <v>2.5</v>
      </c>
      <c r="J186" s="49">
        <v>1406939.7</v>
      </c>
      <c r="K186" s="49">
        <v>704487.9</v>
      </c>
      <c r="L186" s="49">
        <v>702451.8</v>
      </c>
      <c r="M186" s="49">
        <v>183805.5</v>
      </c>
      <c r="N186" s="49">
        <v>219998.8</v>
      </c>
      <c r="O186" s="49">
        <v>158743.9</v>
      </c>
      <c r="P186" s="49">
        <v>105531</v>
      </c>
      <c r="Q186" s="49">
        <v>94998.399999999994</v>
      </c>
      <c r="R186" s="49">
        <v>10532.6</v>
      </c>
      <c r="S186" s="49">
        <v>34372.6</v>
      </c>
      <c r="T186" s="39">
        <v>96.698269126750404</v>
      </c>
      <c r="U186" s="46">
        <f t="shared" si="10"/>
        <v>3608519.8127240385</v>
      </c>
      <c r="V186" s="66">
        <f t="shared" si="11"/>
        <v>5.896746452662649</v>
      </c>
    </row>
    <row r="187" spans="1:22" ht="15" x14ac:dyDescent="0.15">
      <c r="A187" s="27">
        <v>43040</v>
      </c>
      <c r="B187" s="49">
        <f t="shared" si="8"/>
        <v>3525432.4000000004</v>
      </c>
      <c r="C187" s="54"/>
      <c r="D187" s="57" t="e">
        <f t="shared" si="9"/>
        <v>#N/A</v>
      </c>
      <c r="E187" s="49">
        <v>2099324.7000000002</v>
      </c>
      <c r="F187" s="49">
        <v>79324.100000000006</v>
      </c>
      <c r="G187" s="49">
        <v>872618.8</v>
      </c>
      <c r="H187" s="49">
        <v>1147316.2</v>
      </c>
      <c r="I187" s="49">
        <v>65.599999999999994</v>
      </c>
      <c r="J187" s="49">
        <v>1426107.7</v>
      </c>
      <c r="K187" s="49">
        <v>710568.4</v>
      </c>
      <c r="L187" s="49">
        <v>715539.2</v>
      </c>
      <c r="M187" s="49">
        <v>192311.4</v>
      </c>
      <c r="N187" s="49">
        <v>220063</v>
      </c>
      <c r="O187" s="49">
        <v>161468.29999999999</v>
      </c>
      <c r="P187" s="49">
        <v>107441.1</v>
      </c>
      <c r="Q187" s="49">
        <v>96618.9</v>
      </c>
      <c r="R187" s="49">
        <v>10822.1</v>
      </c>
      <c r="S187" s="49">
        <v>34255.5</v>
      </c>
      <c r="T187" s="39">
        <v>97.695173988821495</v>
      </c>
      <c r="U187" s="46">
        <f t="shared" si="10"/>
        <v>3608604.4540986111</v>
      </c>
      <c r="V187" s="66">
        <f t="shared" si="11"/>
        <v>3.343831454565116</v>
      </c>
    </row>
    <row r="188" spans="1:22" ht="15" x14ac:dyDescent="0.15">
      <c r="A188" s="28">
        <v>43070</v>
      </c>
      <c r="B188" s="49">
        <f t="shared" si="8"/>
        <v>3584657.5999999996</v>
      </c>
      <c r="C188" s="54"/>
      <c r="D188" s="57" t="e">
        <f t="shared" si="9"/>
        <v>#N/A</v>
      </c>
      <c r="E188" s="49">
        <v>2158365.7999999998</v>
      </c>
      <c r="F188" s="49">
        <v>85822.7</v>
      </c>
      <c r="G188" s="49">
        <v>894731.1</v>
      </c>
      <c r="H188" s="49">
        <v>1177808.3</v>
      </c>
      <c r="I188" s="49">
        <v>3.7</v>
      </c>
      <c r="J188" s="49">
        <v>1426291.8</v>
      </c>
      <c r="K188" s="49">
        <v>714246.6</v>
      </c>
      <c r="L188" s="49">
        <v>712045.2</v>
      </c>
      <c r="M188" s="49">
        <v>188946.2</v>
      </c>
      <c r="N188" s="49">
        <v>218424.9</v>
      </c>
      <c r="O188" s="49">
        <v>161665</v>
      </c>
      <c r="P188" s="49">
        <v>109664.1</v>
      </c>
      <c r="Q188" s="49">
        <v>98706.5</v>
      </c>
      <c r="R188" s="49">
        <v>10957.6</v>
      </c>
      <c r="S188" s="49">
        <v>33345.1</v>
      </c>
      <c r="T188" s="39">
        <v>98.272882985756297</v>
      </c>
      <c r="U188" s="46">
        <f t="shared" si="10"/>
        <v>3647656.9029928236</v>
      </c>
      <c r="V188" s="66">
        <f t="shared" si="11"/>
        <v>5.0077076521394481</v>
      </c>
    </row>
    <row r="189" spans="1:22" ht="15" x14ac:dyDescent="0.15">
      <c r="A189" s="16">
        <v>43101</v>
      </c>
      <c r="B189" s="49">
        <f t="shared" si="8"/>
        <v>3582943.2</v>
      </c>
      <c r="C189" s="54"/>
      <c r="D189" s="57" t="e">
        <f t="shared" si="9"/>
        <v>#N/A</v>
      </c>
      <c r="E189" s="49">
        <v>2151300.6</v>
      </c>
      <c r="F189" s="49">
        <v>82126.8</v>
      </c>
      <c r="G189" s="49">
        <v>886983.3</v>
      </c>
      <c r="H189" s="49">
        <v>1182186.8</v>
      </c>
      <c r="I189" s="49">
        <v>3.7</v>
      </c>
      <c r="J189" s="49">
        <v>1431642.6</v>
      </c>
      <c r="K189" s="49">
        <v>717795.7</v>
      </c>
      <c r="L189" s="49">
        <v>713847</v>
      </c>
      <c r="M189" s="49">
        <v>188612.9</v>
      </c>
      <c r="N189" s="49">
        <v>218931.4</v>
      </c>
      <c r="O189" s="49">
        <v>162282.4</v>
      </c>
      <c r="P189" s="49">
        <v>111162.3</v>
      </c>
      <c r="Q189" s="49">
        <v>100182.3</v>
      </c>
      <c r="R189" s="49">
        <v>10980.1</v>
      </c>
      <c r="S189" s="49">
        <v>32857.9</v>
      </c>
      <c r="T189" s="39">
        <v>98.794999699501204</v>
      </c>
      <c r="U189" s="46">
        <f t="shared" si="10"/>
        <v>3626644.2744045979</v>
      </c>
      <c r="V189" s="66">
        <f t="shared" si="11"/>
        <v>6.1220618002784999</v>
      </c>
    </row>
    <row r="190" spans="1:22" ht="15" x14ac:dyDescent="0.15">
      <c r="A190" s="18">
        <v>43132</v>
      </c>
      <c r="B190" s="49">
        <f t="shared" si="8"/>
        <v>3612748.1</v>
      </c>
      <c r="C190" s="54"/>
      <c r="D190" s="57" t="e">
        <f t="shared" si="9"/>
        <v>#N/A</v>
      </c>
      <c r="E190" s="49">
        <v>2175116.7000000002</v>
      </c>
      <c r="F190" s="49">
        <v>82077</v>
      </c>
      <c r="G190" s="49">
        <v>908047.5</v>
      </c>
      <c r="H190" s="49">
        <v>1184992.1000000001</v>
      </c>
      <c r="I190" s="49">
        <v>0</v>
      </c>
      <c r="J190" s="49">
        <v>1437631.4</v>
      </c>
      <c r="K190" s="49">
        <v>720694</v>
      </c>
      <c r="L190" s="49">
        <v>716937.4</v>
      </c>
      <c r="M190" s="49">
        <v>187698.3</v>
      </c>
      <c r="N190" s="49">
        <v>220590.7</v>
      </c>
      <c r="O190" s="49">
        <v>163330.70000000001</v>
      </c>
      <c r="P190" s="49">
        <v>112153.4</v>
      </c>
      <c r="Q190" s="49">
        <v>101224.6</v>
      </c>
      <c r="R190" s="49">
        <v>10928.8</v>
      </c>
      <c r="S190" s="49">
        <v>33164.400000000001</v>
      </c>
      <c r="T190" s="39">
        <v>99.171374481639504</v>
      </c>
      <c r="U190" s="46">
        <f t="shared" si="10"/>
        <v>3642934.3839223091</v>
      </c>
      <c r="V190" s="66">
        <f t="shared" si="11"/>
        <v>6.7559765240196246</v>
      </c>
    </row>
    <row r="191" spans="1:22" ht="15" x14ac:dyDescent="0.15">
      <c r="A191" s="19">
        <v>43160</v>
      </c>
      <c r="B191" s="49">
        <f t="shared" si="8"/>
        <v>3630614.2</v>
      </c>
      <c r="C191" s="54"/>
      <c r="D191" s="57" t="e">
        <f t="shared" si="9"/>
        <v>#N/A</v>
      </c>
      <c r="E191" s="49">
        <v>2182349.4</v>
      </c>
      <c r="F191" s="49">
        <v>80867.199999999997</v>
      </c>
      <c r="G191" s="49">
        <v>909391.7</v>
      </c>
      <c r="H191" s="49">
        <v>1192090.5</v>
      </c>
      <c r="I191" s="49">
        <v>0</v>
      </c>
      <c r="J191" s="49">
        <v>1448264.8</v>
      </c>
      <c r="K191" s="49">
        <v>725639.6</v>
      </c>
      <c r="L191" s="49">
        <v>722625.1</v>
      </c>
      <c r="M191" s="49">
        <v>187186.7</v>
      </c>
      <c r="N191" s="49">
        <v>223335.5</v>
      </c>
      <c r="O191" s="49">
        <v>164152.20000000001</v>
      </c>
      <c r="P191" s="49">
        <v>113413.3</v>
      </c>
      <c r="Q191" s="49">
        <v>102555.3</v>
      </c>
      <c r="R191" s="49">
        <v>10858</v>
      </c>
      <c r="S191" s="49">
        <v>34537.4</v>
      </c>
      <c r="T191" s="39">
        <v>99.492156980587794</v>
      </c>
      <c r="U191" s="46">
        <f t="shared" si="10"/>
        <v>3649146.1339092082</v>
      </c>
      <c r="V191" s="66">
        <f t="shared" si="11"/>
        <v>6.2441796097729263</v>
      </c>
    </row>
    <row r="192" spans="1:22" ht="15" x14ac:dyDescent="0.15">
      <c r="A192" s="20">
        <v>43191</v>
      </c>
      <c r="B192" s="49">
        <f t="shared" si="8"/>
        <v>3678397.1</v>
      </c>
      <c r="C192" s="54"/>
      <c r="D192" s="57" t="e">
        <f t="shared" si="9"/>
        <v>#N/A</v>
      </c>
      <c r="E192" s="49">
        <v>2222812.5</v>
      </c>
      <c r="F192" s="49">
        <v>82155.8</v>
      </c>
      <c r="G192" s="49">
        <v>952486.5</v>
      </c>
      <c r="H192" s="49">
        <v>1188170.1000000001</v>
      </c>
      <c r="I192" s="49">
        <v>0</v>
      </c>
      <c r="J192" s="49">
        <v>1455584.6</v>
      </c>
      <c r="K192" s="49">
        <v>728773.2</v>
      </c>
      <c r="L192" s="49">
        <v>726811.4</v>
      </c>
      <c r="M192" s="49">
        <v>188472.5</v>
      </c>
      <c r="N192" s="49">
        <v>224928.9</v>
      </c>
      <c r="O192" s="49">
        <v>166104.5</v>
      </c>
      <c r="P192" s="49">
        <v>114277.8</v>
      </c>
      <c r="Q192" s="49">
        <v>103531.8</v>
      </c>
      <c r="R192" s="49">
        <v>10745.9</v>
      </c>
      <c r="S192" s="49">
        <v>33027.699999999997</v>
      </c>
      <c r="T192" s="39">
        <v>99.154847046096506</v>
      </c>
      <c r="U192" s="46">
        <f t="shared" si="10"/>
        <v>3709750.1630857592</v>
      </c>
      <c r="V192" s="66">
        <f t="shared" si="11"/>
        <v>6.627107883029093</v>
      </c>
    </row>
    <row r="193" spans="1:22" ht="15" x14ac:dyDescent="0.15">
      <c r="A193" s="21">
        <v>43221</v>
      </c>
      <c r="B193" s="49">
        <f t="shared" si="8"/>
        <v>3761863</v>
      </c>
      <c r="C193" s="54"/>
      <c r="D193" s="57" t="e">
        <f t="shared" si="9"/>
        <v>#N/A</v>
      </c>
      <c r="E193" s="49">
        <v>2296330.2999999998</v>
      </c>
      <c r="F193" s="49">
        <v>84654</v>
      </c>
      <c r="G193" s="49">
        <v>991438.7</v>
      </c>
      <c r="H193" s="49">
        <v>1220237.5</v>
      </c>
      <c r="I193" s="49">
        <v>0</v>
      </c>
      <c r="J193" s="49">
        <v>1465532.7</v>
      </c>
      <c r="K193" s="49">
        <v>735052.1</v>
      </c>
      <c r="L193" s="49">
        <v>730480.6</v>
      </c>
      <c r="M193" s="49">
        <v>188387.3</v>
      </c>
      <c r="N193" s="49">
        <v>226233.7</v>
      </c>
      <c r="O193" s="49">
        <v>167118.1</v>
      </c>
      <c r="P193" s="49">
        <v>115532.3</v>
      </c>
      <c r="Q193" s="49">
        <v>104723.2</v>
      </c>
      <c r="R193" s="49">
        <v>10809</v>
      </c>
      <c r="S193" s="49">
        <v>33209.199999999997</v>
      </c>
      <c r="T193" s="39">
        <v>98.994080173087298</v>
      </c>
      <c r="U193" s="46">
        <f t="shared" si="10"/>
        <v>3800088.8471538187</v>
      </c>
      <c r="V193" s="66">
        <f t="shared" si="11"/>
        <v>8.5701192946974416</v>
      </c>
    </row>
    <row r="194" spans="1:22" ht="15" x14ac:dyDescent="0.15">
      <c r="A194" s="22">
        <v>43252</v>
      </c>
      <c r="B194" s="49">
        <f t="shared" si="8"/>
        <v>3806825.8</v>
      </c>
      <c r="C194" s="54"/>
      <c r="D194" s="57" t="e">
        <f t="shared" si="9"/>
        <v>#N/A</v>
      </c>
      <c r="E194" s="49">
        <v>2330406.7999999998</v>
      </c>
      <c r="F194" s="49">
        <v>85009.9</v>
      </c>
      <c r="G194" s="49">
        <v>1010953.6</v>
      </c>
      <c r="H194" s="49">
        <v>1234443.3</v>
      </c>
      <c r="I194" s="49">
        <v>0</v>
      </c>
      <c r="J194" s="49">
        <v>1476419</v>
      </c>
      <c r="K194" s="49">
        <v>739822.6</v>
      </c>
      <c r="L194" s="49">
        <v>736596.4</v>
      </c>
      <c r="M194" s="49">
        <v>189353.7</v>
      </c>
      <c r="N194" s="49">
        <v>228555</v>
      </c>
      <c r="O194" s="49">
        <v>168311.3</v>
      </c>
      <c r="P194" s="49">
        <v>116821.5</v>
      </c>
      <c r="Q194" s="49">
        <v>105991.4</v>
      </c>
      <c r="R194" s="49">
        <v>10830.1</v>
      </c>
      <c r="S194" s="49">
        <v>33554.9</v>
      </c>
      <c r="T194" s="39">
        <v>99.376464931786799</v>
      </c>
      <c r="U194" s="46">
        <f t="shared" si="10"/>
        <v>3830711.6303775255</v>
      </c>
      <c r="V194" s="66">
        <f t="shared" si="11"/>
        <v>8.4642096534917055</v>
      </c>
    </row>
    <row r="195" spans="1:22" ht="15" x14ac:dyDescent="0.15">
      <c r="A195" s="23">
        <v>43282</v>
      </c>
      <c r="B195" s="49">
        <f t="shared" si="8"/>
        <v>3795593</v>
      </c>
      <c r="C195" s="54"/>
      <c r="D195" s="57" t="e">
        <f t="shared" si="9"/>
        <v>#N/A</v>
      </c>
      <c r="E195" s="49">
        <v>2310528.2000000002</v>
      </c>
      <c r="F195" s="49">
        <v>84334.8</v>
      </c>
      <c r="G195" s="49">
        <v>1010668.7</v>
      </c>
      <c r="H195" s="49">
        <v>1215524.7</v>
      </c>
      <c r="I195" s="49">
        <v>0</v>
      </c>
      <c r="J195" s="49">
        <v>1485064.8</v>
      </c>
      <c r="K195" s="49">
        <v>744900</v>
      </c>
      <c r="L195" s="49">
        <v>740164.8</v>
      </c>
      <c r="M195" s="49">
        <v>190450.7</v>
      </c>
      <c r="N195" s="49">
        <v>229558</v>
      </c>
      <c r="O195" s="49">
        <v>168199.3</v>
      </c>
      <c r="P195" s="49">
        <v>118265.9</v>
      </c>
      <c r="Q195" s="49">
        <v>107521</v>
      </c>
      <c r="R195" s="49">
        <v>10744.9</v>
      </c>
      <c r="S195" s="49">
        <v>33690.800000000003</v>
      </c>
      <c r="T195" s="39">
        <v>99.909099104513501</v>
      </c>
      <c r="U195" s="46">
        <f t="shared" si="10"/>
        <v>3799046.3671677029</v>
      </c>
      <c r="V195" s="66">
        <f t="shared" si="11"/>
        <v>7.0240348482293102</v>
      </c>
    </row>
    <row r="196" spans="1:22" ht="15" x14ac:dyDescent="0.15">
      <c r="A196" s="24">
        <v>43313</v>
      </c>
      <c r="B196" s="49">
        <f t="shared" si="8"/>
        <v>3840017.9</v>
      </c>
      <c r="C196" s="54"/>
      <c r="D196" s="57" t="e">
        <f t="shared" si="9"/>
        <v>#N/A</v>
      </c>
      <c r="E196" s="49">
        <v>2346921.2999999998</v>
      </c>
      <c r="F196" s="49">
        <v>84792</v>
      </c>
      <c r="G196" s="49">
        <v>1013871</v>
      </c>
      <c r="H196" s="49">
        <v>1248258.2</v>
      </c>
      <c r="I196" s="49">
        <v>0</v>
      </c>
      <c r="J196" s="49">
        <v>1493096.6</v>
      </c>
      <c r="K196" s="49">
        <v>748216.4</v>
      </c>
      <c r="L196" s="49">
        <v>744880.3</v>
      </c>
      <c r="M196" s="49">
        <v>190668.79999999999</v>
      </c>
      <c r="N196" s="49">
        <v>231102.1</v>
      </c>
      <c r="O196" s="49">
        <v>169213.3</v>
      </c>
      <c r="P196" s="49">
        <v>119721</v>
      </c>
      <c r="Q196" s="49">
        <v>109002.5</v>
      </c>
      <c r="R196" s="49">
        <v>10718.6</v>
      </c>
      <c r="S196" s="49">
        <v>34175</v>
      </c>
      <c r="T196" s="39">
        <v>100.492</v>
      </c>
      <c r="U196" s="46">
        <f t="shared" si="10"/>
        <v>3821217.5098515302</v>
      </c>
      <c r="V196" s="66">
        <f t="shared" si="11"/>
        <v>6.9146103353080246</v>
      </c>
    </row>
    <row r="197" spans="1:22" ht="15" x14ac:dyDescent="0.15">
      <c r="A197" s="25">
        <v>43344</v>
      </c>
      <c r="B197" s="49">
        <f t="shared" si="8"/>
        <v>3856598.1</v>
      </c>
      <c r="C197" s="54"/>
      <c r="D197" s="57" t="e">
        <f t="shared" si="9"/>
        <v>#N/A</v>
      </c>
      <c r="E197" s="49">
        <v>2348979.5</v>
      </c>
      <c r="F197" s="49">
        <v>85724</v>
      </c>
      <c r="G197" s="49">
        <v>1013354</v>
      </c>
      <c r="H197" s="49">
        <v>1249901.3999999999</v>
      </c>
      <c r="I197" s="49">
        <v>0</v>
      </c>
      <c r="J197" s="49">
        <v>1507618.6</v>
      </c>
      <c r="K197" s="49">
        <v>756222.6</v>
      </c>
      <c r="L197" s="49">
        <v>751396</v>
      </c>
      <c r="M197" s="49">
        <v>192520.2</v>
      </c>
      <c r="N197" s="49">
        <v>233176</v>
      </c>
      <c r="O197" s="49">
        <v>170031.5</v>
      </c>
      <c r="P197" s="49">
        <v>120786.9</v>
      </c>
      <c r="Q197" s="49">
        <v>110079</v>
      </c>
      <c r="R197" s="49">
        <v>10707.8</v>
      </c>
      <c r="S197" s="49">
        <v>34881.4</v>
      </c>
      <c r="T197" s="39">
        <v>100.917</v>
      </c>
      <c r="U197" s="46">
        <f t="shared" si="10"/>
        <v>3821554.4457326313</v>
      </c>
      <c r="V197" s="66">
        <f t="shared" si="11"/>
        <v>6.620716336969501</v>
      </c>
    </row>
    <row r="198" spans="1:22" ht="15" x14ac:dyDescent="0.15">
      <c r="A198" s="26">
        <v>43374</v>
      </c>
      <c r="B198" s="49">
        <f t="shared" si="8"/>
        <v>3913301.3</v>
      </c>
      <c r="C198" s="54"/>
      <c r="D198" s="57" t="e">
        <f t="shared" si="9"/>
        <v>#N/A</v>
      </c>
      <c r="E198" s="49">
        <v>2398047.6</v>
      </c>
      <c r="F198" s="49">
        <v>89997.2</v>
      </c>
      <c r="G198" s="49">
        <v>1038782.8</v>
      </c>
      <c r="H198" s="49">
        <v>1269267.5</v>
      </c>
      <c r="I198" s="49">
        <v>0</v>
      </c>
      <c r="J198" s="49">
        <v>1515253.7</v>
      </c>
      <c r="K198" s="49">
        <v>759903.9</v>
      </c>
      <c r="L198" s="49">
        <v>755349.8</v>
      </c>
      <c r="M198" s="49">
        <v>193466.9</v>
      </c>
      <c r="N198" s="49">
        <v>233992.5</v>
      </c>
      <c r="O198" s="49">
        <v>170642.7</v>
      </c>
      <c r="P198" s="49">
        <v>121841.5</v>
      </c>
      <c r="Q198" s="49">
        <v>111168.4</v>
      </c>
      <c r="R198" s="49">
        <v>10673.1</v>
      </c>
      <c r="S198" s="49">
        <v>35406.199999999997</v>
      </c>
      <c r="T198" s="39">
        <v>101.44</v>
      </c>
      <c r="U198" s="46">
        <f t="shared" si="10"/>
        <v>3857749.7042586752</v>
      </c>
      <c r="V198" s="66">
        <f t="shared" si="11"/>
        <v>6.9067070286222165</v>
      </c>
    </row>
    <row r="199" spans="1:22" ht="15" x14ac:dyDescent="0.15">
      <c r="A199" s="27">
        <v>43405</v>
      </c>
      <c r="B199" s="49">
        <f t="shared" si="8"/>
        <v>3961470.8000000003</v>
      </c>
      <c r="C199" s="54"/>
      <c r="D199" s="57" t="e">
        <f t="shared" si="9"/>
        <v>#N/A</v>
      </c>
      <c r="E199" s="49">
        <v>2425189.7000000002</v>
      </c>
      <c r="F199" s="49">
        <v>92976.9</v>
      </c>
      <c r="G199" s="49">
        <v>1059040.1000000001</v>
      </c>
      <c r="H199" s="49">
        <v>1273172.7</v>
      </c>
      <c r="I199" s="49">
        <v>0</v>
      </c>
      <c r="J199" s="49">
        <v>1536281.1</v>
      </c>
      <c r="K199" s="49">
        <v>767025.2</v>
      </c>
      <c r="L199" s="49">
        <v>769256</v>
      </c>
      <c r="M199" s="49">
        <v>202233.4</v>
      </c>
      <c r="N199" s="49">
        <v>233184.3</v>
      </c>
      <c r="O199" s="49">
        <v>175457.4</v>
      </c>
      <c r="P199" s="49">
        <v>123876.3</v>
      </c>
      <c r="Q199" s="49">
        <v>112650.4</v>
      </c>
      <c r="R199" s="49">
        <v>11225.9</v>
      </c>
      <c r="S199" s="49">
        <v>34504.5</v>
      </c>
      <c r="T199" s="39">
        <v>102.303</v>
      </c>
      <c r="U199" s="46">
        <f t="shared" si="10"/>
        <v>3872291.9171480807</v>
      </c>
      <c r="V199" s="66">
        <f t="shared" si="11"/>
        <v>7.3071866535545649</v>
      </c>
    </row>
    <row r="200" spans="1:22" ht="15" x14ac:dyDescent="0.15">
      <c r="A200" s="28">
        <v>43435</v>
      </c>
      <c r="B200" s="49">
        <f t="shared" si="8"/>
        <v>3955053.9</v>
      </c>
      <c r="C200" s="54"/>
      <c r="D200" s="57" t="e">
        <f t="shared" si="9"/>
        <v>#N/A</v>
      </c>
      <c r="E200" s="49">
        <v>2417683.2999999998</v>
      </c>
      <c r="F200" s="49">
        <v>96044.4</v>
      </c>
      <c r="G200" s="49">
        <v>1059708.3</v>
      </c>
      <c r="H200" s="49">
        <v>1261932.1000000001</v>
      </c>
      <c r="I200" s="49">
        <v>-1.6</v>
      </c>
      <c r="J200" s="49">
        <v>1537370.6</v>
      </c>
      <c r="K200" s="49">
        <v>770954.3</v>
      </c>
      <c r="L200" s="49">
        <v>766416.3</v>
      </c>
      <c r="M200" s="49">
        <v>199380.2</v>
      </c>
      <c r="N200" s="49">
        <v>233074.2</v>
      </c>
      <c r="O200" s="49">
        <v>173198</v>
      </c>
      <c r="P200" s="49">
        <v>126090.9</v>
      </c>
      <c r="Q200" s="49">
        <v>114590.9</v>
      </c>
      <c r="R200" s="49">
        <v>11499.9</v>
      </c>
      <c r="S200" s="49">
        <v>34673</v>
      </c>
      <c r="T200" s="39">
        <v>103.02</v>
      </c>
      <c r="U200" s="46">
        <f t="shared" si="10"/>
        <v>3839112.6965637738</v>
      </c>
      <c r="V200" s="66">
        <f t="shared" si="11"/>
        <v>5.2487336024905407</v>
      </c>
    </row>
    <row r="201" spans="1:22" ht="15" x14ac:dyDescent="0.15">
      <c r="A201" s="16">
        <v>43466</v>
      </c>
      <c r="B201" s="49">
        <f t="shared" si="8"/>
        <v>3952469.1</v>
      </c>
      <c r="C201" s="54"/>
      <c r="D201" s="57" t="e">
        <f t="shared" si="9"/>
        <v>#N/A</v>
      </c>
      <c r="E201" s="49">
        <v>2409626.7000000002</v>
      </c>
      <c r="F201" s="49">
        <v>94664.7</v>
      </c>
      <c r="G201" s="49">
        <v>1048010.4</v>
      </c>
      <c r="H201" s="49">
        <v>1266951.5</v>
      </c>
      <c r="I201" s="49">
        <v>0</v>
      </c>
      <c r="J201" s="49">
        <v>1542842.4</v>
      </c>
      <c r="K201" s="49">
        <v>775361.5</v>
      </c>
      <c r="L201" s="49">
        <v>767480.9</v>
      </c>
      <c r="M201" s="49">
        <v>197619</v>
      </c>
      <c r="N201" s="49">
        <v>236023.1</v>
      </c>
      <c r="O201" s="49">
        <v>171977.2</v>
      </c>
      <c r="P201" s="49">
        <v>127484.3</v>
      </c>
      <c r="Q201" s="49">
        <v>115791.1</v>
      </c>
      <c r="R201" s="49">
        <v>11693.1</v>
      </c>
      <c r="S201" s="49">
        <v>34377.300000000003</v>
      </c>
      <c r="T201" s="39">
        <v>103.108</v>
      </c>
      <c r="U201" s="46">
        <f t="shared" si="10"/>
        <v>3833329.2276060055</v>
      </c>
      <c r="V201" s="66">
        <f t="shared" si="11"/>
        <v>5.6990688240395437</v>
      </c>
    </row>
    <row r="202" spans="1:22" ht="15" x14ac:dyDescent="0.15">
      <c r="A202" s="18">
        <v>43497</v>
      </c>
      <c r="B202" s="49">
        <f t="shared" si="8"/>
        <v>3987224.2</v>
      </c>
      <c r="C202" s="54"/>
      <c r="D202" s="57" t="e">
        <f t="shared" si="9"/>
        <v>#N/A</v>
      </c>
      <c r="E202" s="49">
        <v>2438490</v>
      </c>
      <c r="F202" s="49">
        <v>93851.3</v>
      </c>
      <c r="G202" s="49">
        <v>1067191</v>
      </c>
      <c r="H202" s="49">
        <v>1277447.6000000001</v>
      </c>
      <c r="I202" s="49">
        <v>0</v>
      </c>
      <c r="J202" s="49">
        <v>1548734.2</v>
      </c>
      <c r="K202" s="49">
        <v>778444.5</v>
      </c>
      <c r="L202" s="49">
        <v>770289.7</v>
      </c>
      <c r="M202" s="49">
        <v>196833.2</v>
      </c>
      <c r="N202" s="49">
        <v>238341.2</v>
      </c>
      <c r="O202" s="49">
        <v>172492.9</v>
      </c>
      <c r="P202" s="49">
        <v>128316</v>
      </c>
      <c r="Q202" s="49">
        <v>116489.9</v>
      </c>
      <c r="R202" s="49">
        <v>11826.1</v>
      </c>
      <c r="S202" s="49">
        <v>34306.400000000001</v>
      </c>
      <c r="T202" s="39">
        <v>103.07899999999999</v>
      </c>
      <c r="U202" s="46">
        <f t="shared" si="10"/>
        <v>3868124.6422646716</v>
      </c>
      <c r="V202" s="66">
        <f t="shared" si="11"/>
        <v>6.1815622959396466</v>
      </c>
    </row>
    <row r="203" spans="1:22" ht="15" x14ac:dyDescent="0.15">
      <c r="A203" s="19">
        <v>43525</v>
      </c>
      <c r="B203" s="49">
        <f t="shared" si="8"/>
        <v>4053473.2</v>
      </c>
      <c r="C203" s="54"/>
      <c r="D203" s="57" t="e">
        <f t="shared" si="9"/>
        <v>#N/A</v>
      </c>
      <c r="E203" s="49">
        <v>2491079.5</v>
      </c>
      <c r="F203" s="49">
        <v>94496.7</v>
      </c>
      <c r="G203" s="49">
        <v>1070235.5</v>
      </c>
      <c r="H203" s="49">
        <v>1326347.3</v>
      </c>
      <c r="I203" s="49">
        <v>0</v>
      </c>
      <c r="J203" s="49">
        <v>1562393.7</v>
      </c>
      <c r="K203" s="49">
        <v>787602</v>
      </c>
      <c r="L203" s="49">
        <v>774791.7</v>
      </c>
      <c r="M203" s="49">
        <v>195962.4</v>
      </c>
      <c r="N203" s="49">
        <v>242165.9</v>
      </c>
      <c r="O203" s="49">
        <v>172900.2</v>
      </c>
      <c r="P203" s="49">
        <v>129521.3</v>
      </c>
      <c r="Q203" s="49">
        <v>117525.1</v>
      </c>
      <c r="R203" s="49">
        <v>11996.3</v>
      </c>
      <c r="S203" s="49">
        <v>34241.800000000003</v>
      </c>
      <c r="T203" s="39">
        <v>103.476</v>
      </c>
      <c r="U203" s="46">
        <f t="shared" si="10"/>
        <v>3917307.5882330206</v>
      </c>
      <c r="V203" s="66">
        <f t="shared" si="11"/>
        <v>7.3486082629565797</v>
      </c>
    </row>
    <row r="204" spans="1:22" ht="15" x14ac:dyDescent="0.15">
      <c r="A204" s="20">
        <v>43556</v>
      </c>
      <c r="B204" s="49">
        <f t="shared" si="8"/>
        <v>4080696.4000000004</v>
      </c>
      <c r="C204" s="54"/>
      <c r="D204" s="57" t="e">
        <f t="shared" si="9"/>
        <v>#N/A</v>
      </c>
      <c r="E204" s="49">
        <v>2510624.7000000002</v>
      </c>
      <c r="F204" s="49">
        <v>94240.6</v>
      </c>
      <c r="G204" s="49">
        <v>1080325.6000000001</v>
      </c>
      <c r="H204" s="49">
        <v>1336058.5</v>
      </c>
      <c r="I204" s="49">
        <v>0</v>
      </c>
      <c r="J204" s="49">
        <v>1570071.7</v>
      </c>
      <c r="K204" s="49">
        <v>789941.4</v>
      </c>
      <c r="L204" s="49">
        <v>780130.2</v>
      </c>
      <c r="M204" s="49">
        <v>198085.2</v>
      </c>
      <c r="N204" s="49">
        <v>243548.7</v>
      </c>
      <c r="O204" s="49">
        <v>172762.7</v>
      </c>
      <c r="P204" s="49">
        <v>130635.3</v>
      </c>
      <c r="Q204" s="49">
        <v>118554.1</v>
      </c>
      <c r="R204" s="49">
        <v>12081.1</v>
      </c>
      <c r="S204" s="49">
        <v>35098.300000000003</v>
      </c>
      <c r="T204" s="39">
        <v>103.53100000000001</v>
      </c>
      <c r="U204" s="46">
        <f t="shared" si="10"/>
        <v>3941521.2834803108</v>
      </c>
      <c r="V204" s="66">
        <f t="shared" si="11"/>
        <v>6.2476207347010426</v>
      </c>
    </row>
    <row r="205" spans="1:22" ht="15" x14ac:dyDescent="0.15">
      <c r="A205" s="21">
        <v>43586</v>
      </c>
      <c r="B205" s="49">
        <f t="shared" si="8"/>
        <v>4123438.9</v>
      </c>
      <c r="C205" s="54"/>
      <c r="D205" s="57" t="e">
        <f t="shared" si="9"/>
        <v>#N/A</v>
      </c>
      <c r="E205" s="49">
        <v>2539779.5</v>
      </c>
      <c r="F205" s="49">
        <v>97696.5</v>
      </c>
      <c r="G205" s="49">
        <v>1101440.1000000001</v>
      </c>
      <c r="H205" s="49">
        <v>1340642.8999999999</v>
      </c>
      <c r="I205" s="49">
        <v>0</v>
      </c>
      <c r="J205" s="49">
        <v>1583659.4</v>
      </c>
      <c r="K205" s="49">
        <v>798915.4</v>
      </c>
      <c r="L205" s="49">
        <v>784743.9</v>
      </c>
      <c r="M205" s="49">
        <v>199204.3</v>
      </c>
      <c r="N205" s="49">
        <v>245779.4</v>
      </c>
      <c r="O205" s="49">
        <v>172337.7</v>
      </c>
      <c r="P205" s="49">
        <v>131860.5</v>
      </c>
      <c r="Q205" s="49">
        <v>119437.4</v>
      </c>
      <c r="R205" s="49">
        <v>12423.1</v>
      </c>
      <c r="S205" s="49">
        <v>35562</v>
      </c>
      <c r="T205" s="39">
        <v>103.233</v>
      </c>
      <c r="U205" s="46">
        <f t="shared" si="10"/>
        <v>3994303.0813790164</v>
      </c>
      <c r="V205" s="66">
        <f t="shared" si="11"/>
        <v>5.1107814063521051</v>
      </c>
    </row>
    <row r="206" spans="1:22" ht="15" x14ac:dyDescent="0.15">
      <c r="A206" s="22">
        <v>43617</v>
      </c>
      <c r="B206" s="49">
        <f t="shared" si="8"/>
        <v>4146076.9</v>
      </c>
      <c r="C206" s="54"/>
      <c r="D206" s="57" t="e">
        <f t="shared" si="9"/>
        <v>#N/A</v>
      </c>
      <c r="E206" s="49">
        <v>2550549.7999999998</v>
      </c>
      <c r="F206" s="49">
        <v>98069.2</v>
      </c>
      <c r="G206" s="49">
        <v>1110255.3999999999</v>
      </c>
      <c r="H206" s="49">
        <v>1342225.3</v>
      </c>
      <c r="I206" s="49">
        <v>0</v>
      </c>
      <c r="J206" s="49">
        <v>1595527.1</v>
      </c>
      <c r="K206" s="49">
        <v>804686.5</v>
      </c>
      <c r="L206" s="49">
        <v>790840.6</v>
      </c>
      <c r="M206" s="49">
        <v>201718.8</v>
      </c>
      <c r="N206" s="49">
        <v>248949.1</v>
      </c>
      <c r="O206" s="49">
        <v>171609.60000000001</v>
      </c>
      <c r="P206" s="49">
        <v>133086.9</v>
      </c>
      <c r="Q206" s="49">
        <v>120313.7</v>
      </c>
      <c r="R206" s="49">
        <v>12773.2</v>
      </c>
      <c r="S206" s="49">
        <v>35476.1</v>
      </c>
      <c r="T206" s="39">
        <v>103.29900000000001</v>
      </c>
      <c r="U206" s="46">
        <f t="shared" si="10"/>
        <v>4013666.0567866093</v>
      </c>
      <c r="V206" s="66">
        <f t="shared" si="11"/>
        <v>4.7759905746560527</v>
      </c>
    </row>
    <row r="207" spans="1:22" ht="15" x14ac:dyDescent="0.15">
      <c r="A207" s="23">
        <v>43647</v>
      </c>
      <c r="B207" s="49">
        <f t="shared" si="8"/>
        <v>4143896.2</v>
      </c>
      <c r="C207" s="54"/>
      <c r="D207" s="57" t="e">
        <f t="shared" si="9"/>
        <v>#N/A</v>
      </c>
      <c r="E207" s="49">
        <v>2536957.9</v>
      </c>
      <c r="F207" s="49">
        <v>97063.8</v>
      </c>
      <c r="G207" s="49">
        <v>1094257.6000000001</v>
      </c>
      <c r="H207" s="49">
        <v>1345636.4</v>
      </c>
      <c r="I207" s="49">
        <v>0</v>
      </c>
      <c r="J207" s="49">
        <v>1606938.3</v>
      </c>
      <c r="K207" s="49">
        <v>811624.4</v>
      </c>
      <c r="L207" s="49">
        <v>795313.9</v>
      </c>
      <c r="M207" s="49">
        <v>202682</v>
      </c>
      <c r="N207" s="49">
        <v>251359</v>
      </c>
      <c r="O207" s="49">
        <v>170721.8</v>
      </c>
      <c r="P207" s="49">
        <v>134431.70000000001</v>
      </c>
      <c r="Q207" s="49">
        <v>121404.3</v>
      </c>
      <c r="R207" s="49">
        <v>13027.4</v>
      </c>
      <c r="S207" s="49">
        <v>36119.5</v>
      </c>
      <c r="T207" s="39">
        <v>103.687</v>
      </c>
      <c r="U207" s="46">
        <f t="shared" si="10"/>
        <v>3996543.6361356778</v>
      </c>
      <c r="V207" s="66">
        <f t="shared" si="11"/>
        <v>5.1986011719887149</v>
      </c>
    </row>
    <row r="208" spans="1:22" ht="15" x14ac:dyDescent="0.15">
      <c r="A208" s="24">
        <v>43678</v>
      </c>
      <c r="B208" s="49">
        <f t="shared" si="8"/>
        <v>4204323.7</v>
      </c>
      <c r="C208" s="54"/>
      <c r="D208" s="57" t="e">
        <f t="shared" si="9"/>
        <v>#N/A</v>
      </c>
      <c r="E208" s="49">
        <v>2583974</v>
      </c>
      <c r="F208" s="49">
        <v>98211.9</v>
      </c>
      <c r="G208" s="49">
        <v>1129253.8</v>
      </c>
      <c r="H208" s="49">
        <v>1356508.3</v>
      </c>
      <c r="I208" s="49">
        <v>0</v>
      </c>
      <c r="J208" s="49">
        <v>1620349.7</v>
      </c>
      <c r="K208" s="49">
        <v>817770.2</v>
      </c>
      <c r="L208" s="49">
        <v>802579.5</v>
      </c>
      <c r="M208" s="49">
        <v>204480</v>
      </c>
      <c r="N208" s="49">
        <v>254086.7</v>
      </c>
      <c r="O208" s="49">
        <v>171764.7</v>
      </c>
      <c r="P208" s="49">
        <v>135689.5</v>
      </c>
      <c r="Q208" s="49">
        <v>122453.5</v>
      </c>
      <c r="R208" s="49">
        <v>13236</v>
      </c>
      <c r="S208" s="49">
        <v>36558.699999999997</v>
      </c>
      <c r="T208" s="39">
        <v>103.67</v>
      </c>
      <c r="U208" s="46">
        <f t="shared" si="10"/>
        <v>4055487.3155204016</v>
      </c>
      <c r="V208" s="66">
        <f t="shared" si="11"/>
        <v>6.1307634298465752</v>
      </c>
    </row>
    <row r="209" spans="1:22" ht="15" x14ac:dyDescent="0.15">
      <c r="A209" s="25">
        <v>43709</v>
      </c>
      <c r="B209" s="49">
        <f t="shared" si="8"/>
        <v>4170631.0999999996</v>
      </c>
      <c r="C209" s="54"/>
      <c r="D209" s="57" t="e">
        <f t="shared" si="9"/>
        <v>#N/A</v>
      </c>
      <c r="E209" s="49">
        <v>2543108.4</v>
      </c>
      <c r="F209" s="49">
        <v>100245.9</v>
      </c>
      <c r="G209" s="49">
        <v>1099599.5</v>
      </c>
      <c r="H209" s="49">
        <v>1343263</v>
      </c>
      <c r="I209" s="49">
        <v>0</v>
      </c>
      <c r="J209" s="49">
        <v>1627522.7</v>
      </c>
      <c r="K209" s="49">
        <v>823700.4</v>
      </c>
      <c r="L209" s="49">
        <v>803822.3</v>
      </c>
      <c r="M209" s="49">
        <v>203508.6</v>
      </c>
      <c r="N209" s="49">
        <v>255387.3</v>
      </c>
      <c r="O209" s="49">
        <v>171217.9</v>
      </c>
      <c r="P209" s="49">
        <v>136560.1</v>
      </c>
      <c r="Q209" s="49">
        <v>123146.6</v>
      </c>
      <c r="R209" s="49">
        <v>13413.4</v>
      </c>
      <c r="S209" s="49">
        <v>37148.400000000001</v>
      </c>
      <c r="T209" s="39">
        <v>103.94199999999999</v>
      </c>
      <c r="U209" s="46">
        <f t="shared" si="10"/>
        <v>4012459.9295761092</v>
      </c>
      <c r="V209" s="66">
        <f t="shared" si="11"/>
        <v>4.9954929742438647</v>
      </c>
    </row>
    <row r="210" spans="1:22" ht="15" x14ac:dyDescent="0.15">
      <c r="A210" s="26">
        <v>43739</v>
      </c>
      <c r="B210" s="49">
        <f t="shared" si="8"/>
        <v>4164700.9000000004</v>
      </c>
      <c r="C210" s="54"/>
      <c r="D210" s="57" t="e">
        <f t="shared" si="9"/>
        <v>#N/A</v>
      </c>
      <c r="E210" s="49">
        <v>2516389.2000000002</v>
      </c>
      <c r="F210" s="49">
        <v>102139.2</v>
      </c>
      <c r="G210" s="49">
        <v>1085659.2</v>
      </c>
      <c r="H210" s="49">
        <v>1328590.8</v>
      </c>
      <c r="I210" s="49">
        <v>0</v>
      </c>
      <c r="J210" s="49">
        <v>1648311.7</v>
      </c>
      <c r="K210" s="49">
        <v>828804.4</v>
      </c>
      <c r="L210" s="49">
        <v>819507.3</v>
      </c>
      <c r="M210" s="49">
        <v>215338.9</v>
      </c>
      <c r="N210" s="49">
        <v>257664</v>
      </c>
      <c r="O210" s="49">
        <v>171701.4</v>
      </c>
      <c r="P210" s="49">
        <v>137457.20000000001</v>
      </c>
      <c r="Q210" s="49">
        <v>123950.7</v>
      </c>
      <c r="R210" s="49">
        <v>13506.5</v>
      </c>
      <c r="S210" s="49">
        <v>37345.800000000003</v>
      </c>
      <c r="T210" s="39">
        <v>104.503</v>
      </c>
      <c r="U210" s="46">
        <f t="shared" si="10"/>
        <v>3985245.3039625664</v>
      </c>
      <c r="V210" s="66">
        <f t="shared" si="11"/>
        <v>3.3049215080787953</v>
      </c>
    </row>
    <row r="211" spans="1:22" ht="15" x14ac:dyDescent="0.15">
      <c r="A211" s="27">
        <v>43770</v>
      </c>
      <c r="B211" s="49">
        <f t="shared" si="8"/>
        <v>4217631.9000000004</v>
      </c>
      <c r="C211" s="54"/>
      <c r="D211" s="57" t="e">
        <f t="shared" si="9"/>
        <v>#N/A</v>
      </c>
      <c r="E211" s="49">
        <v>2548183.4</v>
      </c>
      <c r="F211" s="49">
        <v>107247.5</v>
      </c>
      <c r="G211" s="49">
        <v>1085820</v>
      </c>
      <c r="H211" s="49">
        <v>1355115.9</v>
      </c>
      <c r="I211" s="49">
        <v>0</v>
      </c>
      <c r="J211" s="49">
        <v>1669448.5</v>
      </c>
      <c r="K211" s="49">
        <v>837479.2</v>
      </c>
      <c r="L211" s="49">
        <v>831969.3</v>
      </c>
      <c r="M211" s="49">
        <v>225823</v>
      </c>
      <c r="N211" s="49">
        <v>257642</v>
      </c>
      <c r="O211" s="49">
        <v>171277.4</v>
      </c>
      <c r="P211" s="49">
        <v>139579.1</v>
      </c>
      <c r="Q211" s="49">
        <v>125115.5</v>
      </c>
      <c r="R211" s="49">
        <v>14463.6</v>
      </c>
      <c r="S211" s="49">
        <v>37647.800000000003</v>
      </c>
      <c r="T211" s="39">
        <v>105.346</v>
      </c>
      <c r="U211" s="46">
        <f t="shared" si="10"/>
        <v>4003599.4722153665</v>
      </c>
      <c r="V211" s="66">
        <f t="shared" si="11"/>
        <v>3.3909518671823902</v>
      </c>
    </row>
    <row r="212" spans="1:22" ht="15" x14ac:dyDescent="0.15">
      <c r="A212" s="28">
        <v>43800</v>
      </c>
      <c r="B212" s="49">
        <f t="shared" si="8"/>
        <v>4174971.8</v>
      </c>
      <c r="C212" s="54"/>
      <c r="D212" s="57" t="e">
        <f t="shared" si="9"/>
        <v>#N/A</v>
      </c>
      <c r="E212" s="49">
        <v>2508558.6</v>
      </c>
      <c r="F212" s="49">
        <v>110100.2</v>
      </c>
      <c r="G212" s="49">
        <v>1066352.8</v>
      </c>
      <c r="H212" s="49">
        <v>1332105.5</v>
      </c>
      <c r="I212" s="49">
        <v>0</v>
      </c>
      <c r="J212" s="49">
        <v>1666413.2</v>
      </c>
      <c r="K212" s="49">
        <v>841425</v>
      </c>
      <c r="L212" s="49">
        <v>824988.3</v>
      </c>
      <c r="M212" s="49">
        <v>220804.3</v>
      </c>
      <c r="N212" s="49">
        <v>254712.6</v>
      </c>
      <c r="O212" s="49">
        <v>169826.3</v>
      </c>
      <c r="P212" s="49">
        <v>141632.20000000001</v>
      </c>
      <c r="Q212" s="49">
        <v>126815.4</v>
      </c>
      <c r="R212" s="49">
        <v>14816.8</v>
      </c>
      <c r="S212" s="49">
        <v>38012.699999999997</v>
      </c>
      <c r="T212" s="39">
        <v>105.934</v>
      </c>
      <c r="U212" s="46">
        <f t="shared" si="10"/>
        <v>3941106.5380331147</v>
      </c>
      <c r="V212" s="66">
        <f t="shared" si="11"/>
        <v>2.6567035023647767</v>
      </c>
    </row>
    <row r="213" spans="1:22" ht="15" x14ac:dyDescent="0.15">
      <c r="A213" s="16">
        <v>43831</v>
      </c>
      <c r="B213" s="49">
        <f t="shared" ref="B213:B233" si="12">E213+J213</f>
        <v>4182503.6</v>
      </c>
      <c r="C213" s="54"/>
      <c r="D213" s="57" t="e">
        <f t="shared" ref="D213:D233" si="13">VLOOKUP($C213,$A$20:$B$233,2,0)</f>
        <v>#N/A</v>
      </c>
      <c r="E213" s="49">
        <v>2515539.5</v>
      </c>
      <c r="F213" s="49">
        <v>108572.8</v>
      </c>
      <c r="G213" s="49">
        <v>1061093</v>
      </c>
      <c r="H213" s="49">
        <v>1345873.7</v>
      </c>
      <c r="I213" s="49">
        <v>0</v>
      </c>
      <c r="J213" s="49">
        <v>1666964.1</v>
      </c>
      <c r="K213" s="49">
        <v>845349.9</v>
      </c>
      <c r="L213" s="49">
        <v>821614.3</v>
      </c>
      <c r="M213" s="49">
        <v>217548.3</v>
      </c>
      <c r="N213" s="49">
        <v>254492.79999999999</v>
      </c>
      <c r="O213" s="49">
        <v>169779.7</v>
      </c>
      <c r="P213" s="49">
        <v>142720.70000000001</v>
      </c>
      <c r="Q213" s="49">
        <v>127770.5</v>
      </c>
      <c r="R213" s="49">
        <v>14950.3</v>
      </c>
      <c r="S213" s="49">
        <v>37072.699999999997</v>
      </c>
      <c r="T213" s="39">
        <v>106.447</v>
      </c>
      <c r="U213" s="46">
        <f t="shared" ref="U213:U233" si="14">(B213/(T213/100))</f>
        <v>3929188.7981812544</v>
      </c>
      <c r="V213" s="66">
        <f t="shared" si="11"/>
        <v>2.5006871281733067</v>
      </c>
    </row>
    <row r="214" spans="1:22" ht="15" x14ac:dyDescent="0.15">
      <c r="A214" s="18">
        <v>43862</v>
      </c>
      <c r="B214" s="49">
        <f t="shared" si="12"/>
        <v>4224644.3000000007</v>
      </c>
      <c r="C214" s="54"/>
      <c r="D214" s="57" t="e">
        <f t="shared" si="13"/>
        <v>#N/A</v>
      </c>
      <c r="E214" s="49">
        <v>2551445.2000000002</v>
      </c>
      <c r="F214" s="49">
        <v>106853.1</v>
      </c>
      <c r="G214" s="49">
        <v>1074840.8</v>
      </c>
      <c r="H214" s="49">
        <v>1369751.3</v>
      </c>
      <c r="I214" s="49">
        <v>0</v>
      </c>
      <c r="J214" s="49">
        <v>1673199.1</v>
      </c>
      <c r="K214" s="49">
        <v>850783.9</v>
      </c>
      <c r="L214" s="49">
        <v>822415.2</v>
      </c>
      <c r="M214" s="49">
        <v>216561.9</v>
      </c>
      <c r="N214" s="49">
        <v>256474.8</v>
      </c>
      <c r="O214" s="49">
        <v>169272.9</v>
      </c>
      <c r="P214" s="49">
        <v>143183.4</v>
      </c>
      <c r="Q214" s="49">
        <v>128111.5</v>
      </c>
      <c r="R214" s="49">
        <v>15071.9</v>
      </c>
      <c r="S214" s="49">
        <v>36922</v>
      </c>
      <c r="T214" s="39">
        <v>106.889</v>
      </c>
      <c r="U214" s="46">
        <f t="shared" si="14"/>
        <v>3952365.8187465514</v>
      </c>
      <c r="V214" s="66">
        <f t="shared" si="11"/>
        <v>2.1778299375730281</v>
      </c>
    </row>
    <row r="215" spans="1:22" ht="15" x14ac:dyDescent="0.15">
      <c r="A215" s="19">
        <v>43891</v>
      </c>
      <c r="B215" s="49">
        <f t="shared" si="12"/>
        <v>4514549.7</v>
      </c>
      <c r="C215" s="54"/>
      <c r="D215" s="57" t="e">
        <f t="shared" si="13"/>
        <v>#N/A</v>
      </c>
      <c r="E215" s="49">
        <v>2839166.6</v>
      </c>
      <c r="F215" s="49">
        <v>114587.6</v>
      </c>
      <c r="G215" s="49">
        <v>1205366.8</v>
      </c>
      <c r="H215" s="49">
        <v>1519212.2</v>
      </c>
      <c r="I215" s="49">
        <v>0</v>
      </c>
      <c r="J215" s="49">
        <v>1675383.1</v>
      </c>
      <c r="K215" s="49">
        <v>856901.7</v>
      </c>
      <c r="L215" s="49">
        <v>818481.4</v>
      </c>
      <c r="M215" s="49">
        <v>210487</v>
      </c>
      <c r="N215" s="49">
        <v>257456.8</v>
      </c>
      <c r="O215" s="49">
        <v>170182.7</v>
      </c>
      <c r="P215" s="49">
        <v>143056.6</v>
      </c>
      <c r="Q215" s="49">
        <v>127930.1</v>
      </c>
      <c r="R215" s="49">
        <v>15126.5</v>
      </c>
      <c r="S215" s="49">
        <v>37298.400000000001</v>
      </c>
      <c r="T215" s="39">
        <v>106.83799999999999</v>
      </c>
      <c r="U215" s="46">
        <f t="shared" si="14"/>
        <v>4225602.9689810751</v>
      </c>
      <c r="V215" s="66">
        <f t="shared" si="11"/>
        <v>7.8700835664303082</v>
      </c>
    </row>
    <row r="216" spans="1:22" ht="15" x14ac:dyDescent="0.15">
      <c r="A216" s="20">
        <v>43922</v>
      </c>
      <c r="B216" s="49">
        <f t="shared" si="12"/>
        <v>4582467.3</v>
      </c>
      <c r="C216" s="54"/>
      <c r="D216" s="57" t="e">
        <f t="shared" si="13"/>
        <v>#N/A</v>
      </c>
      <c r="E216" s="49">
        <v>2918708.6</v>
      </c>
      <c r="F216" s="49">
        <v>114436.2</v>
      </c>
      <c r="G216" s="49">
        <v>1253776.2</v>
      </c>
      <c r="H216" s="49">
        <v>1550496.2</v>
      </c>
      <c r="I216" s="49">
        <v>0</v>
      </c>
      <c r="J216" s="49">
        <v>1663758.7</v>
      </c>
      <c r="K216" s="49">
        <v>860565.1</v>
      </c>
      <c r="L216" s="49">
        <v>803193.6</v>
      </c>
      <c r="M216" s="49">
        <v>200338.5</v>
      </c>
      <c r="N216" s="49">
        <v>254503</v>
      </c>
      <c r="O216" s="49">
        <v>168323.7</v>
      </c>
      <c r="P216" s="49">
        <v>140926.5</v>
      </c>
      <c r="Q216" s="49">
        <v>125943.6</v>
      </c>
      <c r="R216" s="49">
        <v>14982.9</v>
      </c>
      <c r="S216" s="49">
        <v>39101.800000000003</v>
      </c>
      <c r="T216" s="39">
        <v>105.755</v>
      </c>
      <c r="U216" s="46">
        <f t="shared" si="14"/>
        <v>4333097.5367594911</v>
      </c>
      <c r="V216" s="66">
        <f t="shared" si="11"/>
        <v>9.9346476935276975</v>
      </c>
    </row>
    <row r="217" spans="1:22" ht="15" x14ac:dyDescent="0.15">
      <c r="A217" s="21">
        <v>43952</v>
      </c>
      <c r="B217" s="49">
        <f t="shared" si="12"/>
        <v>4507018.0999999996</v>
      </c>
      <c r="C217" s="54"/>
      <c r="D217" s="57" t="e">
        <f t="shared" si="13"/>
        <v>#N/A</v>
      </c>
      <c r="E217" s="49">
        <v>2842226.6</v>
      </c>
      <c r="F217" s="49">
        <v>110590</v>
      </c>
      <c r="G217" s="49">
        <v>1219525.3</v>
      </c>
      <c r="H217" s="49">
        <v>1512111.3</v>
      </c>
      <c r="I217" s="49">
        <v>0</v>
      </c>
      <c r="J217" s="49">
        <v>1664791.5</v>
      </c>
      <c r="K217" s="49">
        <v>869195.2</v>
      </c>
      <c r="L217" s="49">
        <v>795596.3</v>
      </c>
      <c r="M217" s="49">
        <v>198300.9</v>
      </c>
      <c r="N217" s="49">
        <v>253334.1</v>
      </c>
      <c r="O217" s="49">
        <v>165805.6</v>
      </c>
      <c r="P217" s="49">
        <v>139582.39999999999</v>
      </c>
      <c r="Q217" s="49">
        <v>124786</v>
      </c>
      <c r="R217" s="49">
        <v>14796.4</v>
      </c>
      <c r="S217" s="49">
        <v>38573.199999999997</v>
      </c>
      <c r="T217" s="39">
        <v>106.16200000000001</v>
      </c>
      <c r="U217" s="46">
        <f t="shared" si="14"/>
        <v>4245415.5912661776</v>
      </c>
      <c r="V217" s="66">
        <f t="shared" si="11"/>
        <v>6.2867665465301981</v>
      </c>
    </row>
    <row r="218" spans="1:22" ht="15" x14ac:dyDescent="0.15">
      <c r="A218" s="22">
        <v>43983</v>
      </c>
      <c r="B218" s="49">
        <f t="shared" si="12"/>
        <v>4467569.4000000004</v>
      </c>
      <c r="C218" s="54"/>
      <c r="D218" s="57" t="e">
        <f t="shared" si="13"/>
        <v>#N/A</v>
      </c>
      <c r="E218" s="49">
        <v>2800741.4</v>
      </c>
      <c r="F218" s="49">
        <v>108243.6</v>
      </c>
      <c r="G218" s="49">
        <v>1197173.5</v>
      </c>
      <c r="H218" s="49">
        <v>1495324.3</v>
      </c>
      <c r="I218" s="49">
        <v>0</v>
      </c>
      <c r="J218" s="49">
        <v>1666828</v>
      </c>
      <c r="K218" s="49">
        <v>875526</v>
      </c>
      <c r="L218" s="49">
        <v>791302</v>
      </c>
      <c r="M218" s="49">
        <v>200056.6</v>
      </c>
      <c r="N218" s="49">
        <v>252696.7</v>
      </c>
      <c r="O218" s="49">
        <v>163582.39999999999</v>
      </c>
      <c r="P218" s="49">
        <v>140173.20000000001</v>
      </c>
      <c r="Q218" s="49">
        <v>125159</v>
      </c>
      <c r="R218" s="49">
        <v>15014.2</v>
      </c>
      <c r="S218" s="49">
        <v>34793</v>
      </c>
      <c r="T218" s="39">
        <v>106.74299999999999</v>
      </c>
      <c r="U218" s="46">
        <f t="shared" si="14"/>
        <v>4185351.1705685626</v>
      </c>
      <c r="V218" s="66">
        <f t="shared" si="11"/>
        <v>4.2775136584084938</v>
      </c>
    </row>
    <row r="219" spans="1:22" ht="15" x14ac:dyDescent="0.15">
      <c r="A219" s="23">
        <v>44013</v>
      </c>
      <c r="B219" s="49">
        <f t="shared" si="12"/>
        <v>4393846.5</v>
      </c>
      <c r="C219" s="54"/>
      <c r="D219" s="57" t="e">
        <f t="shared" si="13"/>
        <v>#N/A</v>
      </c>
      <c r="E219" s="49">
        <v>2736965.7</v>
      </c>
      <c r="F219" s="49">
        <v>105083.6</v>
      </c>
      <c r="G219" s="49">
        <v>1175482.8</v>
      </c>
      <c r="H219" s="49">
        <v>1456399.3</v>
      </c>
      <c r="I219" s="49">
        <v>0</v>
      </c>
      <c r="J219" s="49">
        <v>1656880.8</v>
      </c>
      <c r="K219" s="49">
        <v>885008.6</v>
      </c>
      <c r="L219" s="49">
        <v>771872.2</v>
      </c>
      <c r="M219" s="49">
        <v>199294.8</v>
      </c>
      <c r="N219" s="49">
        <v>252049.1</v>
      </c>
      <c r="O219" s="49">
        <v>146496.20000000001</v>
      </c>
      <c r="P219" s="49">
        <v>141361.5</v>
      </c>
      <c r="Q219" s="49">
        <v>125800.5</v>
      </c>
      <c r="R219" s="49">
        <v>15561</v>
      </c>
      <c r="S219" s="49">
        <v>32670.5</v>
      </c>
      <c r="T219" s="39">
        <v>107.444</v>
      </c>
      <c r="U219" s="46">
        <f t="shared" si="14"/>
        <v>4089429.3771639178</v>
      </c>
      <c r="V219" s="66">
        <f t="shared" si="11"/>
        <v>2.3241518042838694</v>
      </c>
    </row>
    <row r="220" spans="1:22" ht="15" x14ac:dyDescent="0.15">
      <c r="A220" s="24">
        <v>44044</v>
      </c>
      <c r="B220" s="49">
        <f t="shared" si="12"/>
        <v>4356228.9000000004</v>
      </c>
      <c r="C220" s="54"/>
      <c r="D220" s="57" t="e">
        <f t="shared" si="13"/>
        <v>#N/A</v>
      </c>
      <c r="E220" s="49">
        <v>2690055.8</v>
      </c>
      <c r="F220" s="49">
        <v>103892.2</v>
      </c>
      <c r="G220" s="49">
        <v>1146836.5</v>
      </c>
      <c r="H220" s="49">
        <v>1439327</v>
      </c>
      <c r="I220" s="49">
        <v>0</v>
      </c>
      <c r="J220" s="49">
        <v>1666173.1</v>
      </c>
      <c r="K220" s="49">
        <v>890167.7</v>
      </c>
      <c r="L220" s="49">
        <v>776005.4</v>
      </c>
      <c r="M220" s="49">
        <v>201507.1</v>
      </c>
      <c r="N220" s="49">
        <v>252918.1</v>
      </c>
      <c r="O220" s="49">
        <v>145866</v>
      </c>
      <c r="P220" s="49">
        <v>142182.5</v>
      </c>
      <c r="Q220" s="49">
        <v>125945.2</v>
      </c>
      <c r="R220" s="49">
        <v>16237.3</v>
      </c>
      <c r="S220" s="49">
        <v>33531.599999999999</v>
      </c>
      <c r="T220" s="39">
        <v>107.867</v>
      </c>
      <c r="U220" s="46">
        <f t="shared" si="14"/>
        <v>4038518.6386939473</v>
      </c>
      <c r="V220" s="66">
        <f t="shared" si="11"/>
        <v>-0.41841277031036128</v>
      </c>
    </row>
    <row r="221" spans="1:22" ht="15" x14ac:dyDescent="0.15">
      <c r="A221" s="25">
        <v>44075</v>
      </c>
      <c r="B221" s="49">
        <f t="shared" si="12"/>
        <v>4320225</v>
      </c>
      <c r="C221" s="54"/>
      <c r="D221" s="57" t="e">
        <f t="shared" si="13"/>
        <v>#N/A</v>
      </c>
      <c r="E221" s="49">
        <v>2643031.2999999998</v>
      </c>
      <c r="F221" s="49">
        <v>102395.9</v>
      </c>
      <c r="G221" s="49">
        <v>1125370.8</v>
      </c>
      <c r="H221" s="49">
        <v>1415264.6</v>
      </c>
      <c r="I221" s="49">
        <v>0</v>
      </c>
      <c r="J221" s="49">
        <v>1677193.7</v>
      </c>
      <c r="K221" s="49">
        <v>900245.6</v>
      </c>
      <c r="L221" s="49">
        <v>776948.1</v>
      </c>
      <c r="M221" s="49">
        <v>203010.7</v>
      </c>
      <c r="N221" s="49">
        <v>253134.2</v>
      </c>
      <c r="O221" s="49">
        <v>145484.20000000001</v>
      </c>
      <c r="P221" s="49">
        <v>142210.29999999999</v>
      </c>
      <c r="Q221" s="49">
        <v>125284.8</v>
      </c>
      <c r="R221" s="49">
        <v>16925.5</v>
      </c>
      <c r="S221" s="49">
        <v>33108.699999999997</v>
      </c>
      <c r="T221" s="39">
        <v>108.114</v>
      </c>
      <c r="U221" s="46">
        <f t="shared" si="14"/>
        <v>3995990.3435262777</v>
      </c>
      <c r="V221" s="66">
        <f t="shared" si="11"/>
        <v>-0.41046107223234873</v>
      </c>
    </row>
    <row r="222" spans="1:22" ht="15" x14ac:dyDescent="0.15">
      <c r="A222" s="26">
        <v>44105</v>
      </c>
      <c r="B222" s="49">
        <f t="shared" si="12"/>
        <v>4320767.5</v>
      </c>
      <c r="C222" s="54"/>
      <c r="D222" s="57" t="e">
        <f t="shared" si="13"/>
        <v>#N/A</v>
      </c>
      <c r="E222" s="49">
        <v>2580442.1</v>
      </c>
      <c r="F222" s="49">
        <v>102318.6</v>
      </c>
      <c r="G222" s="49">
        <v>1092121.6000000001</v>
      </c>
      <c r="H222" s="49">
        <v>1386001.9</v>
      </c>
      <c r="I222" s="49">
        <v>0</v>
      </c>
      <c r="J222" s="49">
        <v>1740325.4</v>
      </c>
      <c r="K222" s="49">
        <v>968055.8</v>
      </c>
      <c r="L222" s="49">
        <v>772269.6</v>
      </c>
      <c r="M222" s="49">
        <v>200923.6</v>
      </c>
      <c r="N222" s="49">
        <v>252623.5</v>
      </c>
      <c r="O222" s="49">
        <v>145356</v>
      </c>
      <c r="P222" s="49">
        <v>141499.6</v>
      </c>
      <c r="Q222" s="49">
        <v>124178</v>
      </c>
      <c r="R222" s="49">
        <v>17321.599999999999</v>
      </c>
      <c r="S222" s="49">
        <v>31867</v>
      </c>
      <c r="T222" s="39">
        <v>108.774</v>
      </c>
      <c r="U222" s="46">
        <f t="shared" si="14"/>
        <v>3972242.9073124095</v>
      </c>
      <c r="V222" s="66">
        <f t="shared" si="11"/>
        <v>-0.32626339556133255</v>
      </c>
    </row>
    <row r="223" spans="1:22" ht="15" x14ac:dyDescent="0.15">
      <c r="A223" s="27">
        <v>44136</v>
      </c>
      <c r="B223" s="49">
        <f t="shared" si="12"/>
        <v>4270980.7</v>
      </c>
      <c r="C223" s="54"/>
      <c r="D223" s="57" t="e">
        <f t="shared" si="13"/>
        <v>#N/A</v>
      </c>
      <c r="E223" s="49">
        <v>2516097.9</v>
      </c>
      <c r="F223" s="49">
        <v>102865</v>
      </c>
      <c r="G223" s="49">
        <v>1054054.8</v>
      </c>
      <c r="H223" s="49">
        <v>1359178.1</v>
      </c>
      <c r="I223" s="49">
        <v>0</v>
      </c>
      <c r="J223" s="49">
        <v>1754882.8</v>
      </c>
      <c r="K223" s="49">
        <v>975052.9</v>
      </c>
      <c r="L223" s="49">
        <v>779829.8</v>
      </c>
      <c r="M223" s="49">
        <v>210526.1</v>
      </c>
      <c r="N223" s="49">
        <v>250392.1</v>
      </c>
      <c r="O223" s="49">
        <v>143272.20000000001</v>
      </c>
      <c r="P223" s="49">
        <v>142373.5</v>
      </c>
      <c r="Q223" s="49">
        <v>122918.6</v>
      </c>
      <c r="R223" s="49">
        <v>19454.900000000001</v>
      </c>
      <c r="S223" s="49">
        <v>33266</v>
      </c>
      <c r="T223" s="39">
        <v>108.85599999999999</v>
      </c>
      <c r="U223" s="46">
        <f t="shared" si="14"/>
        <v>3923514.2757404279</v>
      </c>
      <c r="V223" s="66">
        <f t="shared" si="11"/>
        <v>-2.0003298789182833</v>
      </c>
    </row>
    <row r="224" spans="1:22" ht="15" x14ac:dyDescent="0.15">
      <c r="A224" s="28">
        <v>44166</v>
      </c>
      <c r="B224" s="49">
        <f t="shared" si="12"/>
        <v>4211150.4000000004</v>
      </c>
      <c r="C224" s="54"/>
      <c r="D224" s="57" t="e">
        <f t="shared" si="13"/>
        <v>#N/A</v>
      </c>
      <c r="E224" s="49">
        <v>2458056.2000000002</v>
      </c>
      <c r="F224" s="49">
        <v>106189.6</v>
      </c>
      <c r="G224" s="49">
        <v>1032823.4</v>
      </c>
      <c r="H224" s="49">
        <v>1319043.2</v>
      </c>
      <c r="I224" s="49">
        <v>0</v>
      </c>
      <c r="J224" s="49">
        <v>1753094.2</v>
      </c>
      <c r="K224" s="49">
        <v>982876.2</v>
      </c>
      <c r="L224" s="49">
        <v>770218</v>
      </c>
      <c r="M224" s="49">
        <v>203183.3</v>
      </c>
      <c r="N224" s="49">
        <v>248269.4</v>
      </c>
      <c r="O224" s="49">
        <v>141646.39999999999</v>
      </c>
      <c r="P224" s="49">
        <v>142023.4</v>
      </c>
      <c r="Q224" s="49">
        <v>121981.1</v>
      </c>
      <c r="R224" s="49">
        <v>20042.3</v>
      </c>
      <c r="S224" s="49">
        <v>35095.599999999999</v>
      </c>
      <c r="T224" s="39">
        <v>109.271</v>
      </c>
      <c r="U224" s="46">
        <f t="shared" si="14"/>
        <v>3853859.1209012456</v>
      </c>
      <c r="V224" s="66">
        <f t="shared" si="11"/>
        <v>-2.2137797161761452</v>
      </c>
    </row>
    <row r="225" spans="1:22" ht="15" x14ac:dyDescent="0.15">
      <c r="A225" s="16">
        <v>44197</v>
      </c>
      <c r="B225" s="49">
        <f t="shared" si="12"/>
        <v>4211147.7</v>
      </c>
      <c r="C225" s="54"/>
      <c r="D225" s="57" t="e">
        <f t="shared" si="13"/>
        <v>#N/A</v>
      </c>
      <c r="E225" s="49">
        <v>2465164.4</v>
      </c>
      <c r="F225" s="49">
        <v>105081</v>
      </c>
      <c r="G225" s="49">
        <v>1044030.3</v>
      </c>
      <c r="H225" s="49">
        <v>1316053.1000000001</v>
      </c>
      <c r="I225" s="49">
        <v>0</v>
      </c>
      <c r="J225" s="49">
        <v>1745983.3</v>
      </c>
      <c r="K225" s="49">
        <v>986658</v>
      </c>
      <c r="L225" s="49">
        <v>759325.4</v>
      </c>
      <c r="M225" s="49">
        <v>197273.8</v>
      </c>
      <c r="N225" s="49">
        <v>248118.3</v>
      </c>
      <c r="O225" s="49">
        <v>140222.1</v>
      </c>
      <c r="P225" s="49">
        <v>140566.9</v>
      </c>
      <c r="Q225" s="49">
        <v>120331.3</v>
      </c>
      <c r="R225" s="49">
        <v>20235.599999999999</v>
      </c>
      <c r="S225" s="49">
        <v>33144.300000000003</v>
      </c>
      <c r="T225" s="39">
        <v>110.21</v>
      </c>
      <c r="U225" s="46">
        <f t="shared" si="14"/>
        <v>3821021.4136648225</v>
      </c>
      <c r="V225" s="66">
        <f t="shared" ref="V225:V234" si="15">((U225/U213)-1)*100</f>
        <v>-2.752918988430908</v>
      </c>
    </row>
    <row r="226" spans="1:22" ht="15" x14ac:dyDescent="0.15">
      <c r="A226" s="18">
        <v>44228</v>
      </c>
      <c r="B226" s="49">
        <f t="shared" si="12"/>
        <v>4219049.4000000004</v>
      </c>
      <c r="C226" s="54"/>
      <c r="D226" s="57" t="e">
        <f t="shared" si="13"/>
        <v>#N/A</v>
      </c>
      <c r="E226" s="49">
        <v>2473981.4</v>
      </c>
      <c r="F226" s="49">
        <v>103918.8</v>
      </c>
      <c r="G226" s="49">
        <v>1048289.3</v>
      </c>
      <c r="H226" s="49">
        <v>1321773.2</v>
      </c>
      <c r="I226" s="49">
        <v>0</v>
      </c>
      <c r="J226" s="49">
        <v>1745068</v>
      </c>
      <c r="K226" s="49">
        <v>990078.3</v>
      </c>
      <c r="L226" s="49">
        <v>754989.6</v>
      </c>
      <c r="M226" s="49">
        <v>195701.5</v>
      </c>
      <c r="N226" s="49">
        <v>248421.2</v>
      </c>
      <c r="O226" s="49">
        <v>139098.4</v>
      </c>
      <c r="P226" s="49">
        <v>139526</v>
      </c>
      <c r="Q226" s="49">
        <v>118974.39999999999</v>
      </c>
      <c r="R226" s="49">
        <v>20551.599999999999</v>
      </c>
      <c r="S226" s="49">
        <v>32242.5</v>
      </c>
      <c r="T226" s="39">
        <v>110.907</v>
      </c>
      <c r="U226" s="46">
        <f t="shared" si="14"/>
        <v>3804132.6516811387</v>
      </c>
      <c r="V226" s="66">
        <f t="shared" si="15"/>
        <v>-3.7504920815356946</v>
      </c>
    </row>
    <row r="227" spans="1:22" ht="15" x14ac:dyDescent="0.15">
      <c r="A227" s="19">
        <v>44256</v>
      </c>
      <c r="B227" s="49">
        <f t="shared" si="12"/>
        <v>4217555.7</v>
      </c>
      <c r="C227" s="54"/>
      <c r="D227" s="57" t="e">
        <f t="shared" si="13"/>
        <v>#N/A</v>
      </c>
      <c r="E227" s="49">
        <v>2460275.1</v>
      </c>
      <c r="F227" s="49">
        <v>104911.3</v>
      </c>
      <c r="G227" s="49">
        <v>1044200.9</v>
      </c>
      <c r="H227" s="49">
        <v>1311162.8999999999</v>
      </c>
      <c r="I227" s="49">
        <v>0</v>
      </c>
      <c r="J227" s="49">
        <v>1757280.6</v>
      </c>
      <c r="K227" s="49">
        <v>997391.7</v>
      </c>
      <c r="L227" s="49">
        <v>759888.8</v>
      </c>
      <c r="M227" s="49">
        <v>195266.8</v>
      </c>
      <c r="N227" s="49">
        <v>250134.39999999999</v>
      </c>
      <c r="O227" s="49">
        <v>139749.6</v>
      </c>
      <c r="P227" s="49">
        <v>139460.79999999999</v>
      </c>
      <c r="Q227" s="49">
        <v>118402.3</v>
      </c>
      <c r="R227" s="49">
        <v>21058.5</v>
      </c>
      <c r="S227" s="49">
        <v>35277.300000000003</v>
      </c>
      <c r="T227" s="39">
        <v>111.824</v>
      </c>
      <c r="U227" s="46">
        <f t="shared" si="14"/>
        <v>3771601.5345542999</v>
      </c>
      <c r="V227" s="66">
        <f t="shared" si="15"/>
        <v>-10.744062747008364</v>
      </c>
    </row>
    <row r="228" spans="1:22" ht="15" x14ac:dyDescent="0.15">
      <c r="A228" s="20">
        <v>44287</v>
      </c>
      <c r="B228" s="49">
        <f t="shared" si="12"/>
        <v>4227711.2</v>
      </c>
      <c r="C228" s="54"/>
      <c r="D228" s="57" t="e">
        <f t="shared" si="13"/>
        <v>#N/A</v>
      </c>
      <c r="E228" s="49">
        <v>2461800.4</v>
      </c>
      <c r="F228" s="49">
        <v>104745.60000000001</v>
      </c>
      <c r="G228" s="49">
        <v>1055174.5</v>
      </c>
      <c r="H228" s="49">
        <v>1301880.3999999999</v>
      </c>
      <c r="I228" s="49">
        <v>0</v>
      </c>
      <c r="J228" s="49">
        <v>1765910.8</v>
      </c>
      <c r="K228" s="49">
        <v>1002994.8</v>
      </c>
      <c r="L228" s="49">
        <v>762916</v>
      </c>
      <c r="M228" s="49">
        <v>196663.6</v>
      </c>
      <c r="N228" s="49">
        <v>251920.2</v>
      </c>
      <c r="O228" s="49">
        <v>139467.20000000001</v>
      </c>
      <c r="P228" s="49">
        <v>138862.1</v>
      </c>
      <c r="Q228" s="49">
        <v>117471.6</v>
      </c>
      <c r="R228" s="49">
        <v>21390.5</v>
      </c>
      <c r="S228" s="49">
        <v>36002.9</v>
      </c>
      <c r="T228" s="39">
        <v>112.19</v>
      </c>
      <c r="U228" s="46">
        <f t="shared" si="14"/>
        <v>3768349.407255549</v>
      </c>
      <c r="V228" s="66">
        <f t="shared" si="15"/>
        <v>-13.033358347301116</v>
      </c>
    </row>
    <row r="229" spans="1:22" ht="15" x14ac:dyDescent="0.15">
      <c r="A229" s="21">
        <v>44317</v>
      </c>
      <c r="B229" s="49">
        <f t="shared" si="12"/>
        <v>4217887.0999999996</v>
      </c>
      <c r="C229" s="54"/>
      <c r="D229" s="57" t="e">
        <f t="shared" si="13"/>
        <v>#N/A</v>
      </c>
      <c r="E229" s="49">
        <v>2436693.7999999998</v>
      </c>
      <c r="F229" s="49">
        <v>104195.3</v>
      </c>
      <c r="G229" s="49">
        <v>1042263.3</v>
      </c>
      <c r="H229" s="49">
        <v>1290235.2</v>
      </c>
      <c r="I229" s="49">
        <v>0</v>
      </c>
      <c r="J229" s="49">
        <v>1781193.3</v>
      </c>
      <c r="K229" s="49">
        <v>1012366.5</v>
      </c>
      <c r="L229" s="49">
        <v>768826.9</v>
      </c>
      <c r="M229" s="49">
        <v>201685.6</v>
      </c>
      <c r="N229" s="49">
        <v>253816</v>
      </c>
      <c r="O229" s="49">
        <v>140423.5</v>
      </c>
      <c r="P229" s="49">
        <v>138324.29999999999</v>
      </c>
      <c r="Q229" s="49">
        <v>116627.9</v>
      </c>
      <c r="R229" s="49">
        <v>21696.400000000001</v>
      </c>
      <c r="S229" s="49">
        <v>34577.5</v>
      </c>
      <c r="T229" s="39">
        <v>112.419</v>
      </c>
      <c r="U229" s="46">
        <f t="shared" si="14"/>
        <v>3751934.370524555</v>
      </c>
      <c r="V229" s="66">
        <f t="shared" si="15"/>
        <v>-11.623861318944373</v>
      </c>
    </row>
    <row r="230" spans="1:22" ht="15" x14ac:dyDescent="0.15">
      <c r="A230" s="22">
        <v>44348</v>
      </c>
      <c r="B230" s="49">
        <f t="shared" si="12"/>
        <v>4235542.0999999996</v>
      </c>
      <c r="C230" s="54"/>
      <c r="D230" s="57" t="e">
        <f t="shared" si="13"/>
        <v>#N/A</v>
      </c>
      <c r="E230" s="49">
        <v>2438642.2999999998</v>
      </c>
      <c r="F230" s="49">
        <v>105268.8</v>
      </c>
      <c r="G230" s="49">
        <v>1043350</v>
      </c>
      <c r="H230" s="49">
        <v>1290023.5</v>
      </c>
      <c r="I230" s="49">
        <v>0</v>
      </c>
      <c r="J230" s="49">
        <v>1796899.8</v>
      </c>
      <c r="K230" s="49">
        <v>1020441.2</v>
      </c>
      <c r="L230" s="49">
        <v>776458.6</v>
      </c>
      <c r="M230" s="49">
        <v>204140</v>
      </c>
      <c r="N230" s="49">
        <v>256788.2</v>
      </c>
      <c r="O230" s="49">
        <v>142256.1</v>
      </c>
      <c r="P230" s="49">
        <v>138241.5</v>
      </c>
      <c r="Q230" s="49">
        <v>116380</v>
      </c>
      <c r="R230" s="49">
        <v>21861.5</v>
      </c>
      <c r="S230" s="49">
        <v>35032.699999999997</v>
      </c>
      <c r="T230" s="39">
        <v>113.018</v>
      </c>
      <c r="U230" s="46">
        <f t="shared" si="14"/>
        <v>3747670.3710913304</v>
      </c>
      <c r="V230" s="66">
        <f t="shared" si="15"/>
        <v>-10.457445065900528</v>
      </c>
    </row>
    <row r="231" spans="1:22" ht="15" x14ac:dyDescent="0.15">
      <c r="A231" s="23">
        <v>44378</v>
      </c>
      <c r="B231" s="49">
        <f t="shared" si="12"/>
        <v>4269639.4000000004</v>
      </c>
      <c r="C231" s="54"/>
      <c r="D231" s="57" t="e">
        <f t="shared" si="13"/>
        <v>#N/A</v>
      </c>
      <c r="E231" s="49">
        <v>2454320.7000000002</v>
      </c>
      <c r="F231" s="49">
        <v>105058</v>
      </c>
      <c r="G231" s="49">
        <v>1043063.8</v>
      </c>
      <c r="H231" s="49">
        <v>1306198.8</v>
      </c>
      <c r="I231" s="49">
        <v>0</v>
      </c>
      <c r="J231" s="49">
        <v>1815318.7</v>
      </c>
      <c r="K231" s="49">
        <v>1032306.4</v>
      </c>
      <c r="L231" s="49">
        <v>783012.3</v>
      </c>
      <c r="M231" s="49">
        <v>205419.5</v>
      </c>
      <c r="N231" s="49">
        <v>258961.6</v>
      </c>
      <c r="O231" s="49">
        <v>142321.9</v>
      </c>
      <c r="P231" s="49">
        <v>137852.70000000001</v>
      </c>
      <c r="Q231" s="49">
        <v>115886.6</v>
      </c>
      <c r="R231" s="49">
        <v>21966.1</v>
      </c>
      <c r="S231" s="49">
        <v>38456.6</v>
      </c>
      <c r="T231" s="39">
        <v>113.682</v>
      </c>
      <c r="U231" s="46">
        <f t="shared" si="14"/>
        <v>3755774.353019828</v>
      </c>
      <c r="V231" s="66">
        <f t="shared" si="15"/>
        <v>-8.1589628618427117</v>
      </c>
    </row>
    <row r="232" spans="1:22" ht="15" x14ac:dyDescent="0.15">
      <c r="A232" s="24">
        <v>44409</v>
      </c>
      <c r="B232" s="49">
        <f t="shared" si="12"/>
        <v>4274572.9000000004</v>
      </c>
      <c r="C232" s="54"/>
      <c r="D232" s="57" t="e">
        <f t="shared" si="13"/>
        <v>#N/A</v>
      </c>
      <c r="E232" s="49">
        <v>2446442.9</v>
      </c>
      <c r="F232" s="49">
        <v>103422.3</v>
      </c>
      <c r="G232" s="49">
        <v>1038458.2</v>
      </c>
      <c r="H232" s="49">
        <v>1304562.3999999999</v>
      </c>
      <c r="I232" s="49">
        <v>0</v>
      </c>
      <c r="J232" s="49">
        <v>1828130</v>
      </c>
      <c r="K232" s="49">
        <v>1040139.6</v>
      </c>
      <c r="L232" s="49">
        <v>787990.4</v>
      </c>
      <c r="M232" s="49">
        <v>207852.4</v>
      </c>
      <c r="N232" s="49">
        <v>261468</v>
      </c>
      <c r="O232" s="49">
        <v>143007.4</v>
      </c>
      <c r="P232" s="49">
        <v>137522.6</v>
      </c>
      <c r="Q232" s="49">
        <v>115563.5</v>
      </c>
      <c r="R232" s="49">
        <v>21959.1</v>
      </c>
      <c r="S232" s="49">
        <v>38139.9</v>
      </c>
      <c r="T232" s="39">
        <v>113.899</v>
      </c>
      <c r="U232" s="46">
        <f t="shared" si="14"/>
        <v>3752950.3331899322</v>
      </c>
      <c r="V232" s="66">
        <f t="shared" si="15"/>
        <v>-7.0711152046674108</v>
      </c>
    </row>
    <row r="233" spans="1:22" ht="15" x14ac:dyDescent="0.15">
      <c r="A233" s="25">
        <v>44440</v>
      </c>
      <c r="B233" s="49">
        <f t="shared" si="12"/>
        <v>4298097.4000000004</v>
      </c>
      <c r="C233" s="54"/>
      <c r="D233" s="57" t="e">
        <f t="shared" si="13"/>
        <v>#N/A</v>
      </c>
      <c r="E233" s="49">
        <v>2450451.6</v>
      </c>
      <c r="F233" s="49">
        <v>105427.7</v>
      </c>
      <c r="G233" s="49">
        <v>1033466.3</v>
      </c>
      <c r="H233" s="49">
        <v>1311557.6000000001</v>
      </c>
      <c r="I233" s="49">
        <v>0</v>
      </c>
      <c r="J233" s="49">
        <v>1847645.8</v>
      </c>
      <c r="K233" s="49">
        <v>1051744.7</v>
      </c>
      <c r="L233" s="49">
        <v>795901.1</v>
      </c>
      <c r="M233" s="49">
        <v>212010.9</v>
      </c>
      <c r="N233" s="49">
        <v>264576.5</v>
      </c>
      <c r="O233" s="49">
        <v>145259.5</v>
      </c>
      <c r="P233" s="49">
        <v>137182.1</v>
      </c>
      <c r="Q233" s="49">
        <v>115023.2</v>
      </c>
      <c r="R233" s="49">
        <v>22158.9</v>
      </c>
      <c r="S233" s="49">
        <v>36872</v>
      </c>
      <c r="T233" s="39">
        <v>114.601</v>
      </c>
      <c r="U233" s="46">
        <f t="shared" si="14"/>
        <v>3750488.5646722107</v>
      </c>
      <c r="V233" s="66">
        <f t="shared" si="15"/>
        <v>-6.1437030059843138</v>
      </c>
    </row>
    <row r="234" spans="1:22" x14ac:dyDescent="0.15">
      <c r="E234" s="69">
        <f>(E233/$B$233)*100</f>
        <v>57.012472541920523</v>
      </c>
      <c r="F234" s="69">
        <f>(F233/$B$233)*100</f>
        <v>2.4528922960191641</v>
      </c>
      <c r="G234" s="69">
        <f>(G233/$B$233)*100</f>
        <v>24.044738958219046</v>
      </c>
      <c r="H234" s="69">
        <f>(H233/$B$233)*100</f>
        <v>30.514841287682309</v>
      </c>
      <c r="I234" s="69"/>
      <c r="J234" s="69">
        <f t="shared" ref="I234:S234" si="16">(J233/$B$233)*100</f>
        <v>42.98752745807947</v>
      </c>
      <c r="K234" s="69">
        <f t="shared" si="16"/>
        <v>24.470006193903373</v>
      </c>
      <c r="L234" s="69">
        <f t="shared" si="16"/>
        <v>18.517521264176096</v>
      </c>
      <c r="M234" s="69">
        <f t="shared" si="16"/>
        <v>4.9326685802885715</v>
      </c>
      <c r="N234" s="69">
        <f t="shared" si="16"/>
        <v>6.1556655277286172</v>
      </c>
      <c r="O234" s="69">
        <f t="shared" si="16"/>
        <v>3.3796232723809374</v>
      </c>
      <c r="P234" s="69">
        <f t="shared" si="16"/>
        <v>3.1916936084324194</v>
      </c>
      <c r="Q234" s="69">
        <f t="shared" si="16"/>
        <v>2.6761422391218956</v>
      </c>
      <c r="R234" s="69">
        <f t="shared" si="16"/>
        <v>0.51555136931052326</v>
      </c>
      <c r="S234" s="69">
        <f t="shared" si="16"/>
        <v>0.85786794873471217</v>
      </c>
      <c r="T234" s="39">
        <v>115.56100000000001</v>
      </c>
      <c r="V234" s="66">
        <f t="shared" si="15"/>
        <v>-100</v>
      </c>
    </row>
    <row r="236" spans="1:22" x14ac:dyDescent="0.15">
      <c r="E236" s="70" t="s">
        <v>227</v>
      </c>
    </row>
  </sheetData>
  <mergeCells count="1">
    <mergeCell ref="C18:D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8"/>
  <sheetViews>
    <sheetView topLeftCell="A14" zoomScale="140" zoomScaleNormal="140" workbookViewId="0">
      <pane xSplit="1" ySplit="6" topLeftCell="B225" activePane="bottomRight" state="frozen"/>
      <selection activeCell="A14" sqref="A14"/>
      <selection pane="topRight" activeCell="B14" sqref="B14"/>
      <selection pane="bottomLeft" activeCell="A20" sqref="A20"/>
      <selection pane="bottomRight" activeCell="C20" sqref="C20:C233"/>
    </sheetView>
  </sheetViews>
  <sheetFormatPr baseColWidth="10" defaultRowHeight="13" x14ac:dyDescent="0.15"/>
  <cols>
    <col min="5" max="5" width="12.83203125" customWidth="1"/>
  </cols>
  <sheetData>
    <row r="1" spans="1:20" ht="19" x14ac:dyDescent="0.25">
      <c r="A1" s="7" t="s">
        <v>123</v>
      </c>
      <c r="B1" s="7"/>
      <c r="C1" s="7"/>
      <c r="D1" s="74"/>
      <c r="E1" s="74"/>
      <c r="F1" s="74"/>
      <c r="G1" s="74"/>
      <c r="H1" s="74"/>
      <c r="I1" s="74"/>
      <c r="J1" s="74"/>
      <c r="K1" s="74"/>
      <c r="L1" s="74"/>
      <c r="M1" s="74"/>
      <c r="N1" s="74"/>
      <c r="O1" s="74"/>
      <c r="P1" s="74"/>
      <c r="Q1" s="74"/>
      <c r="R1" s="74"/>
      <c r="S1" s="74"/>
      <c r="T1" s="74"/>
    </row>
    <row r="2" spans="1:20" ht="15" x14ac:dyDescent="0.2">
      <c r="A2" s="74"/>
      <c r="B2" s="74"/>
      <c r="C2" s="74"/>
      <c r="D2" s="74"/>
      <c r="E2" s="74"/>
      <c r="F2" s="74"/>
      <c r="G2" s="74"/>
      <c r="H2" s="74"/>
      <c r="I2" s="74"/>
      <c r="J2" s="74"/>
      <c r="K2" s="74"/>
      <c r="L2" s="74"/>
      <c r="M2" s="74"/>
      <c r="N2" s="74"/>
      <c r="O2" s="74"/>
      <c r="P2" s="74"/>
      <c r="Q2" s="74"/>
      <c r="R2" s="74"/>
      <c r="S2" s="74"/>
      <c r="T2" s="74"/>
    </row>
    <row r="3" spans="1:20" ht="15" x14ac:dyDescent="0.2">
      <c r="A3" s="8" t="s">
        <v>153</v>
      </c>
      <c r="B3" s="8"/>
      <c r="C3" s="8"/>
      <c r="D3" s="8"/>
      <c r="E3" s="74"/>
      <c r="F3" s="74"/>
      <c r="G3" s="74"/>
      <c r="H3" s="74"/>
      <c r="I3" s="74"/>
      <c r="J3" s="74"/>
      <c r="K3" s="74"/>
      <c r="L3" s="74"/>
      <c r="M3" s="74"/>
      <c r="N3" s="74"/>
      <c r="O3" s="74"/>
      <c r="P3" s="74"/>
      <c r="Q3" s="74"/>
      <c r="R3" s="74"/>
      <c r="S3" s="74"/>
      <c r="T3" s="74"/>
    </row>
    <row r="4" spans="1:20" ht="15" x14ac:dyDescent="0.2">
      <c r="A4" s="9" t="s">
        <v>391</v>
      </c>
      <c r="B4" s="9"/>
      <c r="C4" s="9"/>
      <c r="D4" s="9"/>
      <c r="E4" s="9"/>
      <c r="F4" s="74"/>
      <c r="G4" s="74"/>
      <c r="H4" s="74"/>
      <c r="I4" s="74"/>
      <c r="J4" s="74"/>
      <c r="K4" s="74"/>
      <c r="L4" s="74"/>
      <c r="M4" s="74"/>
      <c r="N4" s="74"/>
      <c r="O4" s="74"/>
      <c r="P4" s="74"/>
      <c r="Q4" s="74"/>
      <c r="R4" s="74"/>
      <c r="S4" s="74"/>
      <c r="T4" s="74"/>
    </row>
    <row r="5" spans="1:20" ht="15" x14ac:dyDescent="0.2">
      <c r="A5" s="74"/>
      <c r="B5" s="74"/>
      <c r="C5" s="74"/>
      <c r="D5" s="74"/>
      <c r="E5" s="74"/>
      <c r="F5" s="74"/>
      <c r="G5" s="74"/>
      <c r="H5" s="74"/>
      <c r="I5" s="74"/>
      <c r="J5" s="74"/>
      <c r="K5" s="74"/>
      <c r="L5" s="74"/>
      <c r="M5" s="74"/>
      <c r="N5" s="74"/>
      <c r="O5" s="74"/>
      <c r="P5" s="74"/>
      <c r="Q5" s="74"/>
      <c r="R5" s="74"/>
      <c r="S5" s="74"/>
      <c r="T5" s="74"/>
    </row>
    <row r="6" spans="1:20" ht="15" x14ac:dyDescent="0.2">
      <c r="A6" s="8" t="s">
        <v>392</v>
      </c>
      <c r="B6" s="8"/>
      <c r="C6" s="8"/>
      <c r="D6" s="74"/>
      <c r="E6" s="74"/>
      <c r="F6" s="74"/>
      <c r="G6" s="74"/>
      <c r="H6" s="74"/>
      <c r="I6" s="74"/>
      <c r="J6" s="74"/>
      <c r="K6" s="74"/>
      <c r="L6" s="74"/>
      <c r="M6" s="74"/>
      <c r="N6" s="74"/>
      <c r="O6" s="74"/>
      <c r="P6" s="74"/>
      <c r="Q6" s="74"/>
      <c r="R6" s="74"/>
      <c r="S6" s="74"/>
      <c r="T6" s="74"/>
    </row>
    <row r="7" spans="1:20" ht="15" x14ac:dyDescent="0.2">
      <c r="A7" s="74"/>
      <c r="B7" s="74"/>
      <c r="C7" s="74"/>
      <c r="D7" s="74"/>
      <c r="E7" s="74"/>
      <c r="F7" s="74"/>
      <c r="G7" s="74"/>
      <c r="H7" s="74"/>
      <c r="I7" s="74"/>
      <c r="J7" s="74"/>
      <c r="K7" s="74"/>
      <c r="L7" s="74"/>
      <c r="M7" s="74"/>
      <c r="N7" s="74"/>
      <c r="O7" s="74"/>
      <c r="P7" s="74"/>
      <c r="Q7" s="74"/>
      <c r="R7" s="74"/>
      <c r="S7" s="74"/>
      <c r="T7" s="74"/>
    </row>
    <row r="8" spans="1:20" ht="15" x14ac:dyDescent="0.2">
      <c r="A8" s="74"/>
      <c r="B8" s="74"/>
      <c r="C8" s="74"/>
      <c r="D8" s="74"/>
      <c r="E8" s="74"/>
      <c r="F8" s="74"/>
      <c r="G8" s="74"/>
      <c r="H8" s="74"/>
      <c r="I8" s="74"/>
      <c r="J8" s="74"/>
      <c r="K8" s="74"/>
      <c r="L8" s="74"/>
      <c r="M8" s="74"/>
      <c r="N8" s="74"/>
      <c r="O8" s="74"/>
      <c r="P8" s="74"/>
      <c r="Q8" s="74"/>
      <c r="R8" s="74"/>
      <c r="S8" s="74"/>
      <c r="T8" s="74"/>
    </row>
    <row r="9" spans="1:20" ht="15" x14ac:dyDescent="0.2">
      <c r="A9" s="74"/>
      <c r="B9" s="74"/>
      <c r="C9" s="74"/>
      <c r="D9" s="74"/>
      <c r="E9" s="74"/>
      <c r="F9" s="74"/>
      <c r="G9" s="74"/>
      <c r="H9" s="74"/>
      <c r="I9" s="74"/>
      <c r="J9" s="74"/>
      <c r="K9" s="74"/>
      <c r="L9" s="74"/>
      <c r="M9" s="74"/>
      <c r="N9" s="74"/>
      <c r="O9" s="74"/>
      <c r="P9" s="74"/>
      <c r="Q9" s="74"/>
      <c r="R9" s="74"/>
      <c r="S9" s="74"/>
      <c r="T9" s="74"/>
    </row>
    <row r="10" spans="1:20" ht="409.6" x14ac:dyDescent="0.15">
      <c r="A10" s="75" t="s">
        <v>127</v>
      </c>
      <c r="B10" s="76" t="s">
        <v>393</v>
      </c>
      <c r="C10" s="76"/>
      <c r="D10" s="76" t="s">
        <v>394</v>
      </c>
      <c r="E10" s="76" t="s">
        <v>395</v>
      </c>
      <c r="F10" s="76" t="s">
        <v>396</v>
      </c>
      <c r="G10" s="76" t="s">
        <v>397</v>
      </c>
      <c r="H10" s="76" t="s">
        <v>398</v>
      </c>
      <c r="I10" s="76" t="s">
        <v>399</v>
      </c>
      <c r="J10" s="76" t="s">
        <v>400</v>
      </c>
      <c r="K10" s="76" t="s">
        <v>401</v>
      </c>
      <c r="L10" s="76" t="s">
        <v>402</v>
      </c>
      <c r="M10" s="76" t="s">
        <v>403</v>
      </c>
      <c r="N10" s="76" t="s">
        <v>404</v>
      </c>
      <c r="O10" s="76" t="s">
        <v>405</v>
      </c>
      <c r="P10" s="76" t="s">
        <v>406</v>
      </c>
      <c r="Q10" s="76" t="s">
        <v>407</v>
      </c>
      <c r="R10" s="76" t="s">
        <v>408</v>
      </c>
      <c r="S10" s="76" t="s">
        <v>409</v>
      </c>
      <c r="T10" s="76" t="s">
        <v>410</v>
      </c>
    </row>
    <row r="11" spans="1:20" ht="32" x14ac:dyDescent="0.15">
      <c r="A11" s="77" t="s">
        <v>129</v>
      </c>
      <c r="B11" s="78" t="s">
        <v>182</v>
      </c>
      <c r="C11" s="78"/>
      <c r="D11" s="78" t="s">
        <v>182</v>
      </c>
      <c r="E11" s="78" t="s">
        <v>182</v>
      </c>
      <c r="F11" s="78" t="s">
        <v>182</v>
      </c>
      <c r="G11" s="78" t="s">
        <v>182</v>
      </c>
      <c r="H11" s="78" t="s">
        <v>182</v>
      </c>
      <c r="I11" s="78" t="s">
        <v>182</v>
      </c>
      <c r="J11" s="78" t="s">
        <v>182</v>
      </c>
      <c r="K11" s="78" t="s">
        <v>182</v>
      </c>
      <c r="L11" s="78" t="s">
        <v>182</v>
      </c>
      <c r="M11" s="78" t="s">
        <v>182</v>
      </c>
      <c r="N11" s="78" t="s">
        <v>182</v>
      </c>
      <c r="O11" s="78" t="s">
        <v>182</v>
      </c>
      <c r="P11" s="78" t="s">
        <v>182</v>
      </c>
      <c r="Q11" s="78" t="s">
        <v>182</v>
      </c>
      <c r="R11" s="78" t="s">
        <v>182</v>
      </c>
      <c r="S11" s="78" t="s">
        <v>182</v>
      </c>
      <c r="T11" s="78" t="s">
        <v>182</v>
      </c>
    </row>
    <row r="12" spans="1:20" ht="32" x14ac:dyDescent="0.15">
      <c r="A12" s="77" t="s">
        <v>131</v>
      </c>
      <c r="B12" s="78" t="s">
        <v>132</v>
      </c>
      <c r="C12" s="78"/>
      <c r="D12" s="78" t="s">
        <v>132</v>
      </c>
      <c r="E12" s="78" t="s">
        <v>132</v>
      </c>
      <c r="F12" s="78" t="s">
        <v>132</v>
      </c>
      <c r="G12" s="78" t="s">
        <v>132</v>
      </c>
      <c r="H12" s="78" t="s">
        <v>132</v>
      </c>
      <c r="I12" s="78" t="s">
        <v>132</v>
      </c>
      <c r="J12" s="78" t="s">
        <v>132</v>
      </c>
      <c r="K12" s="78" t="s">
        <v>132</v>
      </c>
      <c r="L12" s="78" t="s">
        <v>132</v>
      </c>
      <c r="M12" s="78" t="s">
        <v>132</v>
      </c>
      <c r="N12" s="78" t="s">
        <v>132</v>
      </c>
      <c r="O12" s="78" t="s">
        <v>132</v>
      </c>
      <c r="P12" s="78" t="s">
        <v>132</v>
      </c>
      <c r="Q12" s="78" t="s">
        <v>132</v>
      </c>
      <c r="R12" s="78" t="s">
        <v>132</v>
      </c>
      <c r="S12" s="78" t="s">
        <v>132</v>
      </c>
      <c r="T12" s="78" t="s">
        <v>132</v>
      </c>
    </row>
    <row r="13" spans="1:20" ht="32" x14ac:dyDescent="0.15">
      <c r="A13" s="77" t="s">
        <v>133</v>
      </c>
      <c r="B13" s="78" t="s">
        <v>158</v>
      </c>
      <c r="C13" s="78"/>
      <c r="D13" s="78" t="s">
        <v>158</v>
      </c>
      <c r="E13" s="78" t="s">
        <v>158</v>
      </c>
      <c r="F13" s="78" t="s">
        <v>158</v>
      </c>
      <c r="G13" s="78" t="s">
        <v>158</v>
      </c>
      <c r="H13" s="78" t="s">
        <v>158</v>
      </c>
      <c r="I13" s="78" t="s">
        <v>158</v>
      </c>
      <c r="J13" s="78" t="s">
        <v>158</v>
      </c>
      <c r="K13" s="78" t="s">
        <v>158</v>
      </c>
      <c r="L13" s="78" t="s">
        <v>158</v>
      </c>
      <c r="M13" s="78" t="s">
        <v>158</v>
      </c>
      <c r="N13" s="78" t="s">
        <v>158</v>
      </c>
      <c r="O13" s="78" t="s">
        <v>158</v>
      </c>
      <c r="P13" s="78" t="s">
        <v>158</v>
      </c>
      <c r="Q13" s="78" t="s">
        <v>158</v>
      </c>
      <c r="R13" s="78" t="s">
        <v>158</v>
      </c>
      <c r="S13" s="78" t="s">
        <v>158</v>
      </c>
      <c r="T13" s="78" t="s">
        <v>158</v>
      </c>
    </row>
    <row r="14" spans="1:20" ht="32" x14ac:dyDescent="0.15">
      <c r="A14" s="77" t="s">
        <v>135</v>
      </c>
      <c r="B14" s="78" t="s">
        <v>183</v>
      </c>
      <c r="C14" s="78"/>
      <c r="D14" s="78" t="s">
        <v>183</v>
      </c>
      <c r="E14" s="78" t="s">
        <v>183</v>
      </c>
      <c r="F14" s="78" t="s">
        <v>183</v>
      </c>
      <c r="G14" s="78" t="s">
        <v>183</v>
      </c>
      <c r="H14" s="78" t="s">
        <v>183</v>
      </c>
      <c r="I14" s="78" t="s">
        <v>183</v>
      </c>
      <c r="J14" s="78" t="s">
        <v>183</v>
      </c>
      <c r="K14" s="78" t="s">
        <v>183</v>
      </c>
      <c r="L14" s="78" t="s">
        <v>183</v>
      </c>
      <c r="M14" s="78" t="s">
        <v>183</v>
      </c>
      <c r="N14" s="78" t="s">
        <v>183</v>
      </c>
      <c r="O14" s="78" t="s">
        <v>183</v>
      </c>
      <c r="P14" s="78" t="s">
        <v>183</v>
      </c>
      <c r="Q14" s="78" t="s">
        <v>183</v>
      </c>
      <c r="R14" s="78" t="s">
        <v>183</v>
      </c>
      <c r="S14" s="78" t="s">
        <v>183</v>
      </c>
      <c r="T14" s="78" t="s">
        <v>183</v>
      </c>
    </row>
    <row r="15" spans="1:20" ht="16" x14ac:dyDescent="0.15">
      <c r="A15" s="77" t="s">
        <v>137</v>
      </c>
      <c r="B15" s="78"/>
      <c r="C15" s="78"/>
      <c r="D15" s="78"/>
      <c r="E15" s="78"/>
      <c r="F15" s="78"/>
      <c r="G15" s="78"/>
      <c r="H15" s="78"/>
      <c r="I15" s="78"/>
      <c r="J15" s="78"/>
      <c r="K15" s="78"/>
      <c r="L15" s="78"/>
      <c r="M15" s="78"/>
      <c r="N15" s="78"/>
      <c r="O15" s="78"/>
      <c r="P15" s="78"/>
      <c r="Q15" s="78"/>
      <c r="R15" s="78"/>
      <c r="S15" s="78"/>
      <c r="T15" s="78"/>
    </row>
    <row r="16" spans="1:20" ht="16" x14ac:dyDescent="0.15">
      <c r="A16" s="77" t="s">
        <v>138</v>
      </c>
      <c r="B16" s="79"/>
      <c r="C16" s="79"/>
      <c r="D16" s="79"/>
      <c r="E16" s="79"/>
      <c r="F16" s="79"/>
      <c r="G16" s="79"/>
      <c r="H16" s="79"/>
      <c r="I16" s="79"/>
      <c r="J16" s="79"/>
      <c r="K16" s="79"/>
      <c r="L16" s="79"/>
      <c r="M16" s="79"/>
      <c r="N16" s="79"/>
      <c r="O16" s="79"/>
      <c r="P16" s="79"/>
      <c r="Q16" s="79"/>
      <c r="R16" s="79"/>
      <c r="S16" s="79"/>
      <c r="T16" s="79"/>
    </row>
    <row r="17" spans="1:20" ht="32" x14ac:dyDescent="0.15">
      <c r="A17" s="77" t="s">
        <v>139</v>
      </c>
      <c r="B17" s="78" t="s">
        <v>140</v>
      </c>
      <c r="C17" s="78"/>
      <c r="D17" s="78" t="s">
        <v>140</v>
      </c>
      <c r="E17" s="78" t="s">
        <v>140</v>
      </c>
      <c r="F17" s="78" t="s">
        <v>140</v>
      </c>
      <c r="G17" s="78" t="s">
        <v>140</v>
      </c>
      <c r="H17" s="78" t="s">
        <v>140</v>
      </c>
      <c r="I17" s="78" t="s">
        <v>140</v>
      </c>
      <c r="J17" s="78" t="s">
        <v>140</v>
      </c>
      <c r="K17" s="78" t="s">
        <v>140</v>
      </c>
      <c r="L17" s="78" t="s">
        <v>140</v>
      </c>
      <c r="M17" s="78" t="s">
        <v>140</v>
      </c>
      <c r="N17" s="78" t="s">
        <v>140</v>
      </c>
      <c r="O17" s="78" t="s">
        <v>140</v>
      </c>
      <c r="P17" s="78" t="s">
        <v>140</v>
      </c>
      <c r="Q17" s="78" t="s">
        <v>140</v>
      </c>
      <c r="R17" s="78" t="s">
        <v>140</v>
      </c>
      <c r="S17" s="78" t="s">
        <v>140</v>
      </c>
      <c r="T17" s="78" t="s">
        <v>140</v>
      </c>
    </row>
    <row r="18" spans="1:20" ht="16" x14ac:dyDescent="0.15">
      <c r="A18" s="80" t="s">
        <v>141</v>
      </c>
      <c r="B18" s="81" t="s">
        <v>411</v>
      </c>
      <c r="C18" s="81"/>
      <c r="D18" s="81" t="s">
        <v>412</v>
      </c>
      <c r="E18" s="81" t="s">
        <v>413</v>
      </c>
      <c r="F18" s="81" t="s">
        <v>414</v>
      </c>
      <c r="G18" s="81" t="s">
        <v>415</v>
      </c>
      <c r="H18" s="81" t="s">
        <v>416</v>
      </c>
      <c r="I18" s="81" t="s">
        <v>417</v>
      </c>
      <c r="J18" s="81" t="s">
        <v>418</v>
      </c>
      <c r="K18" s="81" t="s">
        <v>419</v>
      </c>
      <c r="L18" s="81" t="s">
        <v>420</v>
      </c>
      <c r="M18" s="81" t="s">
        <v>421</v>
      </c>
      <c r="N18" s="81" t="s">
        <v>422</v>
      </c>
      <c r="O18" s="81" t="s">
        <v>423</v>
      </c>
      <c r="P18" s="81" t="s">
        <v>424</v>
      </c>
      <c r="Q18" s="81" t="s">
        <v>425</v>
      </c>
      <c r="R18" s="81" t="s">
        <v>426</v>
      </c>
      <c r="S18" s="81" t="s">
        <v>427</v>
      </c>
      <c r="T18" s="81" t="s">
        <v>428</v>
      </c>
    </row>
    <row r="19" spans="1:20" ht="32" x14ac:dyDescent="0.15">
      <c r="A19" s="80"/>
      <c r="B19" s="81" t="s">
        <v>501</v>
      </c>
      <c r="C19" s="81" t="s">
        <v>513</v>
      </c>
      <c r="D19" s="81" t="s">
        <v>200</v>
      </c>
      <c r="E19" s="81" t="s">
        <v>502</v>
      </c>
      <c r="F19" s="81" t="s">
        <v>503</v>
      </c>
      <c r="G19" s="81" t="s">
        <v>504</v>
      </c>
      <c r="H19" s="81" t="s">
        <v>505</v>
      </c>
      <c r="I19" s="81" t="s">
        <v>205</v>
      </c>
      <c r="J19" s="81" t="s">
        <v>206</v>
      </c>
      <c r="K19" s="81" t="s">
        <v>506</v>
      </c>
      <c r="L19" s="81" t="s">
        <v>507</v>
      </c>
      <c r="M19" s="81" t="s">
        <v>207</v>
      </c>
      <c r="N19" s="81" t="s">
        <v>208</v>
      </c>
      <c r="O19" s="81" t="s">
        <v>209</v>
      </c>
      <c r="P19" s="81" t="s">
        <v>508</v>
      </c>
      <c r="Q19" s="81" t="s">
        <v>211</v>
      </c>
      <c r="R19" s="81" t="s">
        <v>212</v>
      </c>
      <c r="S19" s="81" t="s">
        <v>509</v>
      </c>
      <c r="T19" s="81" t="s">
        <v>510</v>
      </c>
    </row>
    <row r="20" spans="1:20" ht="15" x14ac:dyDescent="0.15">
      <c r="A20" s="82" t="s">
        <v>429</v>
      </c>
      <c r="B20" s="83">
        <v>94494.2</v>
      </c>
      <c r="C20" s="96">
        <f>(B20/(Crédito!B20+CV!B20))*100</f>
        <v>14.976562222639235</v>
      </c>
      <c r="D20" s="83">
        <v>75830.3</v>
      </c>
      <c r="E20" s="83">
        <v>5252.3</v>
      </c>
      <c r="F20" s="83">
        <v>13505</v>
      </c>
      <c r="G20" s="83">
        <v>13583</v>
      </c>
      <c r="H20" s="83">
        <v>43490</v>
      </c>
      <c r="I20" s="83">
        <v>18663.900000000001</v>
      </c>
      <c r="J20" s="83">
        <v>14893.5</v>
      </c>
      <c r="K20" s="83">
        <v>2415</v>
      </c>
      <c r="L20" s="83">
        <v>12478.5</v>
      </c>
      <c r="M20" s="83">
        <v>3770.4</v>
      </c>
      <c r="N20" s="83">
        <v>1850.7</v>
      </c>
      <c r="O20" s="83" t="s">
        <v>199</v>
      </c>
      <c r="P20" s="83" t="s">
        <v>199</v>
      </c>
      <c r="Q20" s="83">
        <v>1638.5</v>
      </c>
      <c r="R20" s="83" t="s">
        <v>199</v>
      </c>
      <c r="S20" s="83" t="s">
        <v>199</v>
      </c>
      <c r="T20" s="83">
        <v>281.2</v>
      </c>
    </row>
    <row r="21" spans="1:20" ht="15" x14ac:dyDescent="0.15">
      <c r="A21" s="84" t="s">
        <v>430</v>
      </c>
      <c r="B21" s="83">
        <v>92165.7</v>
      </c>
      <c r="C21" s="96">
        <f>(B21/(Crédito!B21+CV!B21))*100</f>
        <v>14.759828908033985</v>
      </c>
      <c r="D21" s="83">
        <v>74062</v>
      </c>
      <c r="E21" s="83">
        <v>4881.6000000000004</v>
      </c>
      <c r="F21" s="83">
        <v>13456.5</v>
      </c>
      <c r="G21" s="83">
        <v>12859.6</v>
      </c>
      <c r="H21" s="83">
        <v>42864.3</v>
      </c>
      <c r="I21" s="83">
        <v>18103.7</v>
      </c>
      <c r="J21" s="83">
        <v>14260.7</v>
      </c>
      <c r="K21" s="83">
        <v>2051.9</v>
      </c>
      <c r="L21" s="83">
        <v>12208.8</v>
      </c>
      <c r="M21" s="83">
        <v>3843</v>
      </c>
      <c r="N21" s="83">
        <v>1865.9</v>
      </c>
      <c r="O21" s="83" t="s">
        <v>199</v>
      </c>
      <c r="P21" s="83" t="s">
        <v>199</v>
      </c>
      <c r="Q21" s="83">
        <v>1688.1</v>
      </c>
      <c r="R21" s="83" t="s">
        <v>199</v>
      </c>
      <c r="S21" s="83" t="s">
        <v>199</v>
      </c>
      <c r="T21" s="83">
        <v>289</v>
      </c>
    </row>
    <row r="22" spans="1:20" ht="15" x14ac:dyDescent="0.15">
      <c r="A22" s="85">
        <v>38018</v>
      </c>
      <c r="B22" s="83">
        <v>91529.9</v>
      </c>
      <c r="C22" s="96">
        <f>(B22/(Crédito!B22+CV!B22))*100</f>
        <v>14.561311572636093</v>
      </c>
      <c r="D22" s="83">
        <v>73556.800000000003</v>
      </c>
      <c r="E22" s="83">
        <v>4214</v>
      </c>
      <c r="F22" s="83">
        <v>13481.1</v>
      </c>
      <c r="G22" s="83">
        <v>13030.4</v>
      </c>
      <c r="H22" s="83">
        <v>42831.199999999997</v>
      </c>
      <c r="I22" s="83">
        <v>17973.099999999999</v>
      </c>
      <c r="J22" s="83">
        <v>14053.2</v>
      </c>
      <c r="K22" s="83">
        <v>1983.1</v>
      </c>
      <c r="L22" s="83">
        <v>12070.2</v>
      </c>
      <c r="M22" s="83">
        <v>3919.9</v>
      </c>
      <c r="N22" s="83">
        <v>1946.8</v>
      </c>
      <c r="O22" s="83" t="s">
        <v>199</v>
      </c>
      <c r="P22" s="83" t="s">
        <v>199</v>
      </c>
      <c r="Q22" s="83">
        <v>1693.5</v>
      </c>
      <c r="R22" s="83" t="s">
        <v>199</v>
      </c>
      <c r="S22" s="83" t="s">
        <v>199</v>
      </c>
      <c r="T22" s="83">
        <v>279.60000000000002</v>
      </c>
    </row>
    <row r="23" spans="1:20" ht="15" x14ac:dyDescent="0.15">
      <c r="A23" s="86">
        <v>38047</v>
      </c>
      <c r="B23" s="83">
        <v>90816.5</v>
      </c>
      <c r="C23" s="96">
        <f>(B23/(Crédito!B23+CV!B23))*100</f>
        <v>14.352458249520513</v>
      </c>
      <c r="D23" s="83">
        <v>73280.2</v>
      </c>
      <c r="E23" s="83">
        <v>4602.8</v>
      </c>
      <c r="F23" s="83">
        <v>11851.2</v>
      </c>
      <c r="G23" s="83">
        <v>14115.4</v>
      </c>
      <c r="H23" s="83">
        <v>42710.8</v>
      </c>
      <c r="I23" s="83">
        <v>17536.3</v>
      </c>
      <c r="J23" s="83">
        <v>13947.2</v>
      </c>
      <c r="K23" s="83">
        <v>1969.5</v>
      </c>
      <c r="L23" s="83">
        <v>11977.7</v>
      </c>
      <c r="M23" s="83">
        <v>3589.1</v>
      </c>
      <c r="N23" s="83">
        <v>1710.7</v>
      </c>
      <c r="O23" s="83" t="s">
        <v>199</v>
      </c>
      <c r="P23" s="83" t="s">
        <v>199</v>
      </c>
      <c r="Q23" s="83">
        <v>1588.3</v>
      </c>
      <c r="R23" s="83" t="s">
        <v>199</v>
      </c>
      <c r="S23" s="83" t="s">
        <v>199</v>
      </c>
      <c r="T23" s="83">
        <v>290.10000000000002</v>
      </c>
    </row>
    <row r="24" spans="1:20" ht="15" x14ac:dyDescent="0.15">
      <c r="A24" s="87" t="s">
        <v>431</v>
      </c>
      <c r="B24" s="83">
        <v>90179.7</v>
      </c>
      <c r="C24" s="96">
        <f>(B24/(Crédito!B24+CV!B24))*100</f>
        <v>14.06901735590208</v>
      </c>
      <c r="D24" s="83">
        <v>72895</v>
      </c>
      <c r="E24" s="83">
        <v>4508.7</v>
      </c>
      <c r="F24" s="83">
        <v>11708</v>
      </c>
      <c r="G24" s="83">
        <v>14363</v>
      </c>
      <c r="H24" s="83">
        <v>42315.199999999997</v>
      </c>
      <c r="I24" s="83">
        <v>17284.7</v>
      </c>
      <c r="J24" s="83">
        <v>13286.5</v>
      </c>
      <c r="K24" s="83">
        <v>1973.9</v>
      </c>
      <c r="L24" s="83">
        <v>11312.6</v>
      </c>
      <c r="M24" s="83">
        <v>3998.2</v>
      </c>
      <c r="N24" s="83">
        <v>1778.3</v>
      </c>
      <c r="O24" s="83" t="s">
        <v>199</v>
      </c>
      <c r="P24" s="83" t="s">
        <v>199</v>
      </c>
      <c r="Q24" s="83">
        <v>1928.6</v>
      </c>
      <c r="R24" s="83" t="s">
        <v>199</v>
      </c>
      <c r="S24" s="83" t="s">
        <v>199</v>
      </c>
      <c r="T24" s="83">
        <v>291.3</v>
      </c>
    </row>
    <row r="25" spans="1:20" ht="15" x14ac:dyDescent="0.15">
      <c r="A25" s="88">
        <v>38108</v>
      </c>
      <c r="B25" s="83">
        <v>89033.4</v>
      </c>
      <c r="C25" s="96">
        <f>(B25/(Crédito!B25+CV!B25))*100</f>
        <v>13.731676053398957</v>
      </c>
      <c r="D25" s="83">
        <v>71595.399999999994</v>
      </c>
      <c r="E25" s="83">
        <v>4378.6000000000004</v>
      </c>
      <c r="F25" s="83">
        <v>11097.7</v>
      </c>
      <c r="G25" s="83">
        <v>14331.3</v>
      </c>
      <c r="H25" s="83">
        <v>41787.800000000003</v>
      </c>
      <c r="I25" s="83">
        <v>17438</v>
      </c>
      <c r="J25" s="83">
        <v>13328.5</v>
      </c>
      <c r="K25" s="83">
        <v>1980.6</v>
      </c>
      <c r="L25" s="83">
        <v>11347.9</v>
      </c>
      <c r="M25" s="83">
        <v>4109.5</v>
      </c>
      <c r="N25" s="83">
        <v>1870.1</v>
      </c>
      <c r="O25" s="83" t="s">
        <v>199</v>
      </c>
      <c r="P25" s="83" t="s">
        <v>199</v>
      </c>
      <c r="Q25" s="83">
        <v>1967.3</v>
      </c>
      <c r="R25" s="83" t="s">
        <v>199</v>
      </c>
      <c r="S25" s="83" t="s">
        <v>199</v>
      </c>
      <c r="T25" s="83">
        <v>272.10000000000002</v>
      </c>
    </row>
    <row r="26" spans="1:20" ht="15" x14ac:dyDescent="0.15">
      <c r="A26" s="89">
        <v>38139</v>
      </c>
      <c r="B26" s="83">
        <v>87623.6</v>
      </c>
      <c r="C26" s="96">
        <f>(B26/(Crédito!B26+CV!B26))*100</f>
        <v>13.504288151976645</v>
      </c>
      <c r="D26" s="83">
        <v>70286.600000000006</v>
      </c>
      <c r="E26" s="83">
        <v>4450.2</v>
      </c>
      <c r="F26" s="83">
        <v>11165.4</v>
      </c>
      <c r="G26" s="83">
        <v>13876.3</v>
      </c>
      <c r="H26" s="83">
        <v>40794.699999999997</v>
      </c>
      <c r="I26" s="83">
        <v>17337</v>
      </c>
      <c r="J26" s="83">
        <v>13277.3</v>
      </c>
      <c r="K26" s="83">
        <v>1978.9</v>
      </c>
      <c r="L26" s="83">
        <v>11298.4</v>
      </c>
      <c r="M26" s="83">
        <v>4059.7</v>
      </c>
      <c r="N26" s="83">
        <v>1991.2</v>
      </c>
      <c r="O26" s="83" t="s">
        <v>199</v>
      </c>
      <c r="P26" s="83" t="s">
        <v>199</v>
      </c>
      <c r="Q26" s="83">
        <v>1782</v>
      </c>
      <c r="R26" s="83" t="s">
        <v>199</v>
      </c>
      <c r="S26" s="83" t="s">
        <v>199</v>
      </c>
      <c r="T26" s="83">
        <v>286.5</v>
      </c>
    </row>
    <row r="27" spans="1:20" ht="15" x14ac:dyDescent="0.15">
      <c r="A27" s="90">
        <v>38169</v>
      </c>
      <c r="B27" s="83">
        <v>85174.5</v>
      </c>
      <c r="C27" s="96">
        <f>(B27/(Crédito!B27+CV!B27))*100</f>
        <v>13.039750076241077</v>
      </c>
      <c r="D27" s="83">
        <v>67968.3</v>
      </c>
      <c r="E27" s="83">
        <v>4251.8</v>
      </c>
      <c r="F27" s="83">
        <v>10547.9</v>
      </c>
      <c r="G27" s="83">
        <v>13015.5</v>
      </c>
      <c r="H27" s="83">
        <v>40153.1</v>
      </c>
      <c r="I27" s="83">
        <v>17206.2</v>
      </c>
      <c r="J27" s="83">
        <v>12934.1</v>
      </c>
      <c r="K27" s="83">
        <v>1918.4</v>
      </c>
      <c r="L27" s="83">
        <v>11015.7</v>
      </c>
      <c r="M27" s="83">
        <v>4272.1000000000004</v>
      </c>
      <c r="N27" s="83">
        <v>2103</v>
      </c>
      <c r="O27" s="83" t="s">
        <v>199</v>
      </c>
      <c r="P27" s="83" t="s">
        <v>199</v>
      </c>
      <c r="Q27" s="83">
        <v>1871.3</v>
      </c>
      <c r="R27" s="83" t="s">
        <v>199</v>
      </c>
      <c r="S27" s="83" t="s">
        <v>199</v>
      </c>
      <c r="T27" s="83">
        <v>297.89999999999998</v>
      </c>
    </row>
    <row r="28" spans="1:20" ht="15" x14ac:dyDescent="0.15">
      <c r="A28" s="91" t="s">
        <v>432</v>
      </c>
      <c r="B28" s="83">
        <v>84206.8</v>
      </c>
      <c r="C28" s="96">
        <f>(B28/(Crédito!B28+CV!B28))*100</f>
        <v>12.772218148857434</v>
      </c>
      <c r="D28" s="83">
        <v>66803.5</v>
      </c>
      <c r="E28" s="83">
        <v>4243.5</v>
      </c>
      <c r="F28" s="83">
        <v>9994.7999999999993</v>
      </c>
      <c r="G28" s="83">
        <v>13793.2</v>
      </c>
      <c r="H28" s="83">
        <v>38772</v>
      </c>
      <c r="I28" s="83">
        <v>17403.3</v>
      </c>
      <c r="J28" s="83">
        <v>13021.1</v>
      </c>
      <c r="K28" s="83">
        <v>1867.5</v>
      </c>
      <c r="L28" s="83">
        <v>11153.6</v>
      </c>
      <c r="M28" s="83">
        <v>4382.2</v>
      </c>
      <c r="N28" s="83">
        <v>2212.1999999999998</v>
      </c>
      <c r="O28" s="83" t="s">
        <v>199</v>
      </c>
      <c r="P28" s="83" t="s">
        <v>199</v>
      </c>
      <c r="Q28" s="83">
        <v>1881.6</v>
      </c>
      <c r="R28" s="83" t="s">
        <v>199</v>
      </c>
      <c r="S28" s="83" t="s">
        <v>199</v>
      </c>
      <c r="T28" s="83">
        <v>288.3</v>
      </c>
    </row>
    <row r="29" spans="1:20" ht="15" x14ac:dyDescent="0.15">
      <c r="A29" s="92">
        <v>38231</v>
      </c>
      <c r="B29" s="83">
        <v>81513.899999999994</v>
      </c>
      <c r="C29" s="96">
        <f>(B29/(Crédito!B29+CV!B29))*100</f>
        <v>12.056813852055729</v>
      </c>
      <c r="D29" s="83">
        <v>64632.800000000003</v>
      </c>
      <c r="E29" s="83">
        <v>3945.8</v>
      </c>
      <c r="F29" s="83">
        <v>9728.7999999999993</v>
      </c>
      <c r="G29" s="83">
        <v>13383.4</v>
      </c>
      <c r="H29" s="83">
        <v>37574.9</v>
      </c>
      <c r="I29" s="83">
        <v>16881.099999999999</v>
      </c>
      <c r="J29" s="83">
        <v>12450.4</v>
      </c>
      <c r="K29" s="83">
        <v>1809</v>
      </c>
      <c r="L29" s="83">
        <v>10641.4</v>
      </c>
      <c r="M29" s="83">
        <v>4430.7</v>
      </c>
      <c r="N29" s="83">
        <v>2123.3000000000002</v>
      </c>
      <c r="O29" s="83" t="s">
        <v>199</v>
      </c>
      <c r="P29" s="83" t="s">
        <v>199</v>
      </c>
      <c r="Q29" s="83">
        <v>2012.4</v>
      </c>
      <c r="R29" s="83" t="s">
        <v>199</v>
      </c>
      <c r="S29" s="83" t="s">
        <v>199</v>
      </c>
      <c r="T29" s="83">
        <v>295</v>
      </c>
    </row>
    <row r="30" spans="1:20" ht="15" x14ac:dyDescent="0.15">
      <c r="A30" s="93">
        <v>38261</v>
      </c>
      <c r="B30" s="83">
        <v>82322</v>
      </c>
      <c r="C30" s="96">
        <f>(B30/(Crédito!B30+CV!B30))*100</f>
        <v>11.662741873467992</v>
      </c>
      <c r="D30" s="83">
        <v>65443.1</v>
      </c>
      <c r="E30" s="83">
        <v>4158.8999999999996</v>
      </c>
      <c r="F30" s="83">
        <v>10545.4</v>
      </c>
      <c r="G30" s="83">
        <v>13373</v>
      </c>
      <c r="H30" s="83">
        <v>37365.9</v>
      </c>
      <c r="I30" s="83">
        <v>16878.900000000001</v>
      </c>
      <c r="J30" s="83">
        <v>12178.2</v>
      </c>
      <c r="K30" s="83">
        <v>1739.7</v>
      </c>
      <c r="L30" s="83">
        <v>10438.5</v>
      </c>
      <c r="M30" s="83">
        <v>4700.7</v>
      </c>
      <c r="N30" s="83">
        <v>2431.4</v>
      </c>
      <c r="O30" s="83" t="s">
        <v>199</v>
      </c>
      <c r="P30" s="83" t="s">
        <v>199</v>
      </c>
      <c r="Q30" s="83">
        <v>1966.8</v>
      </c>
      <c r="R30" s="83" t="s">
        <v>199</v>
      </c>
      <c r="S30" s="83" t="s">
        <v>199</v>
      </c>
      <c r="T30" s="83">
        <v>302.39999999999998</v>
      </c>
    </row>
    <row r="31" spans="1:20" ht="15" x14ac:dyDescent="0.15">
      <c r="A31" s="94">
        <v>38292</v>
      </c>
      <c r="B31" s="83">
        <v>77579.7</v>
      </c>
      <c r="C31" s="96">
        <f>(B31/(Crédito!B31+CV!B31))*100</f>
        <v>10.833914388842954</v>
      </c>
      <c r="D31" s="83">
        <v>61284.1</v>
      </c>
      <c r="E31" s="83">
        <v>3964.3</v>
      </c>
      <c r="F31" s="83">
        <v>10137.5</v>
      </c>
      <c r="G31" s="83">
        <v>13030.2</v>
      </c>
      <c r="H31" s="83">
        <v>34152.199999999997</v>
      </c>
      <c r="I31" s="83">
        <v>16295.6</v>
      </c>
      <c r="J31" s="83">
        <v>11279.3</v>
      </c>
      <c r="K31" s="83">
        <v>1604.7</v>
      </c>
      <c r="L31" s="83">
        <v>9674.6</v>
      </c>
      <c r="M31" s="83">
        <v>5016.3</v>
      </c>
      <c r="N31" s="83">
        <v>2665.5</v>
      </c>
      <c r="O31" s="83" t="s">
        <v>199</v>
      </c>
      <c r="P31" s="83" t="s">
        <v>199</v>
      </c>
      <c r="Q31" s="83">
        <v>2045.8</v>
      </c>
      <c r="R31" s="83" t="s">
        <v>199</v>
      </c>
      <c r="S31" s="83" t="s">
        <v>199</v>
      </c>
      <c r="T31" s="83">
        <v>304.89999999999998</v>
      </c>
    </row>
    <row r="32" spans="1:20" ht="15" x14ac:dyDescent="0.15">
      <c r="A32" s="82" t="s">
        <v>433</v>
      </c>
      <c r="B32" s="83">
        <v>59981.2</v>
      </c>
      <c r="C32" s="96">
        <f>(B32/(Crédito!B32+CV!B32))*100</f>
        <v>8.2437313916742738</v>
      </c>
      <c r="D32" s="83">
        <v>45680.800000000003</v>
      </c>
      <c r="E32" s="83">
        <v>1235</v>
      </c>
      <c r="F32" s="83">
        <v>6293.2</v>
      </c>
      <c r="G32" s="83">
        <v>7737.2</v>
      </c>
      <c r="H32" s="83">
        <v>30415.3</v>
      </c>
      <c r="I32" s="83">
        <v>14300.4</v>
      </c>
      <c r="J32" s="83">
        <v>9661.7000000000007</v>
      </c>
      <c r="K32" s="83">
        <v>1485</v>
      </c>
      <c r="L32" s="83">
        <v>8176.7</v>
      </c>
      <c r="M32" s="83">
        <v>4638.7</v>
      </c>
      <c r="N32" s="83">
        <v>2427</v>
      </c>
      <c r="O32" s="83" t="s">
        <v>199</v>
      </c>
      <c r="P32" s="83" t="s">
        <v>199</v>
      </c>
      <c r="Q32" s="83">
        <v>1921.4</v>
      </c>
      <c r="R32" s="83" t="s">
        <v>199</v>
      </c>
      <c r="S32" s="83" t="s">
        <v>199</v>
      </c>
      <c r="T32" s="83">
        <v>290.3</v>
      </c>
    </row>
    <row r="33" spans="1:20" ht="15" x14ac:dyDescent="0.15">
      <c r="A33" s="84" t="s">
        <v>434</v>
      </c>
      <c r="B33" s="83">
        <v>60549.2</v>
      </c>
      <c r="C33" s="96">
        <f>(B33/(Crédito!B33+CV!B33))*100</f>
        <v>8.2503506956343404</v>
      </c>
      <c r="D33" s="83">
        <v>45376.2</v>
      </c>
      <c r="E33" s="83">
        <v>1054.7</v>
      </c>
      <c r="F33" s="83">
        <v>5730.6</v>
      </c>
      <c r="G33" s="83">
        <v>8214.2999999999993</v>
      </c>
      <c r="H33" s="83">
        <v>30376.6</v>
      </c>
      <c r="I33" s="83">
        <v>15173</v>
      </c>
      <c r="J33" s="83">
        <v>10324.799999999999</v>
      </c>
      <c r="K33" s="83">
        <v>1429.6</v>
      </c>
      <c r="L33" s="83">
        <v>8895.1</v>
      </c>
      <c r="M33" s="83">
        <v>4848.2</v>
      </c>
      <c r="N33" s="83">
        <v>2505.1</v>
      </c>
      <c r="O33" s="83" t="s">
        <v>199</v>
      </c>
      <c r="P33" s="83" t="s">
        <v>199</v>
      </c>
      <c r="Q33" s="83">
        <v>1969.1</v>
      </c>
      <c r="R33" s="83" t="s">
        <v>199</v>
      </c>
      <c r="S33" s="83" t="s">
        <v>199</v>
      </c>
      <c r="T33" s="83">
        <v>374</v>
      </c>
    </row>
    <row r="34" spans="1:20" ht="15" x14ac:dyDescent="0.15">
      <c r="A34" s="85">
        <v>38384</v>
      </c>
      <c r="B34" s="83">
        <v>60273.5</v>
      </c>
      <c r="C34" s="96">
        <f>(B34/(Crédito!B34+CV!B34))*100</f>
        <v>8.1656239741912451</v>
      </c>
      <c r="D34" s="83">
        <v>45459</v>
      </c>
      <c r="E34" s="83">
        <v>1086.9000000000001</v>
      </c>
      <c r="F34" s="83">
        <v>6182.7</v>
      </c>
      <c r="G34" s="83">
        <v>7792.5</v>
      </c>
      <c r="H34" s="83">
        <v>30396.9</v>
      </c>
      <c r="I34" s="83">
        <v>14814.5</v>
      </c>
      <c r="J34" s="83">
        <v>9794.1</v>
      </c>
      <c r="K34" s="83">
        <v>1378.3</v>
      </c>
      <c r="L34" s="83">
        <v>8415.7999999999993</v>
      </c>
      <c r="M34" s="83">
        <v>5020.3999999999996</v>
      </c>
      <c r="N34" s="83">
        <v>2613.1</v>
      </c>
      <c r="O34" s="83" t="s">
        <v>199</v>
      </c>
      <c r="P34" s="83" t="s">
        <v>199</v>
      </c>
      <c r="Q34" s="83">
        <v>1978</v>
      </c>
      <c r="R34" s="83" t="s">
        <v>199</v>
      </c>
      <c r="S34" s="83" t="s">
        <v>199</v>
      </c>
      <c r="T34" s="83">
        <v>429.2</v>
      </c>
    </row>
    <row r="35" spans="1:20" ht="15" x14ac:dyDescent="0.15">
      <c r="A35" s="86">
        <v>38412</v>
      </c>
      <c r="B35" s="83">
        <v>59898.5</v>
      </c>
      <c r="C35" s="96">
        <f>(B35/(Crédito!B35+CV!B35))*100</f>
        <v>8.0452398253373651</v>
      </c>
      <c r="D35" s="83">
        <v>44922.400000000001</v>
      </c>
      <c r="E35" s="83">
        <v>1210.7</v>
      </c>
      <c r="F35" s="83">
        <v>6442.2</v>
      </c>
      <c r="G35" s="83">
        <v>6909.4</v>
      </c>
      <c r="H35" s="83">
        <v>30360.1</v>
      </c>
      <c r="I35" s="83">
        <v>14976.1</v>
      </c>
      <c r="J35" s="83">
        <v>9778</v>
      </c>
      <c r="K35" s="83">
        <v>1329</v>
      </c>
      <c r="L35" s="83">
        <v>8449</v>
      </c>
      <c r="M35" s="83">
        <v>5198.1000000000004</v>
      </c>
      <c r="N35" s="83">
        <v>2680.4</v>
      </c>
      <c r="O35" s="83" t="s">
        <v>199</v>
      </c>
      <c r="P35" s="83" t="s">
        <v>199</v>
      </c>
      <c r="Q35" s="83">
        <v>2059</v>
      </c>
      <c r="R35" s="83" t="s">
        <v>199</v>
      </c>
      <c r="S35" s="83" t="s">
        <v>199</v>
      </c>
      <c r="T35" s="83">
        <v>458.7</v>
      </c>
    </row>
    <row r="36" spans="1:20" ht="15" x14ac:dyDescent="0.15">
      <c r="A36" s="87" t="s">
        <v>435</v>
      </c>
      <c r="B36" s="83">
        <v>59784.2</v>
      </c>
      <c r="C36" s="96">
        <f>(B36/(Crédito!B36+CV!B36))*100</f>
        <v>7.8254612777486248</v>
      </c>
      <c r="D36" s="83">
        <v>44186.1</v>
      </c>
      <c r="E36" s="83">
        <v>1252.3</v>
      </c>
      <c r="F36" s="83">
        <v>6396.9</v>
      </c>
      <c r="G36" s="83">
        <v>6624</v>
      </c>
      <c r="H36" s="83">
        <v>29912.9</v>
      </c>
      <c r="I36" s="83">
        <v>15598.1</v>
      </c>
      <c r="J36" s="83">
        <v>9579.6</v>
      </c>
      <c r="K36" s="83">
        <v>1245.8</v>
      </c>
      <c r="L36" s="83">
        <v>8333.7999999999993</v>
      </c>
      <c r="M36" s="83">
        <v>6018.5</v>
      </c>
      <c r="N36" s="83">
        <v>3070.4</v>
      </c>
      <c r="O36" s="83" t="s">
        <v>199</v>
      </c>
      <c r="P36" s="83" t="s">
        <v>199</v>
      </c>
      <c r="Q36" s="83">
        <v>2431.6</v>
      </c>
      <c r="R36" s="83" t="s">
        <v>199</v>
      </c>
      <c r="S36" s="83" t="s">
        <v>199</v>
      </c>
      <c r="T36" s="83">
        <v>516.5</v>
      </c>
    </row>
    <row r="37" spans="1:20" ht="15" x14ac:dyDescent="0.15">
      <c r="A37" s="88">
        <v>38473</v>
      </c>
      <c r="B37" s="83">
        <v>61431.199999999997</v>
      </c>
      <c r="C37" s="96">
        <f>(B37/(Crédito!B37+CV!B37))*100</f>
        <v>7.9346629500327488</v>
      </c>
      <c r="D37" s="83">
        <v>45275.6</v>
      </c>
      <c r="E37" s="83">
        <v>1178.7</v>
      </c>
      <c r="F37" s="83">
        <v>8031</v>
      </c>
      <c r="G37" s="83">
        <v>6537.6</v>
      </c>
      <c r="H37" s="83">
        <v>29528.3</v>
      </c>
      <c r="I37" s="83">
        <v>16155.6</v>
      </c>
      <c r="J37" s="83">
        <v>9677.2999999999993</v>
      </c>
      <c r="K37" s="83">
        <v>1243.4000000000001</v>
      </c>
      <c r="L37" s="83">
        <v>8433.9</v>
      </c>
      <c r="M37" s="83">
        <v>6478.3</v>
      </c>
      <c r="N37" s="83">
        <v>3241</v>
      </c>
      <c r="O37" s="83" t="s">
        <v>199</v>
      </c>
      <c r="P37" s="83" t="s">
        <v>199</v>
      </c>
      <c r="Q37" s="83">
        <v>2654.5</v>
      </c>
      <c r="R37" s="83" t="s">
        <v>199</v>
      </c>
      <c r="S37" s="83" t="s">
        <v>199</v>
      </c>
      <c r="T37" s="83">
        <v>582.79999999999995</v>
      </c>
    </row>
    <row r="38" spans="1:20" ht="15" x14ac:dyDescent="0.15">
      <c r="A38" s="89">
        <v>38504</v>
      </c>
      <c r="B38" s="83">
        <v>57037.2</v>
      </c>
      <c r="C38" s="96">
        <f>(B38/(Crédito!B38+CV!B38))*100</f>
        <v>7.3476975161012525</v>
      </c>
      <c r="D38" s="83">
        <v>40874</v>
      </c>
      <c r="E38" s="83">
        <v>1037.5999999999999</v>
      </c>
      <c r="F38" s="83">
        <v>7683.8</v>
      </c>
      <c r="G38" s="83">
        <v>3805</v>
      </c>
      <c r="H38" s="83">
        <v>28347.7</v>
      </c>
      <c r="I38" s="83">
        <v>16163.2</v>
      </c>
      <c r="J38" s="83">
        <v>9643.6</v>
      </c>
      <c r="K38" s="83">
        <v>1194.0999999999999</v>
      </c>
      <c r="L38" s="83">
        <v>8449.5</v>
      </c>
      <c r="M38" s="83">
        <v>6519.6</v>
      </c>
      <c r="N38" s="83">
        <v>3317.2</v>
      </c>
      <c r="O38" s="83" t="s">
        <v>199</v>
      </c>
      <c r="P38" s="83" t="s">
        <v>199</v>
      </c>
      <c r="Q38" s="83">
        <v>2578.4</v>
      </c>
      <c r="R38" s="83" t="s">
        <v>199</v>
      </c>
      <c r="S38" s="83" t="s">
        <v>199</v>
      </c>
      <c r="T38" s="83">
        <v>624.1</v>
      </c>
    </row>
    <row r="39" spans="1:20" ht="15" x14ac:dyDescent="0.15">
      <c r="A39" s="90">
        <v>38534</v>
      </c>
      <c r="B39" s="83">
        <v>46523.8</v>
      </c>
      <c r="C39" s="96">
        <f>(B39/(Crédito!B39+CV!B39))*100</f>
        <v>5.9472352536399864</v>
      </c>
      <c r="D39" s="83">
        <v>30373.9</v>
      </c>
      <c r="E39" s="83">
        <v>1177.9000000000001</v>
      </c>
      <c r="F39" s="83">
        <v>7496.7</v>
      </c>
      <c r="G39" s="83">
        <v>3556.7</v>
      </c>
      <c r="H39" s="83">
        <v>18142.5</v>
      </c>
      <c r="I39" s="83">
        <v>16149.9</v>
      </c>
      <c r="J39" s="83">
        <v>9121.6</v>
      </c>
      <c r="K39" s="83">
        <v>1151.8</v>
      </c>
      <c r="L39" s="83">
        <v>7969.9</v>
      </c>
      <c r="M39" s="83">
        <v>7028.3</v>
      </c>
      <c r="N39" s="83">
        <v>3624.9</v>
      </c>
      <c r="O39" s="83" t="s">
        <v>199</v>
      </c>
      <c r="P39" s="83" t="s">
        <v>199</v>
      </c>
      <c r="Q39" s="83">
        <v>2718.7</v>
      </c>
      <c r="R39" s="83" t="s">
        <v>199</v>
      </c>
      <c r="S39" s="83" t="s">
        <v>199</v>
      </c>
      <c r="T39" s="83">
        <v>684.7</v>
      </c>
    </row>
    <row r="40" spans="1:20" ht="15" x14ac:dyDescent="0.15">
      <c r="A40" s="91" t="s">
        <v>436</v>
      </c>
      <c r="B40" s="83">
        <v>44606.400000000001</v>
      </c>
      <c r="C40" s="96">
        <f>(B40/(Crédito!B40+CV!B40))*100</f>
        <v>5.6930846603592249</v>
      </c>
      <c r="D40" s="83">
        <v>30338.6</v>
      </c>
      <c r="E40" s="83">
        <v>1211</v>
      </c>
      <c r="F40" s="83">
        <v>7631.9</v>
      </c>
      <c r="G40" s="83">
        <v>3644.1</v>
      </c>
      <c r="H40" s="83">
        <v>17851.7</v>
      </c>
      <c r="I40" s="83">
        <v>14267.8</v>
      </c>
      <c r="J40" s="83">
        <v>6794.1</v>
      </c>
      <c r="K40" s="83">
        <v>1070.7</v>
      </c>
      <c r="L40" s="83">
        <v>5723.4</v>
      </c>
      <c r="M40" s="83">
        <v>7473.7</v>
      </c>
      <c r="N40" s="83">
        <v>3888.9</v>
      </c>
      <c r="O40" s="83" t="s">
        <v>199</v>
      </c>
      <c r="P40" s="83" t="s">
        <v>199</v>
      </c>
      <c r="Q40" s="83">
        <v>2843.8</v>
      </c>
      <c r="R40" s="83" t="s">
        <v>199</v>
      </c>
      <c r="S40" s="83" t="s">
        <v>199</v>
      </c>
      <c r="T40" s="83">
        <v>741</v>
      </c>
    </row>
    <row r="41" spans="1:20" ht="15" x14ac:dyDescent="0.15">
      <c r="A41" s="92">
        <v>38596</v>
      </c>
      <c r="B41" s="83">
        <v>32853.599999999999</v>
      </c>
      <c r="C41" s="96">
        <f>(B41/(Crédito!B41+CV!B41))*100</f>
        <v>4.2053829916082046</v>
      </c>
      <c r="D41" s="83">
        <v>19249.3</v>
      </c>
      <c r="E41" s="83">
        <v>779.2</v>
      </c>
      <c r="F41" s="83">
        <v>4302.1000000000004</v>
      </c>
      <c r="G41" s="83">
        <v>3262.2</v>
      </c>
      <c r="H41" s="83">
        <v>10905.8</v>
      </c>
      <c r="I41" s="83">
        <v>13604.3</v>
      </c>
      <c r="J41" s="83">
        <v>5953.8</v>
      </c>
      <c r="K41" s="83">
        <v>940.6</v>
      </c>
      <c r="L41" s="83">
        <v>5013.2</v>
      </c>
      <c r="M41" s="83">
        <v>7650.5</v>
      </c>
      <c r="N41" s="83">
        <v>4176.3</v>
      </c>
      <c r="O41" s="83" t="s">
        <v>199</v>
      </c>
      <c r="P41" s="83" t="s">
        <v>199</v>
      </c>
      <c r="Q41" s="83">
        <v>2682.7</v>
      </c>
      <c r="R41" s="83" t="s">
        <v>199</v>
      </c>
      <c r="S41" s="83" t="s">
        <v>199</v>
      </c>
      <c r="T41" s="83">
        <v>791.5</v>
      </c>
    </row>
    <row r="42" spans="1:20" ht="15" x14ac:dyDescent="0.15">
      <c r="A42" s="93">
        <v>38626</v>
      </c>
      <c r="B42" s="83">
        <v>29661.4</v>
      </c>
      <c r="C42" s="96">
        <f>(B42/(Crédito!B42+CV!B42))*100</f>
        <v>3.7055031119884863</v>
      </c>
      <c r="D42" s="83">
        <v>16550.099999999999</v>
      </c>
      <c r="E42" s="83">
        <v>963.7</v>
      </c>
      <c r="F42" s="83">
        <v>3887</v>
      </c>
      <c r="G42" s="83">
        <v>3476</v>
      </c>
      <c r="H42" s="83">
        <v>8223.2999999999993</v>
      </c>
      <c r="I42" s="83">
        <v>13111.3</v>
      </c>
      <c r="J42" s="83">
        <v>5137.7</v>
      </c>
      <c r="K42" s="83">
        <v>891.8</v>
      </c>
      <c r="L42" s="83">
        <v>4245.8999999999996</v>
      </c>
      <c r="M42" s="83">
        <v>7973.6</v>
      </c>
      <c r="N42" s="83">
        <v>4216.1000000000004</v>
      </c>
      <c r="O42" s="83" t="s">
        <v>199</v>
      </c>
      <c r="P42" s="83" t="s">
        <v>199</v>
      </c>
      <c r="Q42" s="83">
        <v>2898</v>
      </c>
      <c r="R42" s="83" t="s">
        <v>199</v>
      </c>
      <c r="S42" s="83" t="s">
        <v>199</v>
      </c>
      <c r="T42" s="83">
        <v>859.4</v>
      </c>
    </row>
    <row r="43" spans="1:20" ht="15" x14ac:dyDescent="0.15">
      <c r="A43" s="94">
        <v>38657</v>
      </c>
      <c r="B43" s="83">
        <v>29894.2</v>
      </c>
      <c r="C43" s="96">
        <f>(B43/(Crédito!B43+CV!B43))*100</f>
        <v>3.6179992503600245</v>
      </c>
      <c r="D43" s="83">
        <v>16445.8</v>
      </c>
      <c r="E43" s="83">
        <v>959.8</v>
      </c>
      <c r="F43" s="83">
        <v>3935.7</v>
      </c>
      <c r="G43" s="83">
        <v>3446</v>
      </c>
      <c r="H43" s="83">
        <v>8104.4</v>
      </c>
      <c r="I43" s="83">
        <v>13448.4</v>
      </c>
      <c r="J43" s="83">
        <v>5110.5</v>
      </c>
      <c r="K43" s="83">
        <v>872.8</v>
      </c>
      <c r="L43" s="83">
        <v>4237.8</v>
      </c>
      <c r="M43" s="83">
        <v>8337.9</v>
      </c>
      <c r="N43" s="83">
        <v>4460.5</v>
      </c>
      <c r="O43" s="83" t="s">
        <v>199</v>
      </c>
      <c r="P43" s="83" t="s">
        <v>199</v>
      </c>
      <c r="Q43" s="83">
        <v>3006.1</v>
      </c>
      <c r="R43" s="83" t="s">
        <v>199</v>
      </c>
      <c r="S43" s="83" t="s">
        <v>199</v>
      </c>
      <c r="T43" s="83">
        <v>871.2</v>
      </c>
    </row>
    <row r="44" spans="1:20" ht="15" x14ac:dyDescent="0.15">
      <c r="A44" s="82" t="s">
        <v>437</v>
      </c>
      <c r="B44" s="83">
        <v>25201.3</v>
      </c>
      <c r="C44" s="96">
        <f>(B44/(Crédito!B44+CV!B44))*100</f>
        <v>2.9296053316066604</v>
      </c>
      <c r="D44" s="83">
        <v>12933.1</v>
      </c>
      <c r="E44" s="83">
        <v>869.4</v>
      </c>
      <c r="F44" s="83">
        <v>2738</v>
      </c>
      <c r="G44" s="83">
        <v>3031.9</v>
      </c>
      <c r="H44" s="83">
        <v>6293.8</v>
      </c>
      <c r="I44" s="83">
        <v>12268.2</v>
      </c>
      <c r="J44" s="83">
        <v>4183.2</v>
      </c>
      <c r="K44" s="83">
        <v>1108.0999999999999</v>
      </c>
      <c r="L44" s="83">
        <v>3075.2</v>
      </c>
      <c r="M44" s="83">
        <v>8085</v>
      </c>
      <c r="N44" s="83">
        <v>5743.2</v>
      </c>
      <c r="O44" s="83" t="s">
        <v>199</v>
      </c>
      <c r="P44" s="83" t="s">
        <v>199</v>
      </c>
      <c r="Q44" s="83">
        <v>1806.9</v>
      </c>
      <c r="R44" s="83" t="s">
        <v>199</v>
      </c>
      <c r="S44" s="83" t="s">
        <v>199</v>
      </c>
      <c r="T44" s="83">
        <v>534.9</v>
      </c>
    </row>
    <row r="45" spans="1:20" ht="15" x14ac:dyDescent="0.15">
      <c r="A45" s="84" t="s">
        <v>438</v>
      </c>
      <c r="B45" s="83">
        <v>25473.599999999999</v>
      </c>
      <c r="C45" s="96">
        <f>(B45/(Crédito!B45+CV!B45))*100</f>
        <v>2.9274357115300877</v>
      </c>
      <c r="D45" s="83">
        <v>12723</v>
      </c>
      <c r="E45" s="83">
        <v>724.6</v>
      </c>
      <c r="F45" s="83">
        <v>2438.6999999999998</v>
      </c>
      <c r="G45" s="83">
        <v>3171.6</v>
      </c>
      <c r="H45" s="83">
        <v>6388</v>
      </c>
      <c r="I45" s="83">
        <v>12750.6</v>
      </c>
      <c r="J45" s="83">
        <v>4367.2</v>
      </c>
      <c r="K45" s="83">
        <v>1084.5999999999999</v>
      </c>
      <c r="L45" s="83">
        <v>3282.7</v>
      </c>
      <c r="M45" s="83">
        <v>8383.4</v>
      </c>
      <c r="N45" s="83">
        <v>5993.7</v>
      </c>
      <c r="O45" s="83" t="s">
        <v>199</v>
      </c>
      <c r="P45" s="83" t="s">
        <v>199</v>
      </c>
      <c r="Q45" s="83">
        <v>1821.7</v>
      </c>
      <c r="R45" s="83" t="s">
        <v>199</v>
      </c>
      <c r="S45" s="83" t="s">
        <v>199</v>
      </c>
      <c r="T45" s="83">
        <v>568</v>
      </c>
    </row>
    <row r="46" spans="1:20" ht="15" x14ac:dyDescent="0.15">
      <c r="A46" s="85">
        <v>38749</v>
      </c>
      <c r="B46" s="83">
        <v>26098.3</v>
      </c>
      <c r="C46" s="96">
        <f>(B46/(Crédito!B46+CV!B46))*100</f>
        <v>2.9313537806144248</v>
      </c>
      <c r="D46" s="83">
        <v>12798.8</v>
      </c>
      <c r="E46" s="83">
        <v>737</v>
      </c>
      <c r="F46" s="83">
        <v>2356.5</v>
      </c>
      <c r="G46" s="83">
        <v>3382.1</v>
      </c>
      <c r="H46" s="83">
        <v>6323.3</v>
      </c>
      <c r="I46" s="83">
        <v>13299.5</v>
      </c>
      <c r="J46" s="83">
        <v>4546.8999999999996</v>
      </c>
      <c r="K46" s="83">
        <v>1128.0999999999999</v>
      </c>
      <c r="L46" s="83">
        <v>3418.8</v>
      </c>
      <c r="M46" s="83">
        <v>8752.6</v>
      </c>
      <c r="N46" s="83">
        <v>6515.7</v>
      </c>
      <c r="O46" s="83" t="s">
        <v>199</v>
      </c>
      <c r="P46" s="83" t="s">
        <v>199</v>
      </c>
      <c r="Q46" s="83">
        <v>1293.2</v>
      </c>
      <c r="R46" s="83" t="s">
        <v>199</v>
      </c>
      <c r="S46" s="83" t="s">
        <v>199</v>
      </c>
      <c r="T46" s="83">
        <v>943.6</v>
      </c>
    </row>
    <row r="47" spans="1:20" ht="15" x14ac:dyDescent="0.15">
      <c r="A47" s="86">
        <v>38777</v>
      </c>
      <c r="B47" s="83">
        <v>21024.1</v>
      </c>
      <c r="C47" s="96">
        <f>(B47/(Crédito!B47+CV!B47))*100</f>
        <v>2.3014666087507862</v>
      </c>
      <c r="D47" s="83">
        <v>7318</v>
      </c>
      <c r="E47" s="83">
        <v>513.4</v>
      </c>
      <c r="F47" s="83">
        <v>1481.8</v>
      </c>
      <c r="G47" s="83">
        <v>3012.9</v>
      </c>
      <c r="H47" s="83">
        <v>2309.8000000000002</v>
      </c>
      <c r="I47" s="83">
        <v>13706.1</v>
      </c>
      <c r="J47" s="83">
        <v>4382.1000000000004</v>
      </c>
      <c r="K47" s="83">
        <v>1044.8</v>
      </c>
      <c r="L47" s="83">
        <v>3337.3</v>
      </c>
      <c r="M47" s="83">
        <v>9324</v>
      </c>
      <c r="N47" s="83">
        <v>6691.5</v>
      </c>
      <c r="O47" s="83" t="s">
        <v>199</v>
      </c>
      <c r="P47" s="83" t="s">
        <v>199</v>
      </c>
      <c r="Q47" s="83">
        <v>1572.3</v>
      </c>
      <c r="R47" s="83" t="s">
        <v>199</v>
      </c>
      <c r="S47" s="83" t="s">
        <v>199</v>
      </c>
      <c r="T47" s="83">
        <v>1060.2</v>
      </c>
    </row>
    <row r="48" spans="1:20" ht="15" x14ac:dyDescent="0.15">
      <c r="A48" s="87" t="s">
        <v>439</v>
      </c>
      <c r="B48" s="83">
        <v>21767.200000000001</v>
      </c>
      <c r="C48" s="96">
        <f>(B48/(Crédito!B48+CV!B48))*100</f>
        <v>2.3015452259473448</v>
      </c>
      <c r="D48" s="83">
        <v>7035.7</v>
      </c>
      <c r="E48" s="83">
        <v>486.7</v>
      </c>
      <c r="F48" s="83">
        <v>1432.5</v>
      </c>
      <c r="G48" s="83">
        <v>3006.1</v>
      </c>
      <c r="H48" s="83">
        <v>2110.5</v>
      </c>
      <c r="I48" s="83">
        <v>14731.5</v>
      </c>
      <c r="J48" s="83">
        <v>4401.8999999999996</v>
      </c>
      <c r="K48" s="83">
        <v>1216.5999999999999</v>
      </c>
      <c r="L48" s="83">
        <v>3185.4</v>
      </c>
      <c r="M48" s="83">
        <v>10329.6</v>
      </c>
      <c r="N48" s="83">
        <v>7490.2</v>
      </c>
      <c r="O48" s="83" t="s">
        <v>199</v>
      </c>
      <c r="P48" s="83" t="s">
        <v>199</v>
      </c>
      <c r="Q48" s="83">
        <v>1808.5</v>
      </c>
      <c r="R48" s="83" t="s">
        <v>199</v>
      </c>
      <c r="S48" s="83" t="s">
        <v>199</v>
      </c>
      <c r="T48" s="83">
        <v>1030.9000000000001</v>
      </c>
    </row>
    <row r="49" spans="1:20" ht="15" x14ac:dyDescent="0.15">
      <c r="A49" s="88">
        <v>38838</v>
      </c>
      <c r="B49" s="83">
        <v>23114</v>
      </c>
      <c r="C49" s="96">
        <f>(B49/(Crédito!B49+CV!B49))*100</f>
        <v>2.4040144149338869</v>
      </c>
      <c r="D49" s="83">
        <v>7039.4</v>
      </c>
      <c r="E49" s="83">
        <v>498.2</v>
      </c>
      <c r="F49" s="83">
        <v>1674.8</v>
      </c>
      <c r="G49" s="83">
        <v>2618.4</v>
      </c>
      <c r="H49" s="83">
        <v>2248</v>
      </c>
      <c r="I49" s="83">
        <v>16074.6</v>
      </c>
      <c r="J49" s="83">
        <v>4585.3999999999996</v>
      </c>
      <c r="K49" s="83">
        <v>1238.3</v>
      </c>
      <c r="L49" s="83">
        <v>3347.1</v>
      </c>
      <c r="M49" s="83">
        <v>11489.2</v>
      </c>
      <c r="N49" s="83">
        <v>8116.7</v>
      </c>
      <c r="O49" s="83" t="s">
        <v>199</v>
      </c>
      <c r="P49" s="83" t="s">
        <v>199</v>
      </c>
      <c r="Q49" s="83">
        <v>1950.5</v>
      </c>
      <c r="R49" s="83" t="s">
        <v>199</v>
      </c>
      <c r="S49" s="83" t="s">
        <v>199</v>
      </c>
      <c r="T49" s="83">
        <v>1422</v>
      </c>
    </row>
    <row r="50" spans="1:20" ht="15" x14ac:dyDescent="0.15">
      <c r="A50" s="89">
        <v>38869</v>
      </c>
      <c r="B50" s="83">
        <v>24025</v>
      </c>
      <c r="C50" s="96">
        <f>(B50/(Crédito!B50+CV!B50))*100</f>
        <v>2.4584831021114204</v>
      </c>
      <c r="D50" s="83">
        <v>7498.4</v>
      </c>
      <c r="E50" s="83">
        <v>530</v>
      </c>
      <c r="F50" s="83">
        <v>1518.7</v>
      </c>
      <c r="G50" s="83">
        <v>2586.4</v>
      </c>
      <c r="H50" s="83">
        <v>2863.2</v>
      </c>
      <c r="I50" s="83">
        <v>16526.599999999999</v>
      </c>
      <c r="J50" s="83">
        <v>4331.7</v>
      </c>
      <c r="K50" s="83">
        <v>1224.2</v>
      </c>
      <c r="L50" s="83">
        <v>3107.6</v>
      </c>
      <c r="M50" s="83">
        <v>12194.9</v>
      </c>
      <c r="N50" s="83">
        <v>8612.2999999999993</v>
      </c>
      <c r="O50" s="83" t="s">
        <v>199</v>
      </c>
      <c r="P50" s="83" t="s">
        <v>199</v>
      </c>
      <c r="Q50" s="83">
        <v>2037.6</v>
      </c>
      <c r="R50" s="83" t="s">
        <v>199</v>
      </c>
      <c r="S50" s="83" t="s">
        <v>199</v>
      </c>
      <c r="T50" s="83">
        <v>1545</v>
      </c>
    </row>
    <row r="51" spans="1:20" ht="15" x14ac:dyDescent="0.15">
      <c r="A51" s="90">
        <v>38899</v>
      </c>
      <c r="B51" s="83">
        <v>24767.8</v>
      </c>
      <c r="C51" s="96">
        <f>(B51/(Crédito!B51+CV!B51))*100</f>
        <v>2.5001943198049736</v>
      </c>
      <c r="D51" s="83">
        <v>7498.8</v>
      </c>
      <c r="E51" s="83">
        <v>538.70000000000005</v>
      </c>
      <c r="F51" s="83">
        <v>1469.3</v>
      </c>
      <c r="G51" s="83">
        <v>2636.9</v>
      </c>
      <c r="H51" s="83">
        <v>2853.9</v>
      </c>
      <c r="I51" s="83">
        <v>17269</v>
      </c>
      <c r="J51" s="83">
        <v>4524</v>
      </c>
      <c r="K51" s="83">
        <v>1194.7</v>
      </c>
      <c r="L51" s="83">
        <v>3329.3</v>
      </c>
      <c r="M51" s="83">
        <v>12745</v>
      </c>
      <c r="N51" s="83">
        <v>9252</v>
      </c>
      <c r="O51" s="83" t="s">
        <v>199</v>
      </c>
      <c r="P51" s="83" t="s">
        <v>199</v>
      </c>
      <c r="Q51" s="83">
        <v>2028.8</v>
      </c>
      <c r="R51" s="83" t="s">
        <v>199</v>
      </c>
      <c r="S51" s="83" t="s">
        <v>199</v>
      </c>
      <c r="T51" s="83">
        <v>1464.3</v>
      </c>
    </row>
    <row r="52" spans="1:20" ht="15" x14ac:dyDescent="0.15">
      <c r="A52" s="91" t="s">
        <v>440</v>
      </c>
      <c r="B52" s="83">
        <v>25500</v>
      </c>
      <c r="C52" s="96">
        <f>(B52/(Crédito!B52+CV!B52))*100</f>
        <v>2.5295814713216389</v>
      </c>
      <c r="D52" s="83">
        <v>7705.4</v>
      </c>
      <c r="E52" s="83">
        <v>554.9</v>
      </c>
      <c r="F52" s="83">
        <v>1528.6</v>
      </c>
      <c r="G52" s="83">
        <v>2618.6</v>
      </c>
      <c r="H52" s="83">
        <v>3003.3</v>
      </c>
      <c r="I52" s="83">
        <v>17794.599999999999</v>
      </c>
      <c r="J52" s="83">
        <v>4415.7</v>
      </c>
      <c r="K52" s="83">
        <v>1214.3</v>
      </c>
      <c r="L52" s="83">
        <v>3201.4</v>
      </c>
      <c r="M52" s="83">
        <v>13378.9</v>
      </c>
      <c r="N52" s="83">
        <v>9622.7999999999993</v>
      </c>
      <c r="O52" s="83" t="s">
        <v>199</v>
      </c>
      <c r="P52" s="83" t="s">
        <v>199</v>
      </c>
      <c r="Q52" s="83">
        <v>2155.3000000000002</v>
      </c>
      <c r="R52" s="83" t="s">
        <v>199</v>
      </c>
      <c r="S52" s="83" t="s">
        <v>199</v>
      </c>
      <c r="T52" s="83">
        <v>1600.8</v>
      </c>
    </row>
    <row r="53" spans="1:20" ht="15" x14ac:dyDescent="0.15">
      <c r="A53" s="92">
        <v>38961</v>
      </c>
      <c r="B53" s="83">
        <v>26392.2</v>
      </c>
      <c r="C53" s="96">
        <f>(B53/(Crédito!B53+CV!B53))*100</f>
        <v>2.5313095159425156</v>
      </c>
      <c r="D53" s="83">
        <v>7600.1</v>
      </c>
      <c r="E53" s="83">
        <v>502.9</v>
      </c>
      <c r="F53" s="83">
        <v>1519.4</v>
      </c>
      <c r="G53" s="83">
        <v>2686.2</v>
      </c>
      <c r="H53" s="83">
        <v>2891.6</v>
      </c>
      <c r="I53" s="83">
        <v>18792.099999999999</v>
      </c>
      <c r="J53" s="83">
        <v>4539.8999999999996</v>
      </c>
      <c r="K53" s="83">
        <v>1236.2</v>
      </c>
      <c r="L53" s="83">
        <v>3303.7</v>
      </c>
      <c r="M53" s="83">
        <v>14252.2</v>
      </c>
      <c r="N53" s="83">
        <v>10320.299999999999</v>
      </c>
      <c r="O53" s="83" t="s">
        <v>199</v>
      </c>
      <c r="P53" s="83" t="s">
        <v>199</v>
      </c>
      <c r="Q53" s="83">
        <v>2300.6</v>
      </c>
      <c r="R53" s="83" t="s">
        <v>199</v>
      </c>
      <c r="S53" s="83" t="s">
        <v>199</v>
      </c>
      <c r="T53" s="83">
        <v>1631.3</v>
      </c>
    </row>
    <row r="54" spans="1:20" ht="15" x14ac:dyDescent="0.15">
      <c r="A54" s="93">
        <v>38991</v>
      </c>
      <c r="B54" s="83">
        <v>27427.9</v>
      </c>
      <c r="C54" s="96">
        <f>(B54/(Crédito!B54+CV!B54))*100</f>
        <v>2.557252150382042</v>
      </c>
      <c r="D54" s="83">
        <v>7414.9</v>
      </c>
      <c r="E54" s="83">
        <v>567.5</v>
      </c>
      <c r="F54" s="83">
        <v>1366.9</v>
      </c>
      <c r="G54" s="83">
        <v>2849.5</v>
      </c>
      <c r="H54" s="83">
        <v>2631</v>
      </c>
      <c r="I54" s="83">
        <v>20013</v>
      </c>
      <c r="J54" s="83">
        <v>4675.6000000000004</v>
      </c>
      <c r="K54" s="83">
        <v>1243.8</v>
      </c>
      <c r="L54" s="83">
        <v>3431.8</v>
      </c>
      <c r="M54" s="83">
        <v>15337.4</v>
      </c>
      <c r="N54" s="83">
        <v>11228.7</v>
      </c>
      <c r="O54" s="83" t="s">
        <v>199</v>
      </c>
      <c r="P54" s="83" t="s">
        <v>199</v>
      </c>
      <c r="Q54" s="83">
        <v>2368</v>
      </c>
      <c r="R54" s="83" t="s">
        <v>199</v>
      </c>
      <c r="S54" s="83" t="s">
        <v>199</v>
      </c>
      <c r="T54" s="83">
        <v>1740.7</v>
      </c>
    </row>
    <row r="55" spans="1:20" ht="15" x14ac:dyDescent="0.15">
      <c r="A55" s="94">
        <v>39022</v>
      </c>
      <c r="B55" s="83">
        <v>29011.4</v>
      </c>
      <c r="C55" s="96">
        <f>(B55/(Crédito!B55+CV!B55))*100</f>
        <v>2.6374011988187269</v>
      </c>
      <c r="D55" s="83">
        <v>7470.1</v>
      </c>
      <c r="E55" s="83">
        <v>522.29999999999995</v>
      </c>
      <c r="F55" s="83">
        <v>1459.5</v>
      </c>
      <c r="G55" s="83">
        <v>2887.4</v>
      </c>
      <c r="H55" s="83">
        <v>2600.8000000000002</v>
      </c>
      <c r="I55" s="83">
        <v>21541.3</v>
      </c>
      <c r="J55" s="83">
        <v>4859.6000000000004</v>
      </c>
      <c r="K55" s="83">
        <v>1221.7</v>
      </c>
      <c r="L55" s="83">
        <v>3637.9</v>
      </c>
      <c r="M55" s="83">
        <v>16681.7</v>
      </c>
      <c r="N55" s="83">
        <v>12131.8</v>
      </c>
      <c r="O55" s="83" t="s">
        <v>199</v>
      </c>
      <c r="P55" s="83" t="s">
        <v>199</v>
      </c>
      <c r="Q55" s="83">
        <v>2675.5</v>
      </c>
      <c r="R55" s="83" t="s">
        <v>199</v>
      </c>
      <c r="S55" s="83" t="s">
        <v>199</v>
      </c>
      <c r="T55" s="83">
        <v>1874.4</v>
      </c>
    </row>
    <row r="56" spans="1:20" ht="15" x14ac:dyDescent="0.15">
      <c r="A56" s="82" t="s">
        <v>441</v>
      </c>
      <c r="B56" s="83">
        <v>27341.200000000001</v>
      </c>
      <c r="C56" s="96">
        <f>(B56/(Crédito!B56+CV!B56))*100</f>
        <v>2.4101173236636693</v>
      </c>
      <c r="D56" s="83">
        <v>5885.2</v>
      </c>
      <c r="E56" s="83">
        <v>562.4</v>
      </c>
      <c r="F56" s="83">
        <v>1468.2</v>
      </c>
      <c r="G56" s="83">
        <v>2532.9</v>
      </c>
      <c r="H56" s="83">
        <v>1321.7</v>
      </c>
      <c r="I56" s="83">
        <v>21456</v>
      </c>
      <c r="J56" s="83">
        <v>4804.2</v>
      </c>
      <c r="K56" s="83">
        <v>1219</v>
      </c>
      <c r="L56" s="83">
        <v>3585.2</v>
      </c>
      <c r="M56" s="83">
        <v>16651.8</v>
      </c>
      <c r="N56" s="83">
        <v>12219.9</v>
      </c>
      <c r="O56" s="83" t="s">
        <v>199</v>
      </c>
      <c r="P56" s="83" t="s">
        <v>199</v>
      </c>
      <c r="Q56" s="83">
        <v>2577.3000000000002</v>
      </c>
      <c r="R56" s="83" t="s">
        <v>199</v>
      </c>
      <c r="S56" s="83" t="s">
        <v>199</v>
      </c>
      <c r="T56" s="83">
        <v>1854.7</v>
      </c>
    </row>
    <row r="57" spans="1:20" ht="15" x14ac:dyDescent="0.15">
      <c r="A57" s="84" t="s">
        <v>442</v>
      </c>
      <c r="B57" s="83">
        <v>28729.9</v>
      </c>
      <c r="C57" s="96">
        <f>(B57/(Crédito!B57+CV!B57))*100</f>
        <v>2.5415390032054641</v>
      </c>
      <c r="D57" s="83">
        <v>6510.4</v>
      </c>
      <c r="E57" s="83">
        <v>526.6</v>
      </c>
      <c r="F57" s="83">
        <v>1716</v>
      </c>
      <c r="G57" s="83">
        <v>2937.3</v>
      </c>
      <c r="H57" s="83">
        <v>1330.5</v>
      </c>
      <c r="I57" s="83">
        <v>22219.5</v>
      </c>
      <c r="J57" s="83">
        <v>5002</v>
      </c>
      <c r="K57" s="83">
        <v>1312</v>
      </c>
      <c r="L57" s="83">
        <v>3690</v>
      </c>
      <c r="M57" s="83">
        <v>17217.5</v>
      </c>
      <c r="N57" s="83">
        <v>12588.9</v>
      </c>
      <c r="O57" s="83" t="s">
        <v>199</v>
      </c>
      <c r="P57" s="83" t="s">
        <v>199</v>
      </c>
      <c r="Q57" s="83">
        <v>2277.1</v>
      </c>
      <c r="R57" s="83" t="s">
        <v>199</v>
      </c>
      <c r="S57" s="83" t="s">
        <v>199</v>
      </c>
      <c r="T57" s="83">
        <v>2351.5</v>
      </c>
    </row>
    <row r="58" spans="1:20" ht="15" x14ac:dyDescent="0.15">
      <c r="A58" s="85">
        <v>39114</v>
      </c>
      <c r="B58" s="83">
        <v>30324.2</v>
      </c>
      <c r="C58" s="96">
        <f>(B58/(Crédito!B58+CV!B58))*100</f>
        <v>2.599719334354845</v>
      </c>
      <c r="D58" s="83">
        <v>6616</v>
      </c>
      <c r="E58" s="83">
        <v>548.4</v>
      </c>
      <c r="F58" s="83">
        <v>2022.4</v>
      </c>
      <c r="G58" s="83">
        <v>2716.4</v>
      </c>
      <c r="H58" s="83">
        <v>1328.8</v>
      </c>
      <c r="I58" s="83">
        <v>23708.2</v>
      </c>
      <c r="J58" s="83">
        <v>5490</v>
      </c>
      <c r="K58" s="83">
        <v>1357.8</v>
      </c>
      <c r="L58" s="83">
        <v>4132.3</v>
      </c>
      <c r="M58" s="83">
        <v>18218.2</v>
      </c>
      <c r="N58" s="83">
        <v>13309.8</v>
      </c>
      <c r="O58" s="83" t="s">
        <v>199</v>
      </c>
      <c r="P58" s="83" t="s">
        <v>199</v>
      </c>
      <c r="Q58" s="83">
        <v>2326.1999999999998</v>
      </c>
      <c r="R58" s="83" t="s">
        <v>199</v>
      </c>
      <c r="S58" s="83" t="s">
        <v>199</v>
      </c>
      <c r="T58" s="83">
        <v>2582.1999999999998</v>
      </c>
    </row>
    <row r="59" spans="1:20" ht="15" x14ac:dyDescent="0.15">
      <c r="A59" s="86">
        <v>39142</v>
      </c>
      <c r="B59" s="83">
        <v>31545.5</v>
      </c>
      <c r="C59" s="96">
        <f>(B59/(Crédito!B59+CV!B59))*100</f>
        <v>2.6482392321545967</v>
      </c>
      <c r="D59" s="83">
        <v>6856.1</v>
      </c>
      <c r="E59" s="83">
        <v>595.70000000000005</v>
      </c>
      <c r="F59" s="83">
        <v>1957.9</v>
      </c>
      <c r="G59" s="83">
        <v>2941.7</v>
      </c>
      <c r="H59" s="83">
        <v>1360.8</v>
      </c>
      <c r="I59" s="83">
        <v>24689.4</v>
      </c>
      <c r="J59" s="83">
        <v>5604.5</v>
      </c>
      <c r="K59" s="83">
        <v>1381.5</v>
      </c>
      <c r="L59" s="83">
        <v>4223</v>
      </c>
      <c r="M59" s="83">
        <v>19084.900000000001</v>
      </c>
      <c r="N59" s="83">
        <v>14149.1</v>
      </c>
      <c r="O59" s="83" t="s">
        <v>199</v>
      </c>
      <c r="P59" s="83" t="s">
        <v>199</v>
      </c>
      <c r="Q59" s="83">
        <v>2397</v>
      </c>
      <c r="R59" s="83" t="s">
        <v>199</v>
      </c>
      <c r="S59" s="83" t="s">
        <v>199</v>
      </c>
      <c r="T59" s="83">
        <v>2538.8000000000002</v>
      </c>
    </row>
    <row r="60" spans="1:20" ht="15" x14ac:dyDescent="0.15">
      <c r="A60" s="87" t="s">
        <v>443</v>
      </c>
      <c r="B60" s="83">
        <v>32859.5</v>
      </c>
      <c r="C60" s="96">
        <f>(B60/(Crédito!B60+CV!B60))*100</f>
        <v>2.7034484960131753</v>
      </c>
      <c r="D60" s="83">
        <v>7522.4</v>
      </c>
      <c r="E60" s="83">
        <v>643.4</v>
      </c>
      <c r="F60" s="83">
        <v>2359.9</v>
      </c>
      <c r="G60" s="83">
        <v>3083</v>
      </c>
      <c r="H60" s="83">
        <v>1436.1</v>
      </c>
      <c r="I60" s="83">
        <v>25337.1</v>
      </c>
      <c r="J60" s="83">
        <v>5871.4</v>
      </c>
      <c r="K60" s="83">
        <v>1410.1</v>
      </c>
      <c r="L60" s="83">
        <v>4461.3999999999996</v>
      </c>
      <c r="M60" s="83">
        <v>19465.7</v>
      </c>
      <c r="N60" s="83">
        <v>14444</v>
      </c>
      <c r="O60" s="83" t="s">
        <v>199</v>
      </c>
      <c r="P60" s="83" t="s">
        <v>199</v>
      </c>
      <c r="Q60" s="83">
        <v>2469.1</v>
      </c>
      <c r="R60" s="83" t="s">
        <v>199</v>
      </c>
      <c r="S60" s="83" t="s">
        <v>199</v>
      </c>
      <c r="T60" s="83">
        <v>2552.5</v>
      </c>
    </row>
    <row r="61" spans="1:20" ht="15" x14ac:dyDescent="0.15">
      <c r="A61" s="88">
        <v>39203</v>
      </c>
      <c r="B61" s="83">
        <v>34038.199999999997</v>
      </c>
      <c r="C61" s="96">
        <f>(B61/(Crédito!B61+CV!B61))*100</f>
        <v>2.7481534564782177</v>
      </c>
      <c r="D61" s="83">
        <v>7239.6</v>
      </c>
      <c r="E61" s="83">
        <v>664.5</v>
      </c>
      <c r="F61" s="83">
        <v>2313.6999999999998</v>
      </c>
      <c r="G61" s="83">
        <v>2886</v>
      </c>
      <c r="H61" s="83">
        <v>1375.4</v>
      </c>
      <c r="I61" s="83">
        <v>26798.6</v>
      </c>
      <c r="J61" s="83">
        <v>6309.6</v>
      </c>
      <c r="K61" s="83">
        <v>1473</v>
      </c>
      <c r="L61" s="83">
        <v>4836.6000000000004</v>
      </c>
      <c r="M61" s="83">
        <v>20489</v>
      </c>
      <c r="N61" s="83">
        <v>15012.6</v>
      </c>
      <c r="O61" s="83" t="s">
        <v>199</v>
      </c>
      <c r="P61" s="83" t="s">
        <v>199</v>
      </c>
      <c r="Q61" s="83">
        <v>2665.2</v>
      </c>
      <c r="R61" s="83" t="s">
        <v>199</v>
      </c>
      <c r="S61" s="83" t="s">
        <v>199</v>
      </c>
      <c r="T61" s="83">
        <v>2811.1</v>
      </c>
    </row>
    <row r="62" spans="1:20" ht="15" x14ac:dyDescent="0.15">
      <c r="A62" s="89">
        <v>39234</v>
      </c>
      <c r="B62" s="83">
        <v>35044.9</v>
      </c>
      <c r="C62" s="96">
        <f>(B62/(Crédito!B62+CV!B62))*100</f>
        <v>2.7506859662890291</v>
      </c>
      <c r="D62" s="83">
        <v>7359.7</v>
      </c>
      <c r="E62" s="83">
        <v>674.4</v>
      </c>
      <c r="F62" s="83">
        <v>2689.6</v>
      </c>
      <c r="G62" s="83">
        <v>2602.8000000000002</v>
      </c>
      <c r="H62" s="83">
        <v>1392.9</v>
      </c>
      <c r="I62" s="83">
        <v>27685.200000000001</v>
      </c>
      <c r="J62" s="83">
        <v>6333.9</v>
      </c>
      <c r="K62" s="83">
        <v>1508</v>
      </c>
      <c r="L62" s="83">
        <v>4825.8999999999996</v>
      </c>
      <c r="M62" s="83">
        <v>21351.3</v>
      </c>
      <c r="N62" s="83">
        <v>15755.8</v>
      </c>
      <c r="O62" s="83" t="s">
        <v>199</v>
      </c>
      <c r="P62" s="83" t="s">
        <v>199</v>
      </c>
      <c r="Q62" s="83">
        <v>2689.2</v>
      </c>
      <c r="R62" s="83" t="s">
        <v>199</v>
      </c>
      <c r="S62" s="83" t="s">
        <v>199</v>
      </c>
      <c r="T62" s="83">
        <v>2906.3</v>
      </c>
    </row>
    <row r="63" spans="1:20" ht="15" x14ac:dyDescent="0.15">
      <c r="A63" s="90">
        <v>39264</v>
      </c>
      <c r="B63" s="83">
        <v>37768.199999999997</v>
      </c>
      <c r="C63" s="96">
        <f>(B63/(Crédito!B63+CV!B63))*100</f>
        <v>2.9102636722836071</v>
      </c>
      <c r="D63" s="83">
        <v>8251.7999999999993</v>
      </c>
      <c r="E63" s="83">
        <v>738</v>
      </c>
      <c r="F63" s="83">
        <v>2558.9</v>
      </c>
      <c r="G63" s="83">
        <v>3469.5</v>
      </c>
      <c r="H63" s="83">
        <v>1485.3</v>
      </c>
      <c r="I63" s="83">
        <v>29516.400000000001</v>
      </c>
      <c r="J63" s="83">
        <v>6736.6</v>
      </c>
      <c r="K63" s="83">
        <v>1691.8</v>
      </c>
      <c r="L63" s="83">
        <v>5044.8</v>
      </c>
      <c r="M63" s="83">
        <v>22779.8</v>
      </c>
      <c r="N63" s="83">
        <v>16680.599999999999</v>
      </c>
      <c r="O63" s="83" t="s">
        <v>199</v>
      </c>
      <c r="P63" s="83" t="s">
        <v>199</v>
      </c>
      <c r="Q63" s="83">
        <v>2903.1</v>
      </c>
      <c r="R63" s="83" t="s">
        <v>199</v>
      </c>
      <c r="S63" s="83" t="s">
        <v>199</v>
      </c>
      <c r="T63" s="83">
        <v>3196.1</v>
      </c>
    </row>
    <row r="64" spans="1:20" ht="15" x14ac:dyDescent="0.15">
      <c r="A64" s="91" t="s">
        <v>444</v>
      </c>
      <c r="B64" s="83">
        <v>38881</v>
      </c>
      <c r="C64" s="96">
        <f>(B64/(Crédito!B64+CV!B64))*100</f>
        <v>2.8977168769407515</v>
      </c>
      <c r="D64" s="83">
        <v>7949.2</v>
      </c>
      <c r="E64" s="83">
        <v>625.4</v>
      </c>
      <c r="F64" s="83">
        <v>2635.3</v>
      </c>
      <c r="G64" s="83">
        <v>3343.2</v>
      </c>
      <c r="H64" s="83">
        <v>1345.4</v>
      </c>
      <c r="I64" s="83">
        <v>30931.8</v>
      </c>
      <c r="J64" s="83">
        <v>6835.2</v>
      </c>
      <c r="K64" s="83">
        <v>1736.4</v>
      </c>
      <c r="L64" s="83">
        <v>5098.8</v>
      </c>
      <c r="M64" s="83">
        <v>24096.6</v>
      </c>
      <c r="N64" s="83">
        <v>17766.099999999999</v>
      </c>
      <c r="O64" s="83" t="s">
        <v>199</v>
      </c>
      <c r="P64" s="83" t="s">
        <v>199</v>
      </c>
      <c r="Q64" s="83">
        <v>2953.7</v>
      </c>
      <c r="R64" s="83" t="s">
        <v>199</v>
      </c>
      <c r="S64" s="83" t="s">
        <v>199</v>
      </c>
      <c r="T64" s="83">
        <v>3376.8</v>
      </c>
    </row>
    <row r="65" spans="1:20" ht="15" x14ac:dyDescent="0.15">
      <c r="A65" s="92">
        <v>39326</v>
      </c>
      <c r="B65" s="83">
        <v>40358.199999999997</v>
      </c>
      <c r="C65" s="96">
        <f>(B65/(Crédito!B65+CV!B65))*100</f>
        <v>2.9300031254276591</v>
      </c>
      <c r="D65" s="83">
        <v>8064.4</v>
      </c>
      <c r="E65" s="83">
        <v>572.1</v>
      </c>
      <c r="F65" s="83">
        <v>2722.6</v>
      </c>
      <c r="G65" s="83">
        <v>3464.7</v>
      </c>
      <c r="H65" s="83">
        <v>1305</v>
      </c>
      <c r="I65" s="83">
        <v>32293.8</v>
      </c>
      <c r="J65" s="83">
        <v>6793.9</v>
      </c>
      <c r="K65" s="83">
        <v>1780.4</v>
      </c>
      <c r="L65" s="83">
        <v>5013.5</v>
      </c>
      <c r="M65" s="83">
        <v>25499.9</v>
      </c>
      <c r="N65" s="83">
        <v>18935.8</v>
      </c>
      <c r="O65" s="83" t="s">
        <v>199</v>
      </c>
      <c r="P65" s="83" t="s">
        <v>199</v>
      </c>
      <c r="Q65" s="83">
        <v>2970.6</v>
      </c>
      <c r="R65" s="83" t="s">
        <v>199</v>
      </c>
      <c r="S65" s="83" t="s">
        <v>199</v>
      </c>
      <c r="T65" s="83">
        <v>3593.5</v>
      </c>
    </row>
    <row r="66" spans="1:20" ht="15" x14ac:dyDescent="0.15">
      <c r="A66" s="93">
        <v>39356</v>
      </c>
      <c r="B66" s="83">
        <v>41813.1</v>
      </c>
      <c r="C66" s="96">
        <f>(B66/(Crédito!B66+CV!B66))*100</f>
        <v>2.9547730639650691</v>
      </c>
      <c r="D66" s="83">
        <v>8177.2</v>
      </c>
      <c r="E66" s="83">
        <v>532.29999999999995</v>
      </c>
      <c r="F66" s="83">
        <v>2548.5</v>
      </c>
      <c r="G66" s="83">
        <v>3756.6</v>
      </c>
      <c r="H66" s="83">
        <v>1339.8</v>
      </c>
      <c r="I66" s="83">
        <v>33635.9</v>
      </c>
      <c r="J66" s="83">
        <v>7120.3</v>
      </c>
      <c r="K66" s="83">
        <v>1888.5</v>
      </c>
      <c r="L66" s="83">
        <v>5231.8</v>
      </c>
      <c r="M66" s="83">
        <v>26515.599999999999</v>
      </c>
      <c r="N66" s="83">
        <v>19265.400000000001</v>
      </c>
      <c r="O66" s="83" t="s">
        <v>199</v>
      </c>
      <c r="P66" s="83" t="s">
        <v>199</v>
      </c>
      <c r="Q66" s="83">
        <v>3216.6</v>
      </c>
      <c r="R66" s="83" t="s">
        <v>199</v>
      </c>
      <c r="S66" s="83" t="s">
        <v>199</v>
      </c>
      <c r="T66" s="83">
        <v>4033.5</v>
      </c>
    </row>
    <row r="67" spans="1:20" ht="15" x14ac:dyDescent="0.15">
      <c r="A67" s="94">
        <v>39387</v>
      </c>
      <c r="B67" s="83">
        <v>42566.8</v>
      </c>
      <c r="C67" s="96">
        <f>(B67/(Crédito!B67+CV!B67))*100</f>
        <v>2.943482003372293</v>
      </c>
      <c r="D67" s="83">
        <v>7919.4</v>
      </c>
      <c r="E67" s="83">
        <v>513.1</v>
      </c>
      <c r="F67" s="83">
        <v>2404.4</v>
      </c>
      <c r="G67" s="83">
        <v>3668.1</v>
      </c>
      <c r="H67" s="83">
        <v>1333.8</v>
      </c>
      <c r="I67" s="83">
        <v>34647.4</v>
      </c>
      <c r="J67" s="83">
        <v>7276.8</v>
      </c>
      <c r="K67" s="83">
        <v>1924.2</v>
      </c>
      <c r="L67" s="83">
        <v>5352.5</v>
      </c>
      <c r="M67" s="83">
        <v>27370.6</v>
      </c>
      <c r="N67" s="83">
        <v>20310.7</v>
      </c>
      <c r="O67" s="83" t="s">
        <v>199</v>
      </c>
      <c r="P67" s="83" t="s">
        <v>199</v>
      </c>
      <c r="Q67" s="83">
        <v>3005.7</v>
      </c>
      <c r="R67" s="83" t="s">
        <v>199</v>
      </c>
      <c r="S67" s="83" t="s">
        <v>199</v>
      </c>
      <c r="T67" s="83">
        <v>4054.2</v>
      </c>
    </row>
    <row r="68" spans="1:20" ht="15" x14ac:dyDescent="0.15">
      <c r="A68" s="82" t="s">
        <v>445</v>
      </c>
      <c r="B68" s="83">
        <v>43040.6</v>
      </c>
      <c r="C68" s="96">
        <f>(B68/(Crédito!B68+CV!B68))*100</f>
        <v>2.9494824566489002</v>
      </c>
      <c r="D68" s="83">
        <v>8365.7999999999993</v>
      </c>
      <c r="E68" s="83">
        <v>509.7</v>
      </c>
      <c r="F68" s="83">
        <v>2508.9</v>
      </c>
      <c r="G68" s="83">
        <v>3821.2</v>
      </c>
      <c r="H68" s="83">
        <v>1525.9</v>
      </c>
      <c r="I68" s="83">
        <v>34674.800000000003</v>
      </c>
      <c r="J68" s="83">
        <v>7160.6</v>
      </c>
      <c r="K68" s="83">
        <v>1901.2</v>
      </c>
      <c r="L68" s="83">
        <v>5259.4</v>
      </c>
      <c r="M68" s="83">
        <v>27514.2</v>
      </c>
      <c r="N68" s="83">
        <v>20609.400000000001</v>
      </c>
      <c r="O68" s="83" t="s">
        <v>199</v>
      </c>
      <c r="P68" s="83" t="s">
        <v>199</v>
      </c>
      <c r="Q68" s="83">
        <v>2900.7</v>
      </c>
      <c r="R68" s="83" t="s">
        <v>199</v>
      </c>
      <c r="S68" s="83" t="s">
        <v>199</v>
      </c>
      <c r="T68" s="83">
        <v>4004.1</v>
      </c>
    </row>
    <row r="69" spans="1:20" ht="15" x14ac:dyDescent="0.15">
      <c r="A69" s="84" t="s">
        <v>446</v>
      </c>
      <c r="B69" s="83">
        <v>44246.400000000001</v>
      </c>
      <c r="C69" s="96">
        <f>(B69/(Crédito!B69+CV!B69))*100</f>
        <v>2.9861621124607938</v>
      </c>
      <c r="D69" s="83">
        <v>8500.5</v>
      </c>
      <c r="E69" s="83">
        <v>608.29999999999995</v>
      </c>
      <c r="F69" s="83">
        <v>2600.9</v>
      </c>
      <c r="G69" s="83">
        <v>4147.7</v>
      </c>
      <c r="H69" s="83">
        <v>1143.5999999999999</v>
      </c>
      <c r="I69" s="83">
        <v>35745.9</v>
      </c>
      <c r="J69" s="83">
        <v>7971.5</v>
      </c>
      <c r="K69" s="83">
        <v>1969</v>
      </c>
      <c r="L69" s="83">
        <v>6002.6</v>
      </c>
      <c r="M69" s="83">
        <v>27774.400000000001</v>
      </c>
      <c r="N69" s="83">
        <v>20560.7</v>
      </c>
      <c r="O69" s="83" t="s">
        <v>199</v>
      </c>
      <c r="P69" s="83" t="s">
        <v>199</v>
      </c>
      <c r="Q69" s="83">
        <v>2986.9</v>
      </c>
      <c r="R69" s="83" t="s">
        <v>199</v>
      </c>
      <c r="S69" s="83" t="s">
        <v>199</v>
      </c>
      <c r="T69" s="83">
        <v>4226.8999999999996</v>
      </c>
    </row>
    <row r="70" spans="1:20" ht="15" x14ac:dyDescent="0.15">
      <c r="A70" s="85">
        <v>39479</v>
      </c>
      <c r="B70" s="83">
        <v>44316.800000000003</v>
      </c>
      <c r="C70" s="96">
        <f>(B70/(Crédito!B70+CV!B70))*100</f>
        <v>2.9523770249842296</v>
      </c>
      <c r="D70" s="83">
        <v>8449.9</v>
      </c>
      <c r="E70" s="83">
        <v>502.8</v>
      </c>
      <c r="F70" s="83">
        <v>2602.6999999999998</v>
      </c>
      <c r="G70" s="83">
        <v>4214.6000000000004</v>
      </c>
      <c r="H70" s="83">
        <v>1129.8</v>
      </c>
      <c r="I70" s="83">
        <v>35866.9</v>
      </c>
      <c r="J70" s="83">
        <v>7433.2</v>
      </c>
      <c r="K70" s="83">
        <v>1885.9</v>
      </c>
      <c r="L70" s="83">
        <v>5547.3</v>
      </c>
      <c r="M70" s="83">
        <v>28433.7</v>
      </c>
      <c r="N70" s="83">
        <v>21330.9</v>
      </c>
      <c r="O70" s="83" t="s">
        <v>199</v>
      </c>
      <c r="P70" s="83" t="s">
        <v>199</v>
      </c>
      <c r="Q70" s="83">
        <v>2845.4</v>
      </c>
      <c r="R70" s="83" t="s">
        <v>199</v>
      </c>
      <c r="S70" s="83" t="s">
        <v>199</v>
      </c>
      <c r="T70" s="83">
        <v>4257.3</v>
      </c>
    </row>
    <row r="71" spans="1:20" ht="15" x14ac:dyDescent="0.15">
      <c r="A71" s="86">
        <v>39508</v>
      </c>
      <c r="B71" s="83">
        <v>38215</v>
      </c>
      <c r="C71" s="96">
        <f>(B71/(Crédito!B71+CV!B71))*100</f>
        <v>2.6836636478640035</v>
      </c>
      <c r="D71" s="83">
        <v>8783.5</v>
      </c>
      <c r="E71" s="83">
        <v>478.4</v>
      </c>
      <c r="F71" s="83">
        <v>2823.6</v>
      </c>
      <c r="G71" s="83">
        <v>4379.8999999999996</v>
      </c>
      <c r="H71" s="83">
        <v>1101.5999999999999</v>
      </c>
      <c r="I71" s="83">
        <v>29431.5</v>
      </c>
      <c r="J71" s="83">
        <v>7729.2</v>
      </c>
      <c r="K71" s="83">
        <v>2007.2</v>
      </c>
      <c r="L71" s="83">
        <v>5722</v>
      </c>
      <c r="M71" s="83">
        <v>21702.3</v>
      </c>
      <c r="N71" s="83">
        <v>14730.1</v>
      </c>
      <c r="O71" s="83" t="s">
        <v>199</v>
      </c>
      <c r="P71" s="83" t="s">
        <v>199</v>
      </c>
      <c r="Q71" s="83">
        <v>2908.4</v>
      </c>
      <c r="R71" s="83" t="s">
        <v>199</v>
      </c>
      <c r="S71" s="83" t="s">
        <v>199</v>
      </c>
      <c r="T71" s="83">
        <v>4063.7</v>
      </c>
    </row>
    <row r="72" spans="1:20" ht="15" x14ac:dyDescent="0.15">
      <c r="A72" s="87" t="s">
        <v>447</v>
      </c>
      <c r="B72" s="83">
        <v>42702.3</v>
      </c>
      <c r="C72" s="96">
        <f>(B72/(Crédito!B72+CV!B72))*100</f>
        <v>2.9506402440815034</v>
      </c>
      <c r="D72" s="83">
        <v>11015.5</v>
      </c>
      <c r="E72" s="83">
        <v>597.6</v>
      </c>
      <c r="F72" s="83">
        <v>4733.5</v>
      </c>
      <c r="G72" s="83">
        <v>4530.3</v>
      </c>
      <c r="H72" s="83">
        <v>1154.2</v>
      </c>
      <c r="I72" s="83">
        <v>31686.799999999999</v>
      </c>
      <c r="J72" s="83">
        <v>8031</v>
      </c>
      <c r="K72" s="83">
        <v>2143.1999999999998</v>
      </c>
      <c r="L72" s="83">
        <v>5887.8</v>
      </c>
      <c r="M72" s="83">
        <v>23655.8</v>
      </c>
      <c r="N72" s="83">
        <v>16329</v>
      </c>
      <c r="O72" s="83" t="s">
        <v>199</v>
      </c>
      <c r="P72" s="83" t="s">
        <v>199</v>
      </c>
      <c r="Q72" s="83">
        <v>2962.6</v>
      </c>
      <c r="R72" s="83" t="s">
        <v>199</v>
      </c>
      <c r="S72" s="83" t="s">
        <v>199</v>
      </c>
      <c r="T72" s="83">
        <v>4364.2</v>
      </c>
    </row>
    <row r="73" spans="1:20" ht="15" x14ac:dyDescent="0.15">
      <c r="A73" s="88">
        <v>39569</v>
      </c>
      <c r="B73" s="83">
        <v>44626.6</v>
      </c>
      <c r="C73" s="96">
        <f>(B73/(Crédito!B73+CV!B73))*100</f>
        <v>3.0582892806983328</v>
      </c>
      <c r="D73" s="83">
        <v>10121.6</v>
      </c>
      <c r="E73" s="83">
        <v>614.6</v>
      </c>
      <c r="F73" s="83">
        <v>4772.7</v>
      </c>
      <c r="G73" s="83">
        <v>4717.8999999999996</v>
      </c>
      <c r="H73" s="83">
        <v>16.399999999999999</v>
      </c>
      <c r="I73" s="83">
        <v>34505</v>
      </c>
      <c r="J73" s="83">
        <v>8210</v>
      </c>
      <c r="K73" s="83">
        <v>2261.3000000000002</v>
      </c>
      <c r="L73" s="83">
        <v>5948.7</v>
      </c>
      <c r="M73" s="83">
        <v>26295.1</v>
      </c>
      <c r="N73" s="83">
        <v>18559.400000000001</v>
      </c>
      <c r="O73" s="83" t="s">
        <v>199</v>
      </c>
      <c r="P73" s="83" t="s">
        <v>199</v>
      </c>
      <c r="Q73" s="83">
        <v>3089.6</v>
      </c>
      <c r="R73" s="83" t="s">
        <v>199</v>
      </c>
      <c r="S73" s="83" t="s">
        <v>199</v>
      </c>
      <c r="T73" s="83">
        <v>4646.1000000000004</v>
      </c>
    </row>
    <row r="74" spans="1:20" ht="15" x14ac:dyDescent="0.15">
      <c r="A74" s="89">
        <v>39600</v>
      </c>
      <c r="B74" s="83">
        <v>43260.2</v>
      </c>
      <c r="C74" s="96">
        <f>(B74/(Crédito!B74+CV!B74))*100</f>
        <v>2.9540767470507339</v>
      </c>
      <c r="D74" s="83">
        <v>7874.5</v>
      </c>
      <c r="E74" s="83">
        <v>624.9</v>
      </c>
      <c r="F74" s="83">
        <v>2995.8</v>
      </c>
      <c r="G74" s="83">
        <v>4239.2</v>
      </c>
      <c r="H74" s="83">
        <v>14.6</v>
      </c>
      <c r="I74" s="83">
        <v>35385.699999999997</v>
      </c>
      <c r="J74" s="83">
        <v>8549.6</v>
      </c>
      <c r="K74" s="83">
        <v>2270.5</v>
      </c>
      <c r="L74" s="83">
        <v>6279.1</v>
      </c>
      <c r="M74" s="83">
        <v>26836.1</v>
      </c>
      <c r="N74" s="83">
        <v>18819.2</v>
      </c>
      <c r="O74" s="83" t="s">
        <v>199</v>
      </c>
      <c r="P74" s="83" t="s">
        <v>199</v>
      </c>
      <c r="Q74" s="83">
        <v>3247.5</v>
      </c>
      <c r="R74" s="83" t="s">
        <v>199</v>
      </c>
      <c r="S74" s="83" t="s">
        <v>199</v>
      </c>
      <c r="T74" s="83">
        <v>4769.3999999999996</v>
      </c>
    </row>
    <row r="75" spans="1:20" ht="15" x14ac:dyDescent="0.15">
      <c r="A75" s="90">
        <v>39630</v>
      </c>
      <c r="B75" s="83">
        <v>45037.9</v>
      </c>
      <c r="C75" s="96">
        <f>(B75/(Crédito!B75+CV!B75))*100</f>
        <v>3.0470676864174888</v>
      </c>
      <c r="D75" s="83">
        <v>8133.4</v>
      </c>
      <c r="E75" s="83">
        <v>626.70000000000005</v>
      </c>
      <c r="F75" s="83">
        <v>3133.3</v>
      </c>
      <c r="G75" s="83">
        <v>4314.1000000000004</v>
      </c>
      <c r="H75" s="83">
        <v>59.4</v>
      </c>
      <c r="I75" s="83">
        <v>36904.5</v>
      </c>
      <c r="J75" s="83">
        <v>8807.9</v>
      </c>
      <c r="K75" s="83">
        <v>2244</v>
      </c>
      <c r="L75" s="83">
        <v>6563.9</v>
      </c>
      <c r="M75" s="83">
        <v>28096.6</v>
      </c>
      <c r="N75" s="83">
        <v>19793.099999999999</v>
      </c>
      <c r="O75" s="83" t="s">
        <v>199</v>
      </c>
      <c r="P75" s="83" t="s">
        <v>199</v>
      </c>
      <c r="Q75" s="83">
        <v>3406</v>
      </c>
      <c r="R75" s="83" t="s">
        <v>199</v>
      </c>
      <c r="S75" s="83" t="s">
        <v>199</v>
      </c>
      <c r="T75" s="83">
        <v>4897.5</v>
      </c>
    </row>
    <row r="76" spans="1:20" ht="15" x14ac:dyDescent="0.15">
      <c r="A76" s="91" t="s">
        <v>448</v>
      </c>
      <c r="B76" s="83">
        <v>46547.199999999997</v>
      </c>
      <c r="C76" s="96">
        <f>(B76/(Crédito!B76+CV!B76))*100</f>
        <v>3.1037421713312727</v>
      </c>
      <c r="D76" s="83">
        <v>8414.9</v>
      </c>
      <c r="E76" s="83">
        <v>647.79999999999995</v>
      </c>
      <c r="F76" s="83">
        <v>3179.8</v>
      </c>
      <c r="G76" s="83">
        <v>4547.5</v>
      </c>
      <c r="H76" s="83">
        <v>39.799999999999997</v>
      </c>
      <c r="I76" s="83">
        <v>38132.300000000003</v>
      </c>
      <c r="J76" s="83">
        <v>9049.1</v>
      </c>
      <c r="K76" s="83">
        <v>2292.8000000000002</v>
      </c>
      <c r="L76" s="83">
        <v>6756.3</v>
      </c>
      <c r="M76" s="83">
        <v>29083.200000000001</v>
      </c>
      <c r="N76" s="83">
        <v>22006.799999999999</v>
      </c>
      <c r="O76" s="83" t="s">
        <v>199</v>
      </c>
      <c r="P76" s="83" t="s">
        <v>199</v>
      </c>
      <c r="Q76" s="83">
        <v>2926.8</v>
      </c>
      <c r="R76" s="83" t="s">
        <v>199</v>
      </c>
      <c r="S76" s="83" t="s">
        <v>199</v>
      </c>
      <c r="T76" s="83">
        <v>4149.6000000000004</v>
      </c>
    </row>
    <row r="77" spans="1:20" ht="15" x14ac:dyDescent="0.15">
      <c r="A77" s="92">
        <v>39692</v>
      </c>
      <c r="B77" s="83">
        <v>43225</v>
      </c>
      <c r="C77" s="96">
        <f>(B77/(Crédito!B77+CV!B77))*100</f>
        <v>2.9585942594441788</v>
      </c>
      <c r="D77" s="83">
        <v>9056.7999999999993</v>
      </c>
      <c r="E77" s="83">
        <v>708.1</v>
      </c>
      <c r="F77" s="83">
        <v>3313.5</v>
      </c>
      <c r="G77" s="83">
        <v>4978.1000000000004</v>
      </c>
      <c r="H77" s="83">
        <v>57.1</v>
      </c>
      <c r="I77" s="83">
        <v>34168.199999999997</v>
      </c>
      <c r="J77" s="83">
        <v>9576.2999999999993</v>
      </c>
      <c r="K77" s="83">
        <v>1898.7</v>
      </c>
      <c r="L77" s="83">
        <v>7677.6</v>
      </c>
      <c r="M77" s="83">
        <v>24591.9</v>
      </c>
      <c r="N77" s="83">
        <v>18073</v>
      </c>
      <c r="O77" s="83" t="s">
        <v>199</v>
      </c>
      <c r="P77" s="83" t="s">
        <v>199</v>
      </c>
      <c r="Q77" s="83">
        <v>2588.1</v>
      </c>
      <c r="R77" s="83" t="s">
        <v>199</v>
      </c>
      <c r="S77" s="83" t="s">
        <v>199</v>
      </c>
      <c r="T77" s="83">
        <v>3930.8</v>
      </c>
    </row>
    <row r="78" spans="1:20" ht="15" x14ac:dyDescent="0.15">
      <c r="A78" s="93">
        <v>39722</v>
      </c>
      <c r="B78" s="83">
        <v>46989.7</v>
      </c>
      <c r="C78" s="96">
        <f>(B78/(Crédito!B78+CV!B78))*100</f>
        <v>3.0971218531123079</v>
      </c>
      <c r="D78" s="83">
        <v>11626.4</v>
      </c>
      <c r="E78" s="83">
        <v>772.2</v>
      </c>
      <c r="F78" s="83">
        <v>3441.9</v>
      </c>
      <c r="G78" s="83">
        <v>7387.8</v>
      </c>
      <c r="H78" s="83">
        <v>24.5</v>
      </c>
      <c r="I78" s="83">
        <v>35363.300000000003</v>
      </c>
      <c r="J78" s="83">
        <v>9946.2000000000007</v>
      </c>
      <c r="K78" s="83">
        <v>2006.7</v>
      </c>
      <c r="L78" s="83">
        <v>7939.5</v>
      </c>
      <c r="M78" s="83">
        <v>25417.1</v>
      </c>
      <c r="N78" s="83">
        <v>18580.900000000001</v>
      </c>
      <c r="O78" s="83" t="s">
        <v>199</v>
      </c>
      <c r="P78" s="83" t="s">
        <v>199</v>
      </c>
      <c r="Q78" s="83">
        <v>2669.7</v>
      </c>
      <c r="R78" s="83" t="s">
        <v>199</v>
      </c>
      <c r="S78" s="83" t="s">
        <v>199</v>
      </c>
      <c r="T78" s="83">
        <v>4166.6000000000004</v>
      </c>
    </row>
    <row r="79" spans="1:20" ht="15" x14ac:dyDescent="0.15">
      <c r="A79" s="94">
        <v>39753</v>
      </c>
      <c r="B79" s="83">
        <v>50207.5</v>
      </c>
      <c r="C79" s="96">
        <f>(B79/(Crédito!B79+CV!B79))*100</f>
        <v>3.2625027624786878</v>
      </c>
      <c r="D79" s="83">
        <v>13173.5</v>
      </c>
      <c r="E79" s="83">
        <v>779.6</v>
      </c>
      <c r="F79" s="83">
        <v>4865.6000000000004</v>
      </c>
      <c r="G79" s="83">
        <v>7503.1</v>
      </c>
      <c r="H79" s="83">
        <v>25.2</v>
      </c>
      <c r="I79" s="83">
        <v>37034</v>
      </c>
      <c r="J79" s="83">
        <v>10299.799999999999</v>
      </c>
      <c r="K79" s="83">
        <v>2068.5</v>
      </c>
      <c r="L79" s="83">
        <v>8231.2999999999993</v>
      </c>
      <c r="M79" s="83">
        <v>26734.3</v>
      </c>
      <c r="N79" s="83">
        <v>19699.599999999999</v>
      </c>
      <c r="O79" s="83" t="s">
        <v>199</v>
      </c>
      <c r="P79" s="83" t="s">
        <v>199</v>
      </c>
      <c r="Q79" s="83">
        <v>2745.6</v>
      </c>
      <c r="R79" s="83" t="s">
        <v>199</v>
      </c>
      <c r="S79" s="83" t="s">
        <v>199</v>
      </c>
      <c r="T79" s="83">
        <v>4289.1000000000004</v>
      </c>
    </row>
    <row r="80" spans="1:20" ht="15" x14ac:dyDescent="0.15">
      <c r="A80" s="82" t="s">
        <v>449</v>
      </c>
      <c r="B80" s="83">
        <v>47143.1</v>
      </c>
      <c r="C80" s="96">
        <f>(B80/(Crédito!B80+CV!B80))*100</f>
        <v>3.0954983815363888</v>
      </c>
      <c r="D80" s="83">
        <v>10144.5</v>
      </c>
      <c r="E80" s="83">
        <v>1098</v>
      </c>
      <c r="F80" s="83">
        <v>3524.6</v>
      </c>
      <c r="G80" s="83">
        <v>6426.8</v>
      </c>
      <c r="H80" s="83">
        <v>-904.9</v>
      </c>
      <c r="I80" s="83">
        <v>36998.6</v>
      </c>
      <c r="J80" s="83">
        <v>10341.4</v>
      </c>
      <c r="K80" s="83">
        <v>1886.7</v>
      </c>
      <c r="L80" s="83">
        <v>8454.7000000000007</v>
      </c>
      <c r="M80" s="83">
        <v>26657.3</v>
      </c>
      <c r="N80" s="83">
        <v>19069.3</v>
      </c>
      <c r="O80" s="83" t="s">
        <v>199</v>
      </c>
      <c r="P80" s="83" t="s">
        <v>199</v>
      </c>
      <c r="Q80" s="83">
        <v>2908.4</v>
      </c>
      <c r="R80" s="83" t="s">
        <v>199</v>
      </c>
      <c r="S80" s="83" t="s">
        <v>199</v>
      </c>
      <c r="T80" s="83">
        <v>4679.5</v>
      </c>
    </row>
    <row r="81" spans="1:20" ht="15" x14ac:dyDescent="0.15">
      <c r="A81" s="84" t="s">
        <v>450</v>
      </c>
      <c r="B81" s="83">
        <v>49701.7</v>
      </c>
      <c r="C81" s="96">
        <f>(B81/(Crédito!B81+CV!B81))*100</f>
        <v>3.2112300043967146</v>
      </c>
      <c r="D81" s="83">
        <v>12358.4</v>
      </c>
      <c r="E81" s="83">
        <v>1077.3</v>
      </c>
      <c r="F81" s="83">
        <v>3631.5</v>
      </c>
      <c r="G81" s="83">
        <v>8269.2000000000007</v>
      </c>
      <c r="H81" s="83">
        <v>-619.6</v>
      </c>
      <c r="I81" s="83">
        <v>37343.300000000003</v>
      </c>
      <c r="J81" s="83">
        <v>10766.3</v>
      </c>
      <c r="K81" s="83">
        <v>2053.9</v>
      </c>
      <c r="L81" s="83">
        <v>8712.4</v>
      </c>
      <c r="M81" s="83">
        <v>26577</v>
      </c>
      <c r="N81" s="83">
        <v>19086.5</v>
      </c>
      <c r="O81" s="83" t="s">
        <v>199</v>
      </c>
      <c r="P81" s="83" t="s">
        <v>199</v>
      </c>
      <c r="Q81" s="83">
        <v>2845</v>
      </c>
      <c r="R81" s="83" t="s">
        <v>199</v>
      </c>
      <c r="S81" s="83" t="s">
        <v>199</v>
      </c>
      <c r="T81" s="83">
        <v>4645.5</v>
      </c>
    </row>
    <row r="82" spans="1:20" ht="15" x14ac:dyDescent="0.15">
      <c r="A82" s="85">
        <v>39845</v>
      </c>
      <c r="B82" s="83">
        <v>51127.6</v>
      </c>
      <c r="C82" s="96">
        <f>(B82/(Crédito!B82+CV!B82))*100</f>
        <v>3.2993637149752839</v>
      </c>
      <c r="D82" s="83">
        <v>13290.4</v>
      </c>
      <c r="E82" s="83">
        <v>1020.8</v>
      </c>
      <c r="F82" s="83">
        <v>3902.9</v>
      </c>
      <c r="G82" s="83">
        <v>8335.2999999999993</v>
      </c>
      <c r="H82" s="83">
        <v>31.4</v>
      </c>
      <c r="I82" s="83">
        <v>37837.199999999997</v>
      </c>
      <c r="J82" s="83">
        <v>10935.9</v>
      </c>
      <c r="K82" s="83">
        <v>2035.1</v>
      </c>
      <c r="L82" s="83">
        <v>8900.7999999999993</v>
      </c>
      <c r="M82" s="83">
        <v>26901.3</v>
      </c>
      <c r="N82" s="83">
        <v>19307.3</v>
      </c>
      <c r="O82" s="83" t="s">
        <v>199</v>
      </c>
      <c r="P82" s="83" t="s">
        <v>199</v>
      </c>
      <c r="Q82" s="83">
        <v>2892.6</v>
      </c>
      <c r="R82" s="83" t="s">
        <v>199</v>
      </c>
      <c r="S82" s="83" t="s">
        <v>199</v>
      </c>
      <c r="T82" s="83">
        <v>4701.3999999999996</v>
      </c>
    </row>
    <row r="83" spans="1:20" ht="15" x14ac:dyDescent="0.15">
      <c r="A83" s="86">
        <v>39873</v>
      </c>
      <c r="B83" s="83">
        <v>50769.7</v>
      </c>
      <c r="C83" s="96">
        <f>(B83/(Crédito!B83+CV!B83))*100</f>
        <v>3.3249816443817788</v>
      </c>
      <c r="D83" s="83">
        <v>12649.2</v>
      </c>
      <c r="E83" s="83">
        <v>1096.4000000000001</v>
      </c>
      <c r="F83" s="83">
        <v>3911.6</v>
      </c>
      <c r="G83" s="83">
        <v>7543.2</v>
      </c>
      <c r="H83" s="83">
        <v>98</v>
      </c>
      <c r="I83" s="83">
        <v>38120.5</v>
      </c>
      <c r="J83" s="83">
        <v>11432.1</v>
      </c>
      <c r="K83" s="83">
        <v>2151.5</v>
      </c>
      <c r="L83" s="83">
        <v>9280.6</v>
      </c>
      <c r="M83" s="83">
        <v>26688.400000000001</v>
      </c>
      <c r="N83" s="83">
        <v>19407.099999999999</v>
      </c>
      <c r="O83" s="83" t="s">
        <v>199</v>
      </c>
      <c r="P83" s="83" t="s">
        <v>199</v>
      </c>
      <c r="Q83" s="83">
        <v>2776.4</v>
      </c>
      <c r="R83" s="83" t="s">
        <v>199</v>
      </c>
      <c r="S83" s="83" t="s">
        <v>199</v>
      </c>
      <c r="T83" s="83">
        <v>4504.8999999999996</v>
      </c>
    </row>
    <row r="84" spans="1:20" ht="15" x14ac:dyDescent="0.15">
      <c r="A84" s="87" t="s">
        <v>451</v>
      </c>
      <c r="B84" s="83">
        <v>53750.2</v>
      </c>
      <c r="C84" s="96">
        <f>(B84/(Crédito!B84+CV!B84))*100</f>
        <v>3.5383287459208974</v>
      </c>
      <c r="D84" s="83">
        <v>14462.9</v>
      </c>
      <c r="E84" s="83">
        <v>1410.2</v>
      </c>
      <c r="F84" s="83">
        <v>12113.4</v>
      </c>
      <c r="G84" s="83">
        <v>13655.4</v>
      </c>
      <c r="H84" s="83">
        <v>-12716.2</v>
      </c>
      <c r="I84" s="83">
        <v>39287.300000000003</v>
      </c>
      <c r="J84" s="83">
        <v>11919.6</v>
      </c>
      <c r="K84" s="83">
        <v>2221.9</v>
      </c>
      <c r="L84" s="83">
        <v>9697.7000000000007</v>
      </c>
      <c r="M84" s="83">
        <v>27367.7</v>
      </c>
      <c r="N84" s="83">
        <v>19983.8</v>
      </c>
      <c r="O84" s="83" t="s">
        <v>199</v>
      </c>
      <c r="P84" s="83" t="s">
        <v>199</v>
      </c>
      <c r="Q84" s="83">
        <v>2869.7</v>
      </c>
      <c r="R84" s="83" t="s">
        <v>199</v>
      </c>
      <c r="S84" s="83" t="s">
        <v>199</v>
      </c>
      <c r="T84" s="83">
        <v>4514.2</v>
      </c>
    </row>
    <row r="85" spans="1:20" ht="15" x14ac:dyDescent="0.15">
      <c r="A85" s="88">
        <v>39934</v>
      </c>
      <c r="B85" s="83">
        <v>56782.3</v>
      </c>
      <c r="C85" s="96">
        <f>(B85/(Crédito!B85+CV!B85))*100</f>
        <v>3.7624791069278025</v>
      </c>
      <c r="D85" s="83">
        <v>15520.2</v>
      </c>
      <c r="E85" s="83">
        <v>1458.6</v>
      </c>
      <c r="F85" s="83">
        <v>12653.8</v>
      </c>
      <c r="G85" s="83">
        <v>11658.4</v>
      </c>
      <c r="H85" s="83">
        <v>-10250.6</v>
      </c>
      <c r="I85" s="83">
        <v>41262.1</v>
      </c>
      <c r="J85" s="83">
        <v>12705.9</v>
      </c>
      <c r="K85" s="83">
        <v>2260.5</v>
      </c>
      <c r="L85" s="83">
        <v>10445.299999999999</v>
      </c>
      <c r="M85" s="83">
        <v>28556.2</v>
      </c>
      <c r="N85" s="83">
        <v>20727.3</v>
      </c>
      <c r="O85" s="83" t="s">
        <v>199</v>
      </c>
      <c r="P85" s="83" t="s">
        <v>199</v>
      </c>
      <c r="Q85" s="83">
        <v>2994.8</v>
      </c>
      <c r="R85" s="83" t="s">
        <v>199</v>
      </c>
      <c r="S85" s="83" t="s">
        <v>199</v>
      </c>
      <c r="T85" s="83">
        <v>4834.1000000000004</v>
      </c>
    </row>
    <row r="86" spans="1:20" ht="15" x14ac:dyDescent="0.15">
      <c r="A86" s="89">
        <v>39965</v>
      </c>
      <c r="B86" s="83">
        <v>56998</v>
      </c>
      <c r="C86" s="96">
        <f>(B86/(Crédito!B86+CV!B86))*100</f>
        <v>3.8008475387214928</v>
      </c>
      <c r="D86" s="83">
        <v>15891.8</v>
      </c>
      <c r="E86" s="83">
        <v>1826.9</v>
      </c>
      <c r="F86" s="83">
        <v>11099.7</v>
      </c>
      <c r="G86" s="83">
        <v>14149.4</v>
      </c>
      <c r="H86" s="83">
        <v>-11184.1</v>
      </c>
      <c r="I86" s="83">
        <v>41106.199999999997</v>
      </c>
      <c r="J86" s="83">
        <v>13359.1</v>
      </c>
      <c r="K86" s="83">
        <v>2290.8000000000002</v>
      </c>
      <c r="L86" s="83">
        <v>11068.3</v>
      </c>
      <c r="M86" s="83">
        <v>27747.1</v>
      </c>
      <c r="N86" s="83">
        <v>20196.599999999999</v>
      </c>
      <c r="O86" s="83" t="s">
        <v>199</v>
      </c>
      <c r="P86" s="83" t="s">
        <v>199</v>
      </c>
      <c r="Q86" s="83">
        <v>2740.9</v>
      </c>
      <c r="R86" s="83" t="s">
        <v>199</v>
      </c>
      <c r="S86" s="83" t="s">
        <v>199</v>
      </c>
      <c r="T86" s="83">
        <v>4809.6000000000004</v>
      </c>
    </row>
    <row r="87" spans="1:20" ht="15" x14ac:dyDescent="0.15">
      <c r="A87" s="90">
        <v>39995</v>
      </c>
      <c r="B87" s="83">
        <v>56924.1</v>
      </c>
      <c r="C87" s="96">
        <f>(B87/(Crédito!B87+CV!B87))*100</f>
        <v>3.7871082601180759</v>
      </c>
      <c r="D87" s="83">
        <v>16225.7</v>
      </c>
      <c r="E87" s="83">
        <v>1358.3</v>
      </c>
      <c r="F87" s="83">
        <v>5525.1</v>
      </c>
      <c r="G87" s="83">
        <v>9235.6</v>
      </c>
      <c r="H87" s="83">
        <v>106.7</v>
      </c>
      <c r="I87" s="83">
        <v>40698.400000000001</v>
      </c>
      <c r="J87" s="83">
        <v>13564</v>
      </c>
      <c r="K87" s="83">
        <v>2371.1999999999998</v>
      </c>
      <c r="L87" s="83">
        <v>11192.8</v>
      </c>
      <c r="M87" s="83">
        <v>27134.400000000001</v>
      </c>
      <c r="N87" s="83">
        <v>19656.8</v>
      </c>
      <c r="O87" s="83" t="s">
        <v>199</v>
      </c>
      <c r="P87" s="83" t="s">
        <v>199</v>
      </c>
      <c r="Q87" s="83">
        <v>2893</v>
      </c>
      <c r="R87" s="83" t="s">
        <v>199</v>
      </c>
      <c r="S87" s="83" t="s">
        <v>199</v>
      </c>
      <c r="T87" s="83">
        <v>4584.6000000000004</v>
      </c>
    </row>
    <row r="88" spans="1:20" ht="15" x14ac:dyDescent="0.15">
      <c r="A88" s="91" t="s">
        <v>452</v>
      </c>
      <c r="B88" s="83">
        <v>55256.6</v>
      </c>
      <c r="C88" s="96">
        <f>(B88/(Crédito!B88+CV!B88))*100</f>
        <v>3.7162956273807093</v>
      </c>
      <c r="D88" s="83">
        <v>16347.9</v>
      </c>
      <c r="E88" s="83">
        <v>1203.4000000000001</v>
      </c>
      <c r="F88" s="83">
        <v>5653.5</v>
      </c>
      <c r="G88" s="83">
        <v>9344.9</v>
      </c>
      <c r="H88" s="83">
        <v>146</v>
      </c>
      <c r="I88" s="83">
        <v>38908.699999999997</v>
      </c>
      <c r="J88" s="83">
        <v>13798.5</v>
      </c>
      <c r="K88" s="83">
        <v>2310</v>
      </c>
      <c r="L88" s="83">
        <v>11488.5</v>
      </c>
      <c r="M88" s="83">
        <v>25110.2</v>
      </c>
      <c r="N88" s="83">
        <v>16866.8</v>
      </c>
      <c r="O88" s="83" t="s">
        <v>199</v>
      </c>
      <c r="P88" s="83" t="s">
        <v>199</v>
      </c>
      <c r="Q88" s="83">
        <v>3077.4</v>
      </c>
      <c r="R88" s="83" t="s">
        <v>199</v>
      </c>
      <c r="S88" s="83" t="s">
        <v>199</v>
      </c>
      <c r="T88" s="83">
        <v>5166</v>
      </c>
    </row>
    <row r="89" spans="1:20" ht="15" x14ac:dyDescent="0.15">
      <c r="A89" s="92">
        <v>40057</v>
      </c>
      <c r="B89" s="83">
        <v>54411.5</v>
      </c>
      <c r="C89" s="96">
        <f>(B89/(Crédito!B89+CV!B89))*100</f>
        <v>3.6198988758132158</v>
      </c>
      <c r="D89" s="83">
        <v>16834.7</v>
      </c>
      <c r="E89" s="83">
        <v>1389.9</v>
      </c>
      <c r="F89" s="83">
        <v>6033.7</v>
      </c>
      <c r="G89" s="83">
        <v>9212.2999999999993</v>
      </c>
      <c r="H89" s="83">
        <v>198.8</v>
      </c>
      <c r="I89" s="83">
        <v>37576.800000000003</v>
      </c>
      <c r="J89" s="83">
        <v>14126.6</v>
      </c>
      <c r="K89" s="83">
        <v>2392.1</v>
      </c>
      <c r="L89" s="83">
        <v>11734.4</v>
      </c>
      <c r="M89" s="83">
        <v>23450.2</v>
      </c>
      <c r="N89" s="83">
        <v>15616.2</v>
      </c>
      <c r="O89" s="83" t="s">
        <v>199</v>
      </c>
      <c r="P89" s="83" t="s">
        <v>199</v>
      </c>
      <c r="Q89" s="83">
        <v>2774.8</v>
      </c>
      <c r="R89" s="83" t="s">
        <v>199</v>
      </c>
      <c r="S89" s="83" t="s">
        <v>199</v>
      </c>
      <c r="T89" s="83">
        <v>5059.2</v>
      </c>
    </row>
    <row r="90" spans="1:20" ht="15" x14ac:dyDescent="0.15">
      <c r="A90" s="93">
        <v>40087</v>
      </c>
      <c r="B90" s="83">
        <v>54867.199999999997</v>
      </c>
      <c r="C90" s="96">
        <f>(B90/(Crédito!B90+CV!B90))*100</f>
        <v>3.6555917083990823</v>
      </c>
      <c r="D90" s="83">
        <v>16545.3</v>
      </c>
      <c r="E90" s="83">
        <v>1239.0999999999999</v>
      </c>
      <c r="F90" s="83">
        <v>5333.1</v>
      </c>
      <c r="G90" s="83">
        <v>9472.9</v>
      </c>
      <c r="H90" s="83">
        <v>500.2</v>
      </c>
      <c r="I90" s="83">
        <v>38321.9</v>
      </c>
      <c r="J90" s="83">
        <v>14654.3</v>
      </c>
      <c r="K90" s="83">
        <v>2500</v>
      </c>
      <c r="L90" s="83">
        <v>12154.3</v>
      </c>
      <c r="M90" s="83">
        <v>23667.599999999999</v>
      </c>
      <c r="N90" s="83">
        <v>15609.6</v>
      </c>
      <c r="O90" s="83" t="s">
        <v>199</v>
      </c>
      <c r="P90" s="83" t="s">
        <v>199</v>
      </c>
      <c r="Q90" s="83">
        <v>2814</v>
      </c>
      <c r="R90" s="83" t="s">
        <v>199</v>
      </c>
      <c r="S90" s="83" t="s">
        <v>199</v>
      </c>
      <c r="T90" s="83">
        <v>5244</v>
      </c>
    </row>
    <row r="91" spans="1:20" ht="15" x14ac:dyDescent="0.15">
      <c r="A91" s="94">
        <v>40118</v>
      </c>
      <c r="B91" s="83">
        <v>55173.7</v>
      </c>
      <c r="C91" s="96">
        <f>(B91/(Crédito!B91+CV!B91))*100</f>
        <v>3.6948486067497552</v>
      </c>
      <c r="D91" s="83">
        <v>16456.400000000001</v>
      </c>
      <c r="E91" s="83">
        <v>1225</v>
      </c>
      <c r="F91" s="83">
        <v>5266.9</v>
      </c>
      <c r="G91" s="83">
        <v>9383</v>
      </c>
      <c r="H91" s="83">
        <v>581.5</v>
      </c>
      <c r="I91" s="83">
        <v>38717.300000000003</v>
      </c>
      <c r="J91" s="83">
        <v>15812.2</v>
      </c>
      <c r="K91" s="83">
        <v>2519.3000000000002</v>
      </c>
      <c r="L91" s="83">
        <v>13292.9</v>
      </c>
      <c r="M91" s="83">
        <v>22905.1</v>
      </c>
      <c r="N91" s="83">
        <v>15321</v>
      </c>
      <c r="O91" s="83" t="s">
        <v>199</v>
      </c>
      <c r="P91" s="83" t="s">
        <v>199</v>
      </c>
      <c r="Q91" s="83">
        <v>2671.3</v>
      </c>
      <c r="R91" s="83" t="s">
        <v>199</v>
      </c>
      <c r="S91" s="83" t="s">
        <v>199</v>
      </c>
      <c r="T91" s="83">
        <v>4912.8</v>
      </c>
    </row>
    <row r="92" spans="1:20" ht="15" x14ac:dyDescent="0.15">
      <c r="A92" s="82" t="s">
        <v>453</v>
      </c>
      <c r="B92" s="83">
        <v>52357.8</v>
      </c>
      <c r="C92" s="96">
        <f>(B92/(Crédito!B92+CV!B92))*100</f>
        <v>3.4815737480968902</v>
      </c>
      <c r="D92" s="83">
        <v>15635.6</v>
      </c>
      <c r="E92" s="83">
        <v>1429.4</v>
      </c>
      <c r="F92" s="83">
        <v>5010.8999999999996</v>
      </c>
      <c r="G92" s="83">
        <v>9008.7000000000007</v>
      </c>
      <c r="H92" s="83">
        <v>186.7</v>
      </c>
      <c r="I92" s="83">
        <v>36722.199999999997</v>
      </c>
      <c r="J92" s="83">
        <v>15420</v>
      </c>
      <c r="K92" s="83">
        <v>2444</v>
      </c>
      <c r="L92" s="83">
        <v>12976.1</v>
      </c>
      <c r="M92" s="83">
        <v>21302.2</v>
      </c>
      <c r="N92" s="83">
        <v>14180.7</v>
      </c>
      <c r="O92" s="83" t="s">
        <v>199</v>
      </c>
      <c r="P92" s="83" t="s">
        <v>199</v>
      </c>
      <c r="Q92" s="83">
        <v>2526.6</v>
      </c>
      <c r="R92" s="83" t="s">
        <v>199</v>
      </c>
      <c r="S92" s="83" t="s">
        <v>199</v>
      </c>
      <c r="T92" s="83">
        <v>4594.8999999999996</v>
      </c>
    </row>
    <row r="93" spans="1:20" ht="15" x14ac:dyDescent="0.15">
      <c r="A93" s="84" t="s">
        <v>454</v>
      </c>
      <c r="B93" s="83">
        <v>51943.5</v>
      </c>
      <c r="C93" s="96">
        <f>(B93/(Crédito!B93+CV!B93))*100</f>
        <v>3.4604283313904993</v>
      </c>
      <c r="D93" s="83">
        <v>16118.2</v>
      </c>
      <c r="E93" s="83">
        <v>1435.1</v>
      </c>
      <c r="F93" s="83">
        <v>5310.7</v>
      </c>
      <c r="G93" s="83">
        <v>9206.5</v>
      </c>
      <c r="H93" s="83">
        <v>165.8</v>
      </c>
      <c r="I93" s="83">
        <v>35825.300000000003</v>
      </c>
      <c r="J93" s="83">
        <v>15682.5</v>
      </c>
      <c r="K93" s="83">
        <v>2556</v>
      </c>
      <c r="L93" s="83">
        <v>13126.5</v>
      </c>
      <c r="M93" s="83">
        <v>20142.7</v>
      </c>
      <c r="N93" s="83">
        <v>13357.8</v>
      </c>
      <c r="O93" s="83" t="s">
        <v>199</v>
      </c>
      <c r="P93" s="83" t="s">
        <v>199</v>
      </c>
      <c r="Q93" s="83">
        <v>2368.9</v>
      </c>
      <c r="R93" s="83" t="s">
        <v>199</v>
      </c>
      <c r="S93" s="83" t="s">
        <v>199</v>
      </c>
      <c r="T93" s="83">
        <v>4416</v>
      </c>
    </row>
    <row r="94" spans="1:20" ht="15" x14ac:dyDescent="0.15">
      <c r="A94" s="85">
        <v>40210</v>
      </c>
      <c r="B94" s="83">
        <v>52268.9</v>
      </c>
      <c r="C94" s="96">
        <f>(B94/(Crédito!B94+CV!B94))*100</f>
        <v>3.4718963768235316</v>
      </c>
      <c r="D94" s="83">
        <v>17072.900000000001</v>
      </c>
      <c r="E94" s="83">
        <v>1628.6</v>
      </c>
      <c r="F94" s="83">
        <v>5765.3</v>
      </c>
      <c r="G94" s="83">
        <v>9394.6</v>
      </c>
      <c r="H94" s="83">
        <v>284.39999999999998</v>
      </c>
      <c r="I94" s="83">
        <v>35196</v>
      </c>
      <c r="J94" s="83">
        <v>16097.2</v>
      </c>
      <c r="K94" s="83">
        <v>2673.9</v>
      </c>
      <c r="L94" s="83">
        <v>13423.3</v>
      </c>
      <c r="M94" s="83">
        <v>19098.8</v>
      </c>
      <c r="N94" s="83">
        <v>12258.8</v>
      </c>
      <c r="O94" s="83" t="s">
        <v>199</v>
      </c>
      <c r="P94" s="83" t="s">
        <v>199</v>
      </c>
      <c r="Q94" s="83">
        <v>2318.6</v>
      </c>
      <c r="R94" s="83" t="s">
        <v>199</v>
      </c>
      <c r="S94" s="83" t="s">
        <v>199</v>
      </c>
      <c r="T94" s="83">
        <v>4521.3</v>
      </c>
    </row>
    <row r="95" spans="1:20" ht="15" x14ac:dyDescent="0.15">
      <c r="A95" s="86">
        <v>40238</v>
      </c>
      <c r="B95" s="83">
        <v>49437.4</v>
      </c>
      <c r="C95" s="96">
        <f>(B95/(Crédito!B95+CV!B95))*100</f>
        <v>3.2876268868605849</v>
      </c>
      <c r="D95" s="83">
        <v>16619.900000000001</v>
      </c>
      <c r="E95" s="83">
        <v>1649.6</v>
      </c>
      <c r="F95" s="83">
        <v>5592.8</v>
      </c>
      <c r="G95" s="83">
        <v>9071.5</v>
      </c>
      <c r="H95" s="83">
        <v>306</v>
      </c>
      <c r="I95" s="83">
        <v>32817.5</v>
      </c>
      <c r="J95" s="83">
        <v>15591.3</v>
      </c>
      <c r="K95" s="83">
        <v>2067.3000000000002</v>
      </c>
      <c r="L95" s="83">
        <v>13523.9</v>
      </c>
      <c r="M95" s="83">
        <v>17226.2</v>
      </c>
      <c r="N95" s="83">
        <v>11171.4</v>
      </c>
      <c r="O95" s="83" t="s">
        <v>199</v>
      </c>
      <c r="P95" s="83" t="s">
        <v>199</v>
      </c>
      <c r="Q95" s="83">
        <v>2024.5</v>
      </c>
      <c r="R95" s="83" t="s">
        <v>199</v>
      </c>
      <c r="S95" s="83" t="s">
        <v>199</v>
      </c>
      <c r="T95" s="83">
        <v>4030.3</v>
      </c>
    </row>
    <row r="96" spans="1:20" ht="15" x14ac:dyDescent="0.15">
      <c r="A96" s="87" t="s">
        <v>455</v>
      </c>
      <c r="B96" s="83">
        <v>49876</v>
      </c>
      <c r="C96" s="96">
        <f>(B96/(Crédito!B96+CV!B96))*100</f>
        <v>3.3120181981707271</v>
      </c>
      <c r="D96" s="83">
        <v>17431.099999999999</v>
      </c>
      <c r="E96" s="83">
        <v>1594.5</v>
      </c>
      <c r="F96" s="83">
        <v>5605.5</v>
      </c>
      <c r="G96" s="83">
        <v>9829.2999999999993</v>
      </c>
      <c r="H96" s="83">
        <v>401.8</v>
      </c>
      <c r="I96" s="83">
        <v>32444.9</v>
      </c>
      <c r="J96" s="83">
        <v>15577.5</v>
      </c>
      <c r="K96" s="83">
        <v>2080.6</v>
      </c>
      <c r="L96" s="83">
        <v>13496.9</v>
      </c>
      <c r="M96" s="83">
        <v>16867.400000000001</v>
      </c>
      <c r="N96" s="83">
        <v>10727.2</v>
      </c>
      <c r="O96" s="83" t="s">
        <v>199</v>
      </c>
      <c r="P96" s="83" t="s">
        <v>199</v>
      </c>
      <c r="Q96" s="83">
        <v>2010.1</v>
      </c>
      <c r="R96" s="83" t="s">
        <v>199</v>
      </c>
      <c r="S96" s="83" t="s">
        <v>199</v>
      </c>
      <c r="T96" s="83">
        <v>4130.1000000000004</v>
      </c>
    </row>
    <row r="97" spans="1:20" ht="15" x14ac:dyDescent="0.15">
      <c r="A97" s="88">
        <v>40299</v>
      </c>
      <c r="B97" s="83">
        <v>51040.800000000003</v>
      </c>
      <c r="C97" s="96">
        <f>(B97/(Crédito!B97+CV!B97))*100</f>
        <v>3.345149092085451</v>
      </c>
      <c r="D97" s="83">
        <v>18220</v>
      </c>
      <c r="E97" s="83">
        <v>1636.7</v>
      </c>
      <c r="F97" s="83">
        <v>6032</v>
      </c>
      <c r="G97" s="83">
        <v>9688.4</v>
      </c>
      <c r="H97" s="83">
        <v>862.8</v>
      </c>
      <c r="I97" s="83">
        <v>32820.800000000003</v>
      </c>
      <c r="J97" s="83">
        <v>15743.3</v>
      </c>
      <c r="K97" s="83">
        <v>1878.9</v>
      </c>
      <c r="L97" s="83">
        <v>13864.4</v>
      </c>
      <c r="M97" s="83">
        <v>17077.5</v>
      </c>
      <c r="N97" s="83">
        <v>10345.6</v>
      </c>
      <c r="O97" s="83" t="s">
        <v>199</v>
      </c>
      <c r="P97" s="83" t="s">
        <v>199</v>
      </c>
      <c r="Q97" s="83">
        <v>2006.1</v>
      </c>
      <c r="R97" s="83" t="s">
        <v>199</v>
      </c>
      <c r="S97" s="83" t="s">
        <v>199</v>
      </c>
      <c r="T97" s="83">
        <v>4725.8</v>
      </c>
    </row>
    <row r="98" spans="1:20" ht="15" x14ac:dyDescent="0.15">
      <c r="A98" s="89">
        <v>40330</v>
      </c>
      <c r="B98" s="83">
        <v>48573.3</v>
      </c>
      <c r="C98" s="96">
        <f>(B98/(Crédito!B98+CV!B98))*100</f>
        <v>3.1617713204578934</v>
      </c>
      <c r="D98" s="83">
        <v>17617.099999999999</v>
      </c>
      <c r="E98" s="83">
        <v>1448.4</v>
      </c>
      <c r="F98" s="83">
        <v>6420</v>
      </c>
      <c r="G98" s="83">
        <v>9318.1</v>
      </c>
      <c r="H98" s="83">
        <v>430.5</v>
      </c>
      <c r="I98" s="83">
        <v>30956.2</v>
      </c>
      <c r="J98" s="83">
        <v>15150.2</v>
      </c>
      <c r="K98" s="83">
        <v>1580.4</v>
      </c>
      <c r="L98" s="83">
        <v>13569.8</v>
      </c>
      <c r="M98" s="83">
        <v>15806</v>
      </c>
      <c r="N98" s="83">
        <v>9935.7999999999993</v>
      </c>
      <c r="O98" s="83" t="s">
        <v>199</v>
      </c>
      <c r="P98" s="83" t="s">
        <v>199</v>
      </c>
      <c r="Q98" s="83">
        <v>1753.6</v>
      </c>
      <c r="R98" s="83" t="s">
        <v>199</v>
      </c>
      <c r="S98" s="83" t="s">
        <v>199</v>
      </c>
      <c r="T98" s="83">
        <v>4116.5</v>
      </c>
    </row>
    <row r="99" spans="1:20" ht="15" x14ac:dyDescent="0.15">
      <c r="A99" s="90">
        <v>40360</v>
      </c>
      <c r="B99" s="83">
        <v>48739.8</v>
      </c>
      <c r="C99" s="96">
        <f>(B99/(Crédito!B99+CV!B99))*100</f>
        <v>3.1738562772479675</v>
      </c>
      <c r="D99" s="83">
        <v>18512.900000000001</v>
      </c>
      <c r="E99" s="83">
        <v>1661.3</v>
      </c>
      <c r="F99" s="83">
        <v>6460.1</v>
      </c>
      <c r="G99" s="83">
        <v>10210.299999999999</v>
      </c>
      <c r="H99" s="83">
        <v>181.2</v>
      </c>
      <c r="I99" s="83">
        <v>30226.9</v>
      </c>
      <c r="J99" s="83">
        <v>15085.3</v>
      </c>
      <c r="K99" s="83">
        <v>1479</v>
      </c>
      <c r="L99" s="83">
        <v>13606.3</v>
      </c>
      <c r="M99" s="83">
        <v>15141.5</v>
      </c>
      <c r="N99" s="83">
        <v>9251.5</v>
      </c>
      <c r="O99" s="83" t="s">
        <v>199</v>
      </c>
      <c r="P99" s="83" t="s">
        <v>199</v>
      </c>
      <c r="Q99" s="83">
        <v>1625.7</v>
      </c>
      <c r="R99" s="83" t="s">
        <v>199</v>
      </c>
      <c r="S99" s="83" t="s">
        <v>199</v>
      </c>
      <c r="T99" s="83">
        <v>4264.3</v>
      </c>
    </row>
    <row r="100" spans="1:20" ht="15" x14ac:dyDescent="0.15">
      <c r="A100" s="91" t="s">
        <v>456</v>
      </c>
      <c r="B100" s="83">
        <v>48627.3</v>
      </c>
      <c r="C100" s="96">
        <f>(B100/(Crédito!B100+CV!B100))*100</f>
        <v>3.1250138570538142</v>
      </c>
      <c r="D100" s="83">
        <v>18470.7</v>
      </c>
      <c r="E100" s="83">
        <v>1628.3</v>
      </c>
      <c r="F100" s="83">
        <v>6712.4</v>
      </c>
      <c r="G100" s="83">
        <v>9930.5</v>
      </c>
      <c r="H100" s="83">
        <v>199.4</v>
      </c>
      <c r="I100" s="83">
        <v>30156.6</v>
      </c>
      <c r="J100" s="83">
        <v>15047.2</v>
      </c>
      <c r="K100" s="83">
        <v>2325.5</v>
      </c>
      <c r="L100" s="83">
        <v>12721.7</v>
      </c>
      <c r="M100" s="83">
        <v>15109.4</v>
      </c>
      <c r="N100" s="83">
        <v>8806.2000000000007</v>
      </c>
      <c r="O100" s="83" t="s">
        <v>199</v>
      </c>
      <c r="P100" s="83" t="s">
        <v>199</v>
      </c>
      <c r="Q100" s="83">
        <v>1694.8</v>
      </c>
      <c r="R100" s="83" t="s">
        <v>199</v>
      </c>
      <c r="S100" s="83" t="s">
        <v>199</v>
      </c>
      <c r="T100" s="83">
        <v>4608.3999999999996</v>
      </c>
    </row>
    <row r="101" spans="1:20" ht="15" x14ac:dyDescent="0.15">
      <c r="A101" s="92">
        <v>40422</v>
      </c>
      <c r="B101" s="83">
        <v>46459.1</v>
      </c>
      <c r="C101" s="96">
        <f>(B101/(Crédito!B101+CV!B101))*100</f>
        <v>2.9413386566305522</v>
      </c>
      <c r="D101" s="83">
        <v>16992.3</v>
      </c>
      <c r="E101" s="83">
        <v>1500.6</v>
      </c>
      <c r="F101" s="83">
        <v>5871.7</v>
      </c>
      <c r="G101" s="83">
        <v>9619.1</v>
      </c>
      <c r="H101" s="83">
        <v>0.8</v>
      </c>
      <c r="I101" s="83">
        <v>29466.799999999999</v>
      </c>
      <c r="J101" s="83">
        <v>14850.7</v>
      </c>
      <c r="K101" s="83">
        <v>2093.1</v>
      </c>
      <c r="L101" s="83">
        <v>12757.7</v>
      </c>
      <c r="M101" s="83">
        <v>14616.1</v>
      </c>
      <c r="N101" s="83">
        <v>8605.9</v>
      </c>
      <c r="O101" s="83" t="s">
        <v>199</v>
      </c>
      <c r="P101" s="83" t="s">
        <v>199</v>
      </c>
      <c r="Q101" s="83">
        <v>1556.8</v>
      </c>
      <c r="R101" s="83" t="s">
        <v>199</v>
      </c>
      <c r="S101" s="83" t="s">
        <v>199</v>
      </c>
      <c r="T101" s="83">
        <v>4453.3999999999996</v>
      </c>
    </row>
    <row r="102" spans="1:20" ht="15" x14ac:dyDescent="0.15">
      <c r="A102" s="93">
        <v>40452</v>
      </c>
      <c r="B102" s="83">
        <v>46766.1</v>
      </c>
      <c r="C102" s="96">
        <f>(B102/(Crédito!B102+CV!B102))*100</f>
        <v>2.9168839542847427</v>
      </c>
      <c r="D102" s="83">
        <v>17532.599999999999</v>
      </c>
      <c r="E102" s="83">
        <v>1522.9</v>
      </c>
      <c r="F102" s="83">
        <v>6446.1</v>
      </c>
      <c r="G102" s="83">
        <v>9522.1</v>
      </c>
      <c r="H102" s="83">
        <v>41.6</v>
      </c>
      <c r="I102" s="83">
        <v>29233.5</v>
      </c>
      <c r="J102" s="83">
        <v>14638.9</v>
      </c>
      <c r="K102" s="83">
        <v>1998.2</v>
      </c>
      <c r="L102" s="83">
        <v>12640.7</v>
      </c>
      <c r="M102" s="83">
        <v>14594.6</v>
      </c>
      <c r="N102" s="83">
        <v>8592.1</v>
      </c>
      <c r="O102" s="83" t="s">
        <v>199</v>
      </c>
      <c r="P102" s="83" t="s">
        <v>199</v>
      </c>
      <c r="Q102" s="83">
        <v>1463.2</v>
      </c>
      <c r="R102" s="83" t="s">
        <v>199</v>
      </c>
      <c r="S102" s="83" t="s">
        <v>199</v>
      </c>
      <c r="T102" s="83">
        <v>4539.2</v>
      </c>
    </row>
    <row r="103" spans="1:20" ht="15" x14ac:dyDescent="0.15">
      <c r="A103" s="94">
        <v>40483</v>
      </c>
      <c r="B103" s="83">
        <v>47674.2</v>
      </c>
      <c r="C103" s="96">
        <f>(B103/(Crédito!B103+CV!B103))*100</f>
        <v>2.9312796303236208</v>
      </c>
      <c r="D103" s="83">
        <v>18243.8</v>
      </c>
      <c r="E103" s="83">
        <v>1655.8</v>
      </c>
      <c r="F103" s="83">
        <v>7137.5</v>
      </c>
      <c r="G103" s="83">
        <v>9439.7000000000007</v>
      </c>
      <c r="H103" s="83">
        <v>10.8</v>
      </c>
      <c r="I103" s="83">
        <v>29430.400000000001</v>
      </c>
      <c r="J103" s="83">
        <v>14548.2</v>
      </c>
      <c r="K103" s="83">
        <v>2129.4</v>
      </c>
      <c r="L103" s="83">
        <v>12418.8</v>
      </c>
      <c r="M103" s="83">
        <v>14882.2</v>
      </c>
      <c r="N103" s="83">
        <v>8537.5</v>
      </c>
      <c r="O103" s="83" t="s">
        <v>199</v>
      </c>
      <c r="P103" s="83" t="s">
        <v>199</v>
      </c>
      <c r="Q103" s="83">
        <v>1516.1</v>
      </c>
      <c r="R103" s="83" t="s">
        <v>199</v>
      </c>
      <c r="S103" s="83" t="s">
        <v>199</v>
      </c>
      <c r="T103" s="83">
        <v>4828.6000000000004</v>
      </c>
    </row>
    <row r="104" spans="1:20" ht="15" x14ac:dyDescent="0.15">
      <c r="A104" s="82" t="s">
        <v>457</v>
      </c>
      <c r="B104" s="83">
        <v>45526.7</v>
      </c>
      <c r="C104" s="96">
        <f>(B104/(Crédito!B104+CV!B104))*100</f>
        <v>2.7659633413120521</v>
      </c>
      <c r="D104" s="83">
        <v>18688.3</v>
      </c>
      <c r="E104" s="83">
        <v>1567.9</v>
      </c>
      <c r="F104" s="83">
        <v>6685</v>
      </c>
      <c r="G104" s="83">
        <v>10424.700000000001</v>
      </c>
      <c r="H104" s="83">
        <v>10.7</v>
      </c>
      <c r="I104" s="83">
        <v>26838.400000000001</v>
      </c>
      <c r="J104" s="83">
        <v>13256.9</v>
      </c>
      <c r="K104" s="83">
        <v>1753.1</v>
      </c>
      <c r="L104" s="83">
        <v>11503.8</v>
      </c>
      <c r="M104" s="83">
        <v>13581.5</v>
      </c>
      <c r="N104" s="83">
        <v>7936.6</v>
      </c>
      <c r="O104" s="83" t="s">
        <v>199</v>
      </c>
      <c r="P104" s="83" t="s">
        <v>199</v>
      </c>
      <c r="Q104" s="83">
        <v>1376.6</v>
      </c>
      <c r="R104" s="83" t="s">
        <v>199</v>
      </c>
      <c r="S104" s="83" t="s">
        <v>199</v>
      </c>
      <c r="T104" s="83">
        <v>4268.3</v>
      </c>
    </row>
    <row r="105" spans="1:20" ht="15" x14ac:dyDescent="0.15">
      <c r="A105" s="84" t="s">
        <v>458</v>
      </c>
      <c r="B105" s="83">
        <v>45993.3</v>
      </c>
      <c r="C105" s="96">
        <f>(B105/(Crédito!B105+CV!B105))*100</f>
        <v>2.7758246939297995</v>
      </c>
      <c r="D105" s="83">
        <v>19611.599999999999</v>
      </c>
      <c r="E105" s="83">
        <v>1506.9</v>
      </c>
      <c r="F105" s="83">
        <v>7159.5</v>
      </c>
      <c r="G105" s="83">
        <v>10875.7</v>
      </c>
      <c r="H105" s="83">
        <v>69.5</v>
      </c>
      <c r="I105" s="83">
        <v>26381.7</v>
      </c>
      <c r="J105" s="83">
        <v>13213</v>
      </c>
      <c r="K105" s="83">
        <v>1922.3</v>
      </c>
      <c r="L105" s="83">
        <v>11290.7</v>
      </c>
      <c r="M105" s="83">
        <v>13168.7</v>
      </c>
      <c r="N105" s="83">
        <v>7458.3</v>
      </c>
      <c r="O105" s="83" t="s">
        <v>199</v>
      </c>
      <c r="P105" s="83" t="s">
        <v>199</v>
      </c>
      <c r="Q105" s="83">
        <v>1275.4000000000001</v>
      </c>
      <c r="R105" s="83" t="s">
        <v>199</v>
      </c>
      <c r="S105" s="83" t="s">
        <v>199</v>
      </c>
      <c r="T105" s="83">
        <v>4435.1000000000004</v>
      </c>
    </row>
    <row r="106" spans="1:20" ht="15" x14ac:dyDescent="0.15">
      <c r="A106" s="85">
        <v>40575</v>
      </c>
      <c r="B106" s="83">
        <v>44974</v>
      </c>
      <c r="C106" s="96">
        <f>(B106/(Crédito!B106+CV!B106))*100</f>
        <v>2.6814987201260392</v>
      </c>
      <c r="D106" s="83">
        <v>19337.599999999999</v>
      </c>
      <c r="E106" s="83">
        <v>1562.2</v>
      </c>
      <c r="F106" s="83">
        <v>7582</v>
      </c>
      <c r="G106" s="83">
        <v>10070.5</v>
      </c>
      <c r="H106" s="83">
        <v>123</v>
      </c>
      <c r="I106" s="83">
        <v>25636.400000000001</v>
      </c>
      <c r="J106" s="83">
        <v>12808.7</v>
      </c>
      <c r="K106" s="83">
        <v>1857.8</v>
      </c>
      <c r="L106" s="83">
        <v>10950.9</v>
      </c>
      <c r="M106" s="83">
        <v>12827.7</v>
      </c>
      <c r="N106" s="83">
        <v>7376.9</v>
      </c>
      <c r="O106" s="83">
        <v>1254.8</v>
      </c>
      <c r="P106" s="83">
        <v>2533.4</v>
      </c>
      <c r="Q106" s="83">
        <v>1203.5999999999999</v>
      </c>
      <c r="R106" s="83">
        <v>922.6</v>
      </c>
      <c r="S106" s="83">
        <v>280.89999999999998</v>
      </c>
      <c r="T106" s="83">
        <v>459</v>
      </c>
    </row>
    <row r="107" spans="1:20" ht="15" x14ac:dyDescent="0.15">
      <c r="A107" s="86">
        <v>40603</v>
      </c>
      <c r="B107" s="83">
        <v>45471.199999999997</v>
      </c>
      <c r="C107" s="96">
        <f>(B107/(Crédito!B107+CV!B107))*100</f>
        <v>2.669890414078095</v>
      </c>
      <c r="D107" s="83">
        <v>20263.099999999999</v>
      </c>
      <c r="E107" s="83">
        <v>1425.9</v>
      </c>
      <c r="F107" s="83">
        <v>8490.6</v>
      </c>
      <c r="G107" s="83">
        <v>10184.799999999999</v>
      </c>
      <c r="H107" s="83">
        <v>161.69999999999999</v>
      </c>
      <c r="I107" s="83">
        <v>25208.1</v>
      </c>
      <c r="J107" s="83">
        <v>12720.7</v>
      </c>
      <c r="K107" s="83">
        <v>1935</v>
      </c>
      <c r="L107" s="83">
        <v>10785.7</v>
      </c>
      <c r="M107" s="83">
        <v>12487.4</v>
      </c>
      <c r="N107" s="83">
        <v>7375.9</v>
      </c>
      <c r="O107" s="83">
        <v>1208.4000000000001</v>
      </c>
      <c r="P107" s="83">
        <v>2415.6</v>
      </c>
      <c r="Q107" s="83">
        <v>1021.8</v>
      </c>
      <c r="R107" s="83">
        <v>839.2</v>
      </c>
      <c r="S107" s="83">
        <v>182.5</v>
      </c>
      <c r="T107" s="83">
        <v>465.8</v>
      </c>
    </row>
    <row r="108" spans="1:20" ht="15" x14ac:dyDescent="0.15">
      <c r="A108" s="87" t="s">
        <v>459</v>
      </c>
      <c r="B108" s="83">
        <v>46998.9</v>
      </c>
      <c r="C108" s="96">
        <f>(B108/(Crédito!B108+CV!B108))*100</f>
        <v>2.752324685404854</v>
      </c>
      <c r="D108" s="83">
        <v>21343.9</v>
      </c>
      <c r="E108" s="83">
        <v>1518</v>
      </c>
      <c r="F108" s="83">
        <v>8984.2999999999993</v>
      </c>
      <c r="G108" s="83">
        <v>10674.5</v>
      </c>
      <c r="H108" s="83">
        <v>167.2</v>
      </c>
      <c r="I108" s="83">
        <v>25655</v>
      </c>
      <c r="J108" s="83">
        <v>12789.2</v>
      </c>
      <c r="K108" s="83">
        <v>2008.4</v>
      </c>
      <c r="L108" s="83">
        <v>10780.8</v>
      </c>
      <c r="M108" s="83">
        <v>12865.8</v>
      </c>
      <c r="N108" s="83">
        <v>7618.4</v>
      </c>
      <c r="O108" s="83">
        <v>1250.4000000000001</v>
      </c>
      <c r="P108" s="83">
        <v>2484.3000000000002</v>
      </c>
      <c r="Q108" s="83">
        <v>1032.2</v>
      </c>
      <c r="R108" s="83">
        <v>842.9</v>
      </c>
      <c r="S108" s="83">
        <v>189.3</v>
      </c>
      <c r="T108" s="83">
        <v>480.4</v>
      </c>
    </row>
    <row r="109" spans="1:20" ht="15" x14ac:dyDescent="0.15">
      <c r="A109" s="88">
        <v>40664</v>
      </c>
      <c r="B109" s="83">
        <v>50080.7</v>
      </c>
      <c r="C109" s="96">
        <f>(B109/(Crédito!B109+CV!B109))*100</f>
        <v>2.9037612575708081</v>
      </c>
      <c r="D109" s="83">
        <v>22390.9</v>
      </c>
      <c r="E109" s="83">
        <v>1430.9</v>
      </c>
      <c r="F109" s="83">
        <v>9864.9</v>
      </c>
      <c r="G109" s="83">
        <v>10933.4</v>
      </c>
      <c r="H109" s="83">
        <v>161.69999999999999</v>
      </c>
      <c r="I109" s="83">
        <v>27689.8</v>
      </c>
      <c r="J109" s="83">
        <v>13596.6</v>
      </c>
      <c r="K109" s="83">
        <v>2168.9</v>
      </c>
      <c r="L109" s="83">
        <v>11427.7</v>
      </c>
      <c r="M109" s="83">
        <v>14093.2</v>
      </c>
      <c r="N109" s="83">
        <v>7739.7</v>
      </c>
      <c r="O109" s="83">
        <v>1593.6</v>
      </c>
      <c r="P109" s="83">
        <v>3124.4</v>
      </c>
      <c r="Q109" s="83">
        <v>1127.0999999999999</v>
      </c>
      <c r="R109" s="83">
        <v>917.3</v>
      </c>
      <c r="S109" s="83">
        <v>209.8</v>
      </c>
      <c r="T109" s="83">
        <v>508.4</v>
      </c>
    </row>
    <row r="110" spans="1:20" ht="15" x14ac:dyDescent="0.15">
      <c r="A110" s="89">
        <v>40695</v>
      </c>
      <c r="B110" s="83">
        <v>51358.400000000001</v>
      </c>
      <c r="C110" s="96">
        <f>(B110/(Crédito!B110+CV!B110))*100</f>
        <v>2.9552624010666899</v>
      </c>
      <c r="D110" s="83">
        <v>23433.9</v>
      </c>
      <c r="E110" s="83">
        <v>1419.9</v>
      </c>
      <c r="F110" s="83">
        <v>9982</v>
      </c>
      <c r="G110" s="83">
        <v>11721.6</v>
      </c>
      <c r="H110" s="83">
        <v>310.39999999999998</v>
      </c>
      <c r="I110" s="83">
        <v>27924.5</v>
      </c>
      <c r="J110" s="83">
        <v>13751</v>
      </c>
      <c r="K110" s="83">
        <v>2152.8000000000002</v>
      </c>
      <c r="L110" s="83">
        <v>11598.2</v>
      </c>
      <c r="M110" s="83">
        <v>14173.6</v>
      </c>
      <c r="N110" s="83">
        <v>7839.9</v>
      </c>
      <c r="O110" s="83">
        <v>1648.1</v>
      </c>
      <c r="P110" s="83">
        <v>3222.9</v>
      </c>
      <c r="Q110" s="83">
        <v>1043.7</v>
      </c>
      <c r="R110" s="83">
        <v>872.6</v>
      </c>
      <c r="S110" s="83">
        <v>171.1</v>
      </c>
      <c r="T110" s="83">
        <v>419</v>
      </c>
    </row>
    <row r="111" spans="1:20" ht="15" x14ac:dyDescent="0.15">
      <c r="A111" s="90">
        <v>40725</v>
      </c>
      <c r="B111" s="83">
        <v>53119.8</v>
      </c>
      <c r="C111" s="96">
        <f>(B111/(Crédito!B111+CV!B111))*100</f>
        <v>3.013512181113672</v>
      </c>
      <c r="D111" s="83">
        <v>24185.9</v>
      </c>
      <c r="E111" s="83">
        <v>1413.1</v>
      </c>
      <c r="F111" s="83">
        <v>10474.1</v>
      </c>
      <c r="G111" s="83">
        <v>11999.6</v>
      </c>
      <c r="H111" s="83">
        <v>299.10000000000002</v>
      </c>
      <c r="I111" s="83">
        <v>28933.9</v>
      </c>
      <c r="J111" s="83">
        <v>14314.9</v>
      </c>
      <c r="K111" s="83">
        <v>2235.1999999999998</v>
      </c>
      <c r="L111" s="83">
        <v>12079.7</v>
      </c>
      <c r="M111" s="83">
        <v>14619</v>
      </c>
      <c r="N111" s="83">
        <v>7814.1</v>
      </c>
      <c r="O111" s="83">
        <v>1674.5</v>
      </c>
      <c r="P111" s="83">
        <v>3418.8</v>
      </c>
      <c r="Q111" s="83">
        <v>1016.6</v>
      </c>
      <c r="R111" s="83">
        <v>916.8</v>
      </c>
      <c r="S111" s="83">
        <v>99.7</v>
      </c>
      <c r="T111" s="83">
        <v>695</v>
      </c>
    </row>
    <row r="112" spans="1:20" ht="15" x14ac:dyDescent="0.15">
      <c r="A112" s="91" t="s">
        <v>460</v>
      </c>
      <c r="B112" s="83">
        <v>54058.2</v>
      </c>
      <c r="C112" s="96">
        <f>(B112/(Crédito!B112+CV!B112))*100</f>
        <v>3.0312889227429602</v>
      </c>
      <c r="D112" s="83">
        <v>24193.9</v>
      </c>
      <c r="E112" s="83">
        <v>1598.1</v>
      </c>
      <c r="F112" s="83">
        <v>11181.3</v>
      </c>
      <c r="G112" s="83">
        <v>11414.5</v>
      </c>
      <c r="H112" s="83">
        <v>0</v>
      </c>
      <c r="I112" s="83">
        <v>29864.3</v>
      </c>
      <c r="J112" s="83">
        <v>14666.1</v>
      </c>
      <c r="K112" s="83">
        <v>2259.1999999999998</v>
      </c>
      <c r="L112" s="83">
        <v>12406.9</v>
      </c>
      <c r="M112" s="83">
        <v>15198.2</v>
      </c>
      <c r="N112" s="83">
        <v>7765.7</v>
      </c>
      <c r="O112" s="83">
        <v>1868.5</v>
      </c>
      <c r="P112" s="83">
        <v>3660.7</v>
      </c>
      <c r="Q112" s="83">
        <v>1107.3</v>
      </c>
      <c r="R112" s="83">
        <v>993.5</v>
      </c>
      <c r="S112" s="83">
        <v>113.8</v>
      </c>
      <c r="T112" s="83">
        <v>796</v>
      </c>
    </row>
    <row r="113" spans="1:20" ht="15" x14ac:dyDescent="0.15">
      <c r="A113" s="92">
        <v>40787</v>
      </c>
      <c r="B113" s="83">
        <v>54138.3</v>
      </c>
      <c r="C113" s="96">
        <f>(B113/(Crédito!B113+CV!B113))*100</f>
        <v>2.9591486916697622</v>
      </c>
      <c r="D113" s="83">
        <v>23544</v>
      </c>
      <c r="E113" s="83">
        <v>1700.5</v>
      </c>
      <c r="F113" s="83">
        <v>11033.9</v>
      </c>
      <c r="G113" s="83">
        <v>10329.700000000001</v>
      </c>
      <c r="H113" s="83">
        <v>479.9</v>
      </c>
      <c r="I113" s="83">
        <v>30594.3</v>
      </c>
      <c r="J113" s="83">
        <v>14871.6</v>
      </c>
      <c r="K113" s="83">
        <v>2156.6</v>
      </c>
      <c r="L113" s="83">
        <v>12715</v>
      </c>
      <c r="M113" s="83">
        <v>15722.7</v>
      </c>
      <c r="N113" s="83">
        <v>7913.8</v>
      </c>
      <c r="O113" s="83">
        <v>1961.6</v>
      </c>
      <c r="P113" s="83">
        <v>3801.2</v>
      </c>
      <c r="Q113" s="83">
        <v>1200.5</v>
      </c>
      <c r="R113" s="83">
        <v>1092.7</v>
      </c>
      <c r="S113" s="83">
        <v>107.8</v>
      </c>
      <c r="T113" s="83">
        <v>845.7</v>
      </c>
    </row>
    <row r="114" spans="1:20" ht="15" x14ac:dyDescent="0.15">
      <c r="A114" s="93">
        <v>40817</v>
      </c>
      <c r="B114" s="83">
        <v>57056.4</v>
      </c>
      <c r="C114" s="96">
        <f>(B114/(Crédito!B114+CV!B114))*100</f>
        <v>3.1097205446027796</v>
      </c>
      <c r="D114" s="83">
        <v>25102.5</v>
      </c>
      <c r="E114" s="83">
        <v>1647.6</v>
      </c>
      <c r="F114" s="83">
        <v>11408.1</v>
      </c>
      <c r="G114" s="83">
        <v>12046.7</v>
      </c>
      <c r="H114" s="83">
        <v>0</v>
      </c>
      <c r="I114" s="83">
        <v>31953.9</v>
      </c>
      <c r="J114" s="83">
        <v>15337.3</v>
      </c>
      <c r="K114" s="83">
        <v>2176.1</v>
      </c>
      <c r="L114" s="83">
        <v>13161.2</v>
      </c>
      <c r="M114" s="83">
        <v>16616.599999999999</v>
      </c>
      <c r="N114" s="83">
        <v>8079.3</v>
      </c>
      <c r="O114" s="83">
        <v>2150.4</v>
      </c>
      <c r="P114" s="83">
        <v>4133.2</v>
      </c>
      <c r="Q114" s="83">
        <v>1261.5999999999999</v>
      </c>
      <c r="R114" s="83">
        <v>1135.3</v>
      </c>
      <c r="S114" s="83">
        <v>126.2</v>
      </c>
      <c r="T114" s="83">
        <v>992.1</v>
      </c>
    </row>
    <row r="115" spans="1:20" ht="15" x14ac:dyDescent="0.15">
      <c r="A115" s="94">
        <v>40848</v>
      </c>
      <c r="B115" s="83">
        <v>58314.5</v>
      </c>
      <c r="C115" s="96">
        <f>(B115/(Crédito!B115+CV!B115))*100</f>
        <v>3.1083873554526189</v>
      </c>
      <c r="D115" s="83">
        <v>25757.1</v>
      </c>
      <c r="E115" s="83">
        <v>1764.5</v>
      </c>
      <c r="F115" s="83">
        <v>12898.8</v>
      </c>
      <c r="G115" s="83">
        <v>11093.9</v>
      </c>
      <c r="H115" s="83">
        <v>0</v>
      </c>
      <c r="I115" s="83">
        <v>32557.4</v>
      </c>
      <c r="J115" s="83">
        <v>15722.1</v>
      </c>
      <c r="K115" s="83">
        <v>2188.6</v>
      </c>
      <c r="L115" s="83">
        <v>13533.5</v>
      </c>
      <c r="M115" s="83">
        <v>16835.3</v>
      </c>
      <c r="N115" s="83">
        <v>8092.1</v>
      </c>
      <c r="O115" s="83">
        <v>2123</v>
      </c>
      <c r="P115" s="83">
        <v>4260.1000000000004</v>
      </c>
      <c r="Q115" s="83">
        <v>1220.7</v>
      </c>
      <c r="R115" s="83">
        <v>1078</v>
      </c>
      <c r="S115" s="83">
        <v>142.69999999999999</v>
      </c>
      <c r="T115" s="83">
        <v>1139.3</v>
      </c>
    </row>
    <row r="116" spans="1:20" ht="15" x14ac:dyDescent="0.15">
      <c r="A116" s="82" t="s">
        <v>461</v>
      </c>
      <c r="B116" s="83">
        <v>54580.6</v>
      </c>
      <c r="C116" s="96">
        <f>(B116/(Crédito!B116+CV!B116))*100</f>
        <v>2.8538954905339078</v>
      </c>
      <c r="D116" s="83">
        <v>25072.799999999999</v>
      </c>
      <c r="E116" s="83">
        <v>1625.8</v>
      </c>
      <c r="F116" s="83">
        <v>12990.7</v>
      </c>
      <c r="G116" s="83">
        <v>10456.4</v>
      </c>
      <c r="H116" s="83">
        <v>0</v>
      </c>
      <c r="I116" s="83">
        <v>29507.8</v>
      </c>
      <c r="J116" s="83">
        <v>13581</v>
      </c>
      <c r="K116" s="83">
        <v>1699.3</v>
      </c>
      <c r="L116" s="83">
        <v>11881.7</v>
      </c>
      <c r="M116" s="83">
        <v>15926.8</v>
      </c>
      <c r="N116" s="83">
        <v>7613.4</v>
      </c>
      <c r="O116" s="83">
        <v>2136.3000000000002</v>
      </c>
      <c r="P116" s="83">
        <v>3904.9</v>
      </c>
      <c r="Q116" s="83">
        <v>1134.3</v>
      </c>
      <c r="R116" s="83">
        <v>1008.2</v>
      </c>
      <c r="S116" s="83">
        <v>126.1</v>
      </c>
      <c r="T116" s="83">
        <v>1138</v>
      </c>
    </row>
    <row r="117" spans="1:20" ht="15" x14ac:dyDescent="0.15">
      <c r="A117" s="84" t="s">
        <v>462</v>
      </c>
      <c r="B117" s="83">
        <v>53897.5</v>
      </c>
      <c r="C117" s="96">
        <f>(B117/(Crédito!B117+CV!B117))*100</f>
        <v>2.8349740301177628</v>
      </c>
      <c r="D117" s="83">
        <v>23838.1</v>
      </c>
      <c r="E117" s="83">
        <v>1792.4</v>
      </c>
      <c r="F117" s="83">
        <v>12278.1</v>
      </c>
      <c r="G117" s="83">
        <v>9767.5</v>
      </c>
      <c r="H117" s="83">
        <v>0</v>
      </c>
      <c r="I117" s="83">
        <v>30059.4</v>
      </c>
      <c r="J117" s="83">
        <v>14032.6</v>
      </c>
      <c r="K117" s="83">
        <v>1862.2</v>
      </c>
      <c r="L117" s="83">
        <v>12170.4</v>
      </c>
      <c r="M117" s="83">
        <v>16026.8</v>
      </c>
      <c r="N117" s="83">
        <v>7268.2</v>
      </c>
      <c r="O117" s="83">
        <v>2073.6999999999998</v>
      </c>
      <c r="P117" s="83">
        <v>4266.1000000000004</v>
      </c>
      <c r="Q117" s="83">
        <v>1168.0999999999999</v>
      </c>
      <c r="R117" s="83">
        <v>1031.7</v>
      </c>
      <c r="S117" s="83">
        <v>136.4</v>
      </c>
      <c r="T117" s="83">
        <v>1250.7</v>
      </c>
    </row>
    <row r="118" spans="1:20" ht="15" x14ac:dyDescent="0.15">
      <c r="A118" s="85">
        <v>40940</v>
      </c>
      <c r="B118" s="83">
        <v>54342.6</v>
      </c>
      <c r="C118" s="96">
        <f>(B118/(Crédito!B118+CV!B118))*100</f>
        <v>2.8531535236072716</v>
      </c>
      <c r="D118" s="83">
        <v>24515.200000000001</v>
      </c>
      <c r="E118" s="83">
        <v>1804.9</v>
      </c>
      <c r="F118" s="83">
        <v>13254.3</v>
      </c>
      <c r="G118" s="83">
        <v>9456</v>
      </c>
      <c r="H118" s="83">
        <v>0</v>
      </c>
      <c r="I118" s="83">
        <v>29827.4</v>
      </c>
      <c r="J118" s="83">
        <v>14031.4</v>
      </c>
      <c r="K118" s="83">
        <v>1968.6</v>
      </c>
      <c r="L118" s="83">
        <v>12062.8</v>
      </c>
      <c r="M118" s="83">
        <v>15795.9</v>
      </c>
      <c r="N118" s="83">
        <v>7185.5</v>
      </c>
      <c r="O118" s="83">
        <v>1961.6</v>
      </c>
      <c r="P118" s="83">
        <v>4236.6000000000004</v>
      </c>
      <c r="Q118" s="83">
        <v>1076.5999999999999</v>
      </c>
      <c r="R118" s="83">
        <v>933.1</v>
      </c>
      <c r="S118" s="83">
        <v>143.5</v>
      </c>
      <c r="T118" s="83">
        <v>1335.7</v>
      </c>
    </row>
    <row r="119" spans="1:20" ht="15" x14ac:dyDescent="0.15">
      <c r="A119" s="86">
        <v>40969</v>
      </c>
      <c r="B119" s="83">
        <v>55875.1</v>
      </c>
      <c r="C119" s="96">
        <f>(B119/(Crédito!B119+CV!B119))*100</f>
        <v>2.8940858664805065</v>
      </c>
      <c r="D119" s="83">
        <v>25483.7</v>
      </c>
      <c r="E119" s="83">
        <v>1860.8</v>
      </c>
      <c r="F119" s="83">
        <v>13043.3</v>
      </c>
      <c r="G119" s="83">
        <v>10579.6</v>
      </c>
      <c r="H119" s="83">
        <v>0</v>
      </c>
      <c r="I119" s="83">
        <v>30391.4</v>
      </c>
      <c r="J119" s="83">
        <v>14116.5</v>
      </c>
      <c r="K119" s="83">
        <v>2083.1999999999998</v>
      </c>
      <c r="L119" s="83">
        <v>12033.3</v>
      </c>
      <c r="M119" s="83">
        <v>16274.9</v>
      </c>
      <c r="N119" s="83">
        <v>7405</v>
      </c>
      <c r="O119" s="83">
        <v>2213.1999999999998</v>
      </c>
      <c r="P119" s="83">
        <v>4401.1000000000004</v>
      </c>
      <c r="Q119" s="83">
        <v>1068.5</v>
      </c>
      <c r="R119" s="83">
        <v>954.4</v>
      </c>
      <c r="S119" s="83">
        <v>114.1</v>
      </c>
      <c r="T119" s="83">
        <v>1187.2</v>
      </c>
    </row>
    <row r="120" spans="1:20" ht="15" x14ac:dyDescent="0.15">
      <c r="A120" s="87" t="s">
        <v>463</v>
      </c>
      <c r="B120" s="83">
        <v>56864</v>
      </c>
      <c r="C120" s="96">
        <f>(B120/(Crédito!B120+CV!B120))*100</f>
        <v>2.9481773732260139</v>
      </c>
      <c r="D120" s="83">
        <v>26387.7</v>
      </c>
      <c r="E120" s="83">
        <v>1885.4</v>
      </c>
      <c r="F120" s="83">
        <v>13655.9</v>
      </c>
      <c r="G120" s="83">
        <v>10846.4</v>
      </c>
      <c r="H120" s="83">
        <v>0</v>
      </c>
      <c r="I120" s="83">
        <v>30476.3</v>
      </c>
      <c r="J120" s="83">
        <v>14152.6</v>
      </c>
      <c r="K120" s="83">
        <v>2067.8000000000002</v>
      </c>
      <c r="L120" s="83">
        <v>12084.8</v>
      </c>
      <c r="M120" s="83">
        <v>16323.7</v>
      </c>
      <c r="N120" s="83">
        <v>7003.1</v>
      </c>
      <c r="O120" s="83">
        <v>2495</v>
      </c>
      <c r="P120" s="83">
        <v>4419.7</v>
      </c>
      <c r="Q120" s="83">
        <v>1106.5999999999999</v>
      </c>
      <c r="R120" s="83">
        <v>981.8</v>
      </c>
      <c r="S120" s="83">
        <v>124.8</v>
      </c>
      <c r="T120" s="83">
        <v>1299.2</v>
      </c>
    </row>
    <row r="121" spans="1:20" ht="15" x14ac:dyDescent="0.15">
      <c r="A121" s="88">
        <v>41030</v>
      </c>
      <c r="B121" s="83">
        <v>58688.3</v>
      </c>
      <c r="C121" s="96">
        <f>(B121/(Crédito!B121+CV!B121))*100</f>
        <v>2.9647981027167361</v>
      </c>
      <c r="D121" s="83">
        <v>27317.7</v>
      </c>
      <c r="E121" s="83">
        <v>1912.3</v>
      </c>
      <c r="F121" s="83">
        <v>14048.5</v>
      </c>
      <c r="G121" s="83">
        <v>11356.9</v>
      </c>
      <c r="H121" s="83">
        <v>0</v>
      </c>
      <c r="I121" s="83">
        <v>31370.6</v>
      </c>
      <c r="J121" s="83">
        <v>13650.2</v>
      </c>
      <c r="K121" s="83">
        <v>2284.8000000000002</v>
      </c>
      <c r="L121" s="83">
        <v>11365.4</v>
      </c>
      <c r="M121" s="83">
        <v>17720.3</v>
      </c>
      <c r="N121" s="83">
        <v>7109.3</v>
      </c>
      <c r="O121" s="83">
        <v>2929.9</v>
      </c>
      <c r="P121" s="83">
        <v>5020.6000000000004</v>
      </c>
      <c r="Q121" s="83">
        <v>1236.5999999999999</v>
      </c>
      <c r="R121" s="83">
        <v>1101.2</v>
      </c>
      <c r="S121" s="83">
        <v>135.4</v>
      </c>
      <c r="T121" s="83">
        <v>1424</v>
      </c>
    </row>
    <row r="122" spans="1:20" ht="15" x14ac:dyDescent="0.15">
      <c r="A122" s="89">
        <v>41061</v>
      </c>
      <c r="B122" s="83">
        <v>57128.2</v>
      </c>
      <c r="C122" s="96">
        <f>(B122/(Crédito!B122+CV!B122))*100</f>
        <v>2.8717937684485131</v>
      </c>
      <c r="D122" s="83">
        <v>26144.799999999999</v>
      </c>
      <c r="E122" s="83">
        <v>2031.4</v>
      </c>
      <c r="F122" s="83">
        <v>13176.8</v>
      </c>
      <c r="G122" s="83">
        <v>10936.5</v>
      </c>
      <c r="H122" s="83">
        <v>0.1</v>
      </c>
      <c r="I122" s="83">
        <v>30983.4</v>
      </c>
      <c r="J122" s="83">
        <v>13769.7</v>
      </c>
      <c r="K122" s="83">
        <v>2381.5</v>
      </c>
      <c r="L122" s="83">
        <v>11388.2</v>
      </c>
      <c r="M122" s="83">
        <v>17213.7</v>
      </c>
      <c r="N122" s="83">
        <v>7212.5</v>
      </c>
      <c r="O122" s="83">
        <v>2794.8</v>
      </c>
      <c r="P122" s="83">
        <v>4891.1000000000004</v>
      </c>
      <c r="Q122" s="83">
        <v>1091.2</v>
      </c>
      <c r="R122" s="83">
        <v>992.9</v>
      </c>
      <c r="S122" s="83">
        <v>98.3</v>
      </c>
      <c r="T122" s="83">
        <v>1224.0999999999999</v>
      </c>
    </row>
    <row r="123" spans="1:20" ht="15" x14ac:dyDescent="0.15">
      <c r="A123" s="90">
        <v>41091</v>
      </c>
      <c r="B123" s="83">
        <v>57760.2</v>
      </c>
      <c r="C123" s="96">
        <f>(B123/(Crédito!B123+CV!B123))*100</f>
        <v>2.8848982045516602</v>
      </c>
      <c r="D123" s="83">
        <v>25420.7</v>
      </c>
      <c r="E123" s="83">
        <v>1997</v>
      </c>
      <c r="F123" s="83">
        <v>12368.7</v>
      </c>
      <c r="G123" s="83">
        <v>11055</v>
      </c>
      <c r="H123" s="83">
        <v>0</v>
      </c>
      <c r="I123" s="83">
        <v>32339.5</v>
      </c>
      <c r="J123" s="83">
        <v>14131.3</v>
      </c>
      <c r="K123" s="83">
        <v>2519.9</v>
      </c>
      <c r="L123" s="83">
        <v>11611.4</v>
      </c>
      <c r="M123" s="83">
        <v>18208.2</v>
      </c>
      <c r="N123" s="83">
        <v>7163.2</v>
      </c>
      <c r="O123" s="83">
        <v>3175.9</v>
      </c>
      <c r="P123" s="83">
        <v>5331.7</v>
      </c>
      <c r="Q123" s="83">
        <v>1182.7</v>
      </c>
      <c r="R123" s="83">
        <v>1074</v>
      </c>
      <c r="S123" s="83">
        <v>108.7</v>
      </c>
      <c r="T123" s="83">
        <v>1354.7</v>
      </c>
    </row>
    <row r="124" spans="1:20" ht="15" x14ac:dyDescent="0.15">
      <c r="A124" s="91" t="s">
        <v>464</v>
      </c>
      <c r="B124" s="83">
        <v>59863.199999999997</v>
      </c>
      <c r="C124" s="96">
        <f>(B124/(Crédito!B124+CV!B124))*100</f>
        <v>2.9714904062126939</v>
      </c>
      <c r="D124" s="83">
        <v>26899.5</v>
      </c>
      <c r="E124" s="83">
        <v>1916.5</v>
      </c>
      <c r="F124" s="83">
        <v>14172.4</v>
      </c>
      <c r="G124" s="83">
        <v>10810.5</v>
      </c>
      <c r="H124" s="83">
        <v>0</v>
      </c>
      <c r="I124" s="83">
        <v>32963.699999999997</v>
      </c>
      <c r="J124" s="83">
        <v>14479.7</v>
      </c>
      <c r="K124" s="83">
        <v>2662.1</v>
      </c>
      <c r="L124" s="83">
        <v>11817.6</v>
      </c>
      <c r="M124" s="83">
        <v>18484</v>
      </c>
      <c r="N124" s="83">
        <v>7016.3</v>
      </c>
      <c r="O124" s="83">
        <v>3297.7</v>
      </c>
      <c r="P124" s="83">
        <v>5536.6</v>
      </c>
      <c r="Q124" s="83">
        <v>1183.5999999999999</v>
      </c>
      <c r="R124" s="83">
        <v>1065.0999999999999</v>
      </c>
      <c r="S124" s="83">
        <v>118.5</v>
      </c>
      <c r="T124" s="83">
        <v>1449.9</v>
      </c>
    </row>
    <row r="125" spans="1:20" ht="15" x14ac:dyDescent="0.15">
      <c r="A125" s="92">
        <v>41153</v>
      </c>
      <c r="B125" s="83">
        <v>59138.7</v>
      </c>
      <c r="C125" s="96">
        <f>(B125/(Crédito!B125+CV!B125))*100</f>
        <v>2.9037530532058402</v>
      </c>
      <c r="D125" s="83">
        <v>25896.799999999999</v>
      </c>
      <c r="E125" s="83">
        <v>2101.6999999999998</v>
      </c>
      <c r="F125" s="83">
        <v>13411.8</v>
      </c>
      <c r="G125" s="83">
        <v>10383.299999999999</v>
      </c>
      <c r="H125" s="83">
        <v>0</v>
      </c>
      <c r="I125" s="83">
        <v>33241.9</v>
      </c>
      <c r="J125" s="83">
        <v>14928.6</v>
      </c>
      <c r="K125" s="83">
        <v>2813.8</v>
      </c>
      <c r="L125" s="83">
        <v>12114.7</v>
      </c>
      <c r="M125" s="83">
        <v>18313.3</v>
      </c>
      <c r="N125" s="83">
        <v>7243.9</v>
      </c>
      <c r="O125" s="83">
        <v>3191.4</v>
      </c>
      <c r="P125" s="83">
        <v>5416.9</v>
      </c>
      <c r="Q125" s="83">
        <v>1143.7</v>
      </c>
      <c r="R125" s="83">
        <v>1051</v>
      </c>
      <c r="S125" s="83">
        <v>92.6</v>
      </c>
      <c r="T125" s="83">
        <v>1317.4</v>
      </c>
    </row>
    <row r="126" spans="1:20" ht="15" x14ac:dyDescent="0.15">
      <c r="A126" s="93">
        <v>41183</v>
      </c>
      <c r="B126" s="83">
        <v>57972.6</v>
      </c>
      <c r="C126" s="96">
        <f>(B126/(Crédito!B126+CV!B126))*100</f>
        <v>2.8315522266812567</v>
      </c>
      <c r="D126" s="83">
        <v>24767.200000000001</v>
      </c>
      <c r="E126" s="83">
        <v>2049.5</v>
      </c>
      <c r="F126" s="83">
        <v>12456.8</v>
      </c>
      <c r="G126" s="83">
        <v>10260.799999999999</v>
      </c>
      <c r="H126" s="83">
        <v>0</v>
      </c>
      <c r="I126" s="83">
        <v>33205.4</v>
      </c>
      <c r="J126" s="83">
        <v>13436.1</v>
      </c>
      <c r="K126" s="83">
        <v>2510.5</v>
      </c>
      <c r="L126" s="83">
        <v>10925.5</v>
      </c>
      <c r="M126" s="83">
        <v>19769.400000000001</v>
      </c>
      <c r="N126" s="83">
        <v>7547.8</v>
      </c>
      <c r="O126" s="83">
        <v>3661.1</v>
      </c>
      <c r="P126" s="83">
        <v>5887.1</v>
      </c>
      <c r="Q126" s="83">
        <v>1243.7</v>
      </c>
      <c r="R126" s="83">
        <v>1150</v>
      </c>
      <c r="S126" s="83">
        <v>93.7</v>
      </c>
      <c r="T126" s="83">
        <v>1429.6</v>
      </c>
    </row>
    <row r="127" spans="1:20" ht="15" x14ac:dyDescent="0.15">
      <c r="A127" s="94">
        <v>41214</v>
      </c>
      <c r="B127" s="83">
        <v>59284.7</v>
      </c>
      <c r="C127" s="96">
        <f>(B127/(Crédito!B127+CV!B127))*100</f>
        <v>2.8499483656063118</v>
      </c>
      <c r="D127" s="83">
        <v>25539.5</v>
      </c>
      <c r="E127" s="83">
        <v>2059.9</v>
      </c>
      <c r="F127" s="83">
        <v>12972.7</v>
      </c>
      <c r="G127" s="83">
        <v>10507</v>
      </c>
      <c r="H127" s="83">
        <v>0</v>
      </c>
      <c r="I127" s="83">
        <v>33745.199999999997</v>
      </c>
      <c r="J127" s="83">
        <v>13636.3</v>
      </c>
      <c r="K127" s="83">
        <v>2517</v>
      </c>
      <c r="L127" s="83">
        <v>11119.3</v>
      </c>
      <c r="M127" s="83">
        <v>20108.900000000001</v>
      </c>
      <c r="N127" s="83">
        <v>7878</v>
      </c>
      <c r="O127" s="83">
        <v>3662.5</v>
      </c>
      <c r="P127" s="83">
        <v>5872</v>
      </c>
      <c r="Q127" s="83">
        <v>1226.8</v>
      </c>
      <c r="R127" s="83">
        <v>1132.3</v>
      </c>
      <c r="S127" s="83">
        <v>94.4</v>
      </c>
      <c r="T127" s="83">
        <v>1469.6</v>
      </c>
    </row>
    <row r="128" spans="1:20" ht="15" x14ac:dyDescent="0.15">
      <c r="A128" s="82" t="s">
        <v>465</v>
      </c>
      <c r="B128" s="83">
        <v>60800.5</v>
      </c>
      <c r="C128" s="96">
        <f>(B128/(Crédito!B128+CV!B128))*100</f>
        <v>2.8942589751160988</v>
      </c>
      <c r="D128" s="83">
        <v>25475.4</v>
      </c>
      <c r="E128" s="83">
        <v>2294.4</v>
      </c>
      <c r="F128" s="83">
        <v>13942.2</v>
      </c>
      <c r="G128" s="83">
        <v>9238.9</v>
      </c>
      <c r="H128" s="83">
        <v>-0.1</v>
      </c>
      <c r="I128" s="83">
        <v>35325.1</v>
      </c>
      <c r="J128" s="83">
        <v>14059.5</v>
      </c>
      <c r="K128" s="83">
        <v>2892</v>
      </c>
      <c r="L128" s="83">
        <v>11167.6</v>
      </c>
      <c r="M128" s="83">
        <v>21265.599999999999</v>
      </c>
      <c r="N128" s="83">
        <v>7701</v>
      </c>
      <c r="O128" s="83">
        <v>4170.2</v>
      </c>
      <c r="P128" s="83">
        <v>6529.5</v>
      </c>
      <c r="Q128" s="83">
        <v>1306.3</v>
      </c>
      <c r="R128" s="83">
        <v>1214.0999999999999</v>
      </c>
      <c r="S128" s="83">
        <v>92.2</v>
      </c>
      <c r="T128" s="83">
        <v>1558.5</v>
      </c>
    </row>
    <row r="129" spans="1:20" ht="15" x14ac:dyDescent="0.15">
      <c r="A129" s="84" t="s">
        <v>466</v>
      </c>
      <c r="B129" s="83">
        <v>62599.9</v>
      </c>
      <c r="C129" s="96">
        <f>(B129/(Crédito!B129+CV!B129))*100</f>
        <v>2.9770438639580088</v>
      </c>
      <c r="D129" s="83">
        <v>26640.9</v>
      </c>
      <c r="E129" s="83">
        <v>2208.1</v>
      </c>
      <c r="F129" s="83">
        <v>14322.6</v>
      </c>
      <c r="G129" s="83">
        <v>10110.200000000001</v>
      </c>
      <c r="H129" s="83">
        <v>-0.1</v>
      </c>
      <c r="I129" s="83">
        <v>35959</v>
      </c>
      <c r="J129" s="83">
        <v>14115</v>
      </c>
      <c r="K129" s="83">
        <v>2438.5</v>
      </c>
      <c r="L129" s="83">
        <v>11676.4</v>
      </c>
      <c r="M129" s="83">
        <v>21844</v>
      </c>
      <c r="N129" s="83">
        <v>7523.7</v>
      </c>
      <c r="O129" s="83">
        <v>4255.2</v>
      </c>
      <c r="P129" s="83">
        <v>7120.7</v>
      </c>
      <c r="Q129" s="83">
        <v>1292.5</v>
      </c>
      <c r="R129" s="83">
        <v>1200.7</v>
      </c>
      <c r="S129" s="83">
        <v>91.8</v>
      </c>
      <c r="T129" s="83">
        <v>1651.9</v>
      </c>
    </row>
    <row r="130" spans="1:20" ht="15" x14ac:dyDescent="0.15">
      <c r="A130" s="85">
        <v>41306</v>
      </c>
      <c r="B130" s="83">
        <v>63046.9</v>
      </c>
      <c r="C130" s="96">
        <f>(B130/(Crédito!B130+CV!B130))*100</f>
        <v>2.9835655896624713</v>
      </c>
      <c r="D130" s="83">
        <v>26555.200000000001</v>
      </c>
      <c r="E130" s="83">
        <v>1976.7</v>
      </c>
      <c r="F130" s="83">
        <v>14264.8</v>
      </c>
      <c r="G130" s="83">
        <v>10313.700000000001</v>
      </c>
      <c r="H130" s="83">
        <v>0</v>
      </c>
      <c r="I130" s="83">
        <v>36491.699999999997</v>
      </c>
      <c r="J130" s="83">
        <v>14430.8</v>
      </c>
      <c r="K130" s="83">
        <v>2432.8000000000002</v>
      </c>
      <c r="L130" s="83">
        <v>11998</v>
      </c>
      <c r="M130" s="83">
        <v>22060.9</v>
      </c>
      <c r="N130" s="83">
        <v>7749.6</v>
      </c>
      <c r="O130" s="83">
        <v>3994.7</v>
      </c>
      <c r="P130" s="83">
        <v>7346.7</v>
      </c>
      <c r="Q130" s="83">
        <v>1230.5</v>
      </c>
      <c r="R130" s="83">
        <v>1139.2</v>
      </c>
      <c r="S130" s="83">
        <v>91.3</v>
      </c>
      <c r="T130" s="83">
        <v>1739.4</v>
      </c>
    </row>
    <row r="131" spans="1:20" ht="15" x14ac:dyDescent="0.15">
      <c r="A131" s="86">
        <v>41334</v>
      </c>
      <c r="B131" s="83">
        <v>64496.7</v>
      </c>
      <c r="C131" s="96">
        <f>(B131/(Crédito!B131+CV!B131))*100</f>
        <v>3.0440569793556125</v>
      </c>
      <c r="D131" s="83">
        <v>26610.2</v>
      </c>
      <c r="E131" s="83">
        <v>2123.1</v>
      </c>
      <c r="F131" s="83">
        <v>14151.4</v>
      </c>
      <c r="G131" s="83">
        <v>10335.799999999999</v>
      </c>
      <c r="H131" s="83">
        <v>-0.1</v>
      </c>
      <c r="I131" s="83">
        <v>37886.5</v>
      </c>
      <c r="J131" s="83">
        <v>14734.2</v>
      </c>
      <c r="K131" s="83">
        <v>2515.9</v>
      </c>
      <c r="L131" s="83">
        <v>12218.3</v>
      </c>
      <c r="M131" s="83">
        <v>23152.3</v>
      </c>
      <c r="N131" s="83">
        <v>8194.2000000000007</v>
      </c>
      <c r="O131" s="83">
        <v>3875.6</v>
      </c>
      <c r="P131" s="83">
        <v>7947.2</v>
      </c>
      <c r="Q131" s="83">
        <v>1267.5999999999999</v>
      </c>
      <c r="R131" s="83">
        <v>1171</v>
      </c>
      <c r="S131" s="83">
        <v>96.6</v>
      </c>
      <c r="T131" s="83">
        <v>1867.7</v>
      </c>
    </row>
    <row r="132" spans="1:20" ht="15" x14ac:dyDescent="0.15">
      <c r="A132" s="87" t="s">
        <v>467</v>
      </c>
      <c r="B132" s="83">
        <v>68021.2</v>
      </c>
      <c r="C132" s="96">
        <f>(B132/(Crédito!B132+CV!B132))*100</f>
        <v>3.1830437822241229</v>
      </c>
      <c r="D132" s="83">
        <v>29549.4</v>
      </c>
      <c r="E132" s="83">
        <v>2079.9</v>
      </c>
      <c r="F132" s="83">
        <v>17248</v>
      </c>
      <c r="G132" s="83">
        <v>10221.6</v>
      </c>
      <c r="H132" s="83">
        <v>-0.1</v>
      </c>
      <c r="I132" s="83">
        <v>38471.800000000003</v>
      </c>
      <c r="J132" s="83">
        <v>14953.3</v>
      </c>
      <c r="K132" s="83">
        <v>2565.3000000000002</v>
      </c>
      <c r="L132" s="83">
        <v>12388</v>
      </c>
      <c r="M132" s="83">
        <v>23518.5</v>
      </c>
      <c r="N132" s="83">
        <v>8410.2999999999993</v>
      </c>
      <c r="O132" s="83">
        <v>3794.8</v>
      </c>
      <c r="P132" s="83">
        <v>8059.9</v>
      </c>
      <c r="Q132" s="83">
        <v>1298.0999999999999</v>
      </c>
      <c r="R132" s="83">
        <v>1195.8</v>
      </c>
      <c r="S132" s="83">
        <v>102.3</v>
      </c>
      <c r="T132" s="83">
        <v>1955.3</v>
      </c>
    </row>
    <row r="133" spans="1:20" ht="15" x14ac:dyDescent="0.15">
      <c r="A133" s="88">
        <v>41395</v>
      </c>
      <c r="B133" s="83">
        <v>77528.600000000006</v>
      </c>
      <c r="C133" s="96">
        <f>(B133/(Crédito!B133+CV!B133))*100</f>
        <v>3.580069518235296</v>
      </c>
      <c r="D133" s="83">
        <v>36792.6</v>
      </c>
      <c r="E133" s="83">
        <v>1901.4</v>
      </c>
      <c r="F133" s="83">
        <v>24700.5</v>
      </c>
      <c r="G133" s="83">
        <v>10190.700000000001</v>
      </c>
      <c r="H133" s="83">
        <v>0.1</v>
      </c>
      <c r="I133" s="83">
        <v>40736</v>
      </c>
      <c r="J133" s="83">
        <v>15853.3</v>
      </c>
      <c r="K133" s="83">
        <v>2839.2</v>
      </c>
      <c r="L133" s="83">
        <v>13014.1</v>
      </c>
      <c r="M133" s="83">
        <v>24882.7</v>
      </c>
      <c r="N133" s="83">
        <v>8556.9</v>
      </c>
      <c r="O133" s="83">
        <v>4156.3</v>
      </c>
      <c r="P133" s="83">
        <v>8662.2999999999993</v>
      </c>
      <c r="Q133" s="83">
        <v>1441.7</v>
      </c>
      <c r="R133" s="83">
        <v>1331.5</v>
      </c>
      <c r="S133" s="83">
        <v>110.2</v>
      </c>
      <c r="T133" s="83">
        <v>2065.5</v>
      </c>
    </row>
    <row r="134" spans="1:20" ht="15" x14ac:dyDescent="0.15">
      <c r="A134" s="89">
        <v>41426</v>
      </c>
      <c r="B134" s="83">
        <v>76316.600000000006</v>
      </c>
      <c r="C134" s="96">
        <f>(B134/(Crédito!B134+CV!B134))*100</f>
        <v>3.5090060224067745</v>
      </c>
      <c r="D134" s="83">
        <v>36614.699999999997</v>
      </c>
      <c r="E134" s="83">
        <v>1925.7</v>
      </c>
      <c r="F134" s="83">
        <v>23864.6</v>
      </c>
      <c r="G134" s="83">
        <v>10824.4</v>
      </c>
      <c r="H134" s="83">
        <v>-0.1</v>
      </c>
      <c r="I134" s="83">
        <v>39701.9</v>
      </c>
      <c r="J134" s="83">
        <v>16117.7</v>
      </c>
      <c r="K134" s="83">
        <v>2859.9</v>
      </c>
      <c r="L134" s="83">
        <v>13257.8</v>
      </c>
      <c r="M134" s="83">
        <v>23584.2</v>
      </c>
      <c r="N134" s="83">
        <v>7858</v>
      </c>
      <c r="O134" s="83">
        <v>3945.4</v>
      </c>
      <c r="P134" s="83">
        <v>8213</v>
      </c>
      <c r="Q134" s="83">
        <v>1401.5</v>
      </c>
      <c r="R134" s="83">
        <v>1280.5999999999999</v>
      </c>
      <c r="S134" s="83">
        <v>120.9</v>
      </c>
      <c r="T134" s="83">
        <v>2166.4</v>
      </c>
    </row>
    <row r="135" spans="1:20" ht="15" x14ac:dyDescent="0.15">
      <c r="A135" s="90">
        <v>41456</v>
      </c>
      <c r="B135" s="83">
        <v>83463.399999999994</v>
      </c>
      <c r="C135" s="96">
        <f>(B135/(Crédito!B135+CV!B135))*100</f>
        <v>3.79813338404586</v>
      </c>
      <c r="D135" s="83">
        <v>42388.3</v>
      </c>
      <c r="E135" s="83">
        <v>2087.6</v>
      </c>
      <c r="F135" s="83">
        <v>28410.1</v>
      </c>
      <c r="G135" s="83">
        <v>11890.5</v>
      </c>
      <c r="H135" s="83">
        <v>0.1</v>
      </c>
      <c r="I135" s="83">
        <v>41075.1</v>
      </c>
      <c r="J135" s="83">
        <v>16440.900000000001</v>
      </c>
      <c r="K135" s="83">
        <v>2822.5</v>
      </c>
      <c r="L135" s="83">
        <v>13618.4</v>
      </c>
      <c r="M135" s="83">
        <v>24634.2</v>
      </c>
      <c r="N135" s="83">
        <v>7869.6</v>
      </c>
      <c r="O135" s="83">
        <v>4250.1000000000004</v>
      </c>
      <c r="P135" s="83">
        <v>8756.9</v>
      </c>
      <c r="Q135" s="83">
        <v>1529.4</v>
      </c>
      <c r="R135" s="83">
        <v>1399.4</v>
      </c>
      <c r="S135" s="83">
        <v>130</v>
      </c>
      <c r="T135" s="83">
        <v>2228.1999999999998</v>
      </c>
    </row>
    <row r="136" spans="1:20" ht="15" x14ac:dyDescent="0.15">
      <c r="A136" s="91" t="s">
        <v>468</v>
      </c>
      <c r="B136" s="83">
        <v>85618.2</v>
      </c>
      <c r="C136" s="96">
        <f>(B136/(Crédito!B136+CV!B136))*100</f>
        <v>3.8390995171834028</v>
      </c>
      <c r="D136" s="83">
        <v>44787.9</v>
      </c>
      <c r="E136" s="83">
        <v>2134.8000000000002</v>
      </c>
      <c r="F136" s="83">
        <v>30697.5</v>
      </c>
      <c r="G136" s="83">
        <v>11955.7</v>
      </c>
      <c r="H136" s="83">
        <v>-0.1</v>
      </c>
      <c r="I136" s="83">
        <v>40830.300000000003</v>
      </c>
      <c r="J136" s="83">
        <v>16586.5</v>
      </c>
      <c r="K136" s="83">
        <v>2735.5</v>
      </c>
      <c r="L136" s="83">
        <v>13851</v>
      </c>
      <c r="M136" s="83">
        <v>24243.9</v>
      </c>
      <c r="N136" s="83">
        <v>8021.4</v>
      </c>
      <c r="O136" s="83">
        <v>4040.8</v>
      </c>
      <c r="P136" s="83">
        <v>8512.7999999999993</v>
      </c>
      <c r="Q136" s="83">
        <v>1438.4</v>
      </c>
      <c r="R136" s="83">
        <v>1300.2</v>
      </c>
      <c r="S136" s="83">
        <v>138.19999999999999</v>
      </c>
      <c r="T136" s="83">
        <v>2230.4</v>
      </c>
    </row>
    <row r="137" spans="1:20" ht="15" x14ac:dyDescent="0.15">
      <c r="A137" s="92">
        <v>41518</v>
      </c>
      <c r="B137" s="83">
        <v>88858.8</v>
      </c>
      <c r="C137" s="96">
        <f>(B137/(Crédito!B137+CV!B137))*100</f>
        <v>3.968349418108235</v>
      </c>
      <c r="D137" s="83">
        <v>46446.400000000001</v>
      </c>
      <c r="E137" s="83">
        <v>2037.4</v>
      </c>
      <c r="F137" s="83">
        <v>33428.6</v>
      </c>
      <c r="G137" s="83">
        <v>10980.4</v>
      </c>
      <c r="H137" s="83">
        <v>0.1</v>
      </c>
      <c r="I137" s="83">
        <v>42412.4</v>
      </c>
      <c r="J137" s="83">
        <v>17090.599999999999</v>
      </c>
      <c r="K137" s="83">
        <v>2876.1</v>
      </c>
      <c r="L137" s="83">
        <v>14214.5</v>
      </c>
      <c r="M137" s="83">
        <v>25321.8</v>
      </c>
      <c r="N137" s="83">
        <v>8270</v>
      </c>
      <c r="O137" s="83">
        <v>4483.3</v>
      </c>
      <c r="P137" s="83">
        <v>8685.4</v>
      </c>
      <c r="Q137" s="83">
        <v>1589</v>
      </c>
      <c r="R137" s="83">
        <v>1439.7</v>
      </c>
      <c r="S137" s="83">
        <v>149.30000000000001</v>
      </c>
      <c r="T137" s="83">
        <v>2294.1</v>
      </c>
    </row>
    <row r="138" spans="1:20" ht="15" x14ac:dyDescent="0.15">
      <c r="A138" s="93">
        <v>41548</v>
      </c>
      <c r="B138" s="83">
        <v>90842.4</v>
      </c>
      <c r="C138" s="96">
        <f>(B138/(Crédito!B138+CV!B138))*100</f>
        <v>4.0169832006188217</v>
      </c>
      <c r="D138" s="83">
        <v>46871.8</v>
      </c>
      <c r="E138" s="83">
        <v>2142.1999999999998</v>
      </c>
      <c r="F138" s="83">
        <v>33281.1</v>
      </c>
      <c r="G138" s="83">
        <v>11448.5</v>
      </c>
      <c r="H138" s="83">
        <v>0</v>
      </c>
      <c r="I138" s="83">
        <v>43970.6</v>
      </c>
      <c r="J138" s="83">
        <v>17866.599999999999</v>
      </c>
      <c r="K138" s="83">
        <v>3289.5</v>
      </c>
      <c r="L138" s="83">
        <v>14577.1</v>
      </c>
      <c r="M138" s="83">
        <v>26104</v>
      </c>
      <c r="N138" s="83">
        <v>8460.7999999999993</v>
      </c>
      <c r="O138" s="83">
        <v>4622.3</v>
      </c>
      <c r="P138" s="83">
        <v>9058.7000000000007</v>
      </c>
      <c r="Q138" s="83">
        <v>1614.3</v>
      </c>
      <c r="R138" s="83">
        <v>1454</v>
      </c>
      <c r="S138" s="83">
        <v>160.30000000000001</v>
      </c>
      <c r="T138" s="83">
        <v>2347.9</v>
      </c>
    </row>
    <row r="139" spans="1:20" ht="15" x14ac:dyDescent="0.15">
      <c r="A139" s="94">
        <v>41579</v>
      </c>
      <c r="B139" s="83">
        <v>90763.9</v>
      </c>
      <c r="C139" s="96">
        <f>(B139/(Crédito!B139+CV!B139))*100</f>
        <v>3.937035983465853</v>
      </c>
      <c r="D139" s="83">
        <v>46856.7</v>
      </c>
      <c r="E139" s="83">
        <v>2418.1999999999998</v>
      </c>
      <c r="F139" s="83">
        <v>32578.3</v>
      </c>
      <c r="G139" s="83">
        <v>11860.2</v>
      </c>
      <c r="H139" s="83">
        <v>0.1</v>
      </c>
      <c r="I139" s="83">
        <v>43907.199999999997</v>
      </c>
      <c r="J139" s="83">
        <v>18122</v>
      </c>
      <c r="K139" s="83">
        <v>3460.6</v>
      </c>
      <c r="L139" s="83">
        <v>14661.4</v>
      </c>
      <c r="M139" s="83">
        <v>25785.200000000001</v>
      </c>
      <c r="N139" s="83">
        <v>8329.5</v>
      </c>
      <c r="O139" s="83">
        <v>5103.6000000000004</v>
      </c>
      <c r="P139" s="83">
        <v>8726.2000000000007</v>
      </c>
      <c r="Q139" s="83">
        <v>1494.3</v>
      </c>
      <c r="R139" s="83">
        <v>1324.5</v>
      </c>
      <c r="S139" s="83">
        <v>169.8</v>
      </c>
      <c r="T139" s="83">
        <v>2131.5</v>
      </c>
    </row>
    <row r="140" spans="1:20" ht="15" x14ac:dyDescent="0.15">
      <c r="A140" s="82" t="s">
        <v>469</v>
      </c>
      <c r="B140" s="83">
        <v>89551.9</v>
      </c>
      <c r="C140" s="96">
        <f>(B140/(Crédito!B140+CV!B140))*100</f>
        <v>3.8581584080132876</v>
      </c>
      <c r="D140" s="83">
        <v>46547.199999999997</v>
      </c>
      <c r="E140" s="83">
        <v>1936.4</v>
      </c>
      <c r="F140" s="83">
        <v>32916</v>
      </c>
      <c r="G140" s="83">
        <v>11694.7</v>
      </c>
      <c r="H140" s="83">
        <v>0.1</v>
      </c>
      <c r="I140" s="83">
        <v>43004.7</v>
      </c>
      <c r="J140" s="83">
        <v>17482.099999999999</v>
      </c>
      <c r="K140" s="83">
        <v>3370</v>
      </c>
      <c r="L140" s="83">
        <v>14112</v>
      </c>
      <c r="M140" s="83">
        <v>25522.7</v>
      </c>
      <c r="N140" s="83">
        <v>7317.8</v>
      </c>
      <c r="O140" s="83">
        <v>5532.3</v>
      </c>
      <c r="P140" s="83">
        <v>8820</v>
      </c>
      <c r="Q140" s="83">
        <v>1596</v>
      </c>
      <c r="R140" s="83">
        <v>1416.8</v>
      </c>
      <c r="S140" s="83">
        <v>179.2</v>
      </c>
      <c r="T140" s="83">
        <v>2256.6</v>
      </c>
    </row>
    <row r="141" spans="1:20" ht="15" x14ac:dyDescent="0.15">
      <c r="A141" s="84" t="s">
        <v>470</v>
      </c>
      <c r="B141" s="83">
        <v>91514.5</v>
      </c>
      <c r="C141" s="96">
        <f>(B141/(Crédito!B141+CV!B141))*100</f>
        <v>3.9568235831173562</v>
      </c>
      <c r="D141" s="83">
        <v>47961.2</v>
      </c>
      <c r="E141" s="83">
        <v>2737</v>
      </c>
      <c r="F141" s="83">
        <v>34016</v>
      </c>
      <c r="G141" s="83">
        <v>11208.1</v>
      </c>
      <c r="H141" s="83">
        <v>0</v>
      </c>
      <c r="I141" s="83">
        <v>43553.3</v>
      </c>
      <c r="J141" s="83">
        <v>17703.099999999999</v>
      </c>
      <c r="K141" s="83">
        <v>3431.9</v>
      </c>
      <c r="L141" s="83">
        <v>14271.2</v>
      </c>
      <c r="M141" s="83">
        <v>25850.2</v>
      </c>
      <c r="N141" s="83">
        <v>7174.2</v>
      </c>
      <c r="O141" s="83">
        <v>5725.7</v>
      </c>
      <c r="P141" s="83">
        <v>9121.7000000000007</v>
      </c>
      <c r="Q141" s="83">
        <v>1547.9</v>
      </c>
      <c r="R141" s="83">
        <v>1364.3</v>
      </c>
      <c r="S141" s="83">
        <v>183.6</v>
      </c>
      <c r="T141" s="83">
        <v>2280.8000000000002</v>
      </c>
    </row>
    <row r="142" spans="1:20" ht="15" x14ac:dyDescent="0.15">
      <c r="A142" s="85">
        <v>41671</v>
      </c>
      <c r="B142" s="83">
        <v>89939.7</v>
      </c>
      <c r="C142" s="96">
        <f>(B142/(Crédito!B142+CV!B142))*100</f>
        <v>3.8875737918559077</v>
      </c>
      <c r="D142" s="83">
        <v>47463.4</v>
      </c>
      <c r="E142" s="83">
        <v>2250.6</v>
      </c>
      <c r="F142" s="83">
        <v>33598.400000000001</v>
      </c>
      <c r="G142" s="83">
        <v>11614.4</v>
      </c>
      <c r="H142" s="83">
        <v>0</v>
      </c>
      <c r="I142" s="83">
        <v>42476.3</v>
      </c>
      <c r="J142" s="83">
        <v>17462.3</v>
      </c>
      <c r="K142" s="83">
        <v>3005.5</v>
      </c>
      <c r="L142" s="83">
        <v>14456.8</v>
      </c>
      <c r="M142" s="83">
        <v>25014</v>
      </c>
      <c r="N142" s="83">
        <v>7456.6</v>
      </c>
      <c r="O142" s="83">
        <v>4905.3</v>
      </c>
      <c r="P142" s="83">
        <v>8999.9</v>
      </c>
      <c r="Q142" s="83">
        <v>1427.4</v>
      </c>
      <c r="R142" s="83">
        <v>1250.3</v>
      </c>
      <c r="S142" s="83">
        <v>177.1</v>
      </c>
      <c r="T142" s="83">
        <v>2224.6999999999998</v>
      </c>
    </row>
    <row r="143" spans="1:20" ht="15" x14ac:dyDescent="0.15">
      <c r="A143" s="86">
        <v>41699</v>
      </c>
      <c r="B143" s="83">
        <v>91022.2</v>
      </c>
      <c r="C143" s="96">
        <f>(B143/(Crédito!B143+CV!B143))*100</f>
        <v>3.9208307687231394</v>
      </c>
      <c r="D143" s="83">
        <v>47511.6</v>
      </c>
      <c r="E143" s="83">
        <v>2028</v>
      </c>
      <c r="F143" s="83">
        <v>32939.1</v>
      </c>
      <c r="G143" s="83">
        <v>12544.6</v>
      </c>
      <c r="H143" s="83">
        <v>0</v>
      </c>
      <c r="I143" s="83">
        <v>43510.6</v>
      </c>
      <c r="J143" s="83">
        <v>17564.599999999999</v>
      </c>
      <c r="K143" s="83">
        <v>2919.7</v>
      </c>
      <c r="L143" s="83">
        <v>14644.8</v>
      </c>
      <c r="M143" s="83">
        <v>25946</v>
      </c>
      <c r="N143" s="83">
        <v>7984.1</v>
      </c>
      <c r="O143" s="83">
        <v>4934.1000000000004</v>
      </c>
      <c r="P143" s="83">
        <v>9651.4</v>
      </c>
      <c r="Q143" s="83">
        <v>1401</v>
      </c>
      <c r="R143" s="83">
        <v>1222.9000000000001</v>
      </c>
      <c r="S143" s="83">
        <v>178.1</v>
      </c>
      <c r="T143" s="83">
        <v>1975.4</v>
      </c>
    </row>
    <row r="144" spans="1:20" ht="15" x14ac:dyDescent="0.15">
      <c r="A144" s="87" t="s">
        <v>471</v>
      </c>
      <c r="B144" s="83">
        <v>90835.4</v>
      </c>
      <c r="C144" s="96">
        <f>(B144/(Crédito!B144+CV!B144))*100</f>
        <v>3.8899204675677943</v>
      </c>
      <c r="D144" s="83">
        <v>46829.8</v>
      </c>
      <c r="E144" s="83">
        <v>2290.3000000000002</v>
      </c>
      <c r="F144" s="83">
        <v>32679.5</v>
      </c>
      <c r="G144" s="83">
        <v>11860</v>
      </c>
      <c r="H144" s="83">
        <v>0</v>
      </c>
      <c r="I144" s="83">
        <v>44005.599999999999</v>
      </c>
      <c r="J144" s="83">
        <v>17364.400000000001</v>
      </c>
      <c r="K144" s="83">
        <v>2881.8</v>
      </c>
      <c r="L144" s="83">
        <v>14482.6</v>
      </c>
      <c r="M144" s="83">
        <v>26641.200000000001</v>
      </c>
      <c r="N144" s="83">
        <v>8437.6</v>
      </c>
      <c r="O144" s="83">
        <v>4876.8</v>
      </c>
      <c r="P144" s="83">
        <v>9977.7999999999993</v>
      </c>
      <c r="Q144" s="83">
        <v>1427.1</v>
      </c>
      <c r="R144" s="83">
        <v>1248.8</v>
      </c>
      <c r="S144" s="83">
        <v>178.3</v>
      </c>
      <c r="T144" s="83">
        <v>1921.9</v>
      </c>
    </row>
    <row r="145" spans="1:20" ht="15" x14ac:dyDescent="0.15">
      <c r="A145" s="88">
        <v>41760</v>
      </c>
      <c r="B145" s="83">
        <v>91380.2</v>
      </c>
      <c r="C145" s="96">
        <f>(B145/(Crédito!B145+CV!B145))*100</f>
        <v>3.8457711928547766</v>
      </c>
      <c r="D145" s="83">
        <v>46712.3</v>
      </c>
      <c r="E145" s="83">
        <v>2360.3000000000002</v>
      </c>
      <c r="F145" s="83">
        <v>32227.4</v>
      </c>
      <c r="G145" s="83">
        <v>12124.5</v>
      </c>
      <c r="H145" s="83">
        <v>0</v>
      </c>
      <c r="I145" s="83">
        <v>44667.9</v>
      </c>
      <c r="J145" s="83">
        <v>17912.599999999999</v>
      </c>
      <c r="K145" s="83">
        <v>3077.4</v>
      </c>
      <c r="L145" s="83">
        <v>14835.2</v>
      </c>
      <c r="M145" s="83">
        <v>26755.3</v>
      </c>
      <c r="N145" s="83">
        <v>8629.1</v>
      </c>
      <c r="O145" s="83">
        <v>4820.5</v>
      </c>
      <c r="P145" s="83">
        <v>10042.9</v>
      </c>
      <c r="Q145" s="83">
        <v>1455.9</v>
      </c>
      <c r="R145" s="83">
        <v>1282.9000000000001</v>
      </c>
      <c r="S145" s="83">
        <v>173</v>
      </c>
      <c r="T145" s="83">
        <v>1806.9</v>
      </c>
    </row>
    <row r="146" spans="1:20" ht="15" x14ac:dyDescent="0.15">
      <c r="A146" s="89">
        <v>41791</v>
      </c>
      <c r="B146" s="83">
        <v>91238.399999999994</v>
      </c>
      <c r="C146" s="96">
        <f>(B146/(Crédito!B146+CV!B146))*100</f>
        <v>3.838012988309377</v>
      </c>
      <c r="D146" s="83">
        <v>46389</v>
      </c>
      <c r="E146" s="83">
        <v>2741.2</v>
      </c>
      <c r="F146" s="83">
        <v>29512.5</v>
      </c>
      <c r="G146" s="83">
        <v>14135.3</v>
      </c>
      <c r="H146" s="83">
        <v>-0.1</v>
      </c>
      <c r="I146" s="83">
        <v>44849.4</v>
      </c>
      <c r="J146" s="83">
        <v>17954.2</v>
      </c>
      <c r="K146" s="83">
        <v>2954.6</v>
      </c>
      <c r="L146" s="83">
        <v>14999.6</v>
      </c>
      <c r="M146" s="83">
        <v>26895.200000000001</v>
      </c>
      <c r="N146" s="83">
        <v>8548.6</v>
      </c>
      <c r="O146" s="83">
        <v>4986.3</v>
      </c>
      <c r="P146" s="83">
        <v>10106.799999999999</v>
      </c>
      <c r="Q146" s="83">
        <v>1507.3</v>
      </c>
      <c r="R146" s="83">
        <v>1334.8</v>
      </c>
      <c r="S146" s="83">
        <v>172.5</v>
      </c>
      <c r="T146" s="83">
        <v>1746.2</v>
      </c>
    </row>
    <row r="147" spans="1:20" ht="15" x14ac:dyDescent="0.15">
      <c r="A147" s="90">
        <v>41821</v>
      </c>
      <c r="B147" s="83">
        <v>92433.1</v>
      </c>
      <c r="C147" s="96">
        <f>(B147/(Crédito!B147+CV!B147))*100</f>
        <v>3.8726569964515454</v>
      </c>
      <c r="D147" s="83">
        <v>47462.5</v>
      </c>
      <c r="E147" s="83">
        <v>3616.7</v>
      </c>
      <c r="F147" s="83">
        <v>29050.9</v>
      </c>
      <c r="G147" s="83">
        <v>14794.8</v>
      </c>
      <c r="H147" s="83">
        <v>0</v>
      </c>
      <c r="I147" s="83">
        <v>44970.6</v>
      </c>
      <c r="J147" s="83">
        <v>18085.099999999999</v>
      </c>
      <c r="K147" s="83">
        <v>2972</v>
      </c>
      <c r="L147" s="83">
        <v>15113.1</v>
      </c>
      <c r="M147" s="83">
        <v>26885.5</v>
      </c>
      <c r="N147" s="83">
        <v>8539</v>
      </c>
      <c r="O147" s="83">
        <v>5021.7</v>
      </c>
      <c r="P147" s="83">
        <v>10079</v>
      </c>
      <c r="Q147" s="83">
        <v>1542.9</v>
      </c>
      <c r="R147" s="83">
        <v>1368.1</v>
      </c>
      <c r="S147" s="83">
        <v>174.8</v>
      </c>
      <c r="T147" s="83">
        <v>1702.9</v>
      </c>
    </row>
    <row r="148" spans="1:20" ht="15" x14ac:dyDescent="0.15">
      <c r="A148" s="91" t="s">
        <v>472</v>
      </c>
      <c r="B148" s="83">
        <v>93264.8</v>
      </c>
      <c r="C148" s="96">
        <f>(B148/(Crédito!B148+CV!B148))*100</f>
        <v>3.8776218022388274</v>
      </c>
      <c r="D148" s="83">
        <v>48439.5</v>
      </c>
      <c r="E148" s="83">
        <v>3713</v>
      </c>
      <c r="F148" s="83">
        <v>30514.9</v>
      </c>
      <c r="G148" s="83">
        <v>14211.7</v>
      </c>
      <c r="H148" s="83">
        <v>0</v>
      </c>
      <c r="I148" s="83">
        <v>44825.3</v>
      </c>
      <c r="J148" s="83">
        <v>18104.7</v>
      </c>
      <c r="K148" s="83">
        <v>2813.3</v>
      </c>
      <c r="L148" s="83">
        <v>15291.4</v>
      </c>
      <c r="M148" s="83">
        <v>26720.6</v>
      </c>
      <c r="N148" s="83">
        <v>8920.7000000000007</v>
      </c>
      <c r="O148" s="83">
        <v>4817</v>
      </c>
      <c r="P148" s="83">
        <v>9800.7999999999993</v>
      </c>
      <c r="Q148" s="83">
        <v>1535.1</v>
      </c>
      <c r="R148" s="83">
        <v>1349.2</v>
      </c>
      <c r="S148" s="83">
        <v>185.9</v>
      </c>
      <c r="T148" s="83">
        <v>1647</v>
      </c>
    </row>
    <row r="149" spans="1:20" ht="15" x14ac:dyDescent="0.15">
      <c r="A149" s="92">
        <v>41883</v>
      </c>
      <c r="B149" s="83">
        <v>95312.2</v>
      </c>
      <c r="C149" s="96">
        <f>(B149/(Crédito!B149+CV!B149))*100</f>
        <v>3.9484678632956056</v>
      </c>
      <c r="D149" s="83">
        <v>49636</v>
      </c>
      <c r="E149" s="83">
        <v>3028.9</v>
      </c>
      <c r="F149" s="83">
        <v>30184.1</v>
      </c>
      <c r="G149" s="83">
        <v>16423</v>
      </c>
      <c r="H149" s="83">
        <v>0</v>
      </c>
      <c r="I149" s="83">
        <v>45676.2</v>
      </c>
      <c r="J149" s="83">
        <v>18096.099999999999</v>
      </c>
      <c r="K149" s="83">
        <v>2788.7</v>
      </c>
      <c r="L149" s="83">
        <v>15307.4</v>
      </c>
      <c r="M149" s="83">
        <v>27580.1</v>
      </c>
      <c r="N149" s="83">
        <v>9291</v>
      </c>
      <c r="O149" s="83">
        <v>5021.2</v>
      </c>
      <c r="P149" s="83">
        <v>9977</v>
      </c>
      <c r="Q149" s="83">
        <v>1586.2</v>
      </c>
      <c r="R149" s="83">
        <v>1375.9</v>
      </c>
      <c r="S149" s="83">
        <v>210.3</v>
      </c>
      <c r="T149" s="83">
        <v>1704.7</v>
      </c>
    </row>
    <row r="150" spans="1:20" ht="15" x14ac:dyDescent="0.15">
      <c r="A150" s="93">
        <v>41913</v>
      </c>
      <c r="B150" s="83">
        <v>95367.5</v>
      </c>
      <c r="C150" s="96">
        <f>(B150/(Crédito!B150+CV!B150))*100</f>
        <v>3.9153715638039399</v>
      </c>
      <c r="D150" s="83">
        <v>49330.3</v>
      </c>
      <c r="E150" s="83">
        <v>3177.8</v>
      </c>
      <c r="F150" s="83">
        <v>30874.9</v>
      </c>
      <c r="G150" s="83">
        <v>15277.7</v>
      </c>
      <c r="H150" s="83">
        <v>-0.1</v>
      </c>
      <c r="I150" s="83">
        <v>46037.2</v>
      </c>
      <c r="J150" s="83">
        <v>18218.2</v>
      </c>
      <c r="K150" s="83">
        <v>2847.1</v>
      </c>
      <c r="L150" s="83">
        <v>15371</v>
      </c>
      <c r="M150" s="83">
        <v>27819.1</v>
      </c>
      <c r="N150" s="83">
        <v>9674</v>
      </c>
      <c r="O150" s="83">
        <v>4995.8999999999996</v>
      </c>
      <c r="P150" s="83">
        <v>9852.2000000000007</v>
      </c>
      <c r="Q150" s="83">
        <v>1577.4</v>
      </c>
      <c r="R150" s="83">
        <v>1335.5</v>
      </c>
      <c r="S150" s="83">
        <v>241.9</v>
      </c>
      <c r="T150" s="83">
        <v>1719.6</v>
      </c>
    </row>
    <row r="151" spans="1:20" ht="15" x14ac:dyDescent="0.15">
      <c r="A151" s="94">
        <v>41944</v>
      </c>
      <c r="B151" s="83">
        <v>95858.7</v>
      </c>
      <c r="C151" s="96">
        <f>(B151/(Crédito!B151+CV!B151))*100</f>
        <v>3.8804257272557248</v>
      </c>
      <c r="D151" s="83">
        <v>49654.3</v>
      </c>
      <c r="E151" s="83">
        <v>3174.3</v>
      </c>
      <c r="F151" s="83">
        <v>30753.9</v>
      </c>
      <c r="G151" s="83">
        <v>15726</v>
      </c>
      <c r="H151" s="83">
        <v>0.1</v>
      </c>
      <c r="I151" s="83">
        <v>46204.4</v>
      </c>
      <c r="J151" s="83">
        <v>17775.400000000001</v>
      </c>
      <c r="K151" s="83">
        <v>2727.4</v>
      </c>
      <c r="L151" s="83">
        <v>15048</v>
      </c>
      <c r="M151" s="83">
        <v>28429</v>
      </c>
      <c r="N151" s="83">
        <v>9918.1</v>
      </c>
      <c r="O151" s="83">
        <v>5119</v>
      </c>
      <c r="P151" s="83">
        <v>10036.4</v>
      </c>
      <c r="Q151" s="83">
        <v>1592.5</v>
      </c>
      <c r="R151" s="83">
        <v>1325</v>
      </c>
      <c r="S151" s="83">
        <v>267.5</v>
      </c>
      <c r="T151" s="83">
        <v>1763</v>
      </c>
    </row>
    <row r="152" spans="1:20" ht="15" x14ac:dyDescent="0.15">
      <c r="A152" s="82" t="s">
        <v>473</v>
      </c>
      <c r="B152" s="83">
        <v>91608.5</v>
      </c>
      <c r="C152" s="96">
        <f>(B152/(Crédito!B152+CV!B152))*100</f>
        <v>3.6713255044638529</v>
      </c>
      <c r="D152" s="83">
        <v>46383.5</v>
      </c>
      <c r="E152" s="83">
        <v>2947.4</v>
      </c>
      <c r="F152" s="83">
        <v>28635</v>
      </c>
      <c r="G152" s="83">
        <v>14801.1</v>
      </c>
      <c r="H152" s="83">
        <v>0</v>
      </c>
      <c r="I152" s="83">
        <v>45225</v>
      </c>
      <c r="J152" s="83">
        <v>17832.8</v>
      </c>
      <c r="K152" s="83">
        <v>2740.6</v>
      </c>
      <c r="L152" s="83">
        <v>15092.2</v>
      </c>
      <c r="M152" s="83">
        <v>27392.2</v>
      </c>
      <c r="N152" s="83">
        <v>8448.7999999999993</v>
      </c>
      <c r="O152" s="83">
        <v>5228.7</v>
      </c>
      <c r="P152" s="83">
        <v>10287.700000000001</v>
      </c>
      <c r="Q152" s="83">
        <v>1581.6</v>
      </c>
      <c r="R152" s="83">
        <v>1289.7</v>
      </c>
      <c r="S152" s="83">
        <v>291.89999999999998</v>
      </c>
      <c r="T152" s="83">
        <v>1845.5</v>
      </c>
    </row>
    <row r="153" spans="1:20" ht="15" x14ac:dyDescent="0.15">
      <c r="A153" s="84" t="s">
        <v>474</v>
      </c>
      <c r="B153" s="83">
        <v>92572.3</v>
      </c>
      <c r="C153" s="96">
        <f>(B153/(Crédito!B153+CV!B153))*100</f>
        <v>3.6814001332779291</v>
      </c>
      <c r="D153" s="83">
        <v>47442.5</v>
      </c>
      <c r="E153" s="83">
        <v>2712.4</v>
      </c>
      <c r="F153" s="83">
        <v>30073</v>
      </c>
      <c r="G153" s="83">
        <v>14657.2</v>
      </c>
      <c r="H153" s="83">
        <v>-0.1</v>
      </c>
      <c r="I153" s="83">
        <v>45129.8</v>
      </c>
      <c r="J153" s="83">
        <v>18046.400000000001</v>
      </c>
      <c r="K153" s="83">
        <v>2785.8</v>
      </c>
      <c r="L153" s="83">
        <v>15260.7</v>
      </c>
      <c r="M153" s="83">
        <v>27083.4</v>
      </c>
      <c r="N153" s="83">
        <v>8310.6</v>
      </c>
      <c r="O153" s="83">
        <v>5068.3999999999996</v>
      </c>
      <c r="P153" s="83">
        <v>10364.6</v>
      </c>
      <c r="Q153" s="83">
        <v>1512.6</v>
      </c>
      <c r="R153" s="83">
        <v>1216.8</v>
      </c>
      <c r="S153" s="83">
        <v>295.8</v>
      </c>
      <c r="T153" s="83">
        <v>1827.1</v>
      </c>
    </row>
    <row r="154" spans="1:20" ht="15" x14ac:dyDescent="0.15">
      <c r="A154" s="85">
        <v>42036</v>
      </c>
      <c r="B154" s="83">
        <v>93548.5</v>
      </c>
      <c r="C154" s="96">
        <f>(B154/(Crédito!B154+CV!B154))*100</f>
        <v>3.7251771498469464</v>
      </c>
      <c r="D154" s="83">
        <v>48080.7</v>
      </c>
      <c r="E154" s="83">
        <v>2887.8</v>
      </c>
      <c r="F154" s="83">
        <v>29249.4</v>
      </c>
      <c r="G154" s="83">
        <v>15943.5</v>
      </c>
      <c r="H154" s="83">
        <v>0</v>
      </c>
      <c r="I154" s="83">
        <v>45467.8</v>
      </c>
      <c r="J154" s="83">
        <v>18082.7</v>
      </c>
      <c r="K154" s="83">
        <v>3043.4</v>
      </c>
      <c r="L154" s="83">
        <v>15039.3</v>
      </c>
      <c r="M154" s="83">
        <v>27385.1</v>
      </c>
      <c r="N154" s="83">
        <v>8565.2999999999993</v>
      </c>
      <c r="O154" s="83">
        <v>5038.5</v>
      </c>
      <c r="P154" s="83">
        <v>10453.799999999999</v>
      </c>
      <c r="Q154" s="83">
        <v>1512.7</v>
      </c>
      <c r="R154" s="83">
        <v>1190.5</v>
      </c>
      <c r="S154" s="83">
        <v>322.3</v>
      </c>
      <c r="T154" s="83">
        <v>1814.8</v>
      </c>
    </row>
    <row r="155" spans="1:20" ht="15" x14ac:dyDescent="0.15">
      <c r="A155" s="86">
        <v>42064</v>
      </c>
      <c r="B155" s="83">
        <v>91060.2</v>
      </c>
      <c r="C155" s="96">
        <f>(B155/(Crédito!B155+CV!B155))*100</f>
        <v>3.5694160125234249</v>
      </c>
      <c r="D155" s="83">
        <v>46690.5</v>
      </c>
      <c r="E155" s="83">
        <v>2535</v>
      </c>
      <c r="F155" s="83">
        <v>29214.3</v>
      </c>
      <c r="G155" s="83">
        <v>14941.3</v>
      </c>
      <c r="H155" s="83">
        <v>-0.1</v>
      </c>
      <c r="I155" s="83">
        <v>44369.7</v>
      </c>
      <c r="J155" s="83">
        <v>17380.3</v>
      </c>
      <c r="K155" s="83">
        <v>2606.8000000000002</v>
      </c>
      <c r="L155" s="83">
        <v>14773.5</v>
      </c>
      <c r="M155" s="83">
        <v>26989.4</v>
      </c>
      <c r="N155" s="83">
        <v>8461.9</v>
      </c>
      <c r="O155" s="83">
        <v>5073.6000000000004</v>
      </c>
      <c r="P155" s="83">
        <v>10149.1</v>
      </c>
      <c r="Q155" s="83">
        <v>1505.4</v>
      </c>
      <c r="R155" s="83">
        <v>1155.7</v>
      </c>
      <c r="S155" s="83">
        <v>349.7</v>
      </c>
      <c r="T155" s="83">
        <v>1799.4</v>
      </c>
    </row>
    <row r="156" spans="1:20" ht="15" x14ac:dyDescent="0.15">
      <c r="A156" s="87" t="s">
        <v>475</v>
      </c>
      <c r="B156" s="83">
        <v>92503.1</v>
      </c>
      <c r="C156" s="96">
        <f>(B156/(Crédito!B156+CV!B156))*100</f>
        <v>3.5778964731477618</v>
      </c>
      <c r="D156" s="83">
        <v>48221.7</v>
      </c>
      <c r="E156" s="83">
        <v>1157.4000000000001</v>
      </c>
      <c r="F156" s="83">
        <v>30547</v>
      </c>
      <c r="G156" s="83">
        <v>16517.3</v>
      </c>
      <c r="H156" s="83">
        <v>0</v>
      </c>
      <c r="I156" s="83">
        <v>44281.4</v>
      </c>
      <c r="J156" s="83">
        <v>17220.400000000001</v>
      </c>
      <c r="K156" s="83">
        <v>2422.9</v>
      </c>
      <c r="L156" s="83">
        <v>14797.5</v>
      </c>
      <c r="M156" s="83">
        <v>27061</v>
      </c>
      <c r="N156" s="83">
        <v>8669.6</v>
      </c>
      <c r="O156" s="83">
        <v>5127.6000000000004</v>
      </c>
      <c r="P156" s="83">
        <v>9958.5</v>
      </c>
      <c r="Q156" s="83">
        <v>1546.4</v>
      </c>
      <c r="R156" s="83">
        <v>1168</v>
      </c>
      <c r="S156" s="83">
        <v>378.4</v>
      </c>
      <c r="T156" s="83">
        <v>1758.9</v>
      </c>
    </row>
    <row r="157" spans="1:20" ht="15" x14ac:dyDescent="0.15">
      <c r="A157" s="88">
        <v>42125</v>
      </c>
      <c r="B157" s="83">
        <v>94101.5</v>
      </c>
      <c r="C157" s="96">
        <f>(B157/(Crédito!B157+CV!B157))*100</f>
        <v>3.5944015166681123</v>
      </c>
      <c r="D157" s="83">
        <v>49758.8</v>
      </c>
      <c r="E157" s="83">
        <v>1313.1</v>
      </c>
      <c r="F157" s="83">
        <v>31307.3</v>
      </c>
      <c r="G157" s="83">
        <v>17138.400000000001</v>
      </c>
      <c r="H157" s="83">
        <v>0.1</v>
      </c>
      <c r="I157" s="83">
        <v>44342.7</v>
      </c>
      <c r="J157" s="83">
        <v>17389</v>
      </c>
      <c r="K157" s="83">
        <v>2321.3000000000002</v>
      </c>
      <c r="L157" s="83">
        <v>15067.7</v>
      </c>
      <c r="M157" s="83">
        <v>26953.7</v>
      </c>
      <c r="N157" s="83">
        <v>8601.2999999999993</v>
      </c>
      <c r="O157" s="83">
        <v>5404.1</v>
      </c>
      <c r="P157" s="83">
        <v>9699.7000000000007</v>
      </c>
      <c r="Q157" s="83">
        <v>1568.2</v>
      </c>
      <c r="R157" s="83">
        <v>1160.5</v>
      </c>
      <c r="S157" s="83">
        <v>407.7</v>
      </c>
      <c r="T157" s="83">
        <v>1680.4</v>
      </c>
    </row>
    <row r="158" spans="1:20" ht="15" x14ac:dyDescent="0.15">
      <c r="A158" s="89">
        <v>42156</v>
      </c>
      <c r="B158" s="83">
        <v>92918.5</v>
      </c>
      <c r="C158" s="96">
        <f>(B158/(Crédito!B158+CV!B158))*100</f>
        <v>3.5502466395238312</v>
      </c>
      <c r="D158" s="83">
        <v>49037.4</v>
      </c>
      <c r="E158" s="83">
        <v>1380</v>
      </c>
      <c r="F158" s="83">
        <v>30273</v>
      </c>
      <c r="G158" s="83">
        <v>17384.400000000001</v>
      </c>
      <c r="H158" s="83">
        <v>-0.1</v>
      </c>
      <c r="I158" s="83">
        <v>43881.1</v>
      </c>
      <c r="J158" s="83">
        <v>17354</v>
      </c>
      <c r="K158" s="83">
        <v>2310.3000000000002</v>
      </c>
      <c r="L158" s="83">
        <v>15043.7</v>
      </c>
      <c r="M158" s="83">
        <v>26527.1</v>
      </c>
      <c r="N158" s="83">
        <v>8397.6</v>
      </c>
      <c r="O158" s="83">
        <v>5648.5</v>
      </c>
      <c r="P158" s="83">
        <v>9284.2000000000007</v>
      </c>
      <c r="Q158" s="83">
        <v>1620.6</v>
      </c>
      <c r="R158" s="83">
        <v>1186.5999999999999</v>
      </c>
      <c r="S158" s="83">
        <v>433.9</v>
      </c>
      <c r="T158" s="83">
        <v>1576.1</v>
      </c>
    </row>
    <row r="159" spans="1:20" ht="15" x14ac:dyDescent="0.15">
      <c r="A159" s="90">
        <v>42186</v>
      </c>
      <c r="B159" s="83">
        <v>91305.7</v>
      </c>
      <c r="C159" s="96">
        <f>(B159/(Crédito!B159+CV!B159))*100</f>
        <v>3.4608185693277886</v>
      </c>
      <c r="D159" s="83">
        <v>48525.4</v>
      </c>
      <c r="E159" s="83">
        <v>1319.5</v>
      </c>
      <c r="F159" s="83">
        <v>29580.5</v>
      </c>
      <c r="G159" s="83">
        <v>17625.400000000001</v>
      </c>
      <c r="H159" s="83">
        <v>0</v>
      </c>
      <c r="I159" s="83">
        <v>42780.3</v>
      </c>
      <c r="J159" s="83">
        <v>16520.400000000001</v>
      </c>
      <c r="K159" s="83">
        <v>2194.5</v>
      </c>
      <c r="L159" s="83">
        <v>14325.9</v>
      </c>
      <c r="M159" s="83">
        <v>26260</v>
      </c>
      <c r="N159" s="83">
        <v>8547.4</v>
      </c>
      <c r="O159" s="83">
        <v>5230.3999999999996</v>
      </c>
      <c r="P159" s="83">
        <v>9297.6</v>
      </c>
      <c r="Q159" s="83">
        <v>1650.4</v>
      </c>
      <c r="R159" s="83">
        <v>1181</v>
      </c>
      <c r="S159" s="83">
        <v>469.4</v>
      </c>
      <c r="T159" s="83">
        <v>1534.2</v>
      </c>
    </row>
    <row r="160" spans="1:20" ht="15" x14ac:dyDescent="0.15">
      <c r="A160" s="91" t="s">
        <v>476</v>
      </c>
      <c r="B160" s="83">
        <v>91784.4</v>
      </c>
      <c r="C160" s="96">
        <f>(B160/(Crédito!B160+CV!B160))*100</f>
        <v>3.4269019140596004</v>
      </c>
      <c r="D160" s="83">
        <v>49345.8</v>
      </c>
      <c r="E160" s="83">
        <v>1162.4000000000001</v>
      </c>
      <c r="F160" s="83">
        <v>29828.2</v>
      </c>
      <c r="G160" s="83">
        <v>18355.2</v>
      </c>
      <c r="H160" s="83">
        <v>0</v>
      </c>
      <c r="I160" s="83">
        <v>42438.6</v>
      </c>
      <c r="J160" s="83">
        <v>16516.900000000001</v>
      </c>
      <c r="K160" s="83">
        <v>2102.9</v>
      </c>
      <c r="L160" s="83">
        <v>14413.9</v>
      </c>
      <c r="M160" s="83">
        <v>25921.7</v>
      </c>
      <c r="N160" s="83">
        <v>8395.2999999999993</v>
      </c>
      <c r="O160" s="83">
        <v>5334.2</v>
      </c>
      <c r="P160" s="83">
        <v>9002.5</v>
      </c>
      <c r="Q160" s="83">
        <v>1697.4</v>
      </c>
      <c r="R160" s="83">
        <v>1204.9000000000001</v>
      </c>
      <c r="S160" s="83">
        <v>492.5</v>
      </c>
      <c r="T160" s="83">
        <v>1492.4</v>
      </c>
    </row>
    <row r="161" spans="1:20" ht="15" x14ac:dyDescent="0.15">
      <c r="A161" s="92">
        <v>42248</v>
      </c>
      <c r="B161" s="83">
        <v>90854.9</v>
      </c>
      <c r="C161" s="96">
        <f>(B161/(Crédito!B161+CV!B161))*100</f>
        <v>3.3184393299283634</v>
      </c>
      <c r="D161" s="83">
        <v>48615.1</v>
      </c>
      <c r="E161" s="83">
        <v>1205.2</v>
      </c>
      <c r="F161" s="83">
        <v>29712.799999999999</v>
      </c>
      <c r="G161" s="83">
        <v>17697.099999999999</v>
      </c>
      <c r="H161" s="83">
        <v>0</v>
      </c>
      <c r="I161" s="83">
        <v>42239.8</v>
      </c>
      <c r="J161" s="83">
        <v>16663</v>
      </c>
      <c r="K161" s="83">
        <v>2098.1</v>
      </c>
      <c r="L161" s="83">
        <v>14564.9</v>
      </c>
      <c r="M161" s="83">
        <v>25576.7</v>
      </c>
      <c r="N161" s="83">
        <v>8470.6</v>
      </c>
      <c r="O161" s="83">
        <v>5485.6</v>
      </c>
      <c r="P161" s="83">
        <v>8512.7999999999993</v>
      </c>
      <c r="Q161" s="83">
        <v>1712.7</v>
      </c>
      <c r="R161" s="83">
        <v>1219.4000000000001</v>
      </c>
      <c r="S161" s="83">
        <v>493.4</v>
      </c>
      <c r="T161" s="83">
        <v>1395</v>
      </c>
    </row>
    <row r="162" spans="1:20" ht="15" x14ac:dyDescent="0.15">
      <c r="A162" s="93">
        <v>42278</v>
      </c>
      <c r="B162" s="83">
        <v>90740.6</v>
      </c>
      <c r="C162" s="96">
        <f>(B162/(Crédito!B162+CV!B162))*100</f>
        <v>3.2901581194430456</v>
      </c>
      <c r="D162" s="83">
        <v>48697.7</v>
      </c>
      <c r="E162" s="83">
        <v>1146.2</v>
      </c>
      <c r="F162" s="83">
        <v>29668.400000000001</v>
      </c>
      <c r="G162" s="83">
        <v>17883.099999999999</v>
      </c>
      <c r="H162" s="83">
        <v>0</v>
      </c>
      <c r="I162" s="83">
        <v>42042.9</v>
      </c>
      <c r="J162" s="83">
        <v>16891.5</v>
      </c>
      <c r="K162" s="83">
        <v>2043.7</v>
      </c>
      <c r="L162" s="83">
        <v>14847.8</v>
      </c>
      <c r="M162" s="83">
        <v>25151.4</v>
      </c>
      <c r="N162" s="83">
        <v>9005.4</v>
      </c>
      <c r="O162" s="83">
        <v>4993.8999999999996</v>
      </c>
      <c r="P162" s="83">
        <v>8115.9</v>
      </c>
      <c r="Q162" s="83">
        <v>1693.5</v>
      </c>
      <c r="R162" s="83">
        <v>1185.7</v>
      </c>
      <c r="S162" s="83">
        <v>507.8</v>
      </c>
      <c r="T162" s="83">
        <v>1342.6</v>
      </c>
    </row>
    <row r="163" spans="1:20" ht="15" x14ac:dyDescent="0.15">
      <c r="A163" s="94">
        <v>42309</v>
      </c>
      <c r="B163" s="83">
        <v>90229.5</v>
      </c>
      <c r="C163" s="96">
        <f>(B163/(Crédito!B163+CV!B163))*100</f>
        <v>3.2314729083564169</v>
      </c>
      <c r="D163" s="83">
        <v>47697.3</v>
      </c>
      <c r="E163" s="83">
        <v>1187.0999999999999</v>
      </c>
      <c r="F163" s="83">
        <v>29089.8</v>
      </c>
      <c r="G163" s="83">
        <v>17420.400000000001</v>
      </c>
      <c r="H163" s="83">
        <v>0</v>
      </c>
      <c r="I163" s="83">
        <v>42532.2</v>
      </c>
      <c r="J163" s="83">
        <v>17498.400000000001</v>
      </c>
      <c r="K163" s="83">
        <v>2361</v>
      </c>
      <c r="L163" s="83">
        <v>15137.4</v>
      </c>
      <c r="M163" s="83">
        <v>25033.8</v>
      </c>
      <c r="N163" s="83">
        <v>8692.2000000000007</v>
      </c>
      <c r="O163" s="83">
        <v>5378.4</v>
      </c>
      <c r="P163" s="83">
        <v>7991</v>
      </c>
      <c r="Q163" s="83">
        <v>1707.6</v>
      </c>
      <c r="R163" s="83">
        <v>1207.3</v>
      </c>
      <c r="S163" s="83">
        <v>500.3</v>
      </c>
      <c r="T163" s="83">
        <v>1264.7</v>
      </c>
    </row>
    <row r="164" spans="1:20" ht="15" x14ac:dyDescent="0.15">
      <c r="A164" s="82" t="s">
        <v>477</v>
      </c>
      <c r="B164" s="83">
        <v>85733.2</v>
      </c>
      <c r="C164" s="96">
        <f>(B164/(Crédito!B164+CV!B164))*100</f>
        <v>3.0124436369396346</v>
      </c>
      <c r="D164" s="83">
        <v>44911.7</v>
      </c>
      <c r="E164" s="83">
        <v>1194.4000000000001</v>
      </c>
      <c r="F164" s="83">
        <v>26599.4</v>
      </c>
      <c r="G164" s="83">
        <v>17117.8</v>
      </c>
      <c r="H164" s="83">
        <v>0</v>
      </c>
      <c r="I164" s="83">
        <v>40821.5</v>
      </c>
      <c r="J164" s="83">
        <v>17063</v>
      </c>
      <c r="K164" s="83">
        <v>2206</v>
      </c>
      <c r="L164" s="83">
        <v>14857</v>
      </c>
      <c r="M164" s="83">
        <v>23758.5</v>
      </c>
      <c r="N164" s="83">
        <v>7668.9</v>
      </c>
      <c r="O164" s="83">
        <v>5584.7</v>
      </c>
      <c r="P164" s="83">
        <v>7596.5</v>
      </c>
      <c r="Q164" s="83">
        <v>1647.6</v>
      </c>
      <c r="R164" s="83">
        <v>1163.9000000000001</v>
      </c>
      <c r="S164" s="83">
        <v>483.6</v>
      </c>
      <c r="T164" s="83">
        <v>1260.8</v>
      </c>
    </row>
    <row r="165" spans="1:20" ht="15" x14ac:dyDescent="0.15">
      <c r="A165" s="84" t="s">
        <v>478</v>
      </c>
      <c r="B165" s="83">
        <v>86933.8</v>
      </c>
      <c r="C165" s="96">
        <f>(B165/(Crédito!B165+CV!B165))*100</f>
        <v>2.995898317873007</v>
      </c>
      <c r="D165" s="83">
        <v>46068.800000000003</v>
      </c>
      <c r="E165" s="83">
        <v>1361.5</v>
      </c>
      <c r="F165" s="83">
        <v>26975.3</v>
      </c>
      <c r="G165" s="83">
        <v>17731.900000000001</v>
      </c>
      <c r="H165" s="83">
        <v>0</v>
      </c>
      <c r="I165" s="83">
        <v>40865</v>
      </c>
      <c r="J165" s="83">
        <v>17465.5</v>
      </c>
      <c r="K165" s="83">
        <v>2276</v>
      </c>
      <c r="L165" s="83">
        <v>15189.4</v>
      </c>
      <c r="M165" s="83">
        <v>23399.5</v>
      </c>
      <c r="N165" s="83">
        <v>7715.2</v>
      </c>
      <c r="O165" s="83">
        <v>5661.7</v>
      </c>
      <c r="P165" s="83">
        <v>7288.9</v>
      </c>
      <c r="Q165" s="83">
        <v>1588.8</v>
      </c>
      <c r="R165" s="83">
        <v>1130.5</v>
      </c>
      <c r="S165" s="83">
        <v>458.3</v>
      </c>
      <c r="T165" s="83">
        <v>1145</v>
      </c>
    </row>
    <row r="166" spans="1:20" ht="15" x14ac:dyDescent="0.15">
      <c r="A166" s="85">
        <v>42401</v>
      </c>
      <c r="B166" s="83">
        <v>87167.2</v>
      </c>
      <c r="C166" s="96">
        <f>(B166/(Crédito!B166+CV!B166))*100</f>
        <v>2.9948346804681543</v>
      </c>
      <c r="D166" s="83">
        <v>46165.8</v>
      </c>
      <c r="E166" s="83">
        <v>1423.3</v>
      </c>
      <c r="F166" s="83">
        <v>27280.1</v>
      </c>
      <c r="G166" s="83">
        <v>17462.599999999999</v>
      </c>
      <c r="H166" s="83">
        <v>-0.1</v>
      </c>
      <c r="I166" s="83">
        <v>41001.4</v>
      </c>
      <c r="J166" s="83">
        <v>17450.900000000001</v>
      </c>
      <c r="K166" s="83">
        <v>2126.5</v>
      </c>
      <c r="L166" s="83">
        <v>15324.4</v>
      </c>
      <c r="M166" s="83">
        <v>23550.6</v>
      </c>
      <c r="N166" s="83">
        <v>8068.9</v>
      </c>
      <c r="O166" s="83">
        <v>5747.7</v>
      </c>
      <c r="P166" s="83">
        <v>7113.9</v>
      </c>
      <c r="Q166" s="83">
        <v>1534.4</v>
      </c>
      <c r="R166" s="83">
        <v>1117.4000000000001</v>
      </c>
      <c r="S166" s="83">
        <v>417</v>
      </c>
      <c r="T166" s="83">
        <v>1085.5999999999999</v>
      </c>
    </row>
    <row r="167" spans="1:20" ht="15" x14ac:dyDescent="0.15">
      <c r="A167" s="86">
        <v>42430</v>
      </c>
      <c r="B167" s="83">
        <v>85958.399999999994</v>
      </c>
      <c r="C167" s="96">
        <f>(B167/(Crédito!B167+CV!B167))*100</f>
        <v>2.9730863919379025</v>
      </c>
      <c r="D167" s="83">
        <v>45147.199999999997</v>
      </c>
      <c r="E167" s="83">
        <v>1489.7</v>
      </c>
      <c r="F167" s="83">
        <v>25369.4</v>
      </c>
      <c r="G167" s="83">
        <v>18287.900000000001</v>
      </c>
      <c r="H167" s="83">
        <v>0.1</v>
      </c>
      <c r="I167" s="83">
        <v>40811.199999999997</v>
      </c>
      <c r="J167" s="83">
        <v>17516.400000000001</v>
      </c>
      <c r="K167" s="83">
        <v>2131.8000000000002</v>
      </c>
      <c r="L167" s="83">
        <v>15384.5</v>
      </c>
      <c r="M167" s="83">
        <v>23294.9</v>
      </c>
      <c r="N167" s="83">
        <v>8248.1</v>
      </c>
      <c r="O167" s="83">
        <v>5597.1</v>
      </c>
      <c r="P167" s="83">
        <v>6877.7</v>
      </c>
      <c r="Q167" s="83">
        <v>1480.8</v>
      </c>
      <c r="R167" s="83">
        <v>1075.5999999999999</v>
      </c>
      <c r="S167" s="83">
        <v>405.3</v>
      </c>
      <c r="T167" s="83">
        <v>1091.0999999999999</v>
      </c>
    </row>
    <row r="168" spans="1:20" ht="15" x14ac:dyDescent="0.15">
      <c r="A168" s="87" t="s">
        <v>479</v>
      </c>
      <c r="B168" s="83">
        <v>84823.4</v>
      </c>
      <c r="C168" s="96">
        <f>(B168/(Crédito!B168+CV!B168))*100</f>
        <v>2.9126541302111604</v>
      </c>
      <c r="D168" s="83">
        <v>43950.400000000001</v>
      </c>
      <c r="E168" s="83">
        <v>1427.9</v>
      </c>
      <c r="F168" s="83">
        <v>23966.7</v>
      </c>
      <c r="G168" s="83">
        <v>18555.8</v>
      </c>
      <c r="H168" s="83">
        <v>0</v>
      </c>
      <c r="I168" s="83">
        <v>40873</v>
      </c>
      <c r="J168" s="83">
        <v>17578.7</v>
      </c>
      <c r="K168" s="83">
        <v>2119.3000000000002</v>
      </c>
      <c r="L168" s="83">
        <v>15459.4</v>
      </c>
      <c r="M168" s="83">
        <v>23294.3</v>
      </c>
      <c r="N168" s="83">
        <v>8465.1</v>
      </c>
      <c r="O168" s="83">
        <v>5555.2</v>
      </c>
      <c r="P168" s="83">
        <v>6752.2</v>
      </c>
      <c r="Q168" s="83">
        <v>1487</v>
      </c>
      <c r="R168" s="83">
        <v>1087.5999999999999</v>
      </c>
      <c r="S168" s="83">
        <v>399.4</v>
      </c>
      <c r="T168" s="83">
        <v>1034.8</v>
      </c>
    </row>
    <row r="169" spans="1:20" ht="15" x14ac:dyDescent="0.15">
      <c r="A169" s="88">
        <v>42491</v>
      </c>
      <c r="B169" s="83">
        <v>87249.4</v>
      </c>
      <c r="C169" s="96">
        <f>(B169/(Crédito!B169+CV!B169))*100</f>
        <v>2.916963198770862</v>
      </c>
      <c r="D169" s="83">
        <v>43630.400000000001</v>
      </c>
      <c r="E169" s="83">
        <v>1473.4</v>
      </c>
      <c r="F169" s="83">
        <v>24332.2</v>
      </c>
      <c r="G169" s="83">
        <v>17824.599999999999</v>
      </c>
      <c r="H169" s="83">
        <v>0.1</v>
      </c>
      <c r="I169" s="83">
        <v>43619</v>
      </c>
      <c r="J169" s="83">
        <v>17921.5</v>
      </c>
      <c r="K169" s="83">
        <v>2169.1999999999998</v>
      </c>
      <c r="L169" s="83">
        <v>15752.3</v>
      </c>
      <c r="M169" s="83">
        <v>25697.5</v>
      </c>
      <c r="N169" s="83">
        <v>10077.4</v>
      </c>
      <c r="O169" s="83">
        <v>6092.6</v>
      </c>
      <c r="P169" s="83">
        <v>7012.2</v>
      </c>
      <c r="Q169" s="83">
        <v>1535.1</v>
      </c>
      <c r="R169" s="83">
        <v>1149.8</v>
      </c>
      <c r="S169" s="83">
        <v>385.3</v>
      </c>
      <c r="T169" s="83">
        <v>980.2</v>
      </c>
    </row>
    <row r="170" spans="1:20" ht="15" x14ac:dyDescent="0.15">
      <c r="A170" s="89">
        <v>42522</v>
      </c>
      <c r="B170" s="83">
        <v>86038.2</v>
      </c>
      <c r="C170" s="96">
        <f>(B170/(Crédito!B170+CV!B170))*100</f>
        <v>2.8337984902494244</v>
      </c>
      <c r="D170" s="83">
        <v>42779.199999999997</v>
      </c>
      <c r="E170" s="83">
        <v>1515.7</v>
      </c>
      <c r="F170" s="83">
        <v>23607.1</v>
      </c>
      <c r="G170" s="83">
        <v>17656.400000000001</v>
      </c>
      <c r="H170" s="83">
        <v>-0.1</v>
      </c>
      <c r="I170" s="83">
        <v>43259</v>
      </c>
      <c r="J170" s="83">
        <v>17749</v>
      </c>
      <c r="K170" s="83">
        <v>1932.4</v>
      </c>
      <c r="L170" s="83">
        <v>15816.6</v>
      </c>
      <c r="M170" s="83">
        <v>25510</v>
      </c>
      <c r="N170" s="83">
        <v>9591.5</v>
      </c>
      <c r="O170" s="83">
        <v>6585.1</v>
      </c>
      <c r="P170" s="83">
        <v>6895.6</v>
      </c>
      <c r="Q170" s="83">
        <v>1522.7</v>
      </c>
      <c r="R170" s="83">
        <v>1136.3</v>
      </c>
      <c r="S170" s="83">
        <v>386.4</v>
      </c>
      <c r="T170" s="83">
        <v>915.1</v>
      </c>
    </row>
    <row r="171" spans="1:20" ht="15" x14ac:dyDescent="0.15">
      <c r="A171" s="90">
        <v>42552</v>
      </c>
      <c r="B171" s="83">
        <v>85729.9</v>
      </c>
      <c r="C171" s="96">
        <f>(B171/(Crédito!B171+CV!B171))*100</f>
        <v>2.7741597381355829</v>
      </c>
      <c r="D171" s="83">
        <v>42571.8</v>
      </c>
      <c r="E171" s="83">
        <v>1546.2</v>
      </c>
      <c r="F171" s="83">
        <v>22552</v>
      </c>
      <c r="G171" s="83">
        <v>18473.599999999999</v>
      </c>
      <c r="H171" s="83">
        <v>0</v>
      </c>
      <c r="I171" s="83">
        <v>43158.1</v>
      </c>
      <c r="J171" s="83">
        <v>16967.3</v>
      </c>
      <c r="K171" s="83">
        <v>1834.2</v>
      </c>
      <c r="L171" s="83">
        <v>15133.1</v>
      </c>
      <c r="M171" s="83">
        <v>26190.799999999999</v>
      </c>
      <c r="N171" s="83">
        <v>10035.200000000001</v>
      </c>
      <c r="O171" s="83">
        <v>6712.2</v>
      </c>
      <c r="P171" s="83">
        <v>6991.7</v>
      </c>
      <c r="Q171" s="83">
        <v>1572.1</v>
      </c>
      <c r="R171" s="83">
        <v>1176.2</v>
      </c>
      <c r="S171" s="83">
        <v>395.9</v>
      </c>
      <c r="T171" s="83">
        <v>879.5</v>
      </c>
    </row>
    <row r="172" spans="1:20" ht="15" x14ac:dyDescent="0.15">
      <c r="A172" s="91" t="s">
        <v>480</v>
      </c>
      <c r="B172" s="83">
        <v>85986.1</v>
      </c>
      <c r="C172" s="96">
        <f>(B172/(Crédito!B172+CV!B172))*100</f>
        <v>2.762458291381086</v>
      </c>
      <c r="D172" s="83">
        <v>42604.5</v>
      </c>
      <c r="E172" s="83">
        <v>1564.6</v>
      </c>
      <c r="F172" s="83">
        <v>22471.7</v>
      </c>
      <c r="G172" s="83">
        <v>18568.2</v>
      </c>
      <c r="H172" s="83">
        <v>0</v>
      </c>
      <c r="I172" s="83">
        <v>43381.599999999999</v>
      </c>
      <c r="J172" s="83">
        <v>16886.900000000001</v>
      </c>
      <c r="K172" s="83">
        <v>1735</v>
      </c>
      <c r="L172" s="83">
        <v>15151.8</v>
      </c>
      <c r="M172" s="83">
        <v>26494.7</v>
      </c>
      <c r="N172" s="83">
        <v>10108.5</v>
      </c>
      <c r="O172" s="83">
        <v>6834.3</v>
      </c>
      <c r="P172" s="83">
        <v>7055.7</v>
      </c>
      <c r="Q172" s="83">
        <v>1624.7</v>
      </c>
      <c r="R172" s="83">
        <v>1222.5</v>
      </c>
      <c r="S172" s="83">
        <v>402.1</v>
      </c>
      <c r="T172" s="83">
        <v>871.5</v>
      </c>
    </row>
    <row r="173" spans="1:20" ht="15" x14ac:dyDescent="0.15">
      <c r="A173" s="92">
        <v>42614</v>
      </c>
      <c r="B173" s="83">
        <v>85773.1</v>
      </c>
      <c r="C173" s="96">
        <f>(B173/(Crédito!B173+CV!B173))*100</f>
        <v>2.7118632600040651</v>
      </c>
      <c r="D173" s="83">
        <v>41528.5</v>
      </c>
      <c r="E173" s="83">
        <v>1540.6</v>
      </c>
      <c r="F173" s="83">
        <v>21746.799999999999</v>
      </c>
      <c r="G173" s="83">
        <v>18241</v>
      </c>
      <c r="H173" s="83">
        <v>0.1</v>
      </c>
      <c r="I173" s="83">
        <v>44244.6</v>
      </c>
      <c r="J173" s="83">
        <v>17143</v>
      </c>
      <c r="K173" s="83">
        <v>1970.2</v>
      </c>
      <c r="L173" s="83">
        <v>15172.8</v>
      </c>
      <c r="M173" s="83">
        <v>27101.599999999999</v>
      </c>
      <c r="N173" s="83">
        <v>10341.9</v>
      </c>
      <c r="O173" s="83">
        <v>7157.4</v>
      </c>
      <c r="P173" s="83">
        <v>7028.2</v>
      </c>
      <c r="Q173" s="83">
        <v>1674.4</v>
      </c>
      <c r="R173" s="83">
        <v>1245.5</v>
      </c>
      <c r="S173" s="83">
        <v>428.9</v>
      </c>
      <c r="T173" s="83">
        <v>899.7</v>
      </c>
    </row>
    <row r="174" spans="1:20" ht="15" x14ac:dyDescent="0.15">
      <c r="A174" s="93">
        <v>42644</v>
      </c>
      <c r="B174" s="83">
        <v>82897.399999999994</v>
      </c>
      <c r="C174" s="96">
        <f>(B174/(Crédito!B174+CV!B174))*100</f>
        <v>2.6063444689985094</v>
      </c>
      <c r="D174" s="83">
        <v>37602.199999999997</v>
      </c>
      <c r="E174" s="83">
        <v>1511.9</v>
      </c>
      <c r="F174" s="83">
        <v>18257.8</v>
      </c>
      <c r="G174" s="83">
        <v>17832.5</v>
      </c>
      <c r="H174" s="83">
        <v>0.1</v>
      </c>
      <c r="I174" s="83">
        <v>45295.199999999997</v>
      </c>
      <c r="J174" s="83">
        <v>17309.5</v>
      </c>
      <c r="K174" s="83">
        <v>1997.1</v>
      </c>
      <c r="L174" s="83">
        <v>15312.4</v>
      </c>
      <c r="M174" s="83">
        <v>27985.7</v>
      </c>
      <c r="N174" s="83">
        <v>10756.7</v>
      </c>
      <c r="O174" s="83">
        <v>7355.1</v>
      </c>
      <c r="P174" s="83">
        <v>7160.9</v>
      </c>
      <c r="Q174" s="83">
        <v>1753.6</v>
      </c>
      <c r="R174" s="83">
        <v>1307.4000000000001</v>
      </c>
      <c r="S174" s="83">
        <v>446.2</v>
      </c>
      <c r="T174" s="83">
        <v>959.4</v>
      </c>
    </row>
    <row r="175" spans="1:20" ht="15" x14ac:dyDescent="0.15">
      <c r="A175" s="94">
        <v>42675</v>
      </c>
      <c r="B175" s="83">
        <v>83581.5</v>
      </c>
      <c r="C175" s="96">
        <f>(B175/(Crédito!B175+CV!B175))*100</f>
        <v>2.5461224329648884</v>
      </c>
      <c r="D175" s="83">
        <v>37398.699999999997</v>
      </c>
      <c r="E175" s="83">
        <v>1547.4</v>
      </c>
      <c r="F175" s="83">
        <v>18290.3</v>
      </c>
      <c r="G175" s="83">
        <v>17560.900000000001</v>
      </c>
      <c r="H175" s="83">
        <v>0.1</v>
      </c>
      <c r="I175" s="83">
        <v>46182.8</v>
      </c>
      <c r="J175" s="83">
        <v>17328.599999999999</v>
      </c>
      <c r="K175" s="83">
        <v>1995.4</v>
      </c>
      <c r="L175" s="83">
        <v>15333.2</v>
      </c>
      <c r="M175" s="83">
        <v>28854.2</v>
      </c>
      <c r="N175" s="83">
        <v>10910.5</v>
      </c>
      <c r="O175" s="83">
        <v>7598.9</v>
      </c>
      <c r="P175" s="83">
        <v>7489.2</v>
      </c>
      <c r="Q175" s="83">
        <v>1803.5</v>
      </c>
      <c r="R175" s="83">
        <v>1333.6</v>
      </c>
      <c r="S175" s="83">
        <v>469.9</v>
      </c>
      <c r="T175" s="83">
        <v>1052</v>
      </c>
    </row>
    <row r="176" spans="1:20" ht="15" x14ac:dyDescent="0.15">
      <c r="A176" s="82" t="s">
        <v>481</v>
      </c>
      <c r="B176" s="83">
        <v>79350.7</v>
      </c>
      <c r="C176" s="96">
        <f>(B176/(Crédito!B176+CV!B176))*100</f>
        <v>2.4218023403712907</v>
      </c>
      <c r="D176" s="83">
        <v>35488.6</v>
      </c>
      <c r="E176" s="83">
        <v>1466.8</v>
      </c>
      <c r="F176" s="83">
        <v>17296</v>
      </c>
      <c r="G176" s="83">
        <v>16725.7</v>
      </c>
      <c r="H176" s="83">
        <v>0</v>
      </c>
      <c r="I176" s="83">
        <v>43862.1</v>
      </c>
      <c r="J176" s="83">
        <v>16449.8</v>
      </c>
      <c r="K176" s="83">
        <v>1722.7</v>
      </c>
      <c r="L176" s="83">
        <v>14727.1</v>
      </c>
      <c r="M176" s="83">
        <v>27412.400000000001</v>
      </c>
      <c r="N176" s="83">
        <v>9800.7999999999993</v>
      </c>
      <c r="O176" s="83">
        <v>7441</v>
      </c>
      <c r="P176" s="83">
        <v>7188.4</v>
      </c>
      <c r="Q176" s="83">
        <v>1787.4</v>
      </c>
      <c r="R176" s="83">
        <v>1328.5</v>
      </c>
      <c r="S176" s="83">
        <v>458.9</v>
      </c>
      <c r="T176" s="83">
        <v>1194.7</v>
      </c>
    </row>
    <row r="177" spans="1:20" ht="15" x14ac:dyDescent="0.15">
      <c r="A177" s="84" t="s">
        <v>482</v>
      </c>
      <c r="B177" s="83">
        <v>80795.100000000006</v>
      </c>
      <c r="C177" s="96">
        <f>(B177/(Crédito!B177+CV!B177))*100</f>
        <v>2.4635358573077406</v>
      </c>
      <c r="D177" s="83">
        <v>36573.699999999997</v>
      </c>
      <c r="E177" s="83">
        <v>1445.7</v>
      </c>
      <c r="F177" s="83">
        <v>17990.2</v>
      </c>
      <c r="G177" s="83">
        <v>17137.8</v>
      </c>
      <c r="H177" s="83">
        <v>0</v>
      </c>
      <c r="I177" s="83">
        <v>44221.4</v>
      </c>
      <c r="J177" s="83">
        <v>16508.2</v>
      </c>
      <c r="K177" s="83">
        <v>1725.8</v>
      </c>
      <c r="L177" s="83">
        <v>14782.4</v>
      </c>
      <c r="M177" s="83">
        <v>27713.200000000001</v>
      </c>
      <c r="N177" s="83">
        <v>9753.5</v>
      </c>
      <c r="O177" s="83">
        <v>7330.8</v>
      </c>
      <c r="P177" s="83">
        <v>7531.9</v>
      </c>
      <c r="Q177" s="83">
        <v>1826.9</v>
      </c>
      <c r="R177" s="83">
        <v>1363.4</v>
      </c>
      <c r="S177" s="83">
        <v>463.5</v>
      </c>
      <c r="T177" s="83">
        <v>1270.2</v>
      </c>
    </row>
    <row r="178" spans="1:20" ht="15" x14ac:dyDescent="0.15">
      <c r="A178" s="85">
        <v>42767</v>
      </c>
      <c r="B178" s="83">
        <v>82003.899999999994</v>
      </c>
      <c r="C178" s="96">
        <f>(B178/(Crédito!B178+CV!B178))*100</f>
        <v>2.4890437202804856</v>
      </c>
      <c r="D178" s="83">
        <v>37807.4</v>
      </c>
      <c r="E178" s="83">
        <v>1747.1</v>
      </c>
      <c r="F178" s="83">
        <v>18960.900000000001</v>
      </c>
      <c r="G178" s="83">
        <v>17099.400000000001</v>
      </c>
      <c r="H178" s="83">
        <v>0</v>
      </c>
      <c r="I178" s="83">
        <v>44196.5</v>
      </c>
      <c r="J178" s="83">
        <v>16442.3</v>
      </c>
      <c r="K178" s="83">
        <v>1679.9</v>
      </c>
      <c r="L178" s="83">
        <v>14762.4</v>
      </c>
      <c r="M178" s="83">
        <v>27754.2</v>
      </c>
      <c r="N178" s="83">
        <v>10233.5</v>
      </c>
      <c r="O178" s="83">
        <v>7006.5</v>
      </c>
      <c r="P178" s="83">
        <v>7536.8</v>
      </c>
      <c r="Q178" s="83">
        <v>1790.4</v>
      </c>
      <c r="R178" s="83">
        <v>1332</v>
      </c>
      <c r="S178" s="83">
        <v>458.5</v>
      </c>
      <c r="T178" s="83">
        <v>1186.9000000000001</v>
      </c>
    </row>
    <row r="179" spans="1:20" ht="15" x14ac:dyDescent="0.15">
      <c r="A179" s="86">
        <v>42795</v>
      </c>
      <c r="B179" s="83">
        <v>81846.8</v>
      </c>
      <c r="C179" s="96">
        <f>(B179/(Crédito!B179+CV!B179))*100</f>
        <v>2.4539856699023668</v>
      </c>
      <c r="D179" s="83">
        <v>37981.199999999997</v>
      </c>
      <c r="E179" s="83">
        <v>1722.7</v>
      </c>
      <c r="F179" s="83">
        <v>19233.3</v>
      </c>
      <c r="G179" s="83">
        <v>17025.2</v>
      </c>
      <c r="H179" s="83">
        <v>0.1</v>
      </c>
      <c r="I179" s="83">
        <v>43865.599999999999</v>
      </c>
      <c r="J179" s="83">
        <v>16397.7</v>
      </c>
      <c r="K179" s="83">
        <v>1766.9</v>
      </c>
      <c r="L179" s="83">
        <v>14630.8</v>
      </c>
      <c r="M179" s="83">
        <v>27467.9</v>
      </c>
      <c r="N179" s="83">
        <v>10494.8</v>
      </c>
      <c r="O179" s="83">
        <v>6549.6</v>
      </c>
      <c r="P179" s="83">
        <v>7489.4</v>
      </c>
      <c r="Q179" s="83">
        <v>1776.1</v>
      </c>
      <c r="R179" s="83">
        <v>1312</v>
      </c>
      <c r="S179" s="83">
        <v>464.1</v>
      </c>
      <c r="T179" s="83">
        <v>1157.9000000000001</v>
      </c>
    </row>
    <row r="180" spans="1:20" ht="15" x14ac:dyDescent="0.15">
      <c r="A180" s="87" t="s">
        <v>483</v>
      </c>
      <c r="B180" s="83">
        <v>82541.3</v>
      </c>
      <c r="C180" s="96">
        <f>(B180/(Crédito!B180+CV!B180))*100</f>
        <v>2.4404910531274471</v>
      </c>
      <c r="D180" s="83">
        <v>37993.300000000003</v>
      </c>
      <c r="E180" s="83">
        <v>1693.5</v>
      </c>
      <c r="F180" s="83">
        <v>19385.400000000001</v>
      </c>
      <c r="G180" s="83">
        <v>16914.400000000001</v>
      </c>
      <c r="H180" s="83">
        <v>0.1</v>
      </c>
      <c r="I180" s="83">
        <v>44548</v>
      </c>
      <c r="J180" s="83">
        <v>16620.8</v>
      </c>
      <c r="K180" s="83">
        <v>1800.2</v>
      </c>
      <c r="L180" s="83">
        <v>14820.7</v>
      </c>
      <c r="M180" s="83">
        <v>27927.200000000001</v>
      </c>
      <c r="N180" s="83">
        <v>10906</v>
      </c>
      <c r="O180" s="83">
        <v>6631.1</v>
      </c>
      <c r="P180" s="83">
        <v>7472.6</v>
      </c>
      <c r="Q180" s="83">
        <v>1851.3</v>
      </c>
      <c r="R180" s="83">
        <v>1378.9</v>
      </c>
      <c r="S180" s="83">
        <v>472.5</v>
      </c>
      <c r="T180" s="83">
        <v>1066.2</v>
      </c>
    </row>
    <row r="181" spans="1:20" ht="15" x14ac:dyDescent="0.15">
      <c r="A181" s="88">
        <v>42856</v>
      </c>
      <c r="B181" s="83">
        <v>83977.5</v>
      </c>
      <c r="C181" s="96">
        <f>(B181/(Crédito!B181+CV!B181))*100</f>
        <v>2.4702989771428179</v>
      </c>
      <c r="D181" s="83">
        <v>37924.699999999997</v>
      </c>
      <c r="E181" s="83">
        <v>1731.6</v>
      </c>
      <c r="F181" s="83">
        <v>18745.5</v>
      </c>
      <c r="G181" s="83">
        <v>17447.7</v>
      </c>
      <c r="H181" s="83">
        <v>0</v>
      </c>
      <c r="I181" s="83">
        <v>46052.800000000003</v>
      </c>
      <c r="J181" s="83">
        <v>16972.599999999999</v>
      </c>
      <c r="K181" s="83">
        <v>1876.5</v>
      </c>
      <c r="L181" s="83">
        <v>15096.1</v>
      </c>
      <c r="M181" s="83">
        <v>29080.1</v>
      </c>
      <c r="N181" s="83">
        <v>11249</v>
      </c>
      <c r="O181" s="83">
        <v>7155.8</v>
      </c>
      <c r="P181" s="83">
        <v>7700.7</v>
      </c>
      <c r="Q181" s="83">
        <v>1982.6</v>
      </c>
      <c r="R181" s="83">
        <v>1494.8</v>
      </c>
      <c r="S181" s="83">
        <v>487.8</v>
      </c>
      <c r="T181" s="83">
        <v>991.9</v>
      </c>
    </row>
    <row r="182" spans="1:20" ht="15" x14ac:dyDescent="0.15">
      <c r="A182" s="89">
        <v>42887</v>
      </c>
      <c r="B182" s="83">
        <v>81935.3</v>
      </c>
      <c r="C182" s="96">
        <f>(B182/(Crédito!B182+CV!B182))*100</f>
        <v>2.3847259119262114</v>
      </c>
      <c r="D182" s="83">
        <v>35075.1</v>
      </c>
      <c r="E182" s="83">
        <v>1608</v>
      </c>
      <c r="F182" s="83">
        <v>16565.7</v>
      </c>
      <c r="G182" s="83">
        <v>16901.400000000001</v>
      </c>
      <c r="H182" s="83">
        <v>0</v>
      </c>
      <c r="I182" s="83">
        <v>46860.2</v>
      </c>
      <c r="J182" s="83">
        <v>17161.3</v>
      </c>
      <c r="K182" s="83">
        <v>1826.4</v>
      </c>
      <c r="L182" s="83">
        <v>15334.9</v>
      </c>
      <c r="M182" s="83">
        <v>29699</v>
      </c>
      <c r="N182" s="83">
        <v>11671.2</v>
      </c>
      <c r="O182" s="83">
        <v>6589</v>
      </c>
      <c r="P182" s="83">
        <v>8548.7999999999993</v>
      </c>
      <c r="Q182" s="83">
        <v>1963.2</v>
      </c>
      <c r="R182" s="83">
        <v>1439.4</v>
      </c>
      <c r="S182" s="83">
        <v>523.79999999999995</v>
      </c>
      <c r="T182" s="83">
        <v>926.8</v>
      </c>
    </row>
    <row r="183" spans="1:20" ht="15" x14ac:dyDescent="0.15">
      <c r="A183" s="90">
        <v>42917</v>
      </c>
      <c r="B183" s="83">
        <v>83189.3</v>
      </c>
      <c r="C183" s="96">
        <f>(B183/(Crédito!B183+CV!B183))*100</f>
        <v>2.3995484576577093</v>
      </c>
      <c r="D183" s="83">
        <v>35359.9</v>
      </c>
      <c r="E183" s="83">
        <v>1757.4</v>
      </c>
      <c r="F183" s="83">
        <v>16544</v>
      </c>
      <c r="G183" s="83">
        <v>17058.5</v>
      </c>
      <c r="H183" s="83">
        <v>0</v>
      </c>
      <c r="I183" s="83">
        <v>47829.4</v>
      </c>
      <c r="J183" s="83">
        <v>17490.2</v>
      </c>
      <c r="K183" s="83">
        <v>1836.5</v>
      </c>
      <c r="L183" s="83">
        <v>15653.8</v>
      </c>
      <c r="M183" s="83">
        <v>30339.200000000001</v>
      </c>
      <c r="N183" s="83">
        <v>11846.4</v>
      </c>
      <c r="O183" s="83">
        <v>6688.6</v>
      </c>
      <c r="P183" s="83">
        <v>8752.9</v>
      </c>
      <c r="Q183" s="83">
        <v>2100.1</v>
      </c>
      <c r="R183" s="83">
        <v>1512.9</v>
      </c>
      <c r="S183" s="83">
        <v>587.20000000000005</v>
      </c>
      <c r="T183" s="83">
        <v>951.1</v>
      </c>
    </row>
    <row r="184" spans="1:20" ht="15" x14ac:dyDescent="0.15">
      <c r="A184" s="91" t="s">
        <v>484</v>
      </c>
      <c r="B184" s="83">
        <v>83360.600000000006</v>
      </c>
      <c r="C184" s="96">
        <f>(B184/(Crédito!B184+CV!B184))*100</f>
        <v>2.3769029878419268</v>
      </c>
      <c r="D184" s="83">
        <v>35084.699999999997</v>
      </c>
      <c r="E184" s="83">
        <v>1725.5</v>
      </c>
      <c r="F184" s="83">
        <v>16518.3</v>
      </c>
      <c r="G184" s="83">
        <v>16840.900000000001</v>
      </c>
      <c r="H184" s="83">
        <v>0</v>
      </c>
      <c r="I184" s="83">
        <v>48275.9</v>
      </c>
      <c r="J184" s="83">
        <v>17732.400000000001</v>
      </c>
      <c r="K184" s="83">
        <v>1833.8</v>
      </c>
      <c r="L184" s="83">
        <v>15898.5</v>
      </c>
      <c r="M184" s="83">
        <v>30543.5</v>
      </c>
      <c r="N184" s="83">
        <v>11944.1</v>
      </c>
      <c r="O184" s="83">
        <v>6539</v>
      </c>
      <c r="P184" s="83">
        <v>8927.5</v>
      </c>
      <c r="Q184" s="83">
        <v>2151.3000000000002</v>
      </c>
      <c r="R184" s="83">
        <v>1493.5</v>
      </c>
      <c r="S184" s="83">
        <v>657.7</v>
      </c>
      <c r="T184" s="83">
        <v>981.6</v>
      </c>
    </row>
    <row r="185" spans="1:20" ht="15" x14ac:dyDescent="0.15">
      <c r="A185" s="92">
        <v>42979</v>
      </c>
      <c r="B185" s="83">
        <v>83273.8</v>
      </c>
      <c r="C185" s="96">
        <f>(B185/(Crédito!B185+CV!B185))*100</f>
        <v>2.3606984298173876</v>
      </c>
      <c r="D185" s="83">
        <v>34807</v>
      </c>
      <c r="E185" s="83">
        <v>1750</v>
      </c>
      <c r="F185" s="83">
        <v>16349.5</v>
      </c>
      <c r="G185" s="83">
        <v>16707.599999999999</v>
      </c>
      <c r="H185" s="83">
        <v>0</v>
      </c>
      <c r="I185" s="83">
        <v>48466.8</v>
      </c>
      <c r="J185" s="83">
        <v>17387.7</v>
      </c>
      <c r="K185" s="83">
        <v>1900.7</v>
      </c>
      <c r="L185" s="83">
        <v>15487</v>
      </c>
      <c r="M185" s="83">
        <v>31079.1</v>
      </c>
      <c r="N185" s="83">
        <v>12181.4</v>
      </c>
      <c r="O185" s="83">
        <v>6426</v>
      </c>
      <c r="P185" s="83">
        <v>9172.2000000000007</v>
      </c>
      <c r="Q185" s="83">
        <v>2300</v>
      </c>
      <c r="R185" s="83">
        <v>1555.7</v>
      </c>
      <c r="S185" s="83">
        <v>744.2</v>
      </c>
      <c r="T185" s="83">
        <v>999.5</v>
      </c>
    </row>
    <row r="186" spans="1:20" ht="15" x14ac:dyDescent="0.15">
      <c r="A186" s="93">
        <v>43009</v>
      </c>
      <c r="B186" s="83">
        <v>87068.5</v>
      </c>
      <c r="C186" s="96">
        <f>(B186/(Crédito!B186+CV!B186))*100</f>
        <v>2.4344987076131779</v>
      </c>
      <c r="D186" s="83">
        <v>37120.9</v>
      </c>
      <c r="E186" s="83">
        <v>1754.9</v>
      </c>
      <c r="F186" s="83">
        <v>18120</v>
      </c>
      <c r="G186" s="83">
        <v>17246</v>
      </c>
      <c r="H186" s="83">
        <v>0</v>
      </c>
      <c r="I186" s="83">
        <v>49947.6</v>
      </c>
      <c r="J186" s="83">
        <v>17513.099999999999</v>
      </c>
      <c r="K186" s="83">
        <v>1880.7</v>
      </c>
      <c r="L186" s="83">
        <v>15632.3</v>
      </c>
      <c r="M186" s="83">
        <v>32434.5</v>
      </c>
      <c r="N186" s="83">
        <v>12745.3</v>
      </c>
      <c r="O186" s="83">
        <v>6728.8</v>
      </c>
      <c r="P186" s="83">
        <v>9450.5</v>
      </c>
      <c r="Q186" s="83">
        <v>2474</v>
      </c>
      <c r="R186" s="83">
        <v>1632.3</v>
      </c>
      <c r="S186" s="83">
        <v>841.6</v>
      </c>
      <c r="T186" s="83">
        <v>1036</v>
      </c>
    </row>
    <row r="187" spans="1:20" ht="15" x14ac:dyDescent="0.15">
      <c r="A187" s="94">
        <v>43040</v>
      </c>
      <c r="B187" s="83">
        <v>89040.5</v>
      </c>
      <c r="C187" s="96">
        <f>(B187/(Crédito!B187+CV!B187))*100</f>
        <v>2.4634435632371181</v>
      </c>
      <c r="D187" s="83">
        <v>37838</v>
      </c>
      <c r="E187" s="83">
        <v>1606.9</v>
      </c>
      <c r="F187" s="83">
        <v>19040.2</v>
      </c>
      <c r="G187" s="83">
        <v>17063.7</v>
      </c>
      <c r="H187" s="83">
        <v>127.2</v>
      </c>
      <c r="I187" s="83">
        <v>51202.400000000001</v>
      </c>
      <c r="J187" s="83">
        <v>18075.599999999999</v>
      </c>
      <c r="K187" s="83">
        <v>1934.4</v>
      </c>
      <c r="L187" s="83">
        <v>16141.2</v>
      </c>
      <c r="M187" s="83">
        <v>33126.800000000003</v>
      </c>
      <c r="N187" s="83">
        <v>12848.8</v>
      </c>
      <c r="O187" s="83">
        <v>6980.3</v>
      </c>
      <c r="P187" s="83">
        <v>9667.9</v>
      </c>
      <c r="Q187" s="83">
        <v>2584</v>
      </c>
      <c r="R187" s="83">
        <v>1652.6</v>
      </c>
      <c r="S187" s="83">
        <v>931.4</v>
      </c>
      <c r="T187" s="83">
        <v>1045.8</v>
      </c>
    </row>
    <row r="188" spans="1:20" ht="15" x14ac:dyDescent="0.15">
      <c r="A188" s="82" t="s">
        <v>485</v>
      </c>
      <c r="B188" s="83">
        <v>85829</v>
      </c>
      <c r="C188" s="96">
        <f>(B188/(Crédito!B188+CV!B188))*100</f>
        <v>2.3383548110487586</v>
      </c>
      <c r="D188" s="83">
        <v>36268.699999999997</v>
      </c>
      <c r="E188" s="83">
        <v>1638.2</v>
      </c>
      <c r="F188" s="83">
        <v>17700.400000000001</v>
      </c>
      <c r="G188" s="83">
        <v>16930.099999999999</v>
      </c>
      <c r="H188" s="83">
        <v>0</v>
      </c>
      <c r="I188" s="83">
        <v>49560.3</v>
      </c>
      <c r="J188" s="83">
        <v>17990.400000000001</v>
      </c>
      <c r="K188" s="83">
        <v>1940.1</v>
      </c>
      <c r="L188" s="83">
        <v>16050.3</v>
      </c>
      <c r="M188" s="83">
        <v>31569.9</v>
      </c>
      <c r="N188" s="83">
        <v>11694.6</v>
      </c>
      <c r="O188" s="83">
        <v>6829.9</v>
      </c>
      <c r="P188" s="83">
        <v>9645.9</v>
      </c>
      <c r="Q188" s="83">
        <v>2642.9</v>
      </c>
      <c r="R188" s="83">
        <v>1681.9</v>
      </c>
      <c r="S188" s="83">
        <v>961</v>
      </c>
      <c r="T188" s="83">
        <v>756.6</v>
      </c>
    </row>
    <row r="189" spans="1:20" ht="15" x14ac:dyDescent="0.15">
      <c r="A189" s="84" t="s">
        <v>486</v>
      </c>
      <c r="B189" s="83">
        <v>87398.1</v>
      </c>
      <c r="C189" s="96">
        <f>(B189/(Crédito!B189+CV!B189))*100</f>
        <v>2.3811981735867453</v>
      </c>
      <c r="D189" s="83">
        <v>37719.800000000003</v>
      </c>
      <c r="E189" s="83">
        <v>1544.4</v>
      </c>
      <c r="F189" s="83">
        <v>19252</v>
      </c>
      <c r="G189" s="83">
        <v>16923.3</v>
      </c>
      <c r="H189" s="83">
        <v>0</v>
      </c>
      <c r="I189" s="83">
        <v>49678.400000000001</v>
      </c>
      <c r="J189" s="83">
        <v>18092.400000000001</v>
      </c>
      <c r="K189" s="83">
        <v>1883.4</v>
      </c>
      <c r="L189" s="83">
        <v>16209</v>
      </c>
      <c r="M189" s="83">
        <v>31586</v>
      </c>
      <c r="N189" s="83">
        <v>11463.2</v>
      </c>
      <c r="O189" s="83">
        <v>6581.5</v>
      </c>
      <c r="P189" s="83">
        <v>9933.1</v>
      </c>
      <c r="Q189" s="83">
        <v>2716.4</v>
      </c>
      <c r="R189" s="83">
        <v>1732.9</v>
      </c>
      <c r="S189" s="83">
        <v>983.5</v>
      </c>
      <c r="T189" s="83">
        <v>891.8</v>
      </c>
    </row>
    <row r="190" spans="1:20" ht="15" x14ac:dyDescent="0.15">
      <c r="A190" s="85">
        <v>43132</v>
      </c>
      <c r="B190" s="83">
        <v>88692.9</v>
      </c>
      <c r="C190" s="96">
        <f>(B190/(Crédito!B190+CV!B190))*100</f>
        <v>2.3961721934781615</v>
      </c>
      <c r="D190" s="83">
        <v>38691</v>
      </c>
      <c r="E190" s="83">
        <v>1482</v>
      </c>
      <c r="F190" s="83">
        <v>20126.8</v>
      </c>
      <c r="G190" s="83">
        <v>17082.2</v>
      </c>
      <c r="H190" s="83">
        <v>0</v>
      </c>
      <c r="I190" s="83">
        <v>50001.9</v>
      </c>
      <c r="J190" s="83">
        <v>18456.400000000001</v>
      </c>
      <c r="K190" s="83">
        <v>2007.5</v>
      </c>
      <c r="L190" s="83">
        <v>16448.900000000001</v>
      </c>
      <c r="M190" s="83">
        <v>31545.5</v>
      </c>
      <c r="N190" s="83">
        <v>11771.9</v>
      </c>
      <c r="O190" s="83">
        <v>6168.7</v>
      </c>
      <c r="P190" s="83">
        <v>9958</v>
      </c>
      <c r="Q190" s="83">
        <v>2696.9</v>
      </c>
      <c r="R190" s="83">
        <v>1721.1</v>
      </c>
      <c r="S190" s="83">
        <v>975.8</v>
      </c>
      <c r="T190" s="83">
        <v>950.1</v>
      </c>
    </row>
    <row r="191" spans="1:20" ht="15" x14ac:dyDescent="0.15">
      <c r="A191" s="86">
        <v>43160</v>
      </c>
      <c r="B191" s="83">
        <v>88816.1</v>
      </c>
      <c r="C191" s="96">
        <f>(B191/(Crédito!B191+CV!B191))*100</f>
        <v>2.387895264497899</v>
      </c>
      <c r="D191" s="83">
        <v>37971.1</v>
      </c>
      <c r="E191" s="83">
        <v>1491.2</v>
      </c>
      <c r="F191" s="83">
        <v>19872.5</v>
      </c>
      <c r="G191" s="83">
        <v>16607.3</v>
      </c>
      <c r="H191" s="83">
        <v>0</v>
      </c>
      <c r="I191" s="83">
        <v>50845.1</v>
      </c>
      <c r="J191" s="83">
        <v>18686</v>
      </c>
      <c r="K191" s="83">
        <v>2042.6</v>
      </c>
      <c r="L191" s="83">
        <v>16643.400000000001</v>
      </c>
      <c r="M191" s="83">
        <v>32159</v>
      </c>
      <c r="N191" s="83">
        <v>11857.1</v>
      </c>
      <c r="O191" s="83">
        <v>6195.1</v>
      </c>
      <c r="P191" s="83">
        <v>10422.6</v>
      </c>
      <c r="Q191" s="83">
        <v>2686.7</v>
      </c>
      <c r="R191" s="83">
        <v>1705.3</v>
      </c>
      <c r="S191" s="83">
        <v>981.4</v>
      </c>
      <c r="T191" s="83">
        <v>997.4</v>
      </c>
    </row>
    <row r="192" spans="1:20" ht="15" x14ac:dyDescent="0.15">
      <c r="A192" s="87" t="s">
        <v>487</v>
      </c>
      <c r="B192" s="83">
        <v>90653.5</v>
      </c>
      <c r="C192" s="96">
        <f>(B192/(Crédito!B192+CV!B192))*100</f>
        <v>2.4052078260769436</v>
      </c>
      <c r="D192" s="83">
        <v>39205.599999999999</v>
      </c>
      <c r="E192" s="83">
        <v>1522.2</v>
      </c>
      <c r="F192" s="83">
        <v>20365.400000000001</v>
      </c>
      <c r="G192" s="83">
        <v>17318</v>
      </c>
      <c r="H192" s="83">
        <v>0</v>
      </c>
      <c r="I192" s="83">
        <v>51447.9</v>
      </c>
      <c r="J192" s="83">
        <v>18740.3</v>
      </c>
      <c r="K192" s="83">
        <v>2018.6</v>
      </c>
      <c r="L192" s="83">
        <v>16721.7</v>
      </c>
      <c r="M192" s="83">
        <v>32707.599999999999</v>
      </c>
      <c r="N192" s="83">
        <v>11805.1</v>
      </c>
      <c r="O192" s="83">
        <v>6473.3</v>
      </c>
      <c r="P192" s="83">
        <v>10856.9</v>
      </c>
      <c r="Q192" s="83">
        <v>2681.6</v>
      </c>
      <c r="R192" s="83">
        <v>1735.8</v>
      </c>
      <c r="S192" s="83">
        <v>945.9</v>
      </c>
      <c r="T192" s="83">
        <v>890.7</v>
      </c>
    </row>
    <row r="193" spans="1:20" ht="15" x14ac:dyDescent="0.15">
      <c r="A193" s="88">
        <v>43221</v>
      </c>
      <c r="B193" s="83">
        <v>94107.6</v>
      </c>
      <c r="C193" s="96">
        <f>(B193/(Crédito!B193+CV!B193))*100</f>
        <v>2.4405684005993198</v>
      </c>
      <c r="D193" s="83">
        <v>40814.800000000003</v>
      </c>
      <c r="E193" s="83">
        <v>1528.6</v>
      </c>
      <c r="F193" s="83">
        <v>21434.400000000001</v>
      </c>
      <c r="G193" s="83">
        <v>17851.8</v>
      </c>
      <c r="H193" s="83">
        <v>0</v>
      </c>
      <c r="I193" s="83">
        <v>53292.800000000003</v>
      </c>
      <c r="J193" s="83">
        <v>19731.8</v>
      </c>
      <c r="K193" s="83">
        <v>2095.6</v>
      </c>
      <c r="L193" s="83">
        <v>17636.2</v>
      </c>
      <c r="M193" s="83">
        <v>33560.9</v>
      </c>
      <c r="N193" s="83">
        <v>11807.8</v>
      </c>
      <c r="O193" s="83">
        <v>7011.6</v>
      </c>
      <c r="P193" s="83">
        <v>11242.6</v>
      </c>
      <c r="Q193" s="83">
        <v>2703.6</v>
      </c>
      <c r="R193" s="83">
        <v>1781.8</v>
      </c>
      <c r="S193" s="83">
        <v>921.8</v>
      </c>
      <c r="T193" s="83">
        <v>795.2</v>
      </c>
    </row>
    <row r="194" spans="1:20" ht="15" x14ac:dyDescent="0.15">
      <c r="A194" s="89">
        <v>43252</v>
      </c>
      <c r="B194" s="83">
        <v>93166.9</v>
      </c>
      <c r="C194" s="96">
        <f>(B194/(Crédito!B194+CV!B194))*100</f>
        <v>2.3888993433244119</v>
      </c>
      <c r="D194" s="83">
        <v>41568.1</v>
      </c>
      <c r="E194" s="83">
        <v>1548</v>
      </c>
      <c r="F194" s="83">
        <v>21551.3</v>
      </c>
      <c r="G194" s="83">
        <v>18468.8</v>
      </c>
      <c r="H194" s="83">
        <v>0</v>
      </c>
      <c r="I194" s="83">
        <v>51598.8</v>
      </c>
      <c r="J194" s="83">
        <v>18379.400000000001</v>
      </c>
      <c r="K194" s="83">
        <v>1936.2</v>
      </c>
      <c r="L194" s="83">
        <v>16443.2</v>
      </c>
      <c r="M194" s="83">
        <v>33219.5</v>
      </c>
      <c r="N194" s="83">
        <v>11796.1</v>
      </c>
      <c r="O194" s="83">
        <v>6996.8</v>
      </c>
      <c r="P194" s="83">
        <v>11142.2</v>
      </c>
      <c r="Q194" s="83">
        <v>2602.9</v>
      </c>
      <c r="R194" s="83">
        <v>1739.8</v>
      </c>
      <c r="S194" s="83">
        <v>863.1</v>
      </c>
      <c r="T194" s="83">
        <v>681.5</v>
      </c>
    </row>
    <row r="195" spans="1:20" ht="15" x14ac:dyDescent="0.15">
      <c r="A195" s="90">
        <v>43282</v>
      </c>
      <c r="B195" s="83">
        <v>94958.8</v>
      </c>
      <c r="C195" s="96">
        <f>(B195/(Crédito!B195+CV!B195))*100</f>
        <v>2.4407540339136471</v>
      </c>
      <c r="D195" s="83">
        <v>42076.5</v>
      </c>
      <c r="E195" s="83">
        <v>1567.4</v>
      </c>
      <c r="F195" s="83">
        <v>19176.5</v>
      </c>
      <c r="G195" s="83">
        <v>21332.6</v>
      </c>
      <c r="H195" s="83">
        <v>0</v>
      </c>
      <c r="I195" s="83">
        <v>52882.3</v>
      </c>
      <c r="J195" s="83">
        <v>19332.3</v>
      </c>
      <c r="K195" s="83">
        <v>2048.6</v>
      </c>
      <c r="L195" s="83">
        <v>17283.7</v>
      </c>
      <c r="M195" s="83">
        <v>33550</v>
      </c>
      <c r="N195" s="83">
        <v>11775.9</v>
      </c>
      <c r="O195" s="83">
        <v>7115.1</v>
      </c>
      <c r="P195" s="83">
        <v>11295.5</v>
      </c>
      <c r="Q195" s="83">
        <v>2697.3</v>
      </c>
      <c r="R195" s="83">
        <v>1809.4</v>
      </c>
      <c r="S195" s="83">
        <v>887.9</v>
      </c>
      <c r="T195" s="83">
        <v>666.2</v>
      </c>
    </row>
    <row r="196" spans="1:20" ht="15" x14ac:dyDescent="0.15">
      <c r="A196" s="91" t="s">
        <v>488</v>
      </c>
      <c r="B196" s="83">
        <v>95875.1</v>
      </c>
      <c r="C196" s="96">
        <f>(B196/(Crédito!B196+CV!B196))*100</f>
        <v>2.4359173381999972</v>
      </c>
      <c r="D196" s="83">
        <v>42911.4</v>
      </c>
      <c r="E196" s="83">
        <v>1665.8</v>
      </c>
      <c r="F196" s="83">
        <v>19203.5</v>
      </c>
      <c r="G196" s="83">
        <v>22042</v>
      </c>
      <c r="H196" s="83">
        <v>0</v>
      </c>
      <c r="I196" s="83">
        <v>52963.6</v>
      </c>
      <c r="J196" s="83">
        <v>19258.099999999999</v>
      </c>
      <c r="K196" s="83">
        <v>2064.6</v>
      </c>
      <c r="L196" s="83">
        <v>17193.5</v>
      </c>
      <c r="M196" s="83">
        <v>33705.5</v>
      </c>
      <c r="N196" s="83">
        <v>11882.8</v>
      </c>
      <c r="O196" s="83">
        <v>7143.7</v>
      </c>
      <c r="P196" s="83">
        <v>11270.8</v>
      </c>
      <c r="Q196" s="83">
        <v>2757.7</v>
      </c>
      <c r="R196" s="83">
        <v>1870.5</v>
      </c>
      <c r="S196" s="83">
        <v>887.2</v>
      </c>
      <c r="T196" s="83">
        <v>650.5</v>
      </c>
    </row>
    <row r="197" spans="1:20" ht="15" x14ac:dyDescent="0.15">
      <c r="A197" s="92">
        <v>43344</v>
      </c>
      <c r="B197" s="83">
        <v>96545</v>
      </c>
      <c r="C197" s="96">
        <f>(B197/(Crédito!B197+CV!B197))*100</f>
        <v>2.4422338771394334</v>
      </c>
      <c r="D197" s="83">
        <v>43143.8</v>
      </c>
      <c r="E197" s="83">
        <v>1654</v>
      </c>
      <c r="F197" s="83">
        <v>19249.099999999999</v>
      </c>
      <c r="G197" s="83">
        <v>22240.7</v>
      </c>
      <c r="H197" s="83">
        <v>0</v>
      </c>
      <c r="I197" s="83">
        <v>53401.2</v>
      </c>
      <c r="J197" s="83">
        <v>19004.2</v>
      </c>
      <c r="K197" s="83">
        <v>2080.3000000000002</v>
      </c>
      <c r="L197" s="83">
        <v>16923.900000000001</v>
      </c>
      <c r="M197" s="83">
        <v>34397</v>
      </c>
      <c r="N197" s="83">
        <v>12114.4</v>
      </c>
      <c r="O197" s="83">
        <v>7456.9</v>
      </c>
      <c r="P197" s="83">
        <v>11430.9</v>
      </c>
      <c r="Q197" s="83">
        <v>2757.9</v>
      </c>
      <c r="R197" s="83">
        <v>1862.7</v>
      </c>
      <c r="S197" s="83">
        <v>895.2</v>
      </c>
      <c r="T197" s="83">
        <v>637</v>
      </c>
    </row>
    <row r="198" spans="1:20" ht="15" x14ac:dyDescent="0.15">
      <c r="A198" s="93">
        <v>43374</v>
      </c>
      <c r="B198" s="83">
        <v>98382.8</v>
      </c>
      <c r="C198" s="96">
        <f>(B198/(Crédito!B198+CV!B198))*100</f>
        <v>2.4524064594218675</v>
      </c>
      <c r="D198" s="83">
        <v>44799.5</v>
      </c>
      <c r="E198" s="83">
        <v>1718.6</v>
      </c>
      <c r="F198" s="83">
        <v>20029</v>
      </c>
      <c r="G198" s="83">
        <v>23051.8</v>
      </c>
      <c r="H198" s="83">
        <v>0</v>
      </c>
      <c r="I198" s="83">
        <v>53583.3</v>
      </c>
      <c r="J198" s="83">
        <v>18951.7</v>
      </c>
      <c r="K198" s="83">
        <v>1938.4</v>
      </c>
      <c r="L198" s="83">
        <v>17013.400000000001</v>
      </c>
      <c r="M198" s="83">
        <v>34631.599999999999</v>
      </c>
      <c r="N198" s="83">
        <v>12318.3</v>
      </c>
      <c r="O198" s="83">
        <v>7299.6</v>
      </c>
      <c r="P198" s="83">
        <v>11532.5</v>
      </c>
      <c r="Q198" s="83">
        <v>2835.2</v>
      </c>
      <c r="R198" s="83">
        <v>1934.8</v>
      </c>
      <c r="S198" s="83">
        <v>900.4</v>
      </c>
      <c r="T198" s="83">
        <v>646</v>
      </c>
    </row>
    <row r="199" spans="1:20" ht="15" x14ac:dyDescent="0.15">
      <c r="A199" s="94">
        <v>43405</v>
      </c>
      <c r="B199" s="83">
        <v>98123.7</v>
      </c>
      <c r="C199" s="96">
        <f>(B199/(Crédito!B199+CV!B199))*100</f>
        <v>2.4170813119389138</v>
      </c>
      <c r="D199" s="83">
        <v>44147.8</v>
      </c>
      <c r="E199" s="83">
        <v>1734.7</v>
      </c>
      <c r="F199" s="83">
        <v>19321.3</v>
      </c>
      <c r="G199" s="83">
        <v>23091.8</v>
      </c>
      <c r="H199" s="83">
        <v>0</v>
      </c>
      <c r="I199" s="83">
        <v>53975.9</v>
      </c>
      <c r="J199" s="83">
        <v>19544.7</v>
      </c>
      <c r="K199" s="83">
        <v>2050.5</v>
      </c>
      <c r="L199" s="83">
        <v>17494.2</v>
      </c>
      <c r="M199" s="83">
        <v>34431.199999999997</v>
      </c>
      <c r="N199" s="83">
        <v>12406.8</v>
      </c>
      <c r="O199" s="83">
        <v>7274.9</v>
      </c>
      <c r="P199" s="83">
        <v>11334.9</v>
      </c>
      <c r="Q199" s="83">
        <v>2770.9</v>
      </c>
      <c r="R199" s="83">
        <v>2007.5</v>
      </c>
      <c r="S199" s="83">
        <v>763.5</v>
      </c>
      <c r="T199" s="83">
        <v>643.70000000000005</v>
      </c>
    </row>
    <row r="200" spans="1:20" ht="15" x14ac:dyDescent="0.15">
      <c r="A200" s="82" t="s">
        <v>489</v>
      </c>
      <c r="B200" s="83">
        <v>94998.8</v>
      </c>
      <c r="C200" s="96">
        <f>(B200/(Crédito!B200+CV!B200))*100</f>
        <v>2.3456188607126029</v>
      </c>
      <c r="D200" s="83">
        <v>42148.2</v>
      </c>
      <c r="E200" s="83">
        <v>1485.6</v>
      </c>
      <c r="F200" s="83">
        <v>18285.099999999999</v>
      </c>
      <c r="G200" s="83">
        <v>22377.4</v>
      </c>
      <c r="H200" s="83">
        <v>0</v>
      </c>
      <c r="I200" s="83">
        <v>52850.6</v>
      </c>
      <c r="J200" s="83">
        <v>19690.8</v>
      </c>
      <c r="K200" s="83">
        <v>2089.3000000000002</v>
      </c>
      <c r="L200" s="83">
        <v>17601.400000000001</v>
      </c>
      <c r="M200" s="83">
        <v>33159.9</v>
      </c>
      <c r="N200" s="83">
        <v>11279.3</v>
      </c>
      <c r="O200" s="83">
        <v>7320.9</v>
      </c>
      <c r="P200" s="83">
        <v>11198.4</v>
      </c>
      <c r="Q200" s="83">
        <v>2725.6</v>
      </c>
      <c r="R200" s="83">
        <v>2071.1</v>
      </c>
      <c r="S200" s="83">
        <v>654.6</v>
      </c>
      <c r="T200" s="83">
        <v>635.70000000000005</v>
      </c>
    </row>
    <row r="201" spans="1:20" ht="15" x14ac:dyDescent="0.15">
      <c r="A201" s="84" t="s">
        <v>490</v>
      </c>
      <c r="B201" s="83">
        <v>96135.2</v>
      </c>
      <c r="C201" s="96">
        <f>(B201/(Crédito!B201+CV!B201))*100</f>
        <v>2.3745269450017625</v>
      </c>
      <c r="D201" s="83">
        <v>43468.9</v>
      </c>
      <c r="E201" s="83">
        <v>1537.2</v>
      </c>
      <c r="F201" s="83">
        <v>18808.2</v>
      </c>
      <c r="G201" s="83">
        <v>23123.5</v>
      </c>
      <c r="H201" s="83">
        <v>0</v>
      </c>
      <c r="I201" s="83">
        <v>52666.2</v>
      </c>
      <c r="J201" s="83">
        <v>19735.2</v>
      </c>
      <c r="K201" s="83">
        <v>2207.9</v>
      </c>
      <c r="L201" s="83">
        <v>17527.400000000001</v>
      </c>
      <c r="M201" s="83">
        <v>32931</v>
      </c>
      <c r="N201" s="83">
        <v>11314.5</v>
      </c>
      <c r="O201" s="83">
        <v>7180.2</v>
      </c>
      <c r="P201" s="83">
        <v>11168.7</v>
      </c>
      <c r="Q201" s="83">
        <v>2610.5</v>
      </c>
      <c r="R201" s="83">
        <v>2003</v>
      </c>
      <c r="S201" s="83">
        <v>607.5</v>
      </c>
      <c r="T201" s="83">
        <v>657.2</v>
      </c>
    </row>
    <row r="202" spans="1:20" ht="15" x14ac:dyDescent="0.15">
      <c r="A202" s="85">
        <v>43497</v>
      </c>
      <c r="B202" s="83">
        <v>97175.3</v>
      </c>
      <c r="C202" s="96">
        <f>(B202/(Crédito!B202+CV!B202))*100</f>
        <v>2.3791820560158232</v>
      </c>
      <c r="D202" s="83">
        <v>43603.3</v>
      </c>
      <c r="E202" s="83">
        <v>1555.7</v>
      </c>
      <c r="F202" s="83">
        <v>19111.8</v>
      </c>
      <c r="G202" s="83">
        <v>22935.8</v>
      </c>
      <c r="H202" s="83">
        <v>0</v>
      </c>
      <c r="I202" s="83">
        <v>53572</v>
      </c>
      <c r="J202" s="83">
        <v>20317.599999999999</v>
      </c>
      <c r="K202" s="83">
        <v>2259</v>
      </c>
      <c r="L202" s="83">
        <v>18058.5</v>
      </c>
      <c r="M202" s="83">
        <v>33254.5</v>
      </c>
      <c r="N202" s="83">
        <v>12041.7</v>
      </c>
      <c r="O202" s="83">
        <v>6948.2</v>
      </c>
      <c r="P202" s="83">
        <v>11052.3</v>
      </c>
      <c r="Q202" s="83">
        <v>2543.8000000000002</v>
      </c>
      <c r="R202" s="83">
        <v>1965.2</v>
      </c>
      <c r="S202" s="83">
        <v>578.6</v>
      </c>
      <c r="T202" s="83">
        <v>668.6</v>
      </c>
    </row>
    <row r="203" spans="1:20" ht="15" x14ac:dyDescent="0.15">
      <c r="A203" s="86">
        <v>43525</v>
      </c>
      <c r="B203" s="83">
        <v>96847.7</v>
      </c>
      <c r="C203" s="96">
        <f>(B203/(Crédito!B203+CV!B203))*100</f>
        <v>2.3334990795531012</v>
      </c>
      <c r="D203" s="83">
        <v>43865.2</v>
      </c>
      <c r="E203" s="83">
        <v>1703.7</v>
      </c>
      <c r="F203" s="83">
        <v>19537.099999999999</v>
      </c>
      <c r="G203" s="83">
        <v>22624.3</v>
      </c>
      <c r="H203" s="83">
        <v>0</v>
      </c>
      <c r="I203" s="83">
        <v>52982.6</v>
      </c>
      <c r="J203" s="83">
        <v>19939.099999999999</v>
      </c>
      <c r="K203" s="83">
        <v>2235.1999999999998</v>
      </c>
      <c r="L203" s="83">
        <v>17703.8</v>
      </c>
      <c r="M203" s="83">
        <v>33043.5</v>
      </c>
      <c r="N203" s="83">
        <v>12226.9</v>
      </c>
      <c r="O203" s="83">
        <v>6592</v>
      </c>
      <c r="P203" s="83">
        <v>10889.8</v>
      </c>
      <c r="Q203" s="83">
        <v>2650.2</v>
      </c>
      <c r="R203" s="83">
        <v>2068.6999999999998</v>
      </c>
      <c r="S203" s="83">
        <v>581.4</v>
      </c>
      <c r="T203" s="83">
        <v>684.6</v>
      </c>
    </row>
    <row r="204" spans="1:20" ht="15" x14ac:dyDescent="0.15">
      <c r="A204" s="87" t="s">
        <v>491</v>
      </c>
      <c r="B204" s="83">
        <v>98774.7</v>
      </c>
      <c r="C204" s="96">
        <f>(B204/(Crédito!B204+CV!B204))*100</f>
        <v>2.3633301352412746</v>
      </c>
      <c r="D204" s="83">
        <v>44596.1</v>
      </c>
      <c r="E204" s="83">
        <v>1686.6</v>
      </c>
      <c r="F204" s="83">
        <v>19809.900000000001</v>
      </c>
      <c r="G204" s="83">
        <v>23099.599999999999</v>
      </c>
      <c r="H204" s="83">
        <v>0</v>
      </c>
      <c r="I204" s="83">
        <v>54178.6</v>
      </c>
      <c r="J204" s="83">
        <v>20779.3</v>
      </c>
      <c r="K204" s="83">
        <v>2328.9</v>
      </c>
      <c r="L204" s="83">
        <v>18450.400000000001</v>
      </c>
      <c r="M204" s="83">
        <v>33399.300000000003</v>
      </c>
      <c r="N204" s="83">
        <v>12317</v>
      </c>
      <c r="O204" s="83">
        <v>6714.8</v>
      </c>
      <c r="P204" s="83">
        <v>10960.5</v>
      </c>
      <c r="Q204" s="83">
        <v>2719.6</v>
      </c>
      <c r="R204" s="83">
        <v>2134.4</v>
      </c>
      <c r="S204" s="83">
        <v>585.1</v>
      </c>
      <c r="T204" s="83">
        <v>687.3</v>
      </c>
    </row>
    <row r="205" spans="1:20" ht="15" x14ac:dyDescent="0.15">
      <c r="A205" s="88">
        <v>43586</v>
      </c>
      <c r="B205" s="83">
        <v>101735.7</v>
      </c>
      <c r="C205" s="96">
        <f>(B205/(Crédito!B205+CV!B205))*100</f>
        <v>2.4078460568233089</v>
      </c>
      <c r="D205" s="83">
        <v>46595.4</v>
      </c>
      <c r="E205" s="83">
        <v>1863.8</v>
      </c>
      <c r="F205" s="83">
        <v>20434.599999999999</v>
      </c>
      <c r="G205" s="83">
        <v>24296.9</v>
      </c>
      <c r="H205" s="83">
        <v>0</v>
      </c>
      <c r="I205" s="83">
        <v>55140.3</v>
      </c>
      <c r="J205" s="83">
        <v>21170.3</v>
      </c>
      <c r="K205" s="83">
        <v>2249.4</v>
      </c>
      <c r="L205" s="83">
        <v>18920.900000000001</v>
      </c>
      <c r="M205" s="83">
        <v>33970</v>
      </c>
      <c r="N205" s="83">
        <v>12149.2</v>
      </c>
      <c r="O205" s="83">
        <v>7224.6</v>
      </c>
      <c r="P205" s="83">
        <v>11128.3</v>
      </c>
      <c r="Q205" s="83">
        <v>2773.3</v>
      </c>
      <c r="R205" s="83">
        <v>2163.1</v>
      </c>
      <c r="S205" s="83">
        <v>610.20000000000005</v>
      </c>
      <c r="T205" s="83">
        <v>694.6</v>
      </c>
    </row>
    <row r="206" spans="1:20" ht="15" x14ac:dyDescent="0.15">
      <c r="A206" s="89">
        <v>43617</v>
      </c>
      <c r="B206" s="83">
        <v>101732.5</v>
      </c>
      <c r="C206" s="96">
        <f>(B206/(Crédito!B206+CV!B206))*100</f>
        <v>2.394940319120721</v>
      </c>
      <c r="D206" s="83">
        <v>46006.1</v>
      </c>
      <c r="E206" s="83">
        <v>1766.2</v>
      </c>
      <c r="F206" s="83">
        <v>19742.2</v>
      </c>
      <c r="G206" s="83">
        <v>24497.7</v>
      </c>
      <c r="H206" s="83">
        <v>0</v>
      </c>
      <c r="I206" s="83">
        <v>55726.400000000001</v>
      </c>
      <c r="J206" s="83">
        <v>21362.7</v>
      </c>
      <c r="K206" s="83">
        <v>2355.1999999999998</v>
      </c>
      <c r="L206" s="83">
        <v>19007.5</v>
      </c>
      <c r="M206" s="83">
        <v>34363.699999999997</v>
      </c>
      <c r="N206" s="83">
        <v>12168.4</v>
      </c>
      <c r="O206" s="83">
        <v>7569</v>
      </c>
      <c r="P206" s="83">
        <v>11184.7</v>
      </c>
      <c r="Q206" s="83">
        <v>2759.9</v>
      </c>
      <c r="R206" s="83">
        <v>2096.5</v>
      </c>
      <c r="S206" s="83">
        <v>663.4</v>
      </c>
      <c r="T206" s="83">
        <v>681.7</v>
      </c>
    </row>
    <row r="207" spans="1:20" ht="15" x14ac:dyDescent="0.15">
      <c r="A207" s="90">
        <v>43647</v>
      </c>
      <c r="B207" s="83">
        <v>104744.4</v>
      </c>
      <c r="C207" s="96">
        <f>(B207/(Crédito!B207+CV!B207))*100</f>
        <v>2.4653626856552653</v>
      </c>
      <c r="D207" s="83">
        <v>48059.8</v>
      </c>
      <c r="E207" s="83">
        <v>1736.8</v>
      </c>
      <c r="F207" s="83">
        <v>20893.2</v>
      </c>
      <c r="G207" s="83">
        <v>25429.9</v>
      </c>
      <c r="H207" s="83">
        <v>0</v>
      </c>
      <c r="I207" s="83">
        <v>56684.6</v>
      </c>
      <c r="J207" s="83">
        <v>22138</v>
      </c>
      <c r="K207" s="83">
        <v>2297.6</v>
      </c>
      <c r="L207" s="83">
        <v>19840.3</v>
      </c>
      <c r="M207" s="83">
        <v>34546.6</v>
      </c>
      <c r="N207" s="83">
        <v>12117.1</v>
      </c>
      <c r="O207" s="83">
        <v>7536.1</v>
      </c>
      <c r="P207" s="83">
        <v>11328.9</v>
      </c>
      <c r="Q207" s="83">
        <v>2865.3</v>
      </c>
      <c r="R207" s="83">
        <v>2141.6999999999998</v>
      </c>
      <c r="S207" s="83">
        <v>723.6</v>
      </c>
      <c r="T207" s="83">
        <v>699.2</v>
      </c>
    </row>
    <row r="208" spans="1:20" ht="15" x14ac:dyDescent="0.15">
      <c r="A208" s="91" t="s">
        <v>492</v>
      </c>
      <c r="B208" s="83">
        <v>105058.8</v>
      </c>
      <c r="C208" s="96">
        <f>(B208/(Crédito!B208+CV!B208))*100</f>
        <v>2.4379084474399755</v>
      </c>
      <c r="D208" s="83">
        <v>48315.1</v>
      </c>
      <c r="E208" s="83">
        <v>1737.6</v>
      </c>
      <c r="F208" s="83">
        <v>20095.400000000001</v>
      </c>
      <c r="G208" s="83">
        <v>26482.1</v>
      </c>
      <c r="H208" s="83">
        <v>0</v>
      </c>
      <c r="I208" s="83">
        <v>56743.7</v>
      </c>
      <c r="J208" s="83">
        <v>21887.1</v>
      </c>
      <c r="K208" s="83">
        <v>2311.8000000000002</v>
      </c>
      <c r="L208" s="83">
        <v>19575.3</v>
      </c>
      <c r="M208" s="83">
        <v>34856.6</v>
      </c>
      <c r="N208" s="83">
        <v>12246.8</v>
      </c>
      <c r="O208" s="83">
        <v>7313.9</v>
      </c>
      <c r="P208" s="83">
        <v>11631.1</v>
      </c>
      <c r="Q208" s="83">
        <v>2951.5</v>
      </c>
      <c r="R208" s="83">
        <v>2176.8000000000002</v>
      </c>
      <c r="S208" s="83">
        <v>774.7</v>
      </c>
      <c r="T208" s="83">
        <v>713.2</v>
      </c>
    </row>
    <row r="209" spans="1:20" ht="15" x14ac:dyDescent="0.15">
      <c r="A209" s="92">
        <v>43709</v>
      </c>
      <c r="B209" s="83">
        <v>106529.3</v>
      </c>
      <c r="C209" s="96">
        <f>(B209/(Crédito!B209+CV!B209))*100</f>
        <v>2.4906547811487272</v>
      </c>
      <c r="D209" s="83">
        <v>47943</v>
      </c>
      <c r="E209" s="83">
        <v>1857.3</v>
      </c>
      <c r="F209" s="83">
        <v>19138.900000000001</v>
      </c>
      <c r="G209" s="83">
        <v>26946.7</v>
      </c>
      <c r="H209" s="83">
        <v>0</v>
      </c>
      <c r="I209" s="83">
        <v>58586.3</v>
      </c>
      <c r="J209" s="83">
        <v>22959</v>
      </c>
      <c r="K209" s="83">
        <v>2293.9</v>
      </c>
      <c r="L209" s="83">
        <v>20665.099999999999</v>
      </c>
      <c r="M209" s="83">
        <v>35627.199999999997</v>
      </c>
      <c r="N209" s="83">
        <v>12399.5</v>
      </c>
      <c r="O209" s="83">
        <v>7515.1</v>
      </c>
      <c r="P209" s="83">
        <v>11920.3</v>
      </c>
      <c r="Q209" s="83">
        <v>3063.4</v>
      </c>
      <c r="R209" s="83">
        <v>2275.9</v>
      </c>
      <c r="S209" s="83">
        <v>787.5</v>
      </c>
      <c r="T209" s="83">
        <v>729</v>
      </c>
    </row>
    <row r="210" spans="1:20" ht="15" x14ac:dyDescent="0.15">
      <c r="A210" s="93">
        <v>43739</v>
      </c>
      <c r="B210" s="83">
        <v>108876.9</v>
      </c>
      <c r="C210" s="96">
        <f>(B210/(Crédito!B210+CV!B210))*100</f>
        <v>2.5476756267313063</v>
      </c>
      <c r="D210" s="83">
        <v>48213.4</v>
      </c>
      <c r="E210" s="83">
        <v>1941.2</v>
      </c>
      <c r="F210" s="83">
        <v>19151</v>
      </c>
      <c r="G210" s="83">
        <v>27121.200000000001</v>
      </c>
      <c r="H210" s="83">
        <v>0</v>
      </c>
      <c r="I210" s="83">
        <v>60663.5</v>
      </c>
      <c r="J210" s="83">
        <v>23498.5</v>
      </c>
      <c r="K210" s="83">
        <v>2359.5</v>
      </c>
      <c r="L210" s="83">
        <v>21139</v>
      </c>
      <c r="M210" s="83">
        <v>37165</v>
      </c>
      <c r="N210" s="83">
        <v>13497.7</v>
      </c>
      <c r="O210" s="83">
        <v>7547.7</v>
      </c>
      <c r="P210" s="83">
        <v>12230.1</v>
      </c>
      <c r="Q210" s="83">
        <v>3138</v>
      </c>
      <c r="R210" s="83">
        <v>2368.6999999999998</v>
      </c>
      <c r="S210" s="83">
        <v>769.3</v>
      </c>
      <c r="T210" s="83">
        <v>751.5</v>
      </c>
    </row>
    <row r="211" spans="1:20" ht="15" x14ac:dyDescent="0.15">
      <c r="A211" s="94">
        <v>43770</v>
      </c>
      <c r="B211" s="83">
        <v>108226.7</v>
      </c>
      <c r="C211" s="96">
        <f>(B211/(Crédito!B211+CV!B211))*100</f>
        <v>2.5018547762980505</v>
      </c>
      <c r="D211" s="83">
        <v>47503</v>
      </c>
      <c r="E211" s="83">
        <v>2003.4</v>
      </c>
      <c r="F211" s="83">
        <v>18550.599999999999</v>
      </c>
      <c r="G211" s="83">
        <v>26949</v>
      </c>
      <c r="H211" s="83">
        <v>0</v>
      </c>
      <c r="I211" s="83">
        <v>60723.6</v>
      </c>
      <c r="J211" s="83">
        <v>23293</v>
      </c>
      <c r="K211" s="83">
        <v>2291.1999999999998</v>
      </c>
      <c r="L211" s="83">
        <v>21001.7</v>
      </c>
      <c r="M211" s="83">
        <v>37430.699999999997</v>
      </c>
      <c r="N211" s="83">
        <v>13461.2</v>
      </c>
      <c r="O211" s="83">
        <v>7657.5</v>
      </c>
      <c r="P211" s="83">
        <v>12355.7</v>
      </c>
      <c r="Q211" s="83">
        <v>3212.3</v>
      </c>
      <c r="R211" s="83">
        <v>2436</v>
      </c>
      <c r="S211" s="83">
        <v>776.4</v>
      </c>
      <c r="T211" s="83">
        <v>743.9</v>
      </c>
    </row>
    <row r="212" spans="1:20" ht="15" x14ac:dyDescent="0.15">
      <c r="A212" s="82" t="s">
        <v>493</v>
      </c>
      <c r="B212" s="83">
        <v>106492.5</v>
      </c>
      <c r="C212" s="96">
        <f>(B212/(Crédito!B212+CV!B212))*100</f>
        <v>2.4872915558352315</v>
      </c>
      <c r="D212" s="83">
        <v>45972.1</v>
      </c>
      <c r="E212" s="83">
        <v>2002.3</v>
      </c>
      <c r="F212" s="83">
        <v>17371.900000000001</v>
      </c>
      <c r="G212" s="83">
        <v>26597.8</v>
      </c>
      <c r="H212" s="83">
        <v>0</v>
      </c>
      <c r="I212" s="83">
        <v>60520.4</v>
      </c>
      <c r="J212" s="83">
        <v>24359.4</v>
      </c>
      <c r="K212" s="83">
        <v>2428.8000000000002</v>
      </c>
      <c r="L212" s="83">
        <v>21930.6</v>
      </c>
      <c r="M212" s="83">
        <v>36161.1</v>
      </c>
      <c r="N212" s="83">
        <v>12289.8</v>
      </c>
      <c r="O212" s="83">
        <v>7851.8</v>
      </c>
      <c r="P212" s="83">
        <v>11889.3</v>
      </c>
      <c r="Q212" s="83">
        <v>3334.6</v>
      </c>
      <c r="R212" s="83">
        <v>2553.8000000000002</v>
      </c>
      <c r="S212" s="83">
        <v>780.8</v>
      </c>
      <c r="T212" s="83">
        <v>795.6</v>
      </c>
    </row>
    <row r="213" spans="1:20" ht="15" x14ac:dyDescent="0.15">
      <c r="A213" s="84" t="s">
        <v>494</v>
      </c>
      <c r="B213" s="83">
        <v>108444.6</v>
      </c>
      <c r="C213" s="96">
        <f>(B213/(Crédito!B213+CV!B213))*100</f>
        <v>2.5272875584934815</v>
      </c>
      <c r="D213" s="83">
        <v>46798.8</v>
      </c>
      <c r="E213" s="83">
        <v>2045.5</v>
      </c>
      <c r="F213" s="83">
        <v>18063.2</v>
      </c>
      <c r="G213" s="83">
        <v>26690.1</v>
      </c>
      <c r="H213" s="83">
        <v>0</v>
      </c>
      <c r="I213" s="83">
        <v>61645.7</v>
      </c>
      <c r="J213" s="83">
        <v>25295.599999999999</v>
      </c>
      <c r="K213" s="83">
        <v>3146.6</v>
      </c>
      <c r="L213" s="83">
        <v>22149</v>
      </c>
      <c r="M213" s="83">
        <v>36350.1</v>
      </c>
      <c r="N213" s="83">
        <v>12295.2</v>
      </c>
      <c r="O213" s="83">
        <v>7751.5</v>
      </c>
      <c r="P213" s="83">
        <v>12144</v>
      </c>
      <c r="Q213" s="83">
        <v>3312.6</v>
      </c>
      <c r="R213" s="83">
        <v>2537.8000000000002</v>
      </c>
      <c r="S213" s="83">
        <v>774.8</v>
      </c>
      <c r="T213" s="83">
        <v>846.9</v>
      </c>
    </row>
    <row r="214" spans="1:20" ht="15" x14ac:dyDescent="0.15">
      <c r="A214" s="85">
        <v>43862</v>
      </c>
      <c r="B214" s="83">
        <v>108712.7</v>
      </c>
      <c r="C214" s="96">
        <f>(B214/(Crédito!B214+CV!B214))*100</f>
        <v>2.5087409137996239</v>
      </c>
      <c r="D214" s="83">
        <v>47161.4</v>
      </c>
      <c r="E214" s="83">
        <v>2093.6</v>
      </c>
      <c r="F214" s="83">
        <v>18329.099999999999</v>
      </c>
      <c r="G214" s="83">
        <v>26738.7</v>
      </c>
      <c r="H214" s="83">
        <v>0</v>
      </c>
      <c r="I214" s="83">
        <v>61551.3</v>
      </c>
      <c r="J214" s="83">
        <v>24784.2</v>
      </c>
      <c r="K214" s="83">
        <v>2883.1</v>
      </c>
      <c r="L214" s="83">
        <v>21901.1</v>
      </c>
      <c r="M214" s="83">
        <v>36767.1</v>
      </c>
      <c r="N214" s="83">
        <v>12771.7</v>
      </c>
      <c r="O214" s="83">
        <v>7681.5</v>
      </c>
      <c r="P214" s="83">
        <v>12117.2</v>
      </c>
      <c r="Q214" s="83">
        <v>3341.5</v>
      </c>
      <c r="R214" s="83">
        <v>2590.1</v>
      </c>
      <c r="S214" s="83">
        <v>751.4</v>
      </c>
      <c r="T214" s="83">
        <v>855.1</v>
      </c>
    </row>
    <row r="215" spans="1:20" ht="15" x14ac:dyDescent="0.15">
      <c r="A215" s="86">
        <v>43891</v>
      </c>
      <c r="B215" s="83">
        <v>113221.9</v>
      </c>
      <c r="C215" s="96">
        <f>(B215/(Crédito!B215+CV!B215))*100</f>
        <v>2.4465749346834658</v>
      </c>
      <c r="D215" s="83">
        <v>49049.2</v>
      </c>
      <c r="E215" s="83">
        <v>2291.6</v>
      </c>
      <c r="F215" s="83">
        <v>19070.400000000001</v>
      </c>
      <c r="G215" s="83">
        <v>27687.1</v>
      </c>
      <c r="H215" s="83">
        <v>0</v>
      </c>
      <c r="I215" s="83">
        <v>64172.800000000003</v>
      </c>
      <c r="J215" s="83">
        <v>26798.799999999999</v>
      </c>
      <c r="K215" s="83">
        <v>3377.5</v>
      </c>
      <c r="L215" s="83">
        <v>23421.3</v>
      </c>
      <c r="M215" s="83">
        <v>37374</v>
      </c>
      <c r="N215" s="83">
        <v>13100.3</v>
      </c>
      <c r="O215" s="83">
        <v>7489.6</v>
      </c>
      <c r="P215" s="83">
        <v>12526.8</v>
      </c>
      <c r="Q215" s="83">
        <v>3375</v>
      </c>
      <c r="R215" s="83">
        <v>2615.1</v>
      </c>
      <c r="S215" s="83">
        <v>759.9</v>
      </c>
      <c r="T215" s="83">
        <v>882.4</v>
      </c>
    </row>
    <row r="216" spans="1:20" ht="15" x14ac:dyDescent="0.15">
      <c r="A216" s="87" t="s">
        <v>495</v>
      </c>
      <c r="B216" s="83">
        <v>115636.8</v>
      </c>
      <c r="C216" s="96">
        <f>(B216/(Crédito!B216+CV!B216))*100</f>
        <v>2.4613503136297044</v>
      </c>
      <c r="D216" s="83">
        <v>51114.8</v>
      </c>
      <c r="E216" s="83">
        <v>2333.8000000000002</v>
      </c>
      <c r="F216" s="83">
        <v>19893.3</v>
      </c>
      <c r="G216" s="83">
        <v>28887.7</v>
      </c>
      <c r="H216" s="83">
        <v>0</v>
      </c>
      <c r="I216" s="83">
        <v>64521.9</v>
      </c>
      <c r="J216" s="83">
        <v>26784.9</v>
      </c>
      <c r="K216" s="83">
        <v>3438.8</v>
      </c>
      <c r="L216" s="83">
        <v>23346.1</v>
      </c>
      <c r="M216" s="83">
        <v>37737</v>
      </c>
      <c r="N216" s="83">
        <v>13366.1</v>
      </c>
      <c r="O216" s="83">
        <v>7409.7</v>
      </c>
      <c r="P216" s="83">
        <v>12738.8</v>
      </c>
      <c r="Q216" s="83">
        <v>3483.1</v>
      </c>
      <c r="R216" s="83">
        <v>2665.9</v>
      </c>
      <c r="S216" s="83">
        <v>817.3</v>
      </c>
      <c r="T216" s="83">
        <v>739.3</v>
      </c>
    </row>
    <row r="217" spans="1:20" ht="15" x14ac:dyDescent="0.15">
      <c r="A217" s="88">
        <v>43952</v>
      </c>
      <c r="B217" s="83">
        <v>117977.2</v>
      </c>
      <c r="C217" s="96">
        <f>(B217/(Crédito!B217+CV!B217))*100</f>
        <v>2.5508609706046621</v>
      </c>
      <c r="D217" s="83">
        <v>52018.6</v>
      </c>
      <c r="E217" s="83">
        <v>2328.5</v>
      </c>
      <c r="F217" s="83">
        <v>19686.5</v>
      </c>
      <c r="G217" s="83">
        <v>30003.599999999999</v>
      </c>
      <c r="H217" s="83">
        <v>0</v>
      </c>
      <c r="I217" s="83">
        <v>65958.600000000006</v>
      </c>
      <c r="J217" s="83">
        <v>27261.3</v>
      </c>
      <c r="K217" s="83">
        <v>3716.8</v>
      </c>
      <c r="L217" s="83">
        <v>23544.5</v>
      </c>
      <c r="M217" s="83">
        <v>38697.300000000003</v>
      </c>
      <c r="N217" s="83">
        <v>13119.7</v>
      </c>
      <c r="O217" s="83">
        <v>7433.7</v>
      </c>
      <c r="P217" s="83">
        <v>13607.3</v>
      </c>
      <c r="Q217" s="83">
        <v>3794.5</v>
      </c>
      <c r="R217" s="83">
        <v>2743.3</v>
      </c>
      <c r="S217" s="83">
        <v>1051.2</v>
      </c>
      <c r="T217" s="83">
        <v>742.1</v>
      </c>
    </row>
    <row r="218" spans="1:20" ht="15" x14ac:dyDescent="0.15">
      <c r="A218" s="89">
        <v>43983</v>
      </c>
      <c r="B218" s="83">
        <v>110717.9</v>
      </c>
      <c r="C218" s="96">
        <f>(B218/(Crédito!B218+CV!B218))*100</f>
        <v>2.4183257350406993</v>
      </c>
      <c r="D218" s="83">
        <v>46438.5</v>
      </c>
      <c r="E218" s="83">
        <v>2152.1</v>
      </c>
      <c r="F218" s="83">
        <v>16761.599999999999</v>
      </c>
      <c r="G218" s="83">
        <v>27524.799999999999</v>
      </c>
      <c r="H218" s="83">
        <v>0</v>
      </c>
      <c r="I218" s="83">
        <v>64279.4</v>
      </c>
      <c r="J218" s="83">
        <v>27045.4</v>
      </c>
      <c r="K218" s="83">
        <v>3149.4</v>
      </c>
      <c r="L218" s="83">
        <v>23896</v>
      </c>
      <c r="M218" s="83">
        <v>37234</v>
      </c>
      <c r="N218" s="83">
        <v>11625.1</v>
      </c>
      <c r="O218" s="83">
        <v>7081.8</v>
      </c>
      <c r="P218" s="83">
        <v>13968.4</v>
      </c>
      <c r="Q218" s="83">
        <v>3788.6</v>
      </c>
      <c r="R218" s="83">
        <v>2490.6999999999998</v>
      </c>
      <c r="S218" s="83">
        <v>1297.9000000000001</v>
      </c>
      <c r="T218" s="83">
        <v>770</v>
      </c>
    </row>
    <row r="219" spans="1:20" ht="15" x14ac:dyDescent="0.15">
      <c r="A219" s="90">
        <v>44013</v>
      </c>
      <c r="B219" s="83">
        <v>103844.1</v>
      </c>
      <c r="C219" s="96">
        <f>(B219/(Crédito!B219+CV!B219))*100</f>
        <v>2.3088315590227575</v>
      </c>
      <c r="D219" s="83">
        <v>46394.2</v>
      </c>
      <c r="E219" s="83">
        <v>2154.3000000000002</v>
      </c>
      <c r="F219" s="83">
        <v>16929.5</v>
      </c>
      <c r="G219" s="83">
        <v>27310.3</v>
      </c>
      <c r="H219" s="83">
        <v>0</v>
      </c>
      <c r="I219" s="83">
        <v>57450</v>
      </c>
      <c r="J219" s="83">
        <v>27532.5</v>
      </c>
      <c r="K219" s="83">
        <v>2989.1</v>
      </c>
      <c r="L219" s="83">
        <v>24543.4</v>
      </c>
      <c r="M219" s="83">
        <v>29917.5</v>
      </c>
      <c r="N219" s="83">
        <v>9864.6</v>
      </c>
      <c r="O219" s="83">
        <v>6073</v>
      </c>
      <c r="P219" s="83">
        <v>9495.7000000000007</v>
      </c>
      <c r="Q219" s="83">
        <v>3630.4</v>
      </c>
      <c r="R219" s="83">
        <v>2242</v>
      </c>
      <c r="S219" s="83">
        <v>1388.4</v>
      </c>
      <c r="T219" s="83">
        <v>853.8</v>
      </c>
    </row>
    <row r="220" spans="1:20" ht="15" x14ac:dyDescent="0.15">
      <c r="A220" s="91" t="s">
        <v>496</v>
      </c>
      <c r="B220" s="83">
        <v>102061</v>
      </c>
      <c r="C220" s="96">
        <f>(B220/(Crédito!B220+CV!B220))*100</f>
        <v>2.2892409935029123</v>
      </c>
      <c r="D220" s="83">
        <v>45830.5</v>
      </c>
      <c r="E220" s="83">
        <v>2141.4</v>
      </c>
      <c r="F220" s="83">
        <v>17088.599999999999</v>
      </c>
      <c r="G220" s="83">
        <v>26600.400000000001</v>
      </c>
      <c r="H220" s="83">
        <v>0</v>
      </c>
      <c r="I220" s="83">
        <v>56230.6</v>
      </c>
      <c r="J220" s="83">
        <v>29055.200000000001</v>
      </c>
      <c r="K220" s="83">
        <v>3093.2</v>
      </c>
      <c r="L220" s="83">
        <v>25962</v>
      </c>
      <c r="M220" s="83">
        <v>27175.3</v>
      </c>
      <c r="N220" s="83">
        <v>8543.1</v>
      </c>
      <c r="O220" s="83">
        <v>5131.3</v>
      </c>
      <c r="P220" s="83">
        <v>9096</v>
      </c>
      <c r="Q220" s="83">
        <v>3435.9</v>
      </c>
      <c r="R220" s="83">
        <v>2062.6999999999998</v>
      </c>
      <c r="S220" s="83">
        <v>1373.3</v>
      </c>
      <c r="T220" s="83">
        <v>969</v>
      </c>
    </row>
    <row r="221" spans="1:20" ht="15" x14ac:dyDescent="0.15">
      <c r="A221" s="92">
        <v>44075</v>
      </c>
      <c r="B221" s="83">
        <v>102035.9</v>
      </c>
      <c r="C221" s="96">
        <f>(B221/(Crédito!B221+CV!B221))*100</f>
        <v>2.3073242919701999</v>
      </c>
      <c r="D221" s="83">
        <v>45083.1</v>
      </c>
      <c r="E221" s="83">
        <v>2148.1</v>
      </c>
      <c r="F221" s="83">
        <v>16523.8</v>
      </c>
      <c r="G221" s="83">
        <v>26411.200000000001</v>
      </c>
      <c r="H221" s="83">
        <v>0</v>
      </c>
      <c r="I221" s="83">
        <v>56952.800000000003</v>
      </c>
      <c r="J221" s="83">
        <v>28991.8</v>
      </c>
      <c r="K221" s="83">
        <v>3143.7</v>
      </c>
      <c r="L221" s="83">
        <v>25848.1</v>
      </c>
      <c r="M221" s="83">
        <v>27961</v>
      </c>
      <c r="N221" s="83">
        <v>9379.5</v>
      </c>
      <c r="O221" s="83">
        <v>4571.3999999999996</v>
      </c>
      <c r="P221" s="83">
        <v>8857</v>
      </c>
      <c r="Q221" s="83">
        <v>3337.7</v>
      </c>
      <c r="R221" s="83">
        <v>2040.4</v>
      </c>
      <c r="S221" s="83">
        <v>1297.3</v>
      </c>
      <c r="T221" s="83">
        <v>1815.4</v>
      </c>
    </row>
    <row r="222" spans="1:20" ht="15" x14ac:dyDescent="0.15">
      <c r="A222" s="93">
        <v>44105</v>
      </c>
      <c r="B222" s="83">
        <v>107916.4</v>
      </c>
      <c r="C222" s="96">
        <f>(B222/(Crédito!B222+CV!B222))*100</f>
        <v>2.4367600496391262</v>
      </c>
      <c r="D222" s="83">
        <v>45067.9</v>
      </c>
      <c r="E222" s="83">
        <v>2037.6</v>
      </c>
      <c r="F222" s="83">
        <v>15999.6</v>
      </c>
      <c r="G222" s="83">
        <v>27030.6</v>
      </c>
      <c r="H222" s="83">
        <v>0</v>
      </c>
      <c r="I222" s="83">
        <v>62848.5</v>
      </c>
      <c r="J222" s="83">
        <v>30163.9</v>
      </c>
      <c r="K222" s="83">
        <v>2928.3</v>
      </c>
      <c r="L222" s="83">
        <v>27235.599999999999</v>
      </c>
      <c r="M222" s="83">
        <v>32684.5</v>
      </c>
      <c r="N222" s="83">
        <v>13242.3</v>
      </c>
      <c r="O222" s="83">
        <v>4936</v>
      </c>
      <c r="P222" s="83">
        <v>8913.9</v>
      </c>
      <c r="Q222" s="83">
        <v>3444.3</v>
      </c>
      <c r="R222" s="83">
        <v>2205.6999999999998</v>
      </c>
      <c r="S222" s="83">
        <v>1238.5999999999999</v>
      </c>
      <c r="T222" s="83">
        <v>2148.1</v>
      </c>
    </row>
    <row r="223" spans="1:20" ht="15" x14ac:dyDescent="0.15">
      <c r="A223" s="94">
        <v>44136</v>
      </c>
      <c r="B223" s="83">
        <v>119034.5</v>
      </c>
      <c r="C223" s="96">
        <f>(B223/(Crédito!B223+CV!B223))*100</f>
        <v>2.7114826390578326</v>
      </c>
      <c r="D223" s="83">
        <v>48183.1</v>
      </c>
      <c r="E223" s="83">
        <v>2087</v>
      </c>
      <c r="F223" s="83">
        <v>17014.3</v>
      </c>
      <c r="G223" s="83">
        <v>29081.8</v>
      </c>
      <c r="H223" s="83">
        <v>0</v>
      </c>
      <c r="I223" s="83">
        <v>70851.399999999994</v>
      </c>
      <c r="J223" s="83">
        <v>31831.5</v>
      </c>
      <c r="K223" s="83">
        <v>3033</v>
      </c>
      <c r="L223" s="83">
        <v>28798.6</v>
      </c>
      <c r="M223" s="83">
        <v>39019.9</v>
      </c>
      <c r="N223" s="83">
        <v>15787.2</v>
      </c>
      <c r="O223" s="83">
        <v>6551.4</v>
      </c>
      <c r="P223" s="83">
        <v>10066.5</v>
      </c>
      <c r="Q223" s="83">
        <v>4159.6000000000004</v>
      </c>
      <c r="R223" s="83">
        <v>2862.7</v>
      </c>
      <c r="S223" s="83">
        <v>1296.9000000000001</v>
      </c>
      <c r="T223" s="83">
        <v>2455.1999999999998</v>
      </c>
    </row>
    <row r="224" spans="1:20" ht="15" x14ac:dyDescent="0.15">
      <c r="A224" s="82" t="s">
        <v>497</v>
      </c>
      <c r="B224" s="83">
        <v>119268.9</v>
      </c>
      <c r="C224" s="96">
        <f>(B224/(Crédito!B224+CV!B224))*100</f>
        <v>2.7542113531592651</v>
      </c>
      <c r="D224" s="83">
        <v>46739.199999999997</v>
      </c>
      <c r="E224" s="83">
        <v>1877.4</v>
      </c>
      <c r="F224" s="83">
        <v>17142.599999999999</v>
      </c>
      <c r="G224" s="83">
        <v>27719.200000000001</v>
      </c>
      <c r="H224" s="83">
        <v>0</v>
      </c>
      <c r="I224" s="83">
        <v>72529.7</v>
      </c>
      <c r="J224" s="83">
        <v>33269.5</v>
      </c>
      <c r="K224" s="83">
        <v>3191.1</v>
      </c>
      <c r="L224" s="83">
        <v>30078.5</v>
      </c>
      <c r="M224" s="83">
        <v>39260.1</v>
      </c>
      <c r="N224" s="83">
        <v>15361.2</v>
      </c>
      <c r="O224" s="83">
        <v>7913.7</v>
      </c>
      <c r="P224" s="83">
        <v>10240.5</v>
      </c>
      <c r="Q224" s="83">
        <v>4607.3</v>
      </c>
      <c r="R224" s="83">
        <v>3380.1</v>
      </c>
      <c r="S224" s="83">
        <v>1227.2</v>
      </c>
      <c r="T224" s="83">
        <v>1137.4000000000001</v>
      </c>
    </row>
    <row r="225" spans="1:20" ht="15" x14ac:dyDescent="0.15">
      <c r="A225" s="84" t="s">
        <v>498</v>
      </c>
      <c r="B225" s="83">
        <v>126172.3</v>
      </c>
      <c r="C225" s="96">
        <f>(B225/(Crédito!B225+CV!B225))*100</f>
        <v>2.9089921887248349</v>
      </c>
      <c r="D225" s="83">
        <v>51880.5</v>
      </c>
      <c r="E225" s="83">
        <v>1933.6</v>
      </c>
      <c r="F225" s="83">
        <v>20828.099999999999</v>
      </c>
      <c r="G225" s="83">
        <v>29118.799999999999</v>
      </c>
      <c r="H225" s="83">
        <v>0</v>
      </c>
      <c r="I225" s="83">
        <v>74291.8</v>
      </c>
      <c r="J225" s="83">
        <v>33551.800000000003</v>
      </c>
      <c r="K225" s="83">
        <v>3194.6</v>
      </c>
      <c r="L225" s="83">
        <v>30357.1</v>
      </c>
      <c r="M225" s="83">
        <v>40740.1</v>
      </c>
      <c r="N225" s="83">
        <v>15879</v>
      </c>
      <c r="O225" s="83">
        <v>8385.6</v>
      </c>
      <c r="P225" s="83">
        <v>10451.299999999999</v>
      </c>
      <c r="Q225" s="83">
        <v>4849.5</v>
      </c>
      <c r="R225" s="83">
        <v>3866</v>
      </c>
      <c r="S225" s="83">
        <v>983.5</v>
      </c>
      <c r="T225" s="83">
        <v>1174.7</v>
      </c>
    </row>
    <row r="226" spans="1:20" ht="15" x14ac:dyDescent="0.15">
      <c r="A226" s="85">
        <v>44228</v>
      </c>
      <c r="B226" s="83">
        <v>126877.5</v>
      </c>
      <c r="C226" s="96">
        <f>(B226/(Crédito!B226+CV!B226))*100</f>
        <v>2.9194577571012523</v>
      </c>
      <c r="D226" s="83">
        <v>52089.9</v>
      </c>
      <c r="E226" s="83">
        <v>2041.7</v>
      </c>
      <c r="F226" s="83">
        <v>21204</v>
      </c>
      <c r="G226" s="83">
        <v>28844.1</v>
      </c>
      <c r="H226" s="83">
        <v>0</v>
      </c>
      <c r="I226" s="83">
        <v>74787.600000000006</v>
      </c>
      <c r="J226" s="83">
        <v>35098.800000000003</v>
      </c>
      <c r="K226" s="83">
        <v>3175.4</v>
      </c>
      <c r="L226" s="83">
        <v>31923.4</v>
      </c>
      <c r="M226" s="83">
        <v>39688.800000000003</v>
      </c>
      <c r="N226" s="83">
        <v>14689.1</v>
      </c>
      <c r="O226" s="83">
        <v>8171.5</v>
      </c>
      <c r="P226" s="83">
        <v>10662.3</v>
      </c>
      <c r="Q226" s="83">
        <v>5159.7</v>
      </c>
      <c r="R226" s="83">
        <v>4167.3</v>
      </c>
      <c r="S226" s="83">
        <v>992.4</v>
      </c>
      <c r="T226" s="83">
        <v>1006.3</v>
      </c>
    </row>
    <row r="227" spans="1:20" ht="15" x14ac:dyDescent="0.15">
      <c r="A227" s="86">
        <v>44256</v>
      </c>
      <c r="B227" s="83">
        <v>124418.4</v>
      </c>
      <c r="C227" s="96">
        <f>(B227/(Crédito!B227+CV!B227))*100</f>
        <v>2.8654800128816977</v>
      </c>
      <c r="D227" s="83">
        <v>51192</v>
      </c>
      <c r="E227" s="83">
        <v>1982.5</v>
      </c>
      <c r="F227" s="83">
        <v>19260.7</v>
      </c>
      <c r="G227" s="83">
        <v>29948.7</v>
      </c>
      <c r="H227" s="83">
        <v>0</v>
      </c>
      <c r="I227" s="83">
        <v>73226.399999999994</v>
      </c>
      <c r="J227" s="83">
        <v>36539.800000000003</v>
      </c>
      <c r="K227" s="83">
        <v>3308</v>
      </c>
      <c r="L227" s="83">
        <v>33231.9</v>
      </c>
      <c r="M227" s="83">
        <v>36686.6</v>
      </c>
      <c r="N227" s="83">
        <v>13535.8</v>
      </c>
      <c r="O227" s="83">
        <v>7355.3</v>
      </c>
      <c r="P227" s="83">
        <v>10041.799999999999</v>
      </c>
      <c r="Q227" s="83">
        <v>5046.3999999999996</v>
      </c>
      <c r="R227" s="83">
        <v>4048</v>
      </c>
      <c r="S227" s="83">
        <v>998.3</v>
      </c>
      <c r="T227" s="83">
        <v>707.4</v>
      </c>
    </row>
    <row r="228" spans="1:20" ht="15" x14ac:dyDescent="0.15">
      <c r="A228" s="87" t="s">
        <v>499</v>
      </c>
      <c r="B228" s="83">
        <v>123367.7</v>
      </c>
      <c r="C228" s="96">
        <f>(B228/(Crédito!B228+CV!B228))*100</f>
        <v>2.8353358519883423</v>
      </c>
      <c r="D228" s="83">
        <v>52812.7</v>
      </c>
      <c r="E228" s="83">
        <v>1929.1</v>
      </c>
      <c r="F228" s="83">
        <v>19985.900000000001</v>
      </c>
      <c r="G228" s="83">
        <v>30897.7</v>
      </c>
      <c r="H228" s="83">
        <v>0</v>
      </c>
      <c r="I228" s="83">
        <v>70555</v>
      </c>
      <c r="J228" s="83">
        <v>36858.9</v>
      </c>
      <c r="K228" s="83">
        <v>3204.1</v>
      </c>
      <c r="L228" s="83">
        <v>33654.699999999997</v>
      </c>
      <c r="M228" s="83">
        <v>33696.1</v>
      </c>
      <c r="N228" s="83">
        <v>12367.3</v>
      </c>
      <c r="O228" s="83">
        <v>6725.7</v>
      </c>
      <c r="P228" s="83">
        <v>9470.4</v>
      </c>
      <c r="Q228" s="83">
        <v>4727.8</v>
      </c>
      <c r="R228" s="83">
        <v>3712.7</v>
      </c>
      <c r="S228" s="83">
        <v>1015.1</v>
      </c>
      <c r="T228" s="83">
        <v>404.9</v>
      </c>
    </row>
    <row r="229" spans="1:20" ht="15" x14ac:dyDescent="0.15">
      <c r="A229" s="88">
        <v>44317</v>
      </c>
      <c r="B229" s="83">
        <v>122951.7</v>
      </c>
      <c r="C229" s="96">
        <f>(B229/(Crédito!B229+CV!B229))*100</f>
        <v>2.8324410480297035</v>
      </c>
      <c r="D229" s="83">
        <v>53332.2</v>
      </c>
      <c r="E229" s="83">
        <v>1945.9</v>
      </c>
      <c r="F229" s="83">
        <v>21143.3</v>
      </c>
      <c r="G229" s="83">
        <v>30242.9</v>
      </c>
      <c r="H229" s="83">
        <v>0</v>
      </c>
      <c r="I229" s="83">
        <v>69619.600000000006</v>
      </c>
      <c r="J229" s="83">
        <v>37369</v>
      </c>
      <c r="K229" s="83">
        <v>3145.7</v>
      </c>
      <c r="L229" s="83">
        <v>34223.300000000003</v>
      </c>
      <c r="M229" s="83">
        <v>32250.6</v>
      </c>
      <c r="N229" s="83">
        <v>11296.6</v>
      </c>
      <c r="O229" s="83">
        <v>6794.8</v>
      </c>
      <c r="P229" s="83">
        <v>9186.7000000000007</v>
      </c>
      <c r="Q229" s="83">
        <v>4588.5</v>
      </c>
      <c r="R229" s="83">
        <v>3498.5</v>
      </c>
      <c r="S229" s="83">
        <v>1090</v>
      </c>
      <c r="T229" s="83">
        <v>383.9</v>
      </c>
    </row>
    <row r="230" spans="1:20" ht="15" x14ac:dyDescent="0.15">
      <c r="A230" s="89">
        <v>44348</v>
      </c>
      <c r="B230" s="83">
        <v>120739.5</v>
      </c>
      <c r="C230" s="96">
        <f>(B230/(Crédito!B230+CV!B230))*100</f>
        <v>2.7716183453337822</v>
      </c>
      <c r="D230" s="83">
        <v>53202.3</v>
      </c>
      <c r="E230" s="83">
        <v>2153.6999999999998</v>
      </c>
      <c r="F230" s="83">
        <v>20957.7</v>
      </c>
      <c r="G230" s="83">
        <v>30090.799999999999</v>
      </c>
      <c r="H230" s="83">
        <v>0</v>
      </c>
      <c r="I230" s="83">
        <v>67537.2</v>
      </c>
      <c r="J230" s="83">
        <v>37219.1</v>
      </c>
      <c r="K230" s="83">
        <v>3028.2</v>
      </c>
      <c r="L230" s="83">
        <v>34190.800000000003</v>
      </c>
      <c r="M230" s="83">
        <v>30318.1</v>
      </c>
      <c r="N230" s="83">
        <v>10284.700000000001</v>
      </c>
      <c r="O230" s="83">
        <v>6610.4</v>
      </c>
      <c r="P230" s="83">
        <v>8731.4</v>
      </c>
      <c r="Q230" s="83">
        <v>4322.6000000000004</v>
      </c>
      <c r="R230" s="83">
        <v>3169.6</v>
      </c>
      <c r="S230" s="83">
        <v>1153</v>
      </c>
      <c r="T230" s="83">
        <v>368.9</v>
      </c>
    </row>
    <row r="231" spans="1:20" ht="15" x14ac:dyDescent="0.15">
      <c r="A231" s="90">
        <v>44378</v>
      </c>
      <c r="B231" s="83">
        <v>117381.3</v>
      </c>
      <c r="C231" s="96">
        <f>(B231/(Crédito!B231+CV!B231))*100</f>
        <v>2.6756495587084874</v>
      </c>
      <c r="D231" s="83">
        <v>52172.1</v>
      </c>
      <c r="E231" s="83">
        <v>3008.3</v>
      </c>
      <c r="F231" s="83">
        <v>20938.2</v>
      </c>
      <c r="G231" s="83">
        <v>28225.5</v>
      </c>
      <c r="H231" s="83">
        <v>0</v>
      </c>
      <c r="I231" s="83">
        <v>65209.1</v>
      </c>
      <c r="J231" s="83">
        <v>36587.199999999997</v>
      </c>
      <c r="K231" s="83">
        <v>3074.2</v>
      </c>
      <c r="L231" s="83">
        <v>33513</v>
      </c>
      <c r="M231" s="83">
        <v>28621.9</v>
      </c>
      <c r="N231" s="83">
        <v>9025.7000000000007</v>
      </c>
      <c r="O231" s="83">
        <v>6552</v>
      </c>
      <c r="P231" s="83">
        <v>8384</v>
      </c>
      <c r="Q231" s="83">
        <v>4276.3999999999996</v>
      </c>
      <c r="R231" s="83">
        <v>3007</v>
      </c>
      <c r="S231" s="83">
        <v>1269.4000000000001</v>
      </c>
      <c r="T231" s="83">
        <v>383.7</v>
      </c>
    </row>
    <row r="232" spans="1:20" ht="15" x14ac:dyDescent="0.15">
      <c r="A232" s="91" t="s">
        <v>500</v>
      </c>
      <c r="B232" s="83">
        <v>115360.8</v>
      </c>
      <c r="C232" s="96">
        <f>(B232/(Crédito!B232+CV!B232))*100</f>
        <v>2.6278483431310136</v>
      </c>
      <c r="D232" s="83">
        <v>50970.3</v>
      </c>
      <c r="E232" s="83">
        <v>3203.4</v>
      </c>
      <c r="F232" s="83">
        <v>20390</v>
      </c>
      <c r="G232" s="83">
        <v>27376.9</v>
      </c>
      <c r="H232" s="83">
        <v>0</v>
      </c>
      <c r="I232" s="83">
        <v>64390.5</v>
      </c>
      <c r="J232" s="83">
        <v>36551.300000000003</v>
      </c>
      <c r="K232" s="83">
        <v>2960.1</v>
      </c>
      <c r="L232" s="83">
        <v>33591.199999999997</v>
      </c>
      <c r="M232" s="83">
        <v>27839.1</v>
      </c>
      <c r="N232" s="83">
        <v>8790.7999999999993</v>
      </c>
      <c r="O232" s="83">
        <v>6339</v>
      </c>
      <c r="P232" s="83">
        <v>8013.5</v>
      </c>
      <c r="Q232" s="83">
        <v>4282.3</v>
      </c>
      <c r="R232" s="83">
        <v>2900.2</v>
      </c>
      <c r="S232" s="83">
        <v>1382.1</v>
      </c>
      <c r="T232" s="83">
        <v>413.5</v>
      </c>
    </row>
    <row r="233" spans="1:20" ht="15" x14ac:dyDescent="0.15">
      <c r="A233" s="92">
        <v>44440</v>
      </c>
      <c r="B233" s="83">
        <v>112886.9</v>
      </c>
      <c r="C233" s="96">
        <f>(B233/(Crédito!B233+CV!B233))*100</f>
        <v>2.559222439309067</v>
      </c>
      <c r="D233" s="83">
        <v>48869.7</v>
      </c>
      <c r="E233" s="83">
        <v>3010.8</v>
      </c>
      <c r="F233" s="83">
        <v>20668.8</v>
      </c>
      <c r="G233" s="83">
        <v>25190.1</v>
      </c>
      <c r="H233" s="83">
        <v>0</v>
      </c>
      <c r="I233" s="83">
        <v>64017.2</v>
      </c>
      <c r="J233" s="83">
        <v>36438.1</v>
      </c>
      <c r="K233" s="83">
        <v>2912.4</v>
      </c>
      <c r="L233" s="83">
        <v>33525.699999999997</v>
      </c>
      <c r="M233" s="83">
        <v>27579.1</v>
      </c>
      <c r="N233" s="83">
        <v>8719.1</v>
      </c>
      <c r="O233" s="83">
        <v>6331</v>
      </c>
      <c r="P233" s="83">
        <v>7815.4</v>
      </c>
      <c r="Q233" s="83">
        <v>4272.2</v>
      </c>
      <c r="R233" s="83">
        <v>2797.2</v>
      </c>
      <c r="S233" s="83">
        <v>1475</v>
      </c>
      <c r="T233" s="83">
        <v>441.3</v>
      </c>
    </row>
    <row r="234" spans="1:20" x14ac:dyDescent="0.15">
      <c r="B234" s="66">
        <f>(B233/(Crédito!B233+CV!B233))*100</f>
        <v>2.559222439309067</v>
      </c>
      <c r="C234" s="66"/>
      <c r="D234" s="39">
        <f>(D233/(D233+Crédito!E233))*100</f>
        <v>1.9553188299559561</v>
      </c>
      <c r="N234" s="39">
        <f>(N233/(N233+Crédito!M233))*100</f>
        <v>3.9501200561772301</v>
      </c>
    </row>
    <row r="236" spans="1:20" x14ac:dyDescent="0.15">
      <c r="B236" s="67" t="s">
        <v>512</v>
      </c>
      <c r="C236" s="67"/>
    </row>
    <row r="238" spans="1:20" ht="16" x14ac:dyDescent="0.2">
      <c r="B238" s="95" t="s">
        <v>511</v>
      </c>
      <c r="C238" s="9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5"/>
  <sheetViews>
    <sheetView topLeftCell="A3" zoomScale="120" zoomScaleNormal="120" workbookViewId="0">
      <selection activeCell="B16" sqref="B16:B230"/>
    </sheetView>
  </sheetViews>
  <sheetFormatPr baseColWidth="10" defaultRowHeight="13" x14ac:dyDescent="0.15"/>
  <cols>
    <col min="1" max="1" width="15.6640625" style="71" customWidth="1"/>
    <col min="2" max="2" width="58.6640625" style="71" customWidth="1"/>
    <col min="3" max="256" width="8.83203125" style="71" customWidth="1"/>
    <col min="257" max="16384" width="10.83203125" style="71"/>
  </cols>
  <sheetData>
    <row r="1" spans="1:2" x14ac:dyDescent="0.15">
      <c r="A1" s="71" t="s">
        <v>228</v>
      </c>
    </row>
    <row r="2" spans="1:2" x14ac:dyDescent="0.15">
      <c r="A2" s="71" t="s">
        <v>229</v>
      </c>
    </row>
    <row r="3" spans="1:2" x14ac:dyDescent="0.15">
      <c r="A3" s="71" t="s">
        <v>230</v>
      </c>
    </row>
    <row r="4" spans="1:2" ht="14" x14ac:dyDescent="0.15">
      <c r="A4" s="72" t="s">
        <v>3</v>
      </c>
      <c r="B4" s="72" t="s">
        <v>231</v>
      </c>
    </row>
    <row r="5" spans="1:2" ht="14" x14ac:dyDescent="0.15">
      <c r="A5" s="72" t="s">
        <v>45</v>
      </c>
      <c r="B5" s="71">
        <v>53.525440675315501</v>
      </c>
    </row>
    <row r="6" spans="1:2" ht="14" x14ac:dyDescent="0.15">
      <c r="A6" s="72" t="s">
        <v>46</v>
      </c>
      <c r="B6" s="71">
        <v>53.674122454969499</v>
      </c>
    </row>
    <row r="7" spans="1:2" ht="14" x14ac:dyDescent="0.15">
      <c r="A7" s="72" t="s">
        <v>47</v>
      </c>
      <c r="B7" s="71">
        <v>54.012930412786197</v>
      </c>
    </row>
    <row r="8" spans="1:2" ht="14" x14ac:dyDescent="0.15">
      <c r="A8" s="72" t="s">
        <v>48</v>
      </c>
      <c r="B8" s="71">
        <v>54.105144199470402</v>
      </c>
    </row>
    <row r="9" spans="1:2" ht="14" x14ac:dyDescent="0.15">
      <c r="A9" s="72" t="s">
        <v>232</v>
      </c>
      <c r="B9" s="71">
        <v>53.9305596707487</v>
      </c>
    </row>
    <row r="10" spans="1:2" ht="14" x14ac:dyDescent="0.15">
      <c r="A10" s="72" t="s">
        <v>233</v>
      </c>
      <c r="B10" s="71">
        <v>53.975112399146603</v>
      </c>
    </row>
    <row r="11" spans="1:2" ht="14" x14ac:dyDescent="0.15">
      <c r="A11" s="72" t="s">
        <v>234</v>
      </c>
      <c r="B11" s="71">
        <v>54.053338701333502</v>
      </c>
    </row>
    <row r="12" spans="1:2" ht="14" x14ac:dyDescent="0.15">
      <c r="A12" s="72" t="s">
        <v>235</v>
      </c>
      <c r="B12" s="71">
        <v>54.215489910502399</v>
      </c>
    </row>
    <row r="13" spans="1:2" ht="14" x14ac:dyDescent="0.15">
      <c r="A13" s="72" t="s">
        <v>236</v>
      </c>
      <c r="B13" s="71">
        <v>54.538238163897297</v>
      </c>
    </row>
    <row r="14" spans="1:2" ht="14" x14ac:dyDescent="0.15">
      <c r="A14" s="72" t="s">
        <v>237</v>
      </c>
      <c r="B14" s="71">
        <v>54.738207386706698</v>
      </c>
    </row>
    <row r="15" spans="1:2" ht="14" x14ac:dyDescent="0.15">
      <c r="A15" s="72" t="s">
        <v>238</v>
      </c>
      <c r="B15" s="71">
        <v>55.192541605369897</v>
      </c>
    </row>
    <row r="16" spans="1:2" ht="14" x14ac:dyDescent="0.15">
      <c r="A16" s="72" t="s">
        <v>239</v>
      </c>
      <c r="B16" s="71">
        <v>55.429810786838097</v>
      </c>
    </row>
    <row r="17" spans="1:2" ht="14" x14ac:dyDescent="0.15">
      <c r="A17" s="72" t="s">
        <v>49</v>
      </c>
      <c r="B17" s="71">
        <v>55.774317349450101</v>
      </c>
    </row>
    <row r="18" spans="1:2" ht="14" x14ac:dyDescent="0.15">
      <c r="A18" s="72" t="s">
        <v>50</v>
      </c>
      <c r="B18" s="71">
        <v>56.107944757453097</v>
      </c>
    </row>
    <row r="19" spans="1:2" ht="14" x14ac:dyDescent="0.15">
      <c r="A19" s="72" t="s">
        <v>51</v>
      </c>
      <c r="B19" s="71">
        <v>56.2980709356166</v>
      </c>
    </row>
    <row r="20" spans="1:2" ht="14" x14ac:dyDescent="0.15">
      <c r="A20" s="72" t="s">
        <v>52</v>
      </c>
      <c r="B20" s="71">
        <v>56.383031952561801</v>
      </c>
    </row>
    <row r="21" spans="1:2" ht="14" x14ac:dyDescent="0.15">
      <c r="A21" s="72" t="s">
        <v>240</v>
      </c>
      <c r="B21" s="71">
        <v>56.2416029426468</v>
      </c>
    </row>
    <row r="22" spans="1:2" ht="14" x14ac:dyDescent="0.15">
      <c r="A22" s="72" t="s">
        <v>241</v>
      </c>
      <c r="B22" s="71">
        <v>56.331744509405603</v>
      </c>
    </row>
    <row r="23" spans="1:2" ht="14" x14ac:dyDescent="0.15">
      <c r="A23" s="72" t="s">
        <v>242</v>
      </c>
      <c r="B23" s="71">
        <v>56.479390179096498</v>
      </c>
    </row>
    <row r="24" spans="1:2" ht="14" x14ac:dyDescent="0.15">
      <c r="A24" s="72" t="s">
        <v>243</v>
      </c>
      <c r="B24" s="71">
        <v>56.828041181559897</v>
      </c>
    </row>
    <row r="25" spans="1:2" ht="14" x14ac:dyDescent="0.15">
      <c r="A25" s="72" t="s">
        <v>244</v>
      </c>
      <c r="B25" s="71">
        <v>57.2979170496642</v>
      </c>
    </row>
    <row r="26" spans="1:2" ht="14" x14ac:dyDescent="0.15">
      <c r="A26" s="72" t="s">
        <v>245</v>
      </c>
      <c r="B26" s="71">
        <v>57.694747165394602</v>
      </c>
    </row>
    <row r="27" spans="1:2" ht="14" x14ac:dyDescent="0.15">
      <c r="A27" s="72" t="s">
        <v>246</v>
      </c>
      <c r="B27" s="71">
        <v>58.186899397697402</v>
      </c>
    </row>
    <row r="28" spans="1:2" ht="14" x14ac:dyDescent="0.15">
      <c r="A28" s="72" t="s">
        <v>247</v>
      </c>
      <c r="B28" s="71">
        <v>58.3070881533761</v>
      </c>
    </row>
    <row r="29" spans="1:2" ht="14" x14ac:dyDescent="0.15">
      <c r="A29" s="72" t="s">
        <v>53</v>
      </c>
      <c r="B29" s="71">
        <v>58.309160373301403</v>
      </c>
    </row>
    <row r="30" spans="1:2" ht="14" x14ac:dyDescent="0.15">
      <c r="A30" s="72" t="s">
        <v>54</v>
      </c>
      <c r="B30" s="71">
        <v>58.503430991315597</v>
      </c>
    </row>
    <row r="31" spans="1:2" ht="14" x14ac:dyDescent="0.15">
      <c r="A31" s="72" t="s">
        <v>55</v>
      </c>
      <c r="B31" s="71">
        <v>58.767120976833802</v>
      </c>
    </row>
    <row r="32" spans="1:2" ht="14" x14ac:dyDescent="0.15">
      <c r="A32" s="72" t="s">
        <v>56</v>
      </c>
      <c r="B32" s="71">
        <v>58.976415189308199</v>
      </c>
    </row>
    <row r="33" spans="1:2" ht="14" x14ac:dyDescent="0.15">
      <c r="A33" s="72" t="s">
        <v>248</v>
      </c>
      <c r="B33" s="71">
        <v>58.828251464635798</v>
      </c>
    </row>
    <row r="34" spans="1:2" ht="14" x14ac:dyDescent="0.15">
      <c r="A34" s="72" t="s">
        <v>249</v>
      </c>
      <c r="B34" s="71">
        <v>58.771783471665998</v>
      </c>
    </row>
    <row r="35" spans="1:2" ht="14" x14ac:dyDescent="0.15">
      <c r="A35" s="72" t="s">
        <v>250</v>
      </c>
      <c r="B35" s="71">
        <v>59.001799883395201</v>
      </c>
    </row>
    <row r="36" spans="1:2" ht="14" x14ac:dyDescent="0.15">
      <c r="A36" s="72" t="s">
        <v>251</v>
      </c>
      <c r="B36" s="71">
        <v>59.072255360861497</v>
      </c>
    </row>
    <row r="37" spans="1:2" ht="14" x14ac:dyDescent="0.15">
      <c r="A37" s="72" t="s">
        <v>252</v>
      </c>
      <c r="B37" s="71">
        <v>59.309006487348199</v>
      </c>
    </row>
    <row r="38" spans="1:2" ht="14" x14ac:dyDescent="0.15">
      <c r="A38" s="72" t="s">
        <v>253</v>
      </c>
      <c r="B38" s="71">
        <v>59.454579937113898</v>
      </c>
    </row>
    <row r="39" spans="1:2" ht="14" x14ac:dyDescent="0.15">
      <c r="A39" s="72" t="s">
        <v>254</v>
      </c>
      <c r="B39" s="71">
        <v>59.882493351727099</v>
      </c>
    </row>
    <row r="40" spans="1:2" ht="14" x14ac:dyDescent="0.15">
      <c r="A40" s="72" t="s">
        <v>255</v>
      </c>
      <c r="B40" s="71">
        <v>60.250312388500703</v>
      </c>
    </row>
    <row r="41" spans="1:2" ht="14" x14ac:dyDescent="0.15">
      <c r="A41" s="72" t="s">
        <v>57</v>
      </c>
      <c r="B41" s="71">
        <v>60.603625885796198</v>
      </c>
    </row>
    <row r="42" spans="1:2" ht="14" x14ac:dyDescent="0.15">
      <c r="A42" s="72" t="s">
        <v>58</v>
      </c>
      <c r="B42" s="71">
        <v>60.696357727461802</v>
      </c>
    </row>
    <row r="43" spans="1:2" ht="14" x14ac:dyDescent="0.15">
      <c r="A43" s="72" t="s">
        <v>59</v>
      </c>
      <c r="B43" s="71">
        <v>60.772511809723397</v>
      </c>
    </row>
    <row r="44" spans="1:2" ht="14" x14ac:dyDescent="0.15">
      <c r="A44" s="72" t="s">
        <v>60</v>
      </c>
      <c r="B44" s="71">
        <v>60.861617266519197</v>
      </c>
    </row>
    <row r="45" spans="1:2" ht="14" x14ac:dyDescent="0.15">
      <c r="A45" s="72" t="s">
        <v>256</v>
      </c>
      <c r="B45" s="71">
        <v>60.590674511261902</v>
      </c>
    </row>
    <row r="46" spans="1:2" ht="14" x14ac:dyDescent="0.15">
      <c r="A46" s="72" t="s">
        <v>257</v>
      </c>
      <c r="B46" s="71">
        <v>60.6429980643804</v>
      </c>
    </row>
    <row r="47" spans="1:2" ht="14" x14ac:dyDescent="0.15">
      <c r="A47" s="72" t="s">
        <v>258</v>
      </c>
      <c r="B47" s="71">
        <v>60.809293713400699</v>
      </c>
    </row>
    <row r="48" spans="1:2" ht="14" x14ac:dyDescent="0.15">
      <c r="A48" s="72" t="s">
        <v>259</v>
      </c>
      <c r="B48" s="71">
        <v>61.119608647242202</v>
      </c>
    </row>
    <row r="49" spans="1:2" ht="14" x14ac:dyDescent="0.15">
      <c r="A49" s="72" t="s">
        <v>260</v>
      </c>
      <c r="B49" s="71">
        <v>61.736612130055903</v>
      </c>
    </row>
    <row r="50" spans="1:2" ht="14" x14ac:dyDescent="0.15">
      <c r="A50" s="72" t="s">
        <v>261</v>
      </c>
      <c r="B50" s="71">
        <v>62.006518775350798</v>
      </c>
    </row>
    <row r="51" spans="1:2" ht="14" x14ac:dyDescent="0.15">
      <c r="A51" s="72" t="s">
        <v>262</v>
      </c>
      <c r="B51" s="71">
        <v>62.331857303651802</v>
      </c>
    </row>
    <row r="52" spans="1:2" ht="14" x14ac:dyDescent="0.15">
      <c r="A52" s="72" t="s">
        <v>263</v>
      </c>
      <c r="B52" s="71">
        <v>62.692423570686302</v>
      </c>
    </row>
    <row r="53" spans="1:2" ht="14" x14ac:dyDescent="0.15">
      <c r="A53" s="72" t="s">
        <v>61</v>
      </c>
      <c r="B53" s="71">
        <v>63.0162079340435</v>
      </c>
    </row>
    <row r="54" spans="1:2" ht="14" x14ac:dyDescent="0.15">
      <c r="A54" s="72" t="s">
        <v>62</v>
      </c>
      <c r="B54" s="71">
        <v>63.192346627710499</v>
      </c>
    </row>
    <row r="55" spans="1:2" ht="14" x14ac:dyDescent="0.15">
      <c r="A55" s="72" t="s">
        <v>63</v>
      </c>
      <c r="B55" s="71">
        <v>63.329113142792501</v>
      </c>
    </row>
    <row r="56" spans="1:2" ht="14" x14ac:dyDescent="0.15">
      <c r="A56" s="72" t="s">
        <v>64</v>
      </c>
      <c r="B56" s="71">
        <v>63.291295129152097</v>
      </c>
    </row>
    <row r="57" spans="1:2" ht="14" x14ac:dyDescent="0.15">
      <c r="A57" s="72" t="s">
        <v>264</v>
      </c>
      <c r="B57" s="71">
        <v>62.982534360254498</v>
      </c>
    </row>
    <row r="58" spans="1:2" ht="14" x14ac:dyDescent="0.15">
      <c r="A58" s="72" t="s">
        <v>265</v>
      </c>
      <c r="B58" s="71">
        <v>63.058170387534602</v>
      </c>
    </row>
    <row r="59" spans="1:2" ht="14" x14ac:dyDescent="0.15">
      <c r="A59" s="72" t="s">
        <v>266</v>
      </c>
      <c r="B59" s="71">
        <v>63.326004812904202</v>
      </c>
    </row>
    <row r="60" spans="1:2" ht="14" x14ac:dyDescent="0.15">
      <c r="A60" s="72" t="s">
        <v>267</v>
      </c>
      <c r="B60" s="71">
        <v>63.5839961936272</v>
      </c>
    </row>
    <row r="61" spans="1:2" ht="14" x14ac:dyDescent="0.15">
      <c r="A61" s="72" t="s">
        <v>268</v>
      </c>
      <c r="B61" s="71">
        <v>64.077702590874594</v>
      </c>
    </row>
    <row r="62" spans="1:2" ht="14" x14ac:dyDescent="0.15">
      <c r="A62" s="72" t="s">
        <v>269</v>
      </c>
      <c r="B62" s="71">
        <v>64.3274050918955</v>
      </c>
    </row>
    <row r="63" spans="1:2" ht="14" x14ac:dyDescent="0.15">
      <c r="A63" s="72" t="s">
        <v>270</v>
      </c>
      <c r="B63" s="71">
        <v>64.781221255577293</v>
      </c>
    </row>
    <row r="64" spans="1:2" ht="14" x14ac:dyDescent="0.15">
      <c r="A64" s="72" t="s">
        <v>271</v>
      </c>
      <c r="B64" s="71">
        <v>65.049055680946097</v>
      </c>
    </row>
    <row r="65" spans="1:2" ht="14" x14ac:dyDescent="0.15">
      <c r="A65" s="72" t="s">
        <v>65</v>
      </c>
      <c r="B65" s="71">
        <v>65.350563680104003</v>
      </c>
    </row>
    <row r="66" spans="1:2" ht="14" x14ac:dyDescent="0.15">
      <c r="A66" s="72" t="s">
        <v>66</v>
      </c>
      <c r="B66" s="71">
        <v>65.5448342981189</v>
      </c>
    </row>
    <row r="67" spans="1:2" ht="14" x14ac:dyDescent="0.15">
      <c r="A67" s="72" t="s">
        <v>67</v>
      </c>
      <c r="B67" s="71">
        <v>66.019890716036102</v>
      </c>
    </row>
    <row r="68" spans="1:2" ht="14" x14ac:dyDescent="0.15">
      <c r="A68" s="72" t="s">
        <v>68</v>
      </c>
      <c r="B68" s="71">
        <v>66.170126660633898</v>
      </c>
    </row>
    <row r="69" spans="1:2" ht="14" x14ac:dyDescent="0.15">
      <c r="A69" s="72" t="s">
        <v>272</v>
      </c>
      <c r="B69" s="71">
        <v>66.098635073205301</v>
      </c>
    </row>
    <row r="70" spans="1:2" ht="14" x14ac:dyDescent="0.15">
      <c r="A70" s="72" t="s">
        <v>273</v>
      </c>
      <c r="B70" s="71">
        <v>66.372168103369305</v>
      </c>
    </row>
    <row r="71" spans="1:2" ht="14" x14ac:dyDescent="0.15">
      <c r="A71" s="72" t="s">
        <v>274</v>
      </c>
      <c r="B71" s="71">
        <v>66.742059360068197</v>
      </c>
    </row>
    <row r="72" spans="1:2" ht="14" x14ac:dyDescent="0.15">
      <c r="A72" s="72" t="s">
        <v>275</v>
      </c>
      <c r="B72" s="71">
        <v>67.127492266208904</v>
      </c>
    </row>
    <row r="73" spans="1:2" ht="14" x14ac:dyDescent="0.15">
      <c r="A73" s="72" t="s">
        <v>276</v>
      </c>
      <c r="B73" s="71">
        <v>67.584934814759706</v>
      </c>
    </row>
    <row r="74" spans="1:2" ht="14" x14ac:dyDescent="0.15">
      <c r="A74" s="72" t="s">
        <v>277</v>
      </c>
      <c r="B74" s="71">
        <v>68.045485693199694</v>
      </c>
    </row>
    <row r="75" spans="1:2" ht="14" x14ac:dyDescent="0.15">
      <c r="A75" s="72" t="s">
        <v>278</v>
      </c>
      <c r="B75" s="71">
        <v>68.818941780387206</v>
      </c>
    </row>
    <row r="76" spans="1:2" ht="14" x14ac:dyDescent="0.15">
      <c r="A76" s="72" t="s">
        <v>279</v>
      </c>
      <c r="B76" s="71">
        <v>69.295552363249001</v>
      </c>
    </row>
    <row r="77" spans="1:2" ht="14" x14ac:dyDescent="0.15">
      <c r="A77" s="72" t="s">
        <v>69</v>
      </c>
      <c r="B77" s="71">
        <v>69.4561494074742</v>
      </c>
    </row>
    <row r="78" spans="1:2" ht="14" x14ac:dyDescent="0.15">
      <c r="A78" s="72" t="s">
        <v>70</v>
      </c>
      <c r="B78" s="71">
        <v>69.609493681960302</v>
      </c>
    </row>
    <row r="79" spans="1:2" ht="14" x14ac:dyDescent="0.15">
      <c r="A79" s="72" t="s">
        <v>71</v>
      </c>
      <c r="B79" s="71">
        <v>70.009950182560502</v>
      </c>
    </row>
    <row r="80" spans="1:2" ht="14" x14ac:dyDescent="0.15">
      <c r="A80" s="72" t="s">
        <v>72</v>
      </c>
      <c r="B80" s="71">
        <v>70.254990188749304</v>
      </c>
    </row>
    <row r="81" spans="1:2" ht="14" x14ac:dyDescent="0.15">
      <c r="A81" s="72" t="s">
        <v>280</v>
      </c>
      <c r="B81" s="71">
        <v>70.050358471107799</v>
      </c>
    </row>
    <row r="82" spans="1:2" ht="14" x14ac:dyDescent="0.15">
      <c r="A82" s="72" t="s">
        <v>281</v>
      </c>
      <c r="B82" s="71">
        <v>70.179354161469305</v>
      </c>
    </row>
    <row r="83" spans="1:2" ht="14" x14ac:dyDescent="0.15">
      <c r="A83" s="72" t="s">
        <v>282</v>
      </c>
      <c r="B83" s="71">
        <v>70.370516449595101</v>
      </c>
    </row>
    <row r="84" spans="1:2" ht="14" x14ac:dyDescent="0.15">
      <c r="A84" s="72" t="s">
        <v>283</v>
      </c>
      <c r="B84" s="71">
        <v>70.538884318540795</v>
      </c>
    </row>
    <row r="85" spans="1:2" ht="14" x14ac:dyDescent="0.15">
      <c r="A85" s="72" t="s">
        <v>284</v>
      </c>
      <c r="B85" s="71">
        <v>70.892715870817796</v>
      </c>
    </row>
    <row r="86" spans="1:2" ht="14" x14ac:dyDescent="0.15">
      <c r="A86" s="72" t="s">
        <v>285</v>
      </c>
      <c r="B86" s="71">
        <v>71.107190633106001</v>
      </c>
    </row>
    <row r="87" spans="1:2" ht="14" x14ac:dyDescent="0.15">
      <c r="A87" s="72" t="s">
        <v>286</v>
      </c>
      <c r="B87" s="71">
        <v>71.476045779842494</v>
      </c>
    </row>
    <row r="88" spans="1:2" ht="14" x14ac:dyDescent="0.15">
      <c r="A88" s="72" t="s">
        <v>287</v>
      </c>
      <c r="B88" s="71">
        <v>71.7718551742052</v>
      </c>
    </row>
    <row r="89" spans="1:2" ht="14" x14ac:dyDescent="0.15">
      <c r="A89" s="72" t="s">
        <v>73</v>
      </c>
      <c r="B89" s="71">
        <v>72.552045976150893</v>
      </c>
    </row>
    <row r="90" spans="1:2" ht="14" x14ac:dyDescent="0.15">
      <c r="A90" s="72" t="s">
        <v>74</v>
      </c>
      <c r="B90" s="71">
        <v>72.971670511062101</v>
      </c>
    </row>
    <row r="91" spans="1:2" ht="14" x14ac:dyDescent="0.15">
      <c r="A91" s="72" t="s">
        <v>75</v>
      </c>
      <c r="B91" s="71">
        <v>73.489725492434204</v>
      </c>
    </row>
    <row r="92" spans="1:2" ht="14" x14ac:dyDescent="0.15">
      <c r="A92" s="72" t="s">
        <v>76</v>
      </c>
      <c r="B92" s="71">
        <v>73.255564640853606</v>
      </c>
    </row>
    <row r="93" spans="1:2" ht="14" x14ac:dyDescent="0.15">
      <c r="A93" s="72" t="s">
        <v>288</v>
      </c>
      <c r="B93" s="71">
        <v>72.793977652452099</v>
      </c>
    </row>
    <row r="94" spans="1:2" ht="14" x14ac:dyDescent="0.15">
      <c r="A94" s="72" t="s">
        <v>289</v>
      </c>
      <c r="B94" s="71">
        <v>72.771183233271202</v>
      </c>
    </row>
    <row r="95" spans="1:2" ht="14" x14ac:dyDescent="0.15">
      <c r="A95" s="72" t="s">
        <v>290</v>
      </c>
      <c r="B95" s="71">
        <v>72.929190002589607</v>
      </c>
    </row>
    <row r="96" spans="1:2" ht="14" x14ac:dyDescent="0.15">
      <c r="A96" s="72" t="s">
        <v>291</v>
      </c>
      <c r="B96" s="71">
        <v>73.131749500305801</v>
      </c>
    </row>
    <row r="97" spans="1:2" ht="14" x14ac:dyDescent="0.15">
      <c r="A97" s="72" t="s">
        <v>292</v>
      </c>
      <c r="B97" s="71">
        <v>73.515110186521099</v>
      </c>
    </row>
    <row r="98" spans="1:2" ht="14" x14ac:dyDescent="0.15">
      <c r="A98" s="72" t="s">
        <v>293</v>
      </c>
      <c r="B98" s="71">
        <v>73.968926350202807</v>
      </c>
    </row>
    <row r="99" spans="1:2" ht="14" x14ac:dyDescent="0.15">
      <c r="A99" s="72" t="s">
        <v>294</v>
      </c>
      <c r="B99" s="71">
        <v>74.561581248891898</v>
      </c>
    </row>
    <row r="100" spans="1:2" ht="14" x14ac:dyDescent="0.15">
      <c r="A100" s="72" t="s">
        <v>295</v>
      </c>
      <c r="B100" s="71">
        <v>74.930954450610002</v>
      </c>
    </row>
    <row r="101" spans="1:2" ht="14" x14ac:dyDescent="0.15">
      <c r="A101" s="72" t="s">
        <v>77</v>
      </c>
      <c r="B101" s="71">
        <v>75.295991345633695</v>
      </c>
    </row>
    <row r="102" spans="1:2" ht="14" x14ac:dyDescent="0.15">
      <c r="A102" s="72" t="s">
        <v>78</v>
      </c>
      <c r="B102" s="71">
        <v>75.578460244005001</v>
      </c>
    </row>
    <row r="103" spans="1:2" ht="14" x14ac:dyDescent="0.15">
      <c r="A103" s="72" t="s">
        <v>79</v>
      </c>
      <c r="B103" s="71">
        <v>75.723450928541396</v>
      </c>
    </row>
    <row r="104" spans="1:2" ht="14" x14ac:dyDescent="0.15">
      <c r="A104" s="72" t="s">
        <v>80</v>
      </c>
      <c r="B104" s="71">
        <v>75.717440951980294</v>
      </c>
    </row>
    <row r="105" spans="1:2" ht="14" x14ac:dyDescent="0.15">
      <c r="A105" s="72" t="s">
        <v>296</v>
      </c>
      <c r="B105" s="71">
        <v>75.159264378868897</v>
      </c>
    </row>
    <row r="106" spans="1:2" ht="14" x14ac:dyDescent="0.15">
      <c r="A106" s="72" t="s">
        <v>297</v>
      </c>
      <c r="B106" s="71">
        <v>75.155508143518205</v>
      </c>
    </row>
    <row r="107" spans="1:2" ht="14" x14ac:dyDescent="0.15">
      <c r="A107" s="72" t="s">
        <v>298</v>
      </c>
      <c r="B107" s="71">
        <v>75.516106737183705</v>
      </c>
    </row>
    <row r="108" spans="1:2" ht="14" x14ac:dyDescent="0.15">
      <c r="A108" s="72" t="s">
        <v>299</v>
      </c>
      <c r="B108" s="71">
        <v>75.635555021335406</v>
      </c>
    </row>
    <row r="109" spans="1:2" ht="14" x14ac:dyDescent="0.15">
      <c r="A109" s="72" t="s">
        <v>300</v>
      </c>
      <c r="B109" s="71">
        <v>75.821113047659097</v>
      </c>
    </row>
    <row r="110" spans="1:2" ht="14" x14ac:dyDescent="0.15">
      <c r="A110" s="72" t="s">
        <v>301</v>
      </c>
      <c r="B110" s="71">
        <v>76.332712302421996</v>
      </c>
    </row>
    <row r="111" spans="1:2" ht="14" x14ac:dyDescent="0.15">
      <c r="A111" s="72" t="s">
        <v>302</v>
      </c>
      <c r="B111" s="71">
        <v>77.158332832501898</v>
      </c>
    </row>
    <row r="112" spans="1:2" ht="14" x14ac:dyDescent="0.15">
      <c r="A112" s="72" t="s">
        <v>303</v>
      </c>
      <c r="B112" s="71">
        <v>77.792385359697107</v>
      </c>
    </row>
    <row r="113" spans="1:2" ht="14" x14ac:dyDescent="0.15">
      <c r="A113" s="72" t="s">
        <v>81</v>
      </c>
      <c r="B113" s="71">
        <v>78.343049462107103</v>
      </c>
    </row>
    <row r="114" spans="1:2" ht="14" x14ac:dyDescent="0.15">
      <c r="A114" s="72" t="s">
        <v>82</v>
      </c>
      <c r="B114" s="71">
        <v>78.502313840976001</v>
      </c>
    </row>
    <row r="115" spans="1:2" ht="14" x14ac:dyDescent="0.15">
      <c r="A115" s="72" t="s">
        <v>83</v>
      </c>
      <c r="B115" s="71">
        <v>78.547388665184201</v>
      </c>
    </row>
    <row r="116" spans="1:2" ht="14" x14ac:dyDescent="0.15">
      <c r="A116" s="72" t="s">
        <v>84</v>
      </c>
      <c r="B116" s="71">
        <v>78.300979626179497</v>
      </c>
    </row>
    <row r="117" spans="1:2" ht="14" x14ac:dyDescent="0.15">
      <c r="A117" s="72" t="s">
        <v>304</v>
      </c>
      <c r="B117" s="71">
        <v>78.053819340104596</v>
      </c>
    </row>
    <row r="118" spans="1:2" ht="14" x14ac:dyDescent="0.15">
      <c r="A118" s="72" t="s">
        <v>305</v>
      </c>
      <c r="B118" s="71">
        <v>78.413666686699898</v>
      </c>
    </row>
    <row r="119" spans="1:2" ht="14" x14ac:dyDescent="0.15">
      <c r="A119" s="72" t="s">
        <v>306</v>
      </c>
      <c r="B119" s="71">
        <v>78.853897469799904</v>
      </c>
    </row>
    <row r="120" spans="1:2" ht="14" x14ac:dyDescent="0.15">
      <c r="A120" s="72" t="s">
        <v>307</v>
      </c>
      <c r="B120" s="71">
        <v>79.090540296892797</v>
      </c>
    </row>
    <row r="121" spans="1:2" ht="14" x14ac:dyDescent="0.15">
      <c r="A121" s="72" t="s">
        <v>308</v>
      </c>
      <c r="B121" s="71">
        <v>79.439118937436106</v>
      </c>
    </row>
    <row r="122" spans="1:2" ht="14" x14ac:dyDescent="0.15">
      <c r="A122" s="72" t="s">
        <v>309</v>
      </c>
      <c r="B122" s="71">
        <v>79.841036119959099</v>
      </c>
    </row>
    <row r="123" spans="1:2" ht="14" x14ac:dyDescent="0.15">
      <c r="A123" s="72" t="s">
        <v>310</v>
      </c>
      <c r="B123" s="71">
        <v>80.383436504597597</v>
      </c>
    </row>
    <row r="124" spans="1:2" ht="14" x14ac:dyDescent="0.15">
      <c r="A124" s="72" t="s">
        <v>311</v>
      </c>
      <c r="B124" s="71">
        <v>80.568243283851203</v>
      </c>
    </row>
    <row r="125" spans="1:2" ht="14" x14ac:dyDescent="0.15">
      <c r="A125" s="72" t="s">
        <v>85</v>
      </c>
      <c r="B125" s="71">
        <v>80.8927820181501</v>
      </c>
    </row>
    <row r="126" spans="1:2" ht="14" x14ac:dyDescent="0.15">
      <c r="A126" s="72" t="s">
        <v>86</v>
      </c>
      <c r="B126" s="71">
        <v>81.290942965322401</v>
      </c>
    </row>
    <row r="127" spans="1:2" ht="14" x14ac:dyDescent="0.15">
      <c r="A127" s="72" t="s">
        <v>87</v>
      </c>
      <c r="B127" s="71">
        <v>81.887433139010795</v>
      </c>
    </row>
    <row r="128" spans="1:2" ht="14" x14ac:dyDescent="0.15">
      <c r="A128" s="72" t="s">
        <v>88</v>
      </c>
      <c r="B128" s="71">
        <v>81.941522928060607</v>
      </c>
    </row>
    <row r="129" spans="1:2" ht="14" x14ac:dyDescent="0.15">
      <c r="A129" s="72" t="s">
        <v>312</v>
      </c>
      <c r="B129" s="71">
        <v>81.668820241601097</v>
      </c>
    </row>
    <row r="130" spans="1:2" ht="14" x14ac:dyDescent="0.15">
      <c r="A130" s="72" t="s">
        <v>313</v>
      </c>
      <c r="B130" s="71">
        <v>81.619237934972006</v>
      </c>
    </row>
    <row r="131" spans="1:2" ht="14" x14ac:dyDescent="0.15">
      <c r="A131" s="72" t="s">
        <v>314</v>
      </c>
      <c r="B131" s="71">
        <v>81.5921930404471</v>
      </c>
    </row>
    <row r="132" spans="1:2" ht="14" x14ac:dyDescent="0.15">
      <c r="A132" s="72" t="s">
        <v>315</v>
      </c>
      <c r="B132" s="71">
        <v>81.824328385119301</v>
      </c>
    </row>
    <row r="133" spans="1:2" ht="14" x14ac:dyDescent="0.15">
      <c r="A133" s="72" t="s">
        <v>316</v>
      </c>
      <c r="B133" s="71">
        <v>82.132339683875202</v>
      </c>
    </row>
    <row r="134" spans="1:2" ht="14" x14ac:dyDescent="0.15">
      <c r="A134" s="72" t="s">
        <v>317</v>
      </c>
      <c r="B134" s="71">
        <v>82.522988160346202</v>
      </c>
    </row>
    <row r="135" spans="1:2" ht="14" x14ac:dyDescent="0.15">
      <c r="A135" s="72" t="s">
        <v>318</v>
      </c>
      <c r="B135" s="71">
        <v>83.292265160165897</v>
      </c>
    </row>
    <row r="136" spans="1:2" ht="14" x14ac:dyDescent="0.15">
      <c r="A136" s="72" t="s">
        <v>319</v>
      </c>
      <c r="B136" s="71">
        <v>83.770058296772604</v>
      </c>
    </row>
    <row r="137" spans="1:2" ht="14" x14ac:dyDescent="0.15">
      <c r="A137" s="72" t="s">
        <v>89</v>
      </c>
      <c r="B137" s="71">
        <v>84.519051625698694</v>
      </c>
    </row>
    <row r="138" spans="1:2" ht="14" x14ac:dyDescent="0.15">
      <c r="A138" s="72" t="s">
        <v>90</v>
      </c>
      <c r="B138" s="71">
        <v>84.733157040687601</v>
      </c>
    </row>
    <row r="139" spans="1:2" ht="14" x14ac:dyDescent="0.15">
      <c r="A139" s="72" t="s">
        <v>91</v>
      </c>
      <c r="B139" s="71">
        <v>84.965292385359703</v>
      </c>
    </row>
    <row r="140" spans="1:2" ht="14" x14ac:dyDescent="0.15">
      <c r="A140" s="72" t="s">
        <v>92</v>
      </c>
      <c r="B140" s="71">
        <v>84.806779253560904</v>
      </c>
    </row>
    <row r="141" spans="1:2" ht="14" x14ac:dyDescent="0.15">
      <c r="A141" s="72" t="s">
        <v>320</v>
      </c>
      <c r="B141" s="71">
        <v>84.535579061241705</v>
      </c>
    </row>
    <row r="142" spans="1:2" ht="14" x14ac:dyDescent="0.15">
      <c r="A142" s="72" t="s">
        <v>321</v>
      </c>
      <c r="B142" s="71">
        <v>84.682072239918298</v>
      </c>
    </row>
    <row r="143" spans="1:2" ht="14" x14ac:dyDescent="0.15">
      <c r="A143" s="72" t="s">
        <v>322</v>
      </c>
      <c r="B143" s="71">
        <v>84.914958831660599</v>
      </c>
    </row>
    <row r="144" spans="1:2" ht="14" x14ac:dyDescent="0.15">
      <c r="A144" s="72" t="s">
        <v>323</v>
      </c>
      <c r="B144" s="71">
        <v>85.219965142135905</v>
      </c>
    </row>
    <row r="145" spans="1:2" ht="14" x14ac:dyDescent="0.15">
      <c r="A145" s="72" t="s">
        <v>324</v>
      </c>
      <c r="B145" s="71">
        <v>85.596339924274304</v>
      </c>
    </row>
    <row r="146" spans="1:2" ht="14" x14ac:dyDescent="0.15">
      <c r="A146" s="72" t="s">
        <v>325</v>
      </c>
      <c r="B146" s="71">
        <v>86.069625578460204</v>
      </c>
    </row>
    <row r="147" spans="1:2" ht="14" x14ac:dyDescent="0.15">
      <c r="A147" s="72" t="s">
        <v>326</v>
      </c>
      <c r="B147" s="71">
        <v>86.763777871266299</v>
      </c>
    </row>
    <row r="148" spans="1:2" ht="14" x14ac:dyDescent="0.15">
      <c r="A148" s="72" t="s">
        <v>327</v>
      </c>
      <c r="B148" s="71">
        <v>87.188983712963505</v>
      </c>
    </row>
    <row r="149" spans="1:2" ht="14" x14ac:dyDescent="0.15">
      <c r="A149" s="72" t="s">
        <v>93</v>
      </c>
      <c r="B149" s="71">
        <v>87.110102770599198</v>
      </c>
    </row>
    <row r="150" spans="1:2" ht="14" x14ac:dyDescent="0.15">
      <c r="A150" s="72" t="s">
        <v>94</v>
      </c>
      <c r="B150" s="71">
        <v>87.275377126029198</v>
      </c>
    </row>
    <row r="151" spans="1:2" ht="14" x14ac:dyDescent="0.15">
      <c r="A151" s="72" t="s">
        <v>95</v>
      </c>
      <c r="B151" s="71">
        <v>87.630716990203695</v>
      </c>
    </row>
    <row r="152" spans="1:2" ht="14" x14ac:dyDescent="0.15">
      <c r="A152" s="72" t="s">
        <v>96</v>
      </c>
      <c r="B152" s="71">
        <v>87.403840375022497</v>
      </c>
    </row>
    <row r="153" spans="1:2" ht="14" x14ac:dyDescent="0.15">
      <c r="A153" s="72" t="s">
        <v>328</v>
      </c>
      <c r="B153" s="71">
        <v>86.967365827273298</v>
      </c>
    </row>
    <row r="154" spans="1:2" ht="14" x14ac:dyDescent="0.15">
      <c r="A154" s="72" t="s">
        <v>329</v>
      </c>
      <c r="B154" s="71">
        <v>87.113107758879707</v>
      </c>
    </row>
    <row r="155" spans="1:2" ht="14" x14ac:dyDescent="0.15">
      <c r="A155" s="72" t="s">
        <v>330</v>
      </c>
      <c r="B155" s="71">
        <v>87.240819760802907</v>
      </c>
    </row>
    <row r="156" spans="1:2" ht="14" x14ac:dyDescent="0.15">
      <c r="A156" s="72" t="s">
        <v>331</v>
      </c>
      <c r="B156" s="71">
        <v>87.4248752929864</v>
      </c>
    </row>
    <row r="157" spans="1:2" ht="14" x14ac:dyDescent="0.15">
      <c r="A157" s="72" t="s">
        <v>332</v>
      </c>
      <c r="B157" s="71">
        <v>87.752419015565806</v>
      </c>
    </row>
    <row r="158" spans="1:2" ht="14" x14ac:dyDescent="0.15">
      <c r="A158" s="72" t="s">
        <v>333</v>
      </c>
      <c r="B158" s="71">
        <v>88.203918504717805</v>
      </c>
    </row>
    <row r="159" spans="1:2" ht="14" x14ac:dyDescent="0.15">
      <c r="A159" s="72" t="s">
        <v>334</v>
      </c>
      <c r="B159" s="71">
        <v>88.685467876675304</v>
      </c>
    </row>
    <row r="160" spans="1:2" ht="14" x14ac:dyDescent="0.15">
      <c r="A160" s="72" t="s">
        <v>335</v>
      </c>
      <c r="B160" s="71">
        <v>89.046817717410903</v>
      </c>
    </row>
    <row r="161" spans="1:2" ht="14" x14ac:dyDescent="0.15">
      <c r="A161" s="72" t="s">
        <v>97</v>
      </c>
      <c r="B161" s="71">
        <v>89.3863813931126</v>
      </c>
    </row>
    <row r="162" spans="1:2" ht="14" x14ac:dyDescent="0.15">
      <c r="A162" s="72" t="s">
        <v>98</v>
      </c>
      <c r="B162" s="71">
        <v>89.7777811166536</v>
      </c>
    </row>
    <row r="163" spans="1:2" ht="14" x14ac:dyDescent="0.15">
      <c r="A163" s="72" t="s">
        <v>99</v>
      </c>
      <c r="B163" s="71">
        <v>89.910000600997606</v>
      </c>
    </row>
    <row r="164" spans="1:2" ht="14" x14ac:dyDescent="0.15">
      <c r="A164" s="72" t="s">
        <v>100</v>
      </c>
      <c r="B164" s="71">
        <v>89.625277961415904</v>
      </c>
    </row>
    <row r="165" spans="1:2" ht="14" x14ac:dyDescent="0.15">
      <c r="A165" s="72" t="s">
        <v>336</v>
      </c>
      <c r="B165" s="71">
        <v>89.225614520103406</v>
      </c>
    </row>
    <row r="166" spans="1:2" ht="14" x14ac:dyDescent="0.15">
      <c r="A166" s="72" t="s">
        <v>337</v>
      </c>
      <c r="B166" s="71">
        <v>89.324027886291205</v>
      </c>
    </row>
    <row r="167" spans="1:2" ht="14" x14ac:dyDescent="0.15">
      <c r="A167" s="72" t="s">
        <v>338</v>
      </c>
      <c r="B167" s="71">
        <v>89.556914478033505</v>
      </c>
    </row>
    <row r="168" spans="1:2" ht="14" x14ac:dyDescent="0.15">
      <c r="A168" s="72" t="s">
        <v>339</v>
      </c>
      <c r="B168" s="71">
        <v>89.809333493599397</v>
      </c>
    </row>
    <row r="169" spans="1:2" ht="14" x14ac:dyDescent="0.15">
      <c r="A169" s="72" t="s">
        <v>340</v>
      </c>
      <c r="B169" s="71">
        <v>90.357743854798997</v>
      </c>
    </row>
    <row r="170" spans="1:2" ht="14" x14ac:dyDescent="0.15">
      <c r="A170" s="72" t="s">
        <v>341</v>
      </c>
      <c r="B170" s="71">
        <v>90.906154215998598</v>
      </c>
    </row>
    <row r="171" spans="1:2" ht="14" x14ac:dyDescent="0.15">
      <c r="A171" s="72" t="s">
        <v>342</v>
      </c>
      <c r="B171" s="71">
        <v>91.616833944347604</v>
      </c>
    </row>
    <row r="172" spans="1:2" ht="14" x14ac:dyDescent="0.15">
      <c r="A172" s="72" t="s">
        <v>343</v>
      </c>
      <c r="B172" s="71">
        <v>92.039034797764302</v>
      </c>
    </row>
    <row r="173" spans="1:2" ht="14" x14ac:dyDescent="0.15">
      <c r="A173" s="72" t="s">
        <v>101</v>
      </c>
      <c r="B173" s="71">
        <v>93.603882444858499</v>
      </c>
    </row>
    <row r="174" spans="1:2" ht="14" x14ac:dyDescent="0.15">
      <c r="A174" s="72" t="s">
        <v>102</v>
      </c>
      <c r="B174" s="71">
        <v>94.1447803353567</v>
      </c>
    </row>
    <row r="175" spans="1:2" ht="14" x14ac:dyDescent="0.15">
      <c r="A175" s="72" t="s">
        <v>103</v>
      </c>
      <c r="B175" s="71">
        <v>94.722489332291602</v>
      </c>
    </row>
    <row r="176" spans="1:2" ht="14" x14ac:dyDescent="0.15">
      <c r="A176" s="72" t="s">
        <v>104</v>
      </c>
      <c r="B176" s="71">
        <v>94.838932628162794</v>
      </c>
    </row>
    <row r="177" spans="1:2" ht="14" x14ac:dyDescent="0.15">
      <c r="A177" s="72" t="s">
        <v>344</v>
      </c>
      <c r="B177" s="71">
        <v>94.725494320572096</v>
      </c>
    </row>
    <row r="178" spans="1:2" ht="14" x14ac:dyDescent="0.15">
      <c r="A178" s="72" t="s">
        <v>345</v>
      </c>
      <c r="B178" s="71">
        <v>94.963639641805401</v>
      </c>
    </row>
    <row r="179" spans="1:2" ht="14" x14ac:dyDescent="0.15">
      <c r="A179" s="72" t="s">
        <v>346</v>
      </c>
      <c r="B179" s="71">
        <v>95.322735741330604</v>
      </c>
    </row>
    <row r="180" spans="1:2" ht="14" x14ac:dyDescent="0.15">
      <c r="A180" s="72" t="s">
        <v>347</v>
      </c>
      <c r="B180" s="71">
        <v>95.793767654306095</v>
      </c>
    </row>
    <row r="181" spans="1:2" ht="14" x14ac:dyDescent="0.15">
      <c r="A181" s="72" t="s">
        <v>348</v>
      </c>
      <c r="B181" s="71">
        <v>96.093515235290596</v>
      </c>
    </row>
    <row r="182" spans="1:2" ht="14" x14ac:dyDescent="0.15">
      <c r="A182" s="72" t="s">
        <v>349</v>
      </c>
      <c r="B182" s="71">
        <v>96.698269126750404</v>
      </c>
    </row>
    <row r="183" spans="1:2" ht="14" x14ac:dyDescent="0.15">
      <c r="A183" s="72" t="s">
        <v>350</v>
      </c>
      <c r="B183" s="71">
        <v>97.695173988821495</v>
      </c>
    </row>
    <row r="184" spans="1:2" ht="14" x14ac:dyDescent="0.15">
      <c r="A184" s="72" t="s">
        <v>351</v>
      </c>
      <c r="B184" s="71">
        <v>98.272882985756297</v>
      </c>
    </row>
    <row r="185" spans="1:2" ht="14" x14ac:dyDescent="0.15">
      <c r="A185" s="72" t="s">
        <v>105</v>
      </c>
      <c r="B185" s="71">
        <v>98.794999699501204</v>
      </c>
    </row>
    <row r="186" spans="1:2" ht="14" x14ac:dyDescent="0.15">
      <c r="A186" s="72" t="s">
        <v>106</v>
      </c>
      <c r="B186" s="71">
        <v>99.171374481639504</v>
      </c>
    </row>
    <row r="187" spans="1:2" ht="14" x14ac:dyDescent="0.15">
      <c r="A187" s="72" t="s">
        <v>107</v>
      </c>
      <c r="B187" s="71">
        <v>99.492156980587794</v>
      </c>
    </row>
    <row r="188" spans="1:2" ht="14" x14ac:dyDescent="0.15">
      <c r="A188" s="72" t="s">
        <v>108</v>
      </c>
      <c r="B188" s="71">
        <v>99.154847046096506</v>
      </c>
    </row>
    <row r="189" spans="1:2" ht="14" x14ac:dyDescent="0.15">
      <c r="A189" s="72" t="s">
        <v>352</v>
      </c>
      <c r="B189" s="71">
        <v>98.994080173087298</v>
      </c>
    </row>
    <row r="190" spans="1:2" ht="14" x14ac:dyDescent="0.15">
      <c r="A190" s="72" t="s">
        <v>353</v>
      </c>
      <c r="B190" s="71">
        <v>99.376464931786799</v>
      </c>
    </row>
    <row r="191" spans="1:2" ht="14" x14ac:dyDescent="0.15">
      <c r="A191" s="72" t="s">
        <v>354</v>
      </c>
      <c r="B191" s="71">
        <v>99.909099104513501</v>
      </c>
    </row>
    <row r="192" spans="1:2" ht="14" x14ac:dyDescent="0.15">
      <c r="A192" s="72" t="s">
        <v>355</v>
      </c>
      <c r="B192" s="71">
        <v>100.492</v>
      </c>
    </row>
    <row r="193" spans="1:2" ht="14" x14ac:dyDescent="0.15">
      <c r="A193" s="72" t="s">
        <v>356</v>
      </c>
      <c r="B193" s="71">
        <v>100.917</v>
      </c>
    </row>
    <row r="194" spans="1:2" ht="14" x14ac:dyDescent="0.15">
      <c r="A194" s="72" t="s">
        <v>357</v>
      </c>
      <c r="B194" s="71">
        <v>101.44</v>
      </c>
    </row>
    <row r="195" spans="1:2" ht="14" x14ac:dyDescent="0.15">
      <c r="A195" s="72" t="s">
        <v>358</v>
      </c>
      <c r="B195" s="71">
        <v>102.303</v>
      </c>
    </row>
    <row r="196" spans="1:2" ht="14" x14ac:dyDescent="0.15">
      <c r="A196" s="72" t="s">
        <v>359</v>
      </c>
      <c r="B196" s="71">
        <v>103.02</v>
      </c>
    </row>
    <row r="197" spans="1:2" ht="14" x14ac:dyDescent="0.15">
      <c r="A197" s="72" t="s">
        <v>360</v>
      </c>
      <c r="B197" s="71">
        <v>103.108</v>
      </c>
    </row>
    <row r="198" spans="1:2" ht="14" x14ac:dyDescent="0.15">
      <c r="A198" s="72" t="s">
        <v>110</v>
      </c>
      <c r="B198" s="71">
        <v>103.07899999999999</v>
      </c>
    </row>
    <row r="199" spans="1:2" ht="14" x14ac:dyDescent="0.15">
      <c r="A199" s="72" t="s">
        <v>111</v>
      </c>
      <c r="B199" s="71">
        <v>103.476</v>
      </c>
    </row>
    <row r="200" spans="1:2" ht="14" x14ac:dyDescent="0.15">
      <c r="A200" s="72" t="s">
        <v>112</v>
      </c>
      <c r="B200" s="71">
        <v>103.53100000000001</v>
      </c>
    </row>
    <row r="201" spans="1:2" ht="14" x14ac:dyDescent="0.15">
      <c r="A201" s="72" t="s">
        <v>361</v>
      </c>
      <c r="B201" s="71">
        <v>103.233</v>
      </c>
    </row>
    <row r="202" spans="1:2" ht="14" x14ac:dyDescent="0.15">
      <c r="A202" s="72" t="s">
        <v>362</v>
      </c>
      <c r="B202" s="71">
        <v>103.29900000000001</v>
      </c>
    </row>
    <row r="203" spans="1:2" ht="14" x14ac:dyDescent="0.15">
      <c r="A203" s="72" t="s">
        <v>363</v>
      </c>
      <c r="B203" s="71">
        <v>103.687</v>
      </c>
    </row>
    <row r="204" spans="1:2" ht="14" x14ac:dyDescent="0.15">
      <c r="A204" s="72" t="s">
        <v>364</v>
      </c>
      <c r="B204" s="71">
        <v>103.67</v>
      </c>
    </row>
    <row r="205" spans="1:2" ht="14" x14ac:dyDescent="0.15">
      <c r="A205" s="72" t="s">
        <v>365</v>
      </c>
      <c r="B205" s="71">
        <v>103.94199999999999</v>
      </c>
    </row>
    <row r="206" spans="1:2" ht="14" x14ac:dyDescent="0.15">
      <c r="A206" s="72" t="s">
        <v>366</v>
      </c>
      <c r="B206" s="71">
        <v>104.503</v>
      </c>
    </row>
    <row r="207" spans="1:2" ht="14" x14ac:dyDescent="0.15">
      <c r="A207" s="72" t="s">
        <v>367</v>
      </c>
      <c r="B207" s="71">
        <v>105.346</v>
      </c>
    </row>
    <row r="208" spans="1:2" ht="14" x14ac:dyDescent="0.15">
      <c r="A208" s="72" t="s">
        <v>368</v>
      </c>
      <c r="B208" s="71">
        <v>105.934</v>
      </c>
    </row>
    <row r="209" spans="1:2" ht="14" x14ac:dyDescent="0.15">
      <c r="A209" s="72" t="s">
        <v>113</v>
      </c>
      <c r="B209" s="71">
        <v>106.447</v>
      </c>
    </row>
    <row r="210" spans="1:2" ht="14" x14ac:dyDescent="0.15">
      <c r="A210" s="72" t="s">
        <v>114</v>
      </c>
      <c r="B210" s="71">
        <v>106.889</v>
      </c>
    </row>
    <row r="211" spans="1:2" ht="14" x14ac:dyDescent="0.15">
      <c r="A211" s="72" t="s">
        <v>115</v>
      </c>
      <c r="B211" s="71">
        <v>106.83799999999999</v>
      </c>
    </row>
    <row r="212" spans="1:2" ht="14" x14ac:dyDescent="0.15">
      <c r="A212" s="72" t="s">
        <v>116</v>
      </c>
      <c r="B212" s="71">
        <v>105.755</v>
      </c>
    </row>
    <row r="213" spans="1:2" ht="14" x14ac:dyDescent="0.15">
      <c r="A213" s="72" t="s">
        <v>369</v>
      </c>
      <c r="B213" s="71">
        <v>106.16200000000001</v>
      </c>
    </row>
    <row r="214" spans="1:2" ht="14" x14ac:dyDescent="0.15">
      <c r="A214" s="72" t="s">
        <v>370</v>
      </c>
      <c r="B214" s="71">
        <v>106.74299999999999</v>
      </c>
    </row>
    <row r="215" spans="1:2" ht="14" x14ac:dyDescent="0.15">
      <c r="A215" s="72" t="s">
        <v>371</v>
      </c>
      <c r="B215" s="71">
        <v>107.444</v>
      </c>
    </row>
    <row r="216" spans="1:2" ht="14" x14ac:dyDescent="0.15">
      <c r="A216" s="72" t="s">
        <v>372</v>
      </c>
      <c r="B216" s="71">
        <v>107.867</v>
      </c>
    </row>
    <row r="217" spans="1:2" ht="14" x14ac:dyDescent="0.15">
      <c r="A217" s="72" t="s">
        <v>373</v>
      </c>
      <c r="B217" s="71">
        <v>108.114</v>
      </c>
    </row>
    <row r="218" spans="1:2" ht="14" x14ac:dyDescent="0.15">
      <c r="A218" s="72" t="s">
        <v>374</v>
      </c>
      <c r="B218" s="71">
        <v>108.774</v>
      </c>
    </row>
    <row r="219" spans="1:2" ht="14" x14ac:dyDescent="0.15">
      <c r="A219" s="72" t="s">
        <v>375</v>
      </c>
      <c r="B219" s="71">
        <v>108.85599999999999</v>
      </c>
    </row>
    <row r="220" spans="1:2" ht="14" x14ac:dyDescent="0.15">
      <c r="A220" s="72" t="s">
        <v>376</v>
      </c>
      <c r="B220" s="71">
        <v>109.271</v>
      </c>
    </row>
    <row r="221" spans="1:2" ht="14" x14ac:dyDescent="0.15">
      <c r="A221" s="72" t="s">
        <v>117</v>
      </c>
      <c r="B221" s="71">
        <v>110.21</v>
      </c>
    </row>
    <row r="222" spans="1:2" ht="14" x14ac:dyDescent="0.15">
      <c r="A222" s="72" t="s">
        <v>118</v>
      </c>
      <c r="B222" s="71">
        <v>110.907</v>
      </c>
    </row>
    <row r="223" spans="1:2" ht="14" x14ac:dyDescent="0.15">
      <c r="A223" s="72" t="s">
        <v>377</v>
      </c>
      <c r="B223" s="71">
        <v>111.824</v>
      </c>
    </row>
    <row r="224" spans="1:2" ht="14" x14ac:dyDescent="0.15">
      <c r="A224" s="72" t="s">
        <v>378</v>
      </c>
      <c r="B224" s="71">
        <v>112.19</v>
      </c>
    </row>
    <row r="225" spans="1:2" ht="14" x14ac:dyDescent="0.15">
      <c r="A225" s="72" t="s">
        <v>379</v>
      </c>
      <c r="B225" s="71">
        <v>112.419</v>
      </c>
    </row>
    <row r="226" spans="1:2" ht="14" x14ac:dyDescent="0.15">
      <c r="A226" s="72" t="s">
        <v>380</v>
      </c>
      <c r="B226" s="71">
        <v>113.018</v>
      </c>
    </row>
    <row r="227" spans="1:2" ht="14" x14ac:dyDescent="0.15">
      <c r="A227" s="72" t="s">
        <v>381</v>
      </c>
      <c r="B227" s="71">
        <v>113.682</v>
      </c>
    </row>
    <row r="228" spans="1:2" ht="14" x14ac:dyDescent="0.15">
      <c r="A228" s="72" t="s">
        <v>382</v>
      </c>
      <c r="B228" s="71">
        <v>113.899</v>
      </c>
    </row>
    <row r="229" spans="1:2" ht="14" x14ac:dyDescent="0.15">
      <c r="A229" s="72" t="s">
        <v>383</v>
      </c>
      <c r="B229" s="71">
        <v>114.601</v>
      </c>
    </row>
    <row r="230" spans="1:2" ht="14" x14ac:dyDescent="0.15">
      <c r="A230" s="72" t="s">
        <v>384</v>
      </c>
      <c r="B230" s="71">
        <v>115.56100000000001</v>
      </c>
    </row>
    <row r="233" spans="1:2" x14ac:dyDescent="0.15">
      <c r="A233" s="71" t="s">
        <v>385</v>
      </c>
    </row>
    <row r="235" spans="1:2" x14ac:dyDescent="0.15">
      <c r="A235" s="71" t="s">
        <v>386</v>
      </c>
    </row>
  </sheetData>
  <pageMargins left="0.75" right="0.75" top="1" bottom="1" header="0.5" footer="0.5"/>
  <pageSetup orientation="portrait" horizontalDpi="300" verticalDpi="300" copies="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Gráfica</vt:lpstr>
      <vt:lpstr>PIByTC</vt:lpstr>
      <vt:lpstr>PIB_Nominal</vt:lpstr>
      <vt:lpstr>TC</vt:lpstr>
      <vt:lpstr>Captacion</vt:lpstr>
      <vt:lpstr>Crédito</vt:lpstr>
      <vt:lpstr>CV</vt:lpstr>
      <vt:lpstr>INPC</vt:lpstr>
    </vt:vector>
  </TitlesOfParts>
  <Company>Instituto Nacional de Información Estadística y Geográfica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 generada del Banco de Información Económica</dc:title>
  <dc:subject>Banco de Información Económica</dc:subject>
  <dc:creator>INEGI</dc:creator>
  <dc:description>Este archivo fue generado en la fecha(del servidor de aplicaciones): 11/10/2021 4:47:41 PM</dc:description>
  <cp:lastModifiedBy>Gabriel Casillas</cp:lastModifiedBy>
  <dcterms:created xsi:type="dcterms:W3CDTF">2021-11-10T23:07:41Z</dcterms:created>
  <dcterms:modified xsi:type="dcterms:W3CDTF">2021-11-11T01:28:25Z</dcterms:modified>
</cp:coreProperties>
</file>