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Kate\OneDrive\Documents\IWCB\Finance\End of Year 21 to 22 accounts\"/>
    </mc:Choice>
  </mc:AlternateContent>
  <xr:revisionPtr revIDLastSave="0" documentId="8_{F6C2958F-3E16-41DD-925F-C225AD8FFCE4}" xr6:coauthVersionLast="47" xr6:coauthVersionMax="47" xr10:uidLastSave="{00000000-0000-0000-0000-000000000000}"/>
  <bookViews>
    <workbookView xWindow="1560" yWindow="840" windowWidth="26010" windowHeight="15360" xr2:uid="{00000000-000D-0000-FFFF-FFFF00000000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1" i="1" l="1"/>
  <c r="B60" i="1"/>
  <c r="B59" i="1"/>
  <c r="B51" i="1"/>
  <c r="B52" i="1" s="1"/>
  <c r="B50" i="1"/>
  <c r="B49" i="1"/>
  <c r="B47" i="1"/>
  <c r="B46" i="1"/>
  <c r="B45" i="1"/>
  <c r="B44" i="1"/>
  <c r="B42" i="1"/>
  <c r="B41" i="1"/>
  <c r="B40" i="1"/>
  <c r="B39" i="1"/>
  <c r="B43" i="1" s="1"/>
  <c r="B38" i="1"/>
  <c r="B35" i="1"/>
  <c r="B36" i="1" s="1"/>
  <c r="B30" i="1"/>
  <c r="B29" i="1"/>
  <c r="B28" i="1"/>
  <c r="B27" i="1"/>
  <c r="B24" i="1"/>
  <c r="B25" i="1" s="1"/>
  <c r="B21" i="1"/>
  <c r="B20" i="1"/>
  <c r="B19" i="1"/>
  <c r="B18" i="1"/>
  <c r="B22" i="1" s="1"/>
  <c r="B14" i="1"/>
  <c r="B13" i="1"/>
  <c r="B12" i="1"/>
  <c r="B11" i="1"/>
  <c r="B10" i="1"/>
  <c r="B9" i="1"/>
  <c r="B8" i="1"/>
  <c r="B53" i="1" l="1"/>
  <c r="B15" i="1"/>
  <c r="B16" i="1" s="1"/>
  <c r="B31" i="1"/>
  <c r="B32" i="1" s="1"/>
  <c r="B54" i="1"/>
  <c r="B55" i="1" l="1"/>
  <c r="B56" i="1" s="1"/>
  <c r="B57" i="1" s="1"/>
</calcChain>
</file>

<file path=xl/sharedStrings.xml><?xml version="1.0" encoding="utf-8"?>
<sst xmlns="http://schemas.openxmlformats.org/spreadsheetml/2006/main" count="61" uniqueCount="58">
  <si>
    <t>Total</t>
  </si>
  <si>
    <t>Fixed Asset</t>
  </si>
  <si>
    <t xml:space="preserve">   Non-Current Assets</t>
  </si>
  <si>
    <t xml:space="preserve">      0020 Scarifier</t>
  </si>
  <si>
    <t xml:space="preserve">      0021 Scarifier Depreciation</t>
  </si>
  <si>
    <t xml:space="preserve">      0030 Bowling Machine</t>
  </si>
  <si>
    <t xml:space="preserve">      0031 Bowling Machine Depreciation</t>
  </si>
  <si>
    <t xml:space="preserve">      0050 Minibus - HW57 AUN</t>
  </si>
  <si>
    <t xml:space="preserve">      0051 Motor Vehicles Depreciation - HW57 AUN</t>
  </si>
  <si>
    <t xml:space="preserve">      0060 IT Equipment</t>
  </si>
  <si>
    <t xml:space="preserve">   Total Non-Current Assets</t>
  </si>
  <si>
    <t>Total Fixed Asset</t>
  </si>
  <si>
    <t>Cash at bank and in hand</t>
  </si>
  <si>
    <t xml:space="preserve">   1200 NatWest Current Account</t>
  </si>
  <si>
    <t xml:space="preserve">   1210 NatWest Business Reserve Account</t>
  </si>
  <si>
    <t xml:space="preserve">   1220 NatWest High Interest Account</t>
  </si>
  <si>
    <t xml:space="preserve">   PayPal Bank</t>
  </si>
  <si>
    <t>Total Cash at bank and in hand</t>
  </si>
  <si>
    <t>Debtors</t>
  </si>
  <si>
    <t xml:space="preserve">   Debtors</t>
  </si>
  <si>
    <t>Total Debtors</t>
  </si>
  <si>
    <t>Current Assets</t>
  </si>
  <si>
    <t xml:space="preserve">   1001 Stock - Cricket Balls</t>
  </si>
  <si>
    <t xml:space="preserve">   1002 Stock - Scorebooks</t>
  </si>
  <si>
    <t xml:space="preserve">   1400 Accrued income</t>
  </si>
  <si>
    <t xml:space="preserve">   2399 League Goodwill Bond</t>
  </si>
  <si>
    <t>Total Current Assets</t>
  </si>
  <si>
    <t>Net current assets</t>
  </si>
  <si>
    <t>Creditors: amounts falling due within one year</t>
  </si>
  <si>
    <t xml:space="preserve">   Trade Creditors</t>
  </si>
  <si>
    <t xml:space="preserve">      Creditors</t>
  </si>
  <si>
    <t xml:space="preserve">   Total Trade Creditors</t>
  </si>
  <si>
    <t xml:space="preserve">   Current Liabilities</t>
  </si>
  <si>
    <t xml:space="preserve">      2150 Accruals</t>
  </si>
  <si>
    <t xml:space="preserve">      2210 PAYE</t>
  </si>
  <si>
    <t xml:space="preserve">         HMRC</t>
  </si>
  <si>
    <t xml:space="preserve">         Other Deductions</t>
  </si>
  <si>
    <t xml:space="preserve">         Pension</t>
  </si>
  <si>
    <t xml:space="preserve">      Total 2210 PAYE</t>
  </si>
  <si>
    <t xml:space="preserve">      2220 Net wages</t>
  </si>
  <si>
    <t xml:space="preserve">      2230 Pension</t>
  </si>
  <si>
    <t xml:space="preserve">      2411 Deferred Income - ECB Payment EPP</t>
  </si>
  <si>
    <t xml:space="preserve">      2425 Deferred Income - ACO Innovation Fund</t>
  </si>
  <si>
    <t xml:space="preserve">      Payroll Liabilities</t>
  </si>
  <si>
    <t xml:space="preserve">      Total Payroll Liabilities</t>
  </si>
  <si>
    <t xml:space="preserve">   Total Current Liabilities</t>
  </si>
  <si>
    <t>Total Creditors: amounts falling due within one year</t>
  </si>
  <si>
    <t>Net current assets (liabilities)</t>
  </si>
  <si>
    <t>Total assets less current liabilities</t>
  </si>
  <si>
    <t>Total net assets (liabilities)</t>
  </si>
  <si>
    <t>Capital and Reserves</t>
  </si>
  <si>
    <t xml:space="preserve">   Retained Earnings</t>
  </si>
  <si>
    <t xml:space="preserve">   Profit for the year</t>
  </si>
  <si>
    <t>Total Capital and Reserves</t>
  </si>
  <si>
    <t>Saturday, Nov 26, 2022 04:00:48 pm GMT0 - Accrual Basis</t>
  </si>
  <si>
    <t>Isle of Wight Cricket Board Limited</t>
  </si>
  <si>
    <t>Balance Sheet</t>
  </si>
  <si>
    <t>As of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</si>
</sst>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£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5"/>
  <sheetViews>
    <sheetView tabSelected="1" topLeftCell="A39" workbookViewId="0">
      <selection sqref="A1:B1"/>
    </sheetView>
  </sheetViews>
  <sheetFormatPr defaultRowHeight="15" x14ac:dyDescent="0.25"/>
  <cols>
    <col min="1" max="1" width="45.5703125" customWidth="1"/>
    <col min="2" max="2" width="31" customWidth="1"/>
  </cols>
  <sheetData>
    <row r="1" spans="1:2" ht="18" x14ac:dyDescent="0.25">
      <c r="A1" s="10" t="s">
        <v>55</v>
      </c>
      <c r="B1" s="9"/>
    </row>
    <row r="2" spans="1:2" ht="18" x14ac:dyDescent="0.25">
      <c r="A2" s="10" t="s">
        <v>56</v>
      </c>
      <c r="B2" s="9"/>
    </row>
    <row r="3" spans="1:2" x14ac:dyDescent="0.25">
      <c r="A3" s="11" t="s">
        <v>57</v>
      </c>
      <c r="B3" s="9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4"/>
    </row>
    <row r="7" spans="1:2" x14ac:dyDescent="0.25">
      <c r="A7" s="3" t="s">
        <v>2</v>
      </c>
      <c r="B7" s="4"/>
    </row>
    <row r="8" spans="1:2" x14ac:dyDescent="0.25">
      <c r="A8" s="3" t="s">
        <v>3</v>
      </c>
      <c r="B8" s="5">
        <f>3212.54</f>
        <v>3212.54</v>
      </c>
    </row>
    <row r="9" spans="1:2" x14ac:dyDescent="0.25">
      <c r="A9" s="3" t="s">
        <v>4</v>
      </c>
      <c r="B9" s="5">
        <f>-3211.54</f>
        <v>-3211.54</v>
      </c>
    </row>
    <row r="10" spans="1:2" x14ac:dyDescent="0.25">
      <c r="A10" s="3" t="s">
        <v>5</v>
      </c>
      <c r="B10" s="5">
        <f>9882.42</f>
        <v>9882.42</v>
      </c>
    </row>
    <row r="11" spans="1:2" x14ac:dyDescent="0.25">
      <c r="A11" s="3" t="s">
        <v>6</v>
      </c>
      <c r="B11" s="5">
        <f>-8357.4</f>
        <v>-8357.4</v>
      </c>
    </row>
    <row r="12" spans="1:2" x14ac:dyDescent="0.25">
      <c r="A12" s="3" t="s">
        <v>7</v>
      </c>
      <c r="B12" s="5">
        <f>22072</f>
        <v>22072</v>
      </c>
    </row>
    <row r="13" spans="1:2" x14ac:dyDescent="0.25">
      <c r="A13" s="3" t="s">
        <v>8</v>
      </c>
      <c r="B13" s="5">
        <f>-22071</f>
        <v>-22071</v>
      </c>
    </row>
    <row r="14" spans="1:2" x14ac:dyDescent="0.25">
      <c r="A14" s="3" t="s">
        <v>9</v>
      </c>
      <c r="B14" s="5">
        <f>3368</f>
        <v>3368</v>
      </c>
    </row>
    <row r="15" spans="1:2" x14ac:dyDescent="0.25">
      <c r="A15" s="3" t="s">
        <v>10</v>
      </c>
      <c r="B15" s="6">
        <f>((((((B8)+(B9))+(B10))+(B11))+(B12))+(B13))+(B14)</f>
        <v>4895.0200000000004</v>
      </c>
    </row>
    <row r="16" spans="1:2" x14ac:dyDescent="0.25">
      <c r="A16" s="3" t="s">
        <v>11</v>
      </c>
      <c r="B16" s="6">
        <f>B15</f>
        <v>4895.0200000000004</v>
      </c>
    </row>
    <row r="17" spans="1:2" x14ac:dyDescent="0.25">
      <c r="A17" s="3" t="s">
        <v>12</v>
      </c>
      <c r="B17" s="4"/>
    </row>
    <row r="18" spans="1:2" x14ac:dyDescent="0.25">
      <c r="A18" s="3" t="s">
        <v>13</v>
      </c>
      <c r="B18" s="5">
        <f>77406.79</f>
        <v>77406.789999999994</v>
      </c>
    </row>
    <row r="19" spans="1:2" x14ac:dyDescent="0.25">
      <c r="A19" s="3" t="s">
        <v>14</v>
      </c>
      <c r="B19" s="5">
        <f>5.42</f>
        <v>5.42</v>
      </c>
    </row>
    <row r="20" spans="1:2" x14ac:dyDescent="0.25">
      <c r="A20" s="3" t="s">
        <v>15</v>
      </c>
      <c r="B20" s="5">
        <f>65165.98</f>
        <v>65165.98</v>
      </c>
    </row>
    <row r="21" spans="1:2" x14ac:dyDescent="0.25">
      <c r="A21" s="3" t="s">
        <v>16</v>
      </c>
      <c r="B21" s="5">
        <f>1967.34</f>
        <v>1967.34</v>
      </c>
    </row>
    <row r="22" spans="1:2" x14ac:dyDescent="0.25">
      <c r="A22" s="3" t="s">
        <v>17</v>
      </c>
      <c r="B22" s="6">
        <f>(((B18)+(B19))+(B20))+(B21)</f>
        <v>144545.53</v>
      </c>
    </row>
    <row r="23" spans="1:2" x14ac:dyDescent="0.25">
      <c r="A23" s="3" t="s">
        <v>18</v>
      </c>
      <c r="B23" s="4"/>
    </row>
    <row r="24" spans="1:2" x14ac:dyDescent="0.25">
      <c r="A24" s="3" t="s">
        <v>19</v>
      </c>
      <c r="B24" s="5">
        <f>3443</f>
        <v>3443</v>
      </c>
    </row>
    <row r="25" spans="1:2" x14ac:dyDescent="0.25">
      <c r="A25" s="3" t="s">
        <v>20</v>
      </c>
      <c r="B25" s="6">
        <f>B24</f>
        <v>3443</v>
      </c>
    </row>
    <row r="26" spans="1:2" x14ac:dyDescent="0.25">
      <c r="A26" s="3" t="s">
        <v>21</v>
      </c>
      <c r="B26" s="4"/>
    </row>
    <row r="27" spans="1:2" x14ac:dyDescent="0.25">
      <c r="A27" s="3" t="s">
        <v>22</v>
      </c>
      <c r="B27" s="5">
        <f>2982.9</f>
        <v>2982.9</v>
      </c>
    </row>
    <row r="28" spans="1:2" x14ac:dyDescent="0.25">
      <c r="A28" s="3" t="s">
        <v>23</v>
      </c>
      <c r="B28" s="5">
        <f>275</f>
        <v>275</v>
      </c>
    </row>
    <row r="29" spans="1:2" x14ac:dyDescent="0.25">
      <c r="A29" s="3" t="s">
        <v>24</v>
      </c>
      <c r="B29" s="5">
        <f>7085</f>
        <v>7085</v>
      </c>
    </row>
    <row r="30" spans="1:2" x14ac:dyDescent="0.25">
      <c r="A30" s="3" t="s">
        <v>25</v>
      </c>
      <c r="B30" s="5">
        <f>-200</f>
        <v>-200</v>
      </c>
    </row>
    <row r="31" spans="1:2" x14ac:dyDescent="0.25">
      <c r="A31" s="3" t="s">
        <v>26</v>
      </c>
      <c r="B31" s="6">
        <f>(((B27)+(B28))+(B29))+(B30)</f>
        <v>10142.9</v>
      </c>
    </row>
    <row r="32" spans="1:2" x14ac:dyDescent="0.25">
      <c r="A32" s="3" t="s">
        <v>27</v>
      </c>
      <c r="B32" s="6">
        <f>((B22)+(B25))+(B31)</f>
        <v>158131.43</v>
      </c>
    </row>
    <row r="33" spans="1:2" x14ac:dyDescent="0.25">
      <c r="A33" s="3" t="s">
        <v>28</v>
      </c>
      <c r="B33" s="4"/>
    </row>
    <row r="34" spans="1:2" x14ac:dyDescent="0.25">
      <c r="A34" s="3" t="s">
        <v>29</v>
      </c>
      <c r="B34" s="4"/>
    </row>
    <row r="35" spans="1:2" x14ac:dyDescent="0.25">
      <c r="A35" s="3" t="s">
        <v>30</v>
      </c>
      <c r="B35" s="5">
        <f>1584</f>
        <v>1584</v>
      </c>
    </row>
    <row r="36" spans="1:2" x14ac:dyDescent="0.25">
      <c r="A36" s="3" t="s">
        <v>31</v>
      </c>
      <c r="B36" s="6">
        <f>B35</f>
        <v>1584</v>
      </c>
    </row>
    <row r="37" spans="1:2" x14ac:dyDescent="0.25">
      <c r="A37" s="3" t="s">
        <v>32</v>
      </c>
      <c r="B37" s="4"/>
    </row>
    <row r="38" spans="1:2" x14ac:dyDescent="0.25">
      <c r="A38" s="3" t="s">
        <v>33</v>
      </c>
      <c r="B38" s="5">
        <f>6635.19</f>
        <v>6635.19</v>
      </c>
    </row>
    <row r="39" spans="1:2" x14ac:dyDescent="0.25">
      <c r="A39" s="3" t="s">
        <v>34</v>
      </c>
      <c r="B39" s="5">
        <f>-197.29</f>
        <v>-197.29</v>
      </c>
    </row>
    <row r="40" spans="1:2" x14ac:dyDescent="0.25">
      <c r="A40" s="3" t="s">
        <v>35</v>
      </c>
      <c r="B40" s="5">
        <f>0</f>
        <v>0</v>
      </c>
    </row>
    <row r="41" spans="1:2" x14ac:dyDescent="0.25">
      <c r="A41" s="3" t="s">
        <v>36</v>
      </c>
      <c r="B41" s="5">
        <f>0</f>
        <v>0</v>
      </c>
    </row>
    <row r="42" spans="1:2" x14ac:dyDescent="0.25">
      <c r="A42" s="3" t="s">
        <v>37</v>
      </c>
      <c r="B42" s="5">
        <f>0</f>
        <v>0</v>
      </c>
    </row>
    <row r="43" spans="1:2" x14ac:dyDescent="0.25">
      <c r="A43" s="3" t="s">
        <v>38</v>
      </c>
      <c r="B43" s="6">
        <f>(((B39)+(B40))+(B41))+(B42)</f>
        <v>-197.29</v>
      </c>
    </row>
    <row r="44" spans="1:2" x14ac:dyDescent="0.25">
      <c r="A44" s="3" t="s">
        <v>39</v>
      </c>
      <c r="B44" s="5">
        <f>0</f>
        <v>0</v>
      </c>
    </row>
    <row r="45" spans="1:2" x14ac:dyDescent="0.25">
      <c r="A45" s="3" t="s">
        <v>40</v>
      </c>
      <c r="B45" s="5">
        <f>0</f>
        <v>0</v>
      </c>
    </row>
    <row r="46" spans="1:2" x14ac:dyDescent="0.25">
      <c r="A46" s="3" t="s">
        <v>41</v>
      </c>
      <c r="B46" s="5">
        <f>7250</f>
        <v>7250</v>
      </c>
    </row>
    <row r="47" spans="1:2" x14ac:dyDescent="0.25">
      <c r="A47" s="3" t="s">
        <v>42</v>
      </c>
      <c r="B47" s="5">
        <f>0</f>
        <v>0</v>
      </c>
    </row>
    <row r="48" spans="1:2" x14ac:dyDescent="0.25">
      <c r="A48" s="3" t="s">
        <v>43</v>
      </c>
      <c r="B48" s="4"/>
    </row>
    <row r="49" spans="1:2" x14ac:dyDescent="0.25">
      <c r="A49" s="3" t="s">
        <v>35</v>
      </c>
      <c r="B49" s="5">
        <f>0</f>
        <v>0</v>
      </c>
    </row>
    <row r="50" spans="1:2" x14ac:dyDescent="0.25">
      <c r="A50" s="3" t="s">
        <v>36</v>
      </c>
      <c r="B50" s="5">
        <f>0</f>
        <v>0</v>
      </c>
    </row>
    <row r="51" spans="1:2" x14ac:dyDescent="0.25">
      <c r="A51" s="3" t="s">
        <v>37</v>
      </c>
      <c r="B51" s="5">
        <f>0</f>
        <v>0</v>
      </c>
    </row>
    <row r="52" spans="1:2" x14ac:dyDescent="0.25">
      <c r="A52" s="3" t="s">
        <v>44</v>
      </c>
      <c r="B52" s="6">
        <f>(((B48)+(B49))+(B50))+(B51)</f>
        <v>0</v>
      </c>
    </row>
    <row r="53" spans="1:2" x14ac:dyDescent="0.25">
      <c r="A53" s="3" t="s">
        <v>45</v>
      </c>
      <c r="B53" s="6">
        <f>((((((B38)+(B43))+(B44))+(B45))+(B46))+(B47))+(B52)</f>
        <v>13687.9</v>
      </c>
    </row>
    <row r="54" spans="1:2" x14ac:dyDescent="0.25">
      <c r="A54" s="3" t="s">
        <v>46</v>
      </c>
      <c r="B54" s="6">
        <f>(B36)+(B53)</f>
        <v>15271.9</v>
      </c>
    </row>
    <row r="55" spans="1:2" x14ac:dyDescent="0.25">
      <c r="A55" s="3" t="s">
        <v>47</v>
      </c>
      <c r="B55" s="6">
        <f>((B32)+(0))-(B54)</f>
        <v>142859.53</v>
      </c>
    </row>
    <row r="56" spans="1:2" x14ac:dyDescent="0.25">
      <c r="A56" s="3" t="s">
        <v>48</v>
      </c>
      <c r="B56" s="6">
        <f>((0)+(B16))+(B55)</f>
        <v>147754.54999999999</v>
      </c>
    </row>
    <row r="57" spans="1:2" x14ac:dyDescent="0.25">
      <c r="A57" s="3" t="s">
        <v>49</v>
      </c>
      <c r="B57" s="7">
        <f>(((B56)-(0))-(0))-(0)</f>
        <v>147754.54999999999</v>
      </c>
    </row>
    <row r="58" spans="1:2" x14ac:dyDescent="0.25">
      <c r="A58" s="3" t="s">
        <v>50</v>
      </c>
      <c r="B58" s="4"/>
    </row>
    <row r="59" spans="1:2" x14ac:dyDescent="0.25">
      <c r="A59" s="3" t="s">
        <v>51</v>
      </c>
      <c r="B59" s="5">
        <f>123703.94</f>
        <v>123703.94</v>
      </c>
    </row>
    <row r="60" spans="1:2" x14ac:dyDescent="0.25">
      <c r="A60" s="3" t="s">
        <v>52</v>
      </c>
      <c r="B60" s="5">
        <f>24050.61</f>
        <v>24050.61</v>
      </c>
    </row>
    <row r="61" spans="1:2" x14ac:dyDescent="0.25">
      <c r="A61" s="3" t="s">
        <v>53</v>
      </c>
      <c r="B61" s="7">
        <f>(B59)+(B60)</f>
        <v>147754.54999999999</v>
      </c>
    </row>
    <row r="62" spans="1:2" x14ac:dyDescent="0.25">
      <c r="A62" s="3"/>
      <c r="B62" s="4"/>
    </row>
    <row r="65" spans="1:2" x14ac:dyDescent="0.25">
      <c r="A65" s="8" t="s">
        <v>54</v>
      </c>
      <c r="B65" s="9"/>
    </row>
  </sheetData>
  <mergeCells count="4">
    <mergeCell ref="A65:B65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Kate</cp:lastModifiedBy>
  <dcterms:created xsi:type="dcterms:W3CDTF">2022-11-26T16:00:48Z</dcterms:created>
  <dcterms:modified xsi:type="dcterms:W3CDTF">2022-11-26T17:20:27Z</dcterms:modified>
</cp:coreProperties>
</file>