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defaultThemeVersion="124226"/>
  <mc:AlternateContent xmlns:mc="http://schemas.openxmlformats.org/markup-compatibility/2006">
    <mc:Choice Requires="x15">
      <x15ac:absPath xmlns:x15ac="http://schemas.microsoft.com/office/spreadsheetml/2010/11/ac" url="S:\ACCOUNTING\ESTMA\2023\"/>
    </mc:Choice>
  </mc:AlternateContent>
  <xr:revisionPtr revIDLastSave="0" documentId="13_ncr:1_{E0E53BCF-0C9C-4C72-8401-258DFD6DF8FC}" xr6:coauthVersionLast="47" xr6:coauthVersionMax="47" xr10:uidLastSave="{00000000-0000-0000-0000-000000000000}"/>
  <workbookProtection workbookAlgorithmName="SHA-512" workbookHashValue="75yk+Ll4D0V1MPiIJdOZMjwXa+q9KeHdkH+3Tw0lGpWF99hdUR3L9SKklfL8jrabhFvkUVXi47EDE3JhWuh/3w==" workbookSaltValue="03a5PXYWPAINW/ConEUMjQ==" workbookSpinCount="100000" lockStructure="1"/>
  <bookViews>
    <workbookView xWindow="-28920" yWindow="-120" windowWidth="29040" windowHeight="15840" firstSheet="1" activeTab="1" xr2:uid="{00000000-000D-0000-FFFF-FFFF00000000}"/>
  </bookViews>
  <sheets>
    <sheet name="Data Entry" sheetId="4" state="hidden" r:id="rId1"/>
    <sheet name="Cover Page - do not edit" sheetId="1" r:id="rId2"/>
    <sheet name="Payments by Payee" sheetId="2" r:id="rId3"/>
    <sheet name="Payments by Project" sheetId="5" r:id="rId4"/>
    <sheet name="Sheet2" sheetId="6" state="hidden" r:id="rId5"/>
  </sheets>
  <externalReferences>
    <externalReference r:id="rId6"/>
  </externalReferences>
  <definedNames>
    <definedName name="aaa">[1]Sheet3!$D$1:$D$248</definedName>
    <definedName name="Enter_currency_of_the_report">'Data Entry'!$C$21</definedName>
    <definedName name="_xlnm.Print_Area" localSheetId="1">'Cover Page - do not edit'!$A$1:$H$21</definedName>
    <definedName name="_xlnm.Print_Area" localSheetId="2">'Payments by Payee'!$A$1:$L$20</definedName>
    <definedName name="_xlnm.Print_Area" localSheetId="3">'Payments by Project'!$A$1:$K$11</definedName>
    <definedName name="_xlnm.Print_Titles" localSheetId="2">'Payments by Payee'!$1:$9</definedName>
    <definedName name="_xlnm.Print_Titles" localSheetId="3">'Payments by Project'!$1:$9</definedName>
    <definedName name="type">[1]Sheet2!$B$3:$B$10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0" i="1" l="1"/>
  <c r="B21" i="1"/>
  <c r="K14" i="2"/>
  <c r="K17" i="2"/>
  <c r="K13" i="2"/>
  <c r="H5" i="2" l="1"/>
  <c r="D10" i="1" l="1"/>
  <c r="A13" i="1" l="1"/>
  <c r="E40" i="4"/>
  <c r="G3" i="1" l="1"/>
  <c r="A31" i="4" l="1"/>
  <c r="E25" i="4" l="1"/>
  <c r="H5" i="5" l="1"/>
  <c r="G20" i="1"/>
  <c r="G10" i="1"/>
  <c r="E31" i="4"/>
  <c r="B8" i="1"/>
  <c r="E3" i="1"/>
  <c r="C3" i="1"/>
  <c r="B10" i="1"/>
  <c r="B6" i="1"/>
  <c r="B4" i="1"/>
  <c r="B2" i="1"/>
  <c r="B5" i="2"/>
  <c r="E39" i="4" l="1"/>
  <c r="E30" i="4"/>
  <c r="J10" i="5" l="1"/>
  <c r="K19" i="2"/>
  <c r="K18" i="2"/>
  <c r="K16" i="2"/>
  <c r="K12" i="2"/>
  <c r="K15" i="2"/>
  <c r="K11" i="2"/>
  <c r="K10" i="2"/>
  <c r="A12" i="1" l="1"/>
  <c r="A8" i="1"/>
  <c r="A10" i="1" l="1"/>
  <c r="B7" i="5"/>
  <c r="B5" i="5"/>
  <c r="B6" i="5"/>
  <c r="A25" i="4"/>
  <c r="B7" i="2" l="1"/>
  <c r="F5" i="1"/>
  <c r="F4" i="1"/>
  <c r="B6" i="2"/>
  <c r="E4" i="5"/>
  <c r="A40" i="4"/>
  <c r="A39" i="4"/>
  <c r="A30" i="4"/>
  <c r="A17" i="4"/>
  <c r="C4" i="2" l="1"/>
  <c r="C4" i="5"/>
  <c r="E4" i="2"/>
</calcChain>
</file>

<file path=xl/sharedStrings.xml><?xml version="1.0" encoding="utf-8"?>
<sst xmlns="http://schemas.openxmlformats.org/spreadsheetml/2006/main" count="750" uniqueCount="477">
  <si>
    <t>Date:</t>
  </si>
  <si>
    <t>Taxes</t>
  </si>
  <si>
    <t>Reporting Year</t>
  </si>
  <si>
    <t>Reporting Entity Name</t>
  </si>
  <si>
    <t>Reporting Entity ESTMA Identification Number</t>
  </si>
  <si>
    <t>Subsidiary Reporting Entities (if necessary)</t>
  </si>
  <si>
    <t>From:</t>
  </si>
  <si>
    <t xml:space="preserve">To: </t>
  </si>
  <si>
    <t>Position Title:</t>
  </si>
  <si>
    <t>Extractive Sector Transparency Measures Act - Annual Report</t>
  </si>
  <si>
    <t>Payments by Payee</t>
  </si>
  <si>
    <t>Country</t>
  </si>
  <si>
    <t>Royalties</t>
  </si>
  <si>
    <t>Fees</t>
  </si>
  <si>
    <t>Production Entitlements</t>
  </si>
  <si>
    <t>Bonuses</t>
  </si>
  <si>
    <t>Dividends</t>
  </si>
  <si>
    <t>Infrastructure Improvement Payments</t>
  </si>
  <si>
    <t>Total Amount paid to Payee</t>
  </si>
  <si>
    <t>Payments by Project</t>
  </si>
  <si>
    <t>Currency of the Report</t>
  </si>
  <si>
    <t>Additional Notes:</t>
  </si>
  <si>
    <t>Date submitted</t>
  </si>
  <si>
    <t>Full Name of Director or Officer of Reporting Entity:</t>
  </si>
  <si>
    <t>Start</t>
  </si>
  <si>
    <t>End</t>
  </si>
  <si>
    <t>Date Report Submitted</t>
  </si>
  <si>
    <t>Data Entry Tab - do not print or otherwise include in ESTMA Report</t>
  </si>
  <si>
    <t>Reporting Entity Information</t>
  </si>
  <si>
    <t>Report Information</t>
  </si>
  <si>
    <t>Consolidation</t>
  </si>
  <si>
    <t>ESTMA ID Number</t>
  </si>
  <si>
    <t>General Instructions</t>
  </si>
  <si>
    <t>Substitution</t>
  </si>
  <si>
    <t>Does this report include payments made by other Reporting Entities</t>
  </si>
  <si>
    <t>Is this a Substituted Report</t>
  </si>
  <si>
    <t>Link to the Report</t>
  </si>
  <si>
    <t>Attestation</t>
  </si>
  <si>
    <t>Attestation Type Selected</t>
  </si>
  <si>
    <t xml:space="preserve">Attestor must be a Director or an Officer of the Reporting Entity.  </t>
  </si>
  <si>
    <r>
      <t>Payee Name</t>
    </r>
    <r>
      <rPr>
        <b/>
        <vertAlign val="superscript"/>
        <sz val="11"/>
        <color theme="1"/>
        <rFont val="Arial Narrow"/>
        <family val="2"/>
      </rPr>
      <t>1</t>
    </r>
  </si>
  <si>
    <r>
      <t>Departments, Agency, etc… within Payee that Received Payments</t>
    </r>
    <r>
      <rPr>
        <b/>
        <vertAlign val="superscript"/>
        <sz val="11"/>
        <color theme="1"/>
        <rFont val="Arial Narrow"/>
        <family val="2"/>
      </rPr>
      <t>2</t>
    </r>
  </si>
  <si>
    <r>
      <t>Notes</t>
    </r>
    <r>
      <rPr>
        <b/>
        <vertAlign val="superscript"/>
        <sz val="11"/>
        <color theme="1"/>
        <rFont val="Arial Narrow"/>
        <family val="2"/>
      </rPr>
      <t>23</t>
    </r>
  </si>
  <si>
    <t>Åland Islands</t>
  </si>
  <si>
    <t>Chad</t>
  </si>
  <si>
    <t>Benin</t>
  </si>
  <si>
    <t>Bermuda</t>
  </si>
  <si>
    <t>Bhutan</t>
  </si>
  <si>
    <t>Bonaire, Sint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</si>
  <si>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</si>
  <si>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</si>
  <si>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</si>
  <si>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</si>
  <si>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</si>
  <si>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</si>
  <si>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</si>
  <si>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</si>
  <si>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</si>
  <si>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</si>
  <si>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</si>
  <si>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</si>
  <si>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Cabo Verde</t>
  </si>
  <si>
    <t>Cayman Islands</t>
  </si>
  <si>
    <t>Central African Republic</t>
  </si>
  <si>
    <t>Chile</t>
  </si>
  <si>
    <t>China</t>
  </si>
  <si>
    <t>Christmas Island</t>
  </si>
  <si>
    <t>United Arab Emirates</t>
  </si>
  <si>
    <t>Afghanistan</t>
  </si>
  <si>
    <t>Saint Barthélemy</t>
  </si>
  <si>
    <t>Bolivia, Plurinational State of</t>
  </si>
  <si>
    <t>Cocos (Keeling) Islands</t>
  </si>
  <si>
    <t>Congo, the Democratic Republic of the</t>
  </si>
  <si>
    <t>Congo</t>
  </si>
  <si>
    <t>Switzerland</t>
  </si>
  <si>
    <t>Côte d'Ivoire</t>
  </si>
  <si>
    <t>Cook Islands</t>
  </si>
  <si>
    <t>Colombia</t>
  </si>
  <si>
    <t>Costa Rica</t>
  </si>
  <si>
    <t>Cuba</t>
  </si>
  <si>
    <t>Curaçao</t>
  </si>
  <si>
    <t>Cyprus</t>
  </si>
  <si>
    <t>Czechia</t>
  </si>
  <si>
    <t>Germany</t>
  </si>
  <si>
    <t>Djibouti</t>
  </si>
  <si>
    <t>Denmark</t>
  </si>
  <si>
    <t>Dominica</t>
  </si>
  <si>
    <t>Dominican Republic</t>
  </si>
  <si>
    <t>Ecuador</t>
  </si>
  <si>
    <t>Estonia</t>
  </si>
  <si>
    <t>Egypt</t>
  </si>
  <si>
    <t>Western Sahara</t>
  </si>
  <si>
    <t>Eritrea</t>
  </si>
  <si>
    <t>Spain</t>
  </si>
  <si>
    <t>Ethiopia</t>
  </si>
  <si>
    <t>Finland</t>
  </si>
  <si>
    <t>Fiji</t>
  </si>
  <si>
    <t>Falkland Islands (Malvinas)</t>
  </si>
  <si>
    <t>Micronesia, Federated States of</t>
  </si>
  <si>
    <t>Faroe Islands</t>
  </si>
  <si>
    <t>France</t>
  </si>
  <si>
    <t>Gabon</t>
  </si>
  <si>
    <t>United Kingdom of Great Britain and Northern Ireland</t>
  </si>
  <si>
    <t>Grenada</t>
  </si>
  <si>
    <t>Georgia</t>
  </si>
  <si>
    <t>French Guiana</t>
  </si>
  <si>
    <t>Guernsey</t>
  </si>
  <si>
    <t>Ghana</t>
  </si>
  <si>
    <t>Gibraltar</t>
  </si>
  <si>
    <t>Greenland</t>
  </si>
  <si>
    <t>Gambia</t>
  </si>
  <si>
    <t>Guinea</t>
  </si>
  <si>
    <t>Guadeloupe</t>
  </si>
  <si>
    <t>Equatorial Guinea</t>
  </si>
  <si>
    <t>Greece</t>
  </si>
  <si>
    <t>South Georgia and the South Sandwich Islands</t>
  </si>
  <si>
    <t>Guatemala</t>
  </si>
  <si>
    <t>Guam</t>
  </si>
  <si>
    <t>Guinea-Bissau</t>
  </si>
  <si>
    <t>Guyana</t>
  </si>
  <si>
    <t>Hong Kong</t>
  </si>
  <si>
    <t>Heard Island and McDonald Islands</t>
  </si>
  <si>
    <t>Honduras</t>
  </si>
  <si>
    <t>Croatia</t>
  </si>
  <si>
    <t>Haiti</t>
  </si>
  <si>
    <t>Hungary</t>
  </si>
  <si>
    <t>Indonesia</t>
  </si>
  <si>
    <t>Ireland</t>
  </si>
  <si>
    <t>Israel</t>
  </si>
  <si>
    <t>Isle of Man</t>
  </si>
  <si>
    <t>India</t>
  </si>
  <si>
    <t>Iraq</t>
  </si>
  <si>
    <t>Iran, Islamic Republic of</t>
  </si>
  <si>
    <t>Iceland</t>
  </si>
  <si>
    <t>Italy</t>
  </si>
  <si>
    <t>Jersey</t>
  </si>
  <si>
    <t>Jamaica</t>
  </si>
  <si>
    <t>Jordan</t>
  </si>
  <si>
    <t>Japan</t>
  </si>
  <si>
    <t>Kenya</t>
  </si>
  <si>
    <t>Kyrgyzstan</t>
  </si>
  <si>
    <t>Kiribati</t>
  </si>
  <si>
    <t>Comoros</t>
  </si>
  <si>
    <t>Saint Kitts and Nevis</t>
  </si>
  <si>
    <t>Korea, Democratic People's Republic of</t>
  </si>
  <si>
    <t>Korea, Republic of</t>
  </si>
  <si>
    <t>Kuwait</t>
  </si>
  <si>
    <t>Kazakhstan</t>
  </si>
  <si>
    <t>Lao People's Democratic Republic</t>
  </si>
  <si>
    <t>Lebanon</t>
  </si>
  <si>
    <t>Saint Lucia</t>
  </si>
  <si>
    <t>Liechtenstein</t>
  </si>
  <si>
    <t>Sri Lanka</t>
  </si>
  <si>
    <t>Liberia</t>
  </si>
  <si>
    <t>Lesotho</t>
  </si>
  <si>
    <t>Lithuania</t>
  </si>
  <si>
    <t>Luxembourg</t>
  </si>
  <si>
    <t>Latvia</t>
  </si>
  <si>
    <t>Libya</t>
  </si>
  <si>
    <t>Morocco</t>
  </si>
  <si>
    <t>Monaco</t>
  </si>
  <si>
    <t>Moldova, Republic of</t>
  </si>
  <si>
    <t>Montenegro</t>
  </si>
  <si>
    <t>Saint Martin (French part)</t>
  </si>
  <si>
    <t>Madagascar</t>
  </si>
  <si>
    <t>Marshall Islands</t>
  </si>
  <si>
    <t>Macedonia, the former Yugoslav Republic of</t>
  </si>
  <si>
    <t>Mali</t>
  </si>
  <si>
    <t>Myanmar</t>
  </si>
  <si>
    <t>Mongolia</t>
  </si>
  <si>
    <t>Macao</t>
  </si>
  <si>
    <t>Northern Mariana Islands</t>
  </si>
  <si>
    <t>Martinique</t>
  </si>
  <si>
    <t>Mauritania</t>
  </si>
  <si>
    <t>Montserrat</t>
  </si>
  <si>
    <t>Malta</t>
  </si>
  <si>
    <t>Mauritius</t>
  </si>
  <si>
    <t>Maldives</t>
  </si>
  <si>
    <t>Malawi</t>
  </si>
  <si>
    <t>Mexico</t>
  </si>
  <si>
    <t>Malaysia</t>
  </si>
  <si>
    <t>Mozambique</t>
  </si>
  <si>
    <t>Namibia</t>
  </si>
  <si>
    <t>New Caledonia</t>
  </si>
  <si>
    <t>Niger</t>
  </si>
  <si>
    <t>Norfolk Island</t>
  </si>
  <si>
    <t>Nigeria</t>
  </si>
  <si>
    <t>Nicaragua</t>
  </si>
  <si>
    <t>Netherlands</t>
  </si>
  <si>
    <t>Norway</t>
  </si>
  <si>
    <t>Nepal</t>
  </si>
  <si>
    <t>Nauru</t>
  </si>
  <si>
    <t>Niue</t>
  </si>
  <si>
    <t>New Zealand</t>
  </si>
  <si>
    <t>Oman</t>
  </si>
  <si>
    <t>Panama</t>
  </si>
  <si>
    <t>Peru</t>
  </si>
  <si>
    <t>French Polynesia</t>
  </si>
  <si>
    <t>Papua New Guinea</t>
  </si>
  <si>
    <t>Philippines</t>
  </si>
  <si>
    <t>Pakistan</t>
  </si>
  <si>
    <t>Poland</t>
  </si>
  <si>
    <t>Saint Pierre and Miquelon</t>
  </si>
  <si>
    <t>Pitcairn</t>
  </si>
  <si>
    <t>Puerto Rico</t>
  </si>
  <si>
    <t>Palestine, State of</t>
  </si>
  <si>
    <t>Portugal</t>
  </si>
  <si>
    <t>Palau</t>
  </si>
  <si>
    <t>Paraguay</t>
  </si>
  <si>
    <t>Qatar</t>
  </si>
  <si>
    <t>Réunion</t>
  </si>
  <si>
    <t>Romania</t>
  </si>
  <si>
    <t>Serbia</t>
  </si>
  <si>
    <t>Russian Federation</t>
  </si>
  <si>
    <t>Rwanda</t>
  </si>
  <si>
    <t>Saudi Arabia</t>
  </si>
  <si>
    <t>Solomon Islands</t>
  </si>
  <si>
    <t>Seychelles</t>
  </si>
  <si>
    <t>Sudan</t>
  </si>
  <si>
    <t>Sweden</t>
  </si>
  <si>
    <t>Singapore</t>
  </si>
  <si>
    <t>Saint Helena, Ascension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</si>
  <si>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</si>
  <si>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</si>
  <si>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</si>
  <si>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</si>
  <si>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</si>
  <si>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</si>
  <si>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</si>
  <si>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</si>
  <si>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</si>
  <si>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</si>
  <si>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</si>
  <si>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</si>
  <si>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Syrian Arab Republic</t>
  </si>
  <si>
    <t>Swaziland</t>
  </si>
  <si>
    <t>Turks and Caicos Islands</t>
  </si>
  <si>
    <t>French Southern Territories</t>
  </si>
  <si>
    <t>Togo</t>
  </si>
  <si>
    <t>Thailand</t>
  </si>
  <si>
    <t>Tajikistan</t>
  </si>
  <si>
    <t>Tokelau</t>
  </si>
  <si>
    <t>Timor-Leste</t>
  </si>
  <si>
    <t>Turkmenistan</t>
  </si>
  <si>
    <t>Tunisia</t>
  </si>
  <si>
    <t>Tonga</t>
  </si>
  <si>
    <t>Turkey</t>
  </si>
  <si>
    <t>Trinidad and Tobago</t>
  </si>
  <si>
    <t>Tuvalu</t>
  </si>
  <si>
    <t>Taiwan, Province of China</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</si>
  <si>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</si>
  <si>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</si>
  <si>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</si>
  <si>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</si>
  <si>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</si>
  <si>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</si>
  <si>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</si>
  <si>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</si>
  <si>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</si>
  <si>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</si>
  <si>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</si>
  <si>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</si>
  <si>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</si>
  <si>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</si>
  <si>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</si>
  <si>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</si>
  <si>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</si>
  <si>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</si>
  <si>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</si>
  <si>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</si>
  <si>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</si>
  <si>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Canada -Alberta</t>
  </si>
  <si>
    <t>Canada -British Columbia</t>
  </si>
  <si>
    <t>Canada -Manitoba</t>
  </si>
  <si>
    <t>Canada -New Brunswick</t>
  </si>
  <si>
    <t>Canada -Newfoundland and Labrador</t>
  </si>
  <si>
    <t>Canada -Northwest Territories</t>
  </si>
  <si>
    <t>Canada -Nova Scotia</t>
  </si>
  <si>
    <t>Canada -Nunavut</t>
  </si>
  <si>
    <t>Canada -Ontario</t>
  </si>
  <si>
    <t>Canada -Prince Edward Island</t>
  </si>
  <si>
    <t>Canada -Saskatchewan</t>
  </si>
  <si>
    <t>Canada -Yukon</t>
  </si>
  <si>
    <r>
      <t>Project Name</t>
    </r>
    <r>
      <rPr>
        <b/>
        <vertAlign val="superscript"/>
        <sz val="11"/>
        <color theme="1"/>
        <rFont val="Arial Narrow"/>
        <family val="2"/>
      </rPr>
      <t>1</t>
    </r>
  </si>
  <si>
    <t>KGS</t>
  </si>
  <si>
    <t>LAK</t>
  </si>
  <si>
    <t>LBP</t>
  </si>
  <si>
    <t>LSL</t>
  </si>
  <si>
    <t>ZAR</t>
  </si>
  <si>
    <t>LRD</t>
  </si>
  <si>
    <t>LYD</t>
  </si>
  <si>
    <t>CHF</t>
  </si>
  <si>
    <t>MOP</t>
  </si>
  <si>
    <t>MKD</t>
  </si>
  <si>
    <t>MGA</t>
  </si>
  <si>
    <t>MWK</t>
  </si>
  <si>
    <t>MYR</t>
  </si>
  <si>
    <t>MVR</t>
  </si>
  <si>
    <t>XOF</t>
  </si>
  <si>
    <t>USD</t>
  </si>
  <si>
    <t>MRO</t>
  </si>
  <si>
    <t>MUR</t>
  </si>
  <si>
    <t>XUA</t>
  </si>
  <si>
    <t>MXN</t>
  </si>
  <si>
    <t>MXV</t>
  </si>
  <si>
    <t>MDL</t>
  </si>
  <si>
    <t>MNT</t>
  </si>
  <si>
    <t>XCD</t>
  </si>
  <si>
    <t>MAD</t>
  </si>
  <si>
    <t>MZN</t>
  </si>
  <si>
    <t>MMK</t>
  </si>
  <si>
    <t>NAD</t>
  </si>
  <si>
    <t>AUD</t>
  </si>
  <si>
    <t>NPR</t>
  </si>
  <si>
    <t>XPF</t>
  </si>
  <si>
    <t>NZD</t>
  </si>
  <si>
    <t>NIO</t>
  </si>
  <si>
    <t>NGN</t>
  </si>
  <si>
    <t>NOK</t>
  </si>
  <si>
    <t>OMR</t>
  </si>
  <si>
    <t>PKR</t>
  </si>
  <si>
    <t>PAB</t>
  </si>
  <si>
    <t>PGK</t>
  </si>
  <si>
    <t>PYG</t>
  </si>
  <si>
    <t>PEN</t>
  </si>
  <si>
    <t>PHP</t>
  </si>
  <si>
    <t>PLN</t>
  </si>
  <si>
    <t>QAR</t>
  </si>
  <si>
    <t>RON</t>
  </si>
  <si>
    <t>RUB</t>
  </si>
  <si>
    <t>RWF</t>
  </si>
  <si>
    <t>SHP</t>
  </si>
  <si>
    <t>WST</t>
  </si>
  <si>
    <t>STD</t>
  </si>
  <si>
    <t>SAR</t>
  </si>
  <si>
    <t>RSD</t>
  </si>
  <si>
    <t>SCR</t>
  </si>
  <si>
    <t>SLL</t>
  </si>
  <si>
    <t>SGD</t>
  </si>
  <si>
    <t>ANG</t>
  </si>
  <si>
    <t>XSU</t>
  </si>
  <si>
    <t>SBD</t>
  </si>
  <si>
    <t>SOS</t>
  </si>
  <si>
    <t>SSP</t>
  </si>
  <si>
    <t>LKR</t>
  </si>
  <si>
    <t>SDG</t>
  </si>
  <si>
    <t>SRD</t>
  </si>
  <si>
    <t>SZL</t>
  </si>
  <si>
    <t>SEK</t>
  </si>
  <si>
    <t>CHE</t>
  </si>
  <si>
    <t>CHW</t>
  </si>
  <si>
    <t>SYP</t>
  </si>
  <si>
    <t>TWD</t>
  </si>
  <si>
    <t>TJS</t>
  </si>
  <si>
    <t>TZS</t>
  </si>
  <si>
    <t>THB</t>
  </si>
  <si>
    <t>TOP</t>
  </si>
  <si>
    <t>TTD</t>
  </si>
  <si>
    <t>TND</t>
  </si>
  <si>
    <t>TRY</t>
  </si>
  <si>
    <t>TMT</t>
  </si>
  <si>
    <t>UGX</t>
  </si>
  <si>
    <t>UAH</t>
  </si>
  <si>
    <t>AED</t>
  </si>
  <si>
    <t>USN</t>
  </si>
  <si>
    <t>UYU</t>
  </si>
  <si>
    <t>UYI</t>
  </si>
  <si>
    <t>UZS</t>
  </si>
  <si>
    <t>VUV</t>
  </si>
  <si>
    <t>VEF</t>
  </si>
  <si>
    <t>VND</t>
  </si>
  <si>
    <t>YER</t>
  </si>
  <si>
    <t>ZMW</t>
  </si>
  <si>
    <t>ZWL</t>
  </si>
  <si>
    <t>XBA</t>
  </si>
  <si>
    <t>XBB</t>
  </si>
  <si>
    <t>XBC</t>
  </si>
  <si>
    <t>XBD</t>
  </si>
  <si>
    <t>XTS</t>
  </si>
  <si>
    <t>XXX</t>
  </si>
  <si>
    <t>XAU</t>
  </si>
  <si>
    <t>XPD</t>
  </si>
  <si>
    <t>XPT</t>
  </si>
  <si>
    <t>XAG</t>
  </si>
  <si>
    <t>KHR</t>
  </si>
  <si>
    <t>XAF</t>
  </si>
  <si>
    <t>CAD</t>
  </si>
  <si>
    <t>KYD</t>
  </si>
  <si>
    <t>CLP</t>
  </si>
  <si>
    <t>CLF</t>
  </si>
  <si>
    <t>COP</t>
  </si>
  <si>
    <t>COU</t>
  </si>
  <si>
    <t>KMF</t>
  </si>
  <si>
    <t>CDF</t>
  </si>
  <si>
    <t>CRC</t>
  </si>
  <si>
    <t>HRK</t>
  </si>
  <si>
    <t>CUC</t>
  </si>
  <si>
    <t>SVC</t>
  </si>
  <si>
    <t>HTG</t>
  </si>
  <si>
    <t>HNL</t>
  </si>
  <si>
    <t>HUF</t>
  </si>
  <si>
    <t>ISK</t>
  </si>
  <si>
    <t>INR</t>
  </si>
  <si>
    <t>IDR</t>
  </si>
  <si>
    <t>XDR</t>
  </si>
  <si>
    <t>IRR</t>
  </si>
  <si>
    <t>IQD</t>
  </si>
  <si>
    <t>ILS</t>
  </si>
  <si>
    <t>JMD</t>
  </si>
  <si>
    <t>JPY</t>
  </si>
  <si>
    <t>JOD</t>
  </si>
  <si>
    <t>KZT</t>
  </si>
  <si>
    <t>KES</t>
  </si>
  <si>
    <t>KPW</t>
  </si>
  <si>
    <t>KRW</t>
  </si>
  <si>
    <t>KWD</t>
  </si>
  <si>
    <t>From</t>
  </si>
  <si>
    <t>To:</t>
  </si>
  <si>
    <r>
      <t xml:space="preserve">Other Subsidiaries Included 
</t>
    </r>
    <r>
      <rPr>
        <sz val="12"/>
        <color theme="1"/>
        <rFont val="Arial Narrow"/>
        <family val="2"/>
      </rPr>
      <t>(optional field)</t>
    </r>
  </si>
  <si>
    <t>Full Name of Director or Officer of Reporting Entity</t>
  </si>
  <si>
    <t>Position Title</t>
  </si>
  <si>
    <t>Date</t>
  </si>
  <si>
    <r>
      <t>Information entered in these cells will automatically populate mandatory cells in the cover page and payments tabs. Do not include this tab in your final ESTMA report published online. Once completed, right click on the "Data Entry" tab at the bottom of the worksheet and select "hide" to avoid printing the Data Entry page (</t>
    </r>
    <r>
      <rPr>
        <i/>
        <u/>
        <sz val="11"/>
        <color rgb="FFFF0000"/>
        <rFont val="Calibri"/>
        <family val="2"/>
        <scheme val="minor"/>
      </rPr>
      <t>do not delete the tab</t>
    </r>
    <r>
      <rPr>
        <i/>
        <sz val="11"/>
        <color rgb="FFFF0000"/>
        <rFont val="Calibri"/>
        <family val="2"/>
        <scheme val="minor"/>
      </rPr>
      <t xml:space="preserve">). Should you wish to bring the tab back, you can right click on any tab, select "unhide", and chose "Data Entry". </t>
    </r>
  </si>
  <si>
    <t>Enter the full legal name of the Reporting Entity.</t>
  </si>
  <si>
    <t>Enter the exact date of the end of the Reporting Entity's financial year as YYYY-MM-DD. 
The reporting year should represent a full 12 month financial year. If the reporting year is less than 12 full months, a rational for the shortened year must be included in the submission email.</t>
  </si>
  <si>
    <t>Next Steps:</t>
  </si>
  <si>
    <t>1. Right click on the "Data Entry" Tab and select hide to avoid printing the Data Entry page (do not delete the tab). Should you wish to bring the tab back, you can right click on any tab and select unhide, then chose Data Entry.</t>
  </si>
  <si>
    <t>2. Proceed with entering the payment information in the Payments by Payee and Payments by Project tabs.</t>
  </si>
  <si>
    <t>Other Non-Reporting Entities Included in the Report</t>
  </si>
  <si>
    <r>
      <t>Additional Notes</t>
    </r>
    <r>
      <rPr>
        <b/>
        <vertAlign val="superscript"/>
        <sz val="12"/>
        <color theme="1"/>
        <rFont val="Arial Narrow"/>
        <family val="2"/>
      </rPr>
      <t>3</t>
    </r>
    <r>
      <rPr>
        <b/>
        <sz val="12"/>
        <color theme="1"/>
        <rFont val="Arial Narrow"/>
        <family val="2"/>
      </rPr>
      <t>:</t>
    </r>
  </si>
  <si>
    <r>
      <t>Notes</t>
    </r>
    <r>
      <rPr>
        <b/>
        <vertAlign val="superscript"/>
        <sz val="11"/>
        <color theme="1"/>
        <rFont val="Arial Narrow"/>
        <family val="2"/>
      </rPr>
      <t>34</t>
    </r>
  </si>
  <si>
    <r>
      <rPr>
        <sz val="11"/>
        <color rgb="FFFF0000"/>
        <rFont val="Calibri"/>
        <family val="2"/>
        <scheme val="minor"/>
      </rPr>
      <t>Through Independent Audit:</t>
    </r>
    <r>
      <rPr>
        <sz val="11"/>
        <color theme="1"/>
        <rFont val="Calibri"/>
        <family val="2"/>
        <scheme val="minor"/>
      </rPr>
      <t xml:space="preserve"> In accordance with the requirements of the ESTMA, and in particular section 9 thereof, I attest that I engaged an independent auditor to undertake an audit of the ESTMA report for the entity(ies) and reporting year  listed above. Such an audit was conducted in accordance with the Technical Reporting Specifications issued by Natural Resources Canada for independent attestation of ESTMA reports.   
The auditor expressed an unmodified opinion, dated</t>
    </r>
    <r>
      <rPr>
        <sz val="11"/>
        <color rgb="FFFF0000"/>
        <rFont val="Calibri"/>
        <family val="2"/>
        <scheme val="minor"/>
      </rPr>
      <t xml:space="preserve"> [ENTER DATE: YYYY-MM-DD]</t>
    </r>
    <r>
      <rPr>
        <sz val="11"/>
        <color theme="1"/>
        <rFont val="Calibri"/>
        <family val="2"/>
        <scheme val="minor"/>
      </rPr>
      <t xml:space="preserve">, on the ESTMA report for the entity(ies) and period listed above.
The independent auditor’s report can be found at </t>
    </r>
    <r>
      <rPr>
        <sz val="11"/>
        <color rgb="FFFF0000"/>
        <rFont val="Calibri"/>
        <family val="2"/>
        <scheme val="minor"/>
      </rPr>
      <t>[INSERT WEBLINK TO AUDIT OPINION POSTED ONLINE – link should be on same page as report link].</t>
    </r>
    <r>
      <rPr>
        <sz val="11"/>
        <color theme="1"/>
        <rFont val="Calibri"/>
        <family val="2"/>
        <scheme val="minor"/>
      </rPr>
      <t xml:space="preserve"> </t>
    </r>
  </si>
  <si>
    <t>Note: A physical signature is not required.</t>
  </si>
  <si>
    <t>Enter the exact date of  the start of the Reporting Entity's financial year as: YYYY-MM-DD.</t>
  </si>
  <si>
    <r>
      <rPr>
        <vertAlign val="superscript"/>
        <sz val="10"/>
        <color theme="1"/>
        <rFont val="Arial Narrow"/>
        <family val="2"/>
      </rPr>
      <t xml:space="preserve">2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</si>
  <si>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3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</si>
  <si>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2 </t>
    </r>
    <r>
      <rPr>
        <sz val="10"/>
        <color theme="1"/>
        <rFont val="Arial Narrow"/>
        <family val="2"/>
      </rPr>
      <t>Optional field.</t>
    </r>
  </si>
  <si>
    <r>
      <rPr>
        <vertAlign val="superscript"/>
        <sz val="10"/>
        <color theme="1"/>
        <rFont val="Arial Narrow"/>
        <family val="2"/>
      </rPr>
      <t xml:space="preserve">4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</si>
  <si>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t>Attestation options:</t>
  </si>
  <si>
    <t>Enter date of attestation in YYYY-MM-DD format.</t>
  </si>
  <si>
    <t>Total Amount paid by Project</t>
  </si>
  <si>
    <r>
      <rPr>
        <vertAlign val="superscript"/>
        <sz val="10"/>
        <color theme="1"/>
        <rFont val="Arial Narrow"/>
        <family val="2"/>
      </rPr>
      <t xml:space="preserve">3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</si>
  <si>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t>Please enter the names and ESTMA identification Numbers for every Reporting Entity, beyond the Reporting Entity submitting the report, whose payments have been included in this submission.  The names &amp; ESTMA Identification Numbers must separated by comas (e.g. E123456 Sub Reporting Entity 1, E234567 Sub Reporting Entity 2, etc.).</t>
  </si>
  <si>
    <r>
      <rPr>
        <b/>
        <sz val="11"/>
        <color rgb="FFFF0000"/>
        <rFont val="Calibri"/>
        <family val="2"/>
        <scheme val="minor"/>
      </rPr>
      <t>This field is optional.</t>
    </r>
    <r>
      <rPr>
        <sz val="11"/>
        <color rgb="FFFF0000"/>
        <rFont val="Calibri"/>
        <family val="2"/>
        <scheme val="minor"/>
      </rPr>
      <t xml:space="preserve"> You may enter the name of any </t>
    </r>
    <r>
      <rPr>
        <u/>
        <sz val="11"/>
        <color rgb="FFFF0000"/>
        <rFont val="Calibri"/>
        <family val="2"/>
        <scheme val="minor"/>
      </rPr>
      <t>non-Reporting Entity</t>
    </r>
    <r>
      <rPr>
        <sz val="11"/>
        <color rgb="FFFF0000"/>
        <rFont val="Calibri"/>
        <family val="2"/>
        <scheme val="minor"/>
      </rPr>
      <t xml:space="preserve"> subsidiaries that have their payments disclosed in the report in this field. Reporting Entity subsidiaries included in a consolidated report are entered below.</t>
    </r>
  </si>
  <si>
    <t>Enter the date the report is submitted to NRCan in the format YYYY-MM-DD.</t>
  </si>
  <si>
    <t>Reporting Entity Legal Name</t>
  </si>
  <si>
    <t>No</t>
  </si>
  <si>
    <r>
      <rPr>
        <sz val="11"/>
        <color rgb="FFFF0000"/>
        <rFont val="Calibri"/>
        <family val="2"/>
        <scheme val="minor"/>
      </rPr>
      <t>By Reporting Entity:</t>
    </r>
    <r>
      <rPr>
        <sz val="11"/>
        <color theme="1"/>
        <rFont val="Calibri"/>
        <family val="2"/>
        <scheme val="minor"/>
      </rPr>
      <t xml:space="preserve"> In accordance with the requirements of the ESTMA, and in particular section 9 thereof, I attest I have reviewed the information contained in the ESTMA report for the entity(ies) listed above. Based on my knowledge, and having exercised reasonable diligence, the information in the ESTMA report is true, accurate and complete in all material respects for the purposes of the Act, for the reporting year listed above. </t>
    </r>
  </si>
  <si>
    <r>
      <rPr>
        <b/>
        <sz val="11"/>
        <color rgb="FFFF0000"/>
        <rFont val="Calibri"/>
        <family val="2"/>
        <scheme val="minor"/>
      </rPr>
      <t>Select the currency of the report from the pick list</t>
    </r>
    <r>
      <rPr>
        <sz val="11"/>
        <color rgb="FFFF0000"/>
        <rFont val="Calibri"/>
        <family val="2"/>
        <scheme val="minor"/>
      </rPr>
      <t xml:space="preserve"> (must be in Canadian dollars, or in the currency the Reporting Entity uses in its consolidated financial statements). Reports must only use one type of currency.</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</si>
  <si>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Select "yes" if this report is being submitted under a substitution determination. A listing of jurisdictions which have substitutable reporting requirements, as well as the process for submitting a substituted report can be found at the following link: www.nrcan.gc.ca/mining-materials/estma/18196.</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</si>
  <si>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Select "yes" if the ESTMA report contains payments that are made by subsidiaries that are </t>
    </r>
    <r>
      <rPr>
        <u/>
        <sz val="11"/>
        <color rgb="FFFF0000"/>
        <rFont val="Calibri"/>
        <family val="2"/>
        <scheme val="minor"/>
      </rPr>
      <t>Reporting Entities in their own right</t>
    </r>
    <r>
      <rPr>
        <sz val="11"/>
        <color rgb="FFFF0000"/>
        <rFont val="Calibri"/>
        <family val="2"/>
        <scheme val="minor"/>
      </rPr>
      <t>. Please review the Act and Technical Reporting Specifications to see if you qualify to use consolidation. Selecting "yes" will open an additional field where subsidiary information can be entered.</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</si>
  <si>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Please note that no modifications can be made to the language of the attestation.</t>
    </r>
  </si>
  <si>
    <r>
      <rPr>
        <vertAlign val="superscript"/>
        <sz val="10"/>
        <color theme="1"/>
        <rFont val="Arial Narrow"/>
        <family val="2"/>
      </rPr>
      <t xml:space="preserve">1 </t>
    </r>
    <r>
      <rPr>
        <sz val="10"/>
        <color theme="1"/>
        <rFont val="Arial Narrow"/>
        <family val="2"/>
      </rPr>
      <t xml:space="preserve">Enter the proper name of the Payee receiving the money (i.e. the municipality of x, the province of y, national government of z). </t>
    </r>
  </si>
  <si>
    <r>
      <rPr>
        <vertAlign val="superscript"/>
        <sz val="10"/>
        <color theme="1"/>
        <rFont val="Arial Narrow"/>
        <family val="2"/>
      </rPr>
      <t xml:space="preserve">1 </t>
    </r>
    <r>
      <rPr>
        <sz val="10"/>
        <color theme="1"/>
        <rFont val="Arial Narrow"/>
        <family val="2"/>
      </rPr>
      <t>Enter the project that the payment is attributed to. Some payments may not be attributable to a specific project, and do not need to be disclosed in the "Payments by Project" table.</t>
    </r>
  </si>
  <si>
    <t>Enter the web link to the ESTMA report. The link must lead directly to the report or to a landing page where the ESTMA report is clearly identified. The report must be publicly available online for five years. NRCan must be notified if the link provided is changed or invalid at any point in time.</t>
  </si>
  <si>
    <t>By Reporting Entity</t>
  </si>
  <si>
    <t xml:space="preserve">Enter the ESTMA ID number that was provided when the Reporting Entity enrolled with Natural Resources Canada (NRCan). The formatting for all ESTMA IDs is "E" followed by a 6 digit number (e.g., E######). Reporting Entities that have not yet enrolled should do so as soon as possible. Visit the following link for instructions on how to enrol: https://www.nrcan.gc.ca/sites/nrcan/files/mining-materials/PDF/ESTMA%20-%20NRCan%20eServices%20Portal%20User%20Guide.pdf </t>
  </si>
  <si>
    <t>Suede Energy Ltd.</t>
  </si>
  <si>
    <t>Alberta Energy</t>
  </si>
  <si>
    <t>Government of Alberta</t>
  </si>
  <si>
    <t>Alberta Boilers Safety Association</t>
  </si>
  <si>
    <t>Alberta Energy Regulator</t>
  </si>
  <si>
    <t>County of Newell</t>
  </si>
  <si>
    <t>Eastern Irrigation District</t>
  </si>
  <si>
    <t>Land Titles</t>
  </si>
  <si>
    <t>Newell Regional Solid Waste Management Authority Ltd.</t>
  </si>
  <si>
    <t>Wheatland County</t>
  </si>
  <si>
    <t>Workers Compensation Board of Alberta</t>
  </si>
  <si>
    <t xml:space="preserve">Bonuses relate to security deposit for license transfers </t>
  </si>
  <si>
    <t>Heritage</t>
  </si>
  <si>
    <t>Bonuses relate to Alberta Crown land sales</t>
  </si>
  <si>
    <t>In kind royalties calculation is based on Suede Energy Ltd.'s realized sales price, production entitlement of $6,989.</t>
  </si>
  <si>
    <t xml:space="preserve">In kind royalties calculation is based on Suede Energy Ltd.'s realized sales price, production entitlement of $6,989.
Bonuses relate to Alberta Crown land sales &amp; security deposit for license transfers </t>
  </si>
  <si>
    <t>Alberta Petroleum Marketing Commission</t>
  </si>
  <si>
    <t>E076555</t>
  </si>
  <si>
    <t>Angus Cooke</t>
  </si>
  <si>
    <t>Director, Finance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</si>
</sst>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43" formatCode="_-* #,##0.00_-;\-* #,##0.00_-;_-* &quot;-&quot;??_-;_-@_-"/>
    <numFmt numFmtId="164" formatCode="&quot;$&quot;#,##0.00"/>
    <numFmt numFmtId="165" formatCode="_-* #,##0_-;\-* #,##0_-;_-* &quot;-&quot;??_-;_-@_-"/>
    <numFmt numFmtId="166" formatCode="#,##0_ ;\-#,##0\ "/>
  </numFmts>
  <fonts count="38" x14ac:knownFonts="1">
    <font>
      <sz val="11"/>
      <color theme="1"/>
      <name val="Calibri"/>
      <family val="2"/>
      <scheme val="minor"/>
    </font>
    <font>
      <b/>
      <sz val="16"/>
      <color theme="1"/>
      <name val="Arial Narrow"/>
      <family val="2"/>
    </font>
    <font>
      <b/>
      <sz val="12"/>
      <color theme="1"/>
      <name val="Arial Narrow"/>
      <family val="2"/>
    </font>
    <font>
      <i/>
      <sz val="10"/>
      <color theme="1"/>
      <name val="Arial Narrow"/>
      <family val="2"/>
    </font>
    <font>
      <sz val="10"/>
      <color theme="1"/>
      <name val="Arial Narrow"/>
      <family val="2"/>
    </font>
    <font>
      <b/>
      <sz val="11"/>
      <color theme="1"/>
      <name val="Arial Narrow"/>
      <family val="2"/>
    </font>
    <font>
      <sz val="11"/>
      <color theme="1"/>
      <name val="Calibri"/>
      <family val="2"/>
      <scheme val="minor"/>
    </font>
    <font>
      <sz val="11"/>
      <color rgb="FFFF0000"/>
      <name val="Calibri"/>
      <family val="2"/>
      <scheme val="minor"/>
    </font>
    <font>
      <b/>
      <sz val="20"/>
      <color theme="0"/>
      <name val="Arial Narrow"/>
      <family val="2"/>
    </font>
    <font>
      <b/>
      <sz val="20"/>
      <color theme="0"/>
      <name val="Calibri"/>
      <family val="2"/>
      <scheme val="minor"/>
    </font>
    <font>
      <sz val="11"/>
      <color rgb="FFFF0000"/>
      <name val="Arial Narrow"/>
      <family val="2"/>
    </font>
    <font>
      <b/>
      <vertAlign val="superscript"/>
      <sz val="11"/>
      <color theme="1"/>
      <name val="Arial Narrow"/>
      <family val="2"/>
    </font>
    <font>
      <vertAlign val="superscript"/>
      <sz val="10"/>
      <color theme="1"/>
      <name val="Arial Narrow"/>
      <family val="2"/>
    </font>
    <font>
      <b/>
      <sz val="12"/>
      <name val="Arial Narrow"/>
      <family val="2"/>
    </font>
    <font>
      <b/>
      <sz val="11"/>
      <name val="Calibri"/>
      <family val="2"/>
      <scheme val="minor"/>
    </font>
    <font>
      <sz val="11"/>
      <name val="Calibri"/>
      <family val="2"/>
      <scheme val="minor"/>
    </font>
    <font>
      <sz val="8"/>
      <color rgb="FF000000"/>
      <name val="Tahoma"/>
      <family val="2"/>
    </font>
    <font>
      <b/>
      <sz val="11"/>
      <color theme="1"/>
      <name val="Calibri"/>
      <family val="2"/>
      <scheme val="minor"/>
    </font>
    <font>
      <b/>
      <sz val="10"/>
      <color theme="1"/>
      <name val="Arial Narrow"/>
      <family val="2"/>
    </font>
    <font>
      <sz val="20"/>
      <color theme="1"/>
      <name val="Calibri"/>
      <family val="2"/>
      <scheme val="minor"/>
    </font>
    <font>
      <b/>
      <sz val="13"/>
      <color theme="1"/>
      <name val="Calibri"/>
      <family val="2"/>
      <scheme val="minor"/>
    </font>
    <font>
      <b/>
      <sz val="11"/>
      <color rgb="FF000000"/>
      <name val="Arial Narrow"/>
      <family val="2"/>
    </font>
    <font>
      <sz val="11"/>
      <color theme="0"/>
      <name val="Calibri"/>
      <family val="2"/>
      <scheme val="minor"/>
    </font>
    <font>
      <u/>
      <sz val="11"/>
      <color theme="10"/>
      <name val="Calibri"/>
      <family val="2"/>
      <scheme val="minor"/>
    </font>
    <font>
      <sz val="12"/>
      <color theme="1"/>
      <name val="Arial Narrow"/>
      <family val="2"/>
    </font>
    <font>
      <i/>
      <sz val="10"/>
      <name val="Arial Narrow"/>
      <family val="2"/>
    </font>
    <font>
      <sz val="10"/>
      <name val="Calibri"/>
      <family val="2"/>
      <scheme val="minor"/>
    </font>
    <font>
      <i/>
      <sz val="11"/>
      <name val="Arial Narrow"/>
      <family val="2"/>
    </font>
    <font>
      <b/>
      <sz val="11"/>
      <name val="Arial Narrow"/>
      <family val="2"/>
    </font>
    <font>
      <sz val="10"/>
      <color theme="1"/>
      <name val="Arial"/>
      <family val="2"/>
    </font>
    <font>
      <i/>
      <sz val="11"/>
      <color rgb="FFFF0000"/>
      <name val="Calibri"/>
      <family val="2"/>
      <scheme val="minor"/>
    </font>
    <font>
      <i/>
      <u/>
      <sz val="11"/>
      <color rgb="FFFF0000"/>
      <name val="Calibri"/>
      <family val="2"/>
      <scheme val="minor"/>
    </font>
    <font>
      <u/>
      <sz val="11"/>
      <color rgb="FFFF0000"/>
      <name val="Calibri"/>
      <family val="2"/>
      <scheme val="minor"/>
    </font>
    <font>
      <b/>
      <sz val="12"/>
      <color rgb="FFFF0000"/>
      <name val="Calibri"/>
      <family val="2"/>
      <scheme val="minor"/>
    </font>
    <font>
      <b/>
      <sz val="11"/>
      <color rgb="FFFF0000"/>
      <name val="Calibri"/>
      <family val="2"/>
      <scheme val="minor"/>
    </font>
    <font>
      <b/>
      <vertAlign val="superscript"/>
      <sz val="12"/>
      <color theme="1"/>
      <name val="Arial Narrow"/>
      <family val="2"/>
    </font>
    <font>
      <sz val="10"/>
      <name val="Arial Narrow"/>
      <family val="2"/>
    </font>
    <font>
      <sz val="11"/>
      <name val="Arial Narrow"/>
      <family val="2"/>
    </font>
  </fonts>
  <fills count="8">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style="thin">
        <color auto="1"/>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right style="medium">
        <color indexed="64"/>
      </right>
      <top/>
      <bottom style="medium">
        <color indexed="64"/>
      </bottom>
      <diagonal/>
    </border>
    <border>
      <left style="medium">
        <color indexed="64"/>
      </left>
      <right/>
      <top/>
      <bottom style="thin">
        <color theme="0"/>
      </bottom>
      <diagonal/>
    </border>
    <border>
      <left/>
      <right/>
      <top/>
      <bottom style="thin">
        <color theme="0"/>
      </bottom>
      <diagonal/>
    </border>
    <border>
      <left/>
      <right style="medium">
        <color indexed="64"/>
      </right>
      <top/>
      <bottom style="thin">
        <color theme="0"/>
      </bottom>
      <diagonal/>
    </border>
    <border>
      <left style="thin">
        <color theme="0"/>
      </left>
      <right style="thin">
        <color theme="0"/>
      </right>
      <top style="thin">
        <color theme="0"/>
      </top>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style="medium">
        <color indexed="64"/>
      </left>
      <right/>
      <top style="thin">
        <color theme="0"/>
      </top>
      <bottom style="medium">
        <color indexed="64"/>
      </bottom>
      <diagonal/>
    </border>
    <border>
      <left style="thin">
        <color theme="0"/>
      </left>
      <right/>
      <top style="thin">
        <color theme="0"/>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theme="0"/>
      </top>
      <bottom/>
      <diagonal/>
    </border>
    <border>
      <left style="thin">
        <color indexed="64"/>
      </left>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medium">
        <color indexed="64"/>
      </left>
      <right style="thin">
        <color indexed="64"/>
      </right>
      <top style="thin">
        <color theme="0"/>
      </top>
      <bottom style="thin">
        <color theme="0"/>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indexed="64"/>
      </left>
      <right style="thin">
        <color indexed="64"/>
      </right>
      <top style="thin">
        <color theme="0"/>
      </top>
      <bottom style="thin">
        <color theme="0"/>
      </bottom>
      <diagonal/>
    </border>
    <border>
      <left/>
      <right style="thin">
        <color indexed="64"/>
      </right>
      <top/>
      <bottom/>
      <diagonal/>
    </border>
    <border>
      <left/>
      <right style="thin">
        <color indexed="64"/>
      </right>
      <top style="thin">
        <color theme="0"/>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medium">
        <color indexed="64"/>
      </right>
      <top style="thin">
        <color theme="0"/>
      </top>
      <bottom/>
      <diagonal/>
    </border>
    <border>
      <left style="thin">
        <color indexed="64"/>
      </left>
      <right style="medium">
        <color indexed="64"/>
      </right>
      <top style="thin">
        <color theme="0"/>
      </top>
      <bottom style="thin">
        <color theme="0"/>
      </bottom>
      <diagonal/>
    </border>
    <border>
      <left style="medium">
        <color indexed="64"/>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s>
  <cellStyleXfs count="4">
    <xf numFmtId="0" fontId="0" fillId="0" borderId="0"/>
    <xf numFmtId="43" fontId="6" fillId="0" borderId="0" applyFont="0" applyFill="0" applyBorder="0" applyAlignment="0" applyProtection="0"/>
    <xf numFmtId="0" fontId="23" fillId="0" borderId="0" applyNumberFormat="0" applyFill="0" applyBorder="0" applyAlignment="0" applyProtection="0"/>
    <xf numFmtId="0" fontId="29" fillId="0" borderId="0"/>
  </cellStyleXfs>
  <cellXfs count="196">
    <xf numFmtId="0" fontId="0" fillId="0" borderId="0" xfId="0"/>
    <xf numFmtId="0" fontId="0" fillId="0" borderId="0" xfId="0" applyAlignment="1">
      <alignment wrapText="1"/>
    </xf>
    <xf numFmtId="0" fontId="0" fillId="0" borderId="0" xfId="0" applyAlignment="1">
      <alignment vertical="center"/>
    </xf>
    <xf numFmtId="0" fontId="21" fillId="0" borderId="0" xfId="0" applyFont="1"/>
    <xf numFmtId="0" fontId="0" fillId="0" borderId="0" xfId="0" applyAlignment="1">
      <alignment vertical="center" wrapText="1"/>
    </xf>
    <xf numFmtId="0" fontId="20" fillId="0" borderId="0" xfId="0" applyFont="1" applyAlignment="1">
      <alignment vertical="center"/>
    </xf>
    <xf numFmtId="0" fontId="7" fillId="0" borderId="1" xfId="0" applyFont="1" applyBorder="1" applyAlignment="1">
      <alignment wrapText="1"/>
    </xf>
    <xf numFmtId="0" fontId="0" fillId="0" borderId="9" xfId="0" applyBorder="1"/>
    <xf numFmtId="0" fontId="7" fillId="0" borderId="9" xfId="0" applyFont="1" applyBorder="1" applyAlignment="1">
      <alignment wrapText="1"/>
    </xf>
    <xf numFmtId="0" fontId="0" fillId="0" borderId="1" xfId="0" applyBorder="1" applyAlignment="1">
      <alignment horizontal="center" vertical="center"/>
    </xf>
    <xf numFmtId="0" fontId="22" fillId="0" borderId="0" xfId="0" applyFont="1"/>
    <xf numFmtId="0" fontId="0" fillId="0" borderId="1" xfId="0" applyBorder="1" applyAlignment="1">
      <alignment vertical="top" wrapText="1"/>
    </xf>
    <xf numFmtId="0" fontId="20" fillId="0" borderId="0" xfId="0" applyFont="1"/>
    <xf numFmtId="0" fontId="7" fillId="0" borderId="1" xfId="0" applyFont="1" applyBorder="1" applyAlignment="1">
      <alignment vertical="center" wrapText="1"/>
    </xf>
    <xf numFmtId="0" fontId="0" fillId="2" borderId="1" xfId="0" applyFill="1" applyBorder="1" applyAlignment="1">
      <alignment horizontal="left" vertical="center"/>
    </xf>
    <xf numFmtId="14" fontId="0" fillId="2" borderId="1" xfId="0" applyNumberFormat="1" applyFill="1" applyBorder="1" applyAlignment="1">
      <alignment horizontal="left" vertical="center"/>
    </xf>
    <xf numFmtId="0" fontId="0" fillId="0" borderId="0" xfId="0" applyAlignment="1">
      <alignment horizontal="left" vertical="center" wrapText="1"/>
    </xf>
    <xf numFmtId="0" fontId="7" fillId="0" borderId="0" xfId="0" applyFont="1" applyAlignment="1">
      <alignment vertical="center" wrapText="1"/>
    </xf>
    <xf numFmtId="0" fontId="0" fillId="0" borderId="0" xfId="0" applyAlignment="1">
      <alignment horizontal="left" vertical="center"/>
    </xf>
    <xf numFmtId="0" fontId="0" fillId="2" borderId="1" xfId="0" applyFill="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33" fillId="0" borderId="0" xfId="0" applyFont="1" applyAlignment="1">
      <alignment horizontal="left" vertical="top" wrapText="1"/>
    </xf>
    <xf numFmtId="0" fontId="7" fillId="0" borderId="1" xfId="0" applyFont="1" applyBorder="1" applyAlignment="1">
      <alignment horizontal="left" vertical="center" wrapText="1"/>
    </xf>
    <xf numFmtId="0" fontId="20" fillId="0" borderId="0" xfId="0" applyFont="1" applyAlignment="1">
      <alignment horizontal="left" vertical="center"/>
    </xf>
    <xf numFmtId="0" fontId="30" fillId="0" borderId="0" xfId="0" applyFont="1" applyAlignment="1">
      <alignment horizontal="left" vertical="center" wrapText="1"/>
    </xf>
    <xf numFmtId="0" fontId="0" fillId="0" borderId="13" xfId="0" applyBorder="1"/>
    <xf numFmtId="14" fontId="0" fillId="2" borderId="1" xfId="0" applyNumberFormat="1" applyFill="1" applyBorder="1" applyAlignment="1">
      <alignment vertical="center"/>
    </xf>
    <xf numFmtId="0" fontId="15" fillId="2" borderId="1" xfId="0" applyFont="1" applyFill="1" applyBorder="1" applyAlignment="1">
      <alignment horizontal="left" vertical="center"/>
    </xf>
    <xf numFmtId="14" fontId="15" fillId="2" borderId="1" xfId="0" applyNumberFormat="1" applyFont="1" applyFill="1" applyBorder="1" applyAlignment="1">
      <alignment horizontal="left" vertical="center"/>
    </xf>
    <xf numFmtId="0" fontId="15" fillId="2" borderId="11" xfId="0" applyFont="1" applyFill="1" applyBorder="1" applyAlignment="1">
      <alignment horizontal="left" vertical="center"/>
    </xf>
    <xf numFmtId="0" fontId="15" fillId="2" borderId="1" xfId="2" applyFont="1" applyFill="1" applyBorder="1" applyAlignment="1">
      <alignment horizontal="left" vertical="center"/>
    </xf>
    <xf numFmtId="14" fontId="15" fillId="2" borderId="1" xfId="2" applyNumberFormat="1" applyFont="1" applyFill="1" applyBorder="1" applyAlignment="1">
      <alignment horizontal="left" vertical="center"/>
    </xf>
    <xf numFmtId="0" fontId="19" fillId="6" borderId="0" xfId="0" applyFont="1" applyFill="1" applyAlignment="1">
      <alignment vertical="center"/>
    </xf>
    <xf numFmtId="0" fontId="0" fillId="6" borderId="0" xfId="0" applyFill="1"/>
    <xf numFmtId="0" fontId="0" fillId="6" borderId="0" xfId="0" applyFill="1" applyAlignment="1">
      <alignment wrapText="1"/>
    </xf>
    <xf numFmtId="0" fontId="0" fillId="0" borderId="0" xfId="0" applyProtection="1">
      <protection locked="0"/>
    </xf>
    <xf numFmtId="0" fontId="22" fillId="5" borderId="0" xfId="0" applyFont="1" applyFill="1" applyProtection="1">
      <protection locked="0"/>
    </xf>
    <xf numFmtId="0" fontId="0" fillId="0" borderId="6" xfId="0" applyBorder="1" applyProtection="1">
      <protection locked="0"/>
    </xf>
    <xf numFmtId="0" fontId="0" fillId="0" borderId="6" xfId="0" applyBorder="1" applyAlignment="1" applyProtection="1">
      <alignment vertical="center"/>
      <protection locked="0"/>
    </xf>
    <xf numFmtId="0" fontId="0" fillId="0" borderId="0" xfId="0" applyAlignment="1" applyProtection="1">
      <alignment vertical="center"/>
      <protection locked="0"/>
    </xf>
    <xf numFmtId="0" fontId="21" fillId="0" borderId="0" xfId="0" applyFont="1" applyAlignment="1" applyProtection="1">
      <alignment horizontal="left" vertical="center"/>
      <protection locked="0"/>
    </xf>
    <xf numFmtId="0" fontId="0" fillId="0" borderId="20" xfId="0" applyBorder="1" applyProtection="1">
      <protection locked="0"/>
    </xf>
    <xf numFmtId="0" fontId="15" fillId="0" borderId="0" xfId="0" applyFont="1" applyProtection="1">
      <protection locked="0"/>
    </xf>
    <xf numFmtId="0" fontId="2" fillId="3" borderId="18" xfId="0" applyFont="1" applyFill="1" applyBorder="1" applyAlignment="1">
      <alignment vertical="center" wrapText="1"/>
    </xf>
    <xf numFmtId="0" fontId="13" fillId="3" borderId="14" xfId="0" applyFont="1" applyFill="1" applyBorder="1" applyAlignment="1">
      <alignment horizontal="right" vertical="center"/>
    </xf>
    <xf numFmtId="14" fontId="36" fillId="0" borderId="14" xfId="0" applyNumberFormat="1" applyFont="1" applyBorder="1" applyAlignment="1">
      <alignment horizontal="center" vertical="center" wrapText="1"/>
    </xf>
    <xf numFmtId="0" fontId="13" fillId="3" borderId="14" xfId="0" applyFont="1" applyFill="1" applyBorder="1" applyAlignment="1">
      <alignment horizontal="center" vertical="center" wrapText="1"/>
    </xf>
    <xf numFmtId="0" fontId="17" fillId="3" borderId="18" xfId="0" applyFont="1" applyFill="1" applyBorder="1" applyAlignment="1">
      <alignment vertical="center"/>
    </xf>
    <xf numFmtId="0" fontId="15" fillId="0" borderId="14" xfId="0" applyFont="1" applyBorder="1" applyAlignment="1">
      <alignment vertical="center"/>
    </xf>
    <xf numFmtId="0" fontId="0" fillId="0" borderId="18" xfId="0" applyBorder="1"/>
    <xf numFmtId="0" fontId="15" fillId="0" borderId="14" xfId="0" applyFont="1" applyBorder="1"/>
    <xf numFmtId="0" fontId="3" fillId="0" borderId="18" xfId="0" applyFont="1" applyBorder="1" applyAlignment="1">
      <alignment horizontal="left" vertical="top" wrapText="1"/>
    </xf>
    <xf numFmtId="0" fontId="25" fillId="0" borderId="14" xfId="0" applyFont="1" applyBorder="1" applyAlignment="1">
      <alignment horizontal="left" vertical="top" wrapText="1"/>
    </xf>
    <xf numFmtId="0" fontId="5" fillId="3" borderId="18" xfId="0" applyFont="1" applyFill="1" applyBorder="1" applyAlignment="1">
      <alignment vertical="center" wrapText="1"/>
    </xf>
    <xf numFmtId="0" fontId="5" fillId="3" borderId="53" xfId="0" applyFont="1" applyFill="1" applyBorder="1" applyAlignment="1">
      <alignment vertical="center" wrapText="1"/>
    </xf>
    <xf numFmtId="0" fontId="22" fillId="0" borderId="0" xfId="0" applyFont="1" applyProtection="1">
      <protection locked="0"/>
    </xf>
    <xf numFmtId="0" fontId="4" fillId="0" borderId="16" xfId="0" applyFont="1" applyBorder="1" applyAlignment="1" applyProtection="1">
      <alignment horizontal="center" vertical="center" wrapText="1"/>
      <protection locked="0"/>
    </xf>
    <xf numFmtId="165" fontId="4" fillId="0" borderId="15" xfId="1" applyNumberFormat="1" applyFont="1" applyBorder="1" applyAlignment="1" applyProtection="1">
      <alignment horizontal="center" vertical="center" wrapText="1"/>
      <protection locked="0"/>
    </xf>
    <xf numFmtId="165" fontId="4" fillId="0" borderId="15" xfId="1" applyNumberFormat="1" applyFont="1" applyBorder="1" applyAlignment="1" applyProtection="1">
      <alignment vertical="center" wrapText="1"/>
      <protection locked="0"/>
    </xf>
    <xf numFmtId="166" fontId="18" fillId="0" borderId="15" xfId="1" applyNumberFormat="1"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4" fillId="0" borderId="1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165" fontId="4" fillId="0" borderId="14" xfId="1" applyNumberFormat="1" applyFont="1" applyBorder="1" applyAlignment="1" applyProtection="1">
      <alignment horizontal="center" vertical="center" wrapText="1"/>
      <protection locked="0"/>
    </xf>
    <xf numFmtId="165" fontId="4" fillId="0" borderId="14" xfId="1" applyNumberFormat="1" applyFont="1" applyBorder="1" applyAlignment="1" applyProtection="1">
      <alignment vertical="center" wrapText="1"/>
      <protection locked="0"/>
    </xf>
    <xf numFmtId="166" fontId="18" fillId="0" borderId="14" xfId="1" applyNumberFormat="1" applyFont="1" applyBorder="1" applyAlignment="1" applyProtection="1">
      <alignment vertical="center" wrapText="1"/>
      <protection locked="0"/>
    </xf>
    <xf numFmtId="0" fontId="4" fillId="0" borderId="19" xfId="0" applyFont="1" applyBorder="1" applyAlignment="1" applyProtection="1">
      <alignment vertical="center" wrapText="1"/>
      <protection locked="0"/>
    </xf>
    <xf numFmtId="0" fontId="2" fillId="7" borderId="29" xfId="0" applyFont="1" applyFill="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0" xfId="0" applyFont="1" applyAlignment="1" applyProtection="1">
      <alignment horizontal="center" vertical="center" wrapText="1"/>
      <protection locked="0"/>
    </xf>
    <xf numFmtId="5" fontId="4" fillId="0" borderId="0" xfId="0" applyNumberFormat="1" applyFont="1" applyAlignment="1" applyProtection="1">
      <alignment vertical="center" wrapText="1"/>
      <protection locked="0"/>
    </xf>
    <xf numFmtId="164" fontId="4" fillId="0" borderId="0" xfId="0" applyNumberFormat="1" applyFont="1" applyAlignment="1" applyProtection="1">
      <alignment vertical="center" wrapText="1"/>
      <protection locked="0"/>
    </xf>
    <xf numFmtId="0" fontId="4" fillId="0" borderId="0" xfId="0" applyFont="1" applyAlignment="1" applyProtection="1">
      <alignment wrapText="1"/>
      <protection locked="0"/>
    </xf>
    <xf numFmtId="0" fontId="2" fillId="7" borderId="18" xfId="0" applyFont="1" applyFill="1" applyBorder="1" applyAlignment="1">
      <alignment vertical="center" wrapText="1"/>
    </xf>
    <xf numFmtId="0" fontId="13" fillId="7" borderId="32" xfId="0" applyFont="1" applyFill="1" applyBorder="1" applyAlignment="1">
      <alignment horizontal="right" vertical="center"/>
    </xf>
    <xf numFmtId="14" fontId="36" fillId="0" borderId="31" xfId="0" applyNumberFormat="1" applyFont="1" applyBorder="1" applyAlignment="1">
      <alignment horizontal="center" vertical="center" wrapText="1"/>
    </xf>
    <xf numFmtId="0" fontId="13" fillId="7" borderId="31" xfId="0" applyFont="1" applyFill="1" applyBorder="1" applyAlignment="1">
      <alignment horizontal="right" vertical="center"/>
    </xf>
    <xf numFmtId="0" fontId="15" fillId="0" borderId="0" xfId="0" applyFont="1"/>
    <xf numFmtId="0" fontId="15" fillId="0" borderId="31" xfId="0" applyFont="1" applyBorder="1"/>
    <xf numFmtId="0" fontId="15" fillId="0" borderId="39" xfId="0" applyFont="1" applyBorder="1"/>
    <xf numFmtId="0" fontId="15" fillId="0" borderId="41" xfId="0" applyFont="1" applyBorder="1"/>
    <xf numFmtId="0" fontId="15" fillId="0" borderId="6" xfId="0" applyFont="1" applyBorder="1"/>
    <xf numFmtId="0" fontId="13" fillId="7" borderId="46" xfId="0" applyFont="1" applyFill="1" applyBorder="1" applyAlignment="1">
      <alignment vertical="center" wrapText="1"/>
    </xf>
    <xf numFmtId="0" fontId="13" fillId="0" borderId="45" xfId="0" applyFont="1" applyBorder="1" applyAlignment="1">
      <alignment vertical="center" wrapText="1"/>
    </xf>
    <xf numFmtId="0" fontId="15" fillId="0" borderId="0" xfId="0" applyFont="1" applyAlignment="1">
      <alignment horizontal="center" vertical="center" wrapText="1"/>
    </xf>
    <xf numFmtId="0" fontId="2" fillId="7" borderId="27" xfId="0" applyFont="1" applyFill="1" applyBorder="1" applyAlignment="1">
      <alignment vertical="center" wrapText="1"/>
    </xf>
    <xf numFmtId="0" fontId="13" fillId="0" borderId="24" xfId="0" applyFont="1" applyBorder="1" applyAlignment="1">
      <alignment horizontal="left" vertical="center" wrapText="1"/>
    </xf>
    <xf numFmtId="0" fontId="15" fillId="0" borderId="40"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7" xfId="0" applyFont="1" applyBorder="1"/>
    <xf numFmtId="3" fontId="5" fillId="0" borderId="14" xfId="0" applyNumberFormat="1" applyFont="1" applyBorder="1" applyAlignment="1" applyProtection="1">
      <alignment horizontal="center" vertical="center" wrapText="1"/>
      <protection locked="0"/>
    </xf>
    <xf numFmtId="0" fontId="2" fillId="7" borderId="53" xfId="0" applyFont="1" applyFill="1" applyBorder="1" applyAlignment="1" applyProtection="1">
      <alignment vertical="center" wrapText="1"/>
      <protection locked="0"/>
    </xf>
    <xf numFmtId="0" fontId="2" fillId="7" borderId="14" xfId="0" applyFont="1" applyFill="1" applyBorder="1" applyAlignment="1">
      <alignment horizontal="right" vertical="center"/>
    </xf>
    <xf numFmtId="0" fontId="0" fillId="0" borderId="14" xfId="0" applyBorder="1"/>
    <xf numFmtId="0" fontId="0" fillId="0" borderId="19" xfId="0" applyBorder="1"/>
    <xf numFmtId="0" fontId="13" fillId="7" borderId="18" xfId="0" applyFont="1" applyFill="1" applyBorder="1" applyAlignment="1">
      <alignment vertical="center" wrapText="1"/>
    </xf>
    <xf numFmtId="0" fontId="13" fillId="7" borderId="14" xfId="0" applyFont="1" applyFill="1" applyBorder="1" applyAlignment="1">
      <alignment vertical="center" wrapText="1"/>
    </xf>
    <xf numFmtId="0" fontId="13" fillId="0" borderId="14" xfId="0" applyFont="1" applyBorder="1" applyAlignment="1">
      <alignment vertical="center" wrapText="1"/>
    </xf>
    <xf numFmtId="0" fontId="0" fillId="0" borderId="14" xfId="0" applyBorder="1" applyAlignment="1">
      <alignment horizontal="center" vertical="center" wrapText="1"/>
    </xf>
    <xf numFmtId="0" fontId="0" fillId="0" borderId="19" xfId="0" applyBorder="1" applyAlignment="1">
      <alignment horizontal="center" vertical="center" wrapText="1"/>
    </xf>
    <xf numFmtId="0" fontId="13" fillId="0" borderId="14" xfId="0" applyFont="1" applyBorder="1" applyAlignment="1">
      <alignment horizontal="left" vertical="center" wrapText="1"/>
    </xf>
    <xf numFmtId="0" fontId="5" fillId="0" borderId="4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4" xfId="0" applyFont="1" applyBorder="1" applyAlignment="1">
      <alignment horizontal="center" vertical="center" wrapText="1"/>
    </xf>
    <xf numFmtId="5" fontId="5" fillId="0" borderId="14" xfId="0" applyNumberFormat="1" applyFont="1" applyBorder="1" applyAlignment="1">
      <alignment horizontal="center" vertical="center" wrapText="1"/>
    </xf>
    <xf numFmtId="0" fontId="5" fillId="0" borderId="32" xfId="0" applyFont="1" applyBorder="1" applyAlignment="1">
      <alignment horizontal="center" vertical="center" wrapText="1"/>
    </xf>
    <xf numFmtId="5" fontId="5" fillId="0" borderId="31" xfId="0" applyNumberFormat="1" applyFont="1" applyBorder="1" applyAlignment="1">
      <alignment horizontal="center" vertical="center" wrapText="1"/>
    </xf>
    <xf numFmtId="0" fontId="5" fillId="0" borderId="19" xfId="0" applyFont="1" applyBorder="1" applyAlignment="1">
      <alignment horizontal="center" vertical="center" wrapText="1"/>
    </xf>
    <xf numFmtId="0" fontId="5" fillId="0" borderId="18" xfId="0" applyFont="1" applyBorder="1" applyAlignment="1">
      <alignment horizontal="center" vertical="center" wrapText="1"/>
    </xf>
    <xf numFmtId="165" fontId="4" fillId="0" borderId="14" xfId="0" applyNumberFormat="1" applyFont="1" applyBorder="1" applyAlignment="1" applyProtection="1">
      <alignment horizontal="center" vertical="center" wrapText="1"/>
      <protection locked="0"/>
    </xf>
    <xf numFmtId="0" fontId="33" fillId="0" borderId="0" xfId="0" applyFont="1" applyAlignment="1">
      <alignment horizontal="left"/>
    </xf>
    <xf numFmtId="0" fontId="20" fillId="0" borderId="0" xfId="0" applyFont="1" applyAlignment="1">
      <alignment horizontal="left"/>
    </xf>
    <xf numFmtId="0" fontId="20" fillId="0" borderId="0" xfId="0" applyFont="1" applyAlignment="1">
      <alignment horizontal="left" vertical="center"/>
    </xf>
    <xf numFmtId="0" fontId="0" fillId="0" borderId="1" xfId="0" applyBorder="1" applyAlignment="1">
      <alignment horizontal="left" vertical="center" wrapText="1"/>
    </xf>
    <xf numFmtId="0" fontId="0" fillId="0" borderId="7" xfId="0" applyBorder="1" applyAlignment="1">
      <alignment horizontal="left" vertical="center"/>
    </xf>
    <xf numFmtId="0" fontId="0" fillId="0" borderId="10" xfId="0" applyBorder="1" applyAlignment="1">
      <alignment horizontal="left" vertical="center"/>
    </xf>
    <xf numFmtId="0" fontId="0" fillId="0" borderId="8" xfId="0" applyBorder="1" applyAlignment="1">
      <alignment horizontal="left" vertical="center"/>
    </xf>
    <xf numFmtId="0" fontId="0" fillId="0" borderId="11" xfId="0" applyBorder="1" applyAlignment="1">
      <alignment horizontal="left" vertical="center"/>
    </xf>
    <xf numFmtId="0" fontId="30" fillId="0" borderId="0" xfId="0" applyFont="1" applyAlignment="1">
      <alignment horizontal="left" vertical="center" wrapText="1"/>
    </xf>
    <xf numFmtId="0" fontId="0" fillId="0" borderId="1" xfId="0" applyBorder="1" applyAlignment="1">
      <alignment horizontal="left" vertical="center"/>
    </xf>
    <xf numFmtId="0" fontId="33" fillId="0" borderId="0" xfId="0" applyFont="1" applyAlignment="1">
      <alignment horizontal="left" vertical="top" wrapText="1"/>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vertical="top" wrapText="1"/>
    </xf>
    <xf numFmtId="0" fontId="15" fillId="0" borderId="8" xfId="0" applyFont="1" applyBorder="1" applyAlignment="1">
      <alignment horizontal="left" vertical="center" wrapText="1"/>
    </xf>
    <xf numFmtId="0" fontId="15" fillId="0" borderId="11" xfId="0" applyFont="1" applyBorder="1" applyAlignment="1">
      <alignment horizontal="left" vertical="center" wrapText="1"/>
    </xf>
    <xf numFmtId="0" fontId="10" fillId="0" borderId="4" xfId="0" applyFont="1" applyBorder="1" applyAlignment="1" applyProtection="1">
      <alignment wrapText="1"/>
      <protection locked="0"/>
    </xf>
    <xf numFmtId="0" fontId="10" fillId="0" borderId="6" xfId="0" applyFont="1" applyBorder="1" applyAlignment="1" applyProtection="1">
      <alignment wrapText="1"/>
      <protection locked="0"/>
    </xf>
    <xf numFmtId="0" fontId="36" fillId="0" borderId="14" xfId="0" applyFont="1" applyBorder="1" applyAlignment="1">
      <alignment horizontal="center" vertical="center" wrapText="1"/>
    </xf>
    <xf numFmtId="0" fontId="26" fillId="0" borderId="14" xfId="0" applyFont="1" applyBorder="1" applyAlignment="1">
      <alignment horizontal="center"/>
    </xf>
    <xf numFmtId="0" fontId="13" fillId="5" borderId="14" xfId="0" applyFont="1" applyFill="1" applyBorder="1" applyAlignment="1">
      <alignment vertical="center" wrapText="1"/>
    </xf>
    <xf numFmtId="0" fontId="27" fillId="3" borderId="1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28" fillId="3" borderId="14" xfId="0" applyFont="1" applyFill="1" applyBorder="1" applyAlignment="1">
      <alignment horizontal="center" vertical="center"/>
    </xf>
    <xf numFmtId="0" fontId="28" fillId="3" borderId="54" xfId="0" applyFont="1" applyFill="1" applyBorder="1" applyAlignment="1">
      <alignment horizontal="center" vertical="center"/>
    </xf>
    <xf numFmtId="0" fontId="28" fillId="0" borderId="14" xfId="0" applyFont="1" applyBorder="1" applyAlignment="1">
      <alignment horizontal="center" vertical="center"/>
    </xf>
    <xf numFmtId="0" fontId="28" fillId="0" borderId="54" xfId="0" applyFont="1" applyBorder="1" applyAlignment="1">
      <alignment horizontal="center" vertical="center" wrapText="1"/>
    </xf>
    <xf numFmtId="14" fontId="27" fillId="0" borderId="14" xfId="0" applyNumberFormat="1" applyFont="1" applyBorder="1" applyAlignment="1">
      <alignment horizontal="center" vertical="center" wrapText="1"/>
    </xf>
    <xf numFmtId="14" fontId="27" fillId="0" borderId="54" xfId="0" applyNumberFormat="1" applyFont="1" applyBorder="1" applyAlignment="1">
      <alignment horizontal="center" vertical="center" wrapText="1"/>
    </xf>
    <xf numFmtId="0" fontId="8" fillId="4" borderId="50" xfId="0" applyFont="1" applyFill="1" applyBorder="1" applyAlignment="1">
      <alignment horizontal="center" vertical="center" wrapText="1"/>
    </xf>
    <xf numFmtId="0" fontId="9" fillId="4" borderId="5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0" fillId="3" borderId="18" xfId="0" applyFill="1" applyBorder="1" applyAlignment="1">
      <alignment horizontal="left" vertical="center" wrapText="1"/>
    </xf>
    <xf numFmtId="0" fontId="0" fillId="3" borderId="14" xfId="0" applyFill="1" applyBorder="1" applyAlignment="1">
      <alignment horizontal="left" vertical="center" wrapText="1"/>
    </xf>
    <xf numFmtId="0" fontId="14" fillId="0" borderId="18" xfId="0" applyFont="1" applyBorder="1" applyAlignment="1">
      <alignment horizontal="left" vertical="center" wrapText="1"/>
    </xf>
    <xf numFmtId="0" fontId="14" fillId="0" borderId="14" xfId="0" applyFont="1" applyBorder="1" applyAlignment="1">
      <alignment horizontal="left" vertical="center" wrapText="1"/>
    </xf>
    <xf numFmtId="0" fontId="2" fillId="3" borderId="18" xfId="0" applyFont="1" applyFill="1" applyBorder="1" applyAlignment="1">
      <alignment vertical="center" wrapText="1"/>
    </xf>
    <xf numFmtId="0" fontId="36" fillId="0" borderId="14" xfId="0" applyFont="1" applyBorder="1" applyAlignment="1">
      <alignment vertical="center" wrapText="1"/>
    </xf>
    <xf numFmtId="0" fontId="2" fillId="0" borderId="18" xfId="0" applyFont="1" applyBorder="1" applyAlignment="1">
      <alignment horizontal="center" vertical="center" wrapText="1"/>
    </xf>
    <xf numFmtId="0" fontId="2" fillId="0" borderId="14" xfId="0" applyFont="1" applyBorder="1" applyAlignment="1">
      <alignment horizontal="center" vertical="center" wrapText="1"/>
    </xf>
    <xf numFmtId="0" fontId="4"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4" fillId="0" borderId="30"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1" fillId="2" borderId="3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6"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37" fillId="0" borderId="43"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2" xfId="0" applyFont="1" applyBorder="1" applyAlignment="1">
      <alignment horizontal="center" vertical="center" wrapText="1"/>
    </xf>
    <xf numFmtId="0" fontId="36" fillId="0" borderId="37" xfId="0" applyFont="1" applyBorder="1" applyAlignment="1">
      <alignment horizontal="center" vertical="center" wrapText="1"/>
    </xf>
    <xf numFmtId="0" fontId="26" fillId="0" borderId="34" xfId="0" applyFont="1" applyBorder="1" applyAlignment="1">
      <alignment horizontal="center"/>
    </xf>
    <xf numFmtId="0" fontId="26" fillId="0" borderId="36" xfId="0" applyFont="1" applyBorder="1" applyAlignment="1">
      <alignment horizontal="center"/>
    </xf>
    <xf numFmtId="0" fontId="37" fillId="0" borderId="44" xfId="0" applyFont="1" applyBorder="1" applyAlignment="1">
      <alignment horizontal="center" vertical="center" wrapText="1"/>
    </xf>
    <xf numFmtId="0" fontId="37" fillId="0" borderId="42" xfId="0" applyFont="1" applyBorder="1" applyAlignment="1">
      <alignment horizontal="center" vertical="center" wrapText="1"/>
    </xf>
    <xf numFmtId="0" fontId="15" fillId="0" borderId="42" xfId="0" applyFont="1" applyBorder="1" applyAlignment="1">
      <alignment horizontal="center"/>
    </xf>
    <xf numFmtId="0" fontId="15" fillId="0" borderId="35" xfId="0" applyFont="1" applyBorder="1" applyAlignment="1">
      <alignment horizontal="center"/>
    </xf>
    <xf numFmtId="0" fontId="37" fillId="0" borderId="31" xfId="0" applyFont="1" applyBorder="1" applyAlignment="1">
      <alignment horizontal="left" vertical="center"/>
    </xf>
    <xf numFmtId="0" fontId="37" fillId="0" borderId="33" xfId="0" applyFont="1" applyBorder="1" applyAlignment="1">
      <alignment horizontal="left" vertical="center"/>
    </xf>
    <xf numFmtId="0" fontId="37" fillId="0" borderId="0" xfId="0" applyFont="1" applyAlignment="1">
      <alignment horizontal="center" vertical="center" wrapText="1"/>
    </xf>
    <xf numFmtId="0" fontId="37" fillId="0" borderId="39" xfId="0" applyFont="1" applyBorder="1" applyAlignment="1">
      <alignment horizontal="center" vertical="center" wrapText="1"/>
    </xf>
    <xf numFmtId="0" fontId="4" fillId="0" borderId="54"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1" fillId="2" borderId="18"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37" fillId="0" borderId="14" xfId="0" applyFont="1" applyBorder="1" applyAlignment="1">
      <alignment horizontal="center" vertical="center" wrapText="1"/>
    </xf>
    <xf numFmtId="0" fontId="8" fillId="4" borderId="51" xfId="0" applyFont="1" applyFill="1" applyBorder="1" applyAlignment="1">
      <alignment horizontal="center" vertical="center" wrapText="1"/>
    </xf>
    <xf numFmtId="0" fontId="8" fillId="4" borderId="52"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15" fillId="0" borderId="14" xfId="0" applyFont="1" applyBorder="1" applyAlignment="1">
      <alignment horizontal="center"/>
    </xf>
    <xf numFmtId="0" fontId="37" fillId="0" borderId="14" xfId="0" applyFont="1" applyBorder="1" applyAlignment="1">
      <alignment horizontal="left" vertical="center"/>
    </xf>
  </cellXfs>
  <cellStyles count="4">
    <cellStyle name="Comma" xfId="1" builtinId="3"/>
    <cellStyle name="Hyperlink" xfId="2" builtinId="8"/>
    <cellStyle name="Normal" xfId="0" builtinId="0"/>
    <cellStyle name="Normal 2" xfId="3" xr:uid="{00000000-0005-0000-0000-000003000000}"/>
  </cellStyles>
  <dxfs count="45">
    <dxf>
      <font>
        <color auto="1"/>
      </font>
      <fill>
        <patternFill>
          <bgColor theme="0"/>
        </patternFill>
      </fill>
      <border>
        <bottom/>
      </border>
    </dxf>
    <dxf>
      <fill>
        <patternFill>
          <bgColor theme="0" tint="-4.9989318521683403E-2"/>
        </patternFill>
      </fill>
      <border>
        <left style="thin">
          <color auto="1"/>
        </left>
        <right style="thin">
          <color auto="1"/>
        </right>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border>
        <left/>
        <right/>
        <top style="thin">
          <color auto="1"/>
        </top>
        <bottom/>
        <vertical/>
        <horizontal/>
      </border>
    </dxf>
    <dxf>
      <font>
        <color theme="0"/>
      </font>
    </dxf>
    <dxf>
      <font>
        <color theme="0"/>
      </font>
      <fill>
        <patternFill>
          <bgColor theme="0"/>
        </patternFill>
      </fill>
      <border>
        <left/>
        <right/>
        <top style="thin">
          <color auto="1"/>
        </top>
        <bottom/>
        <vertical/>
        <horizontal/>
      </border>
    </dxf>
    <dxf>
      <border>
        <top style="thin">
          <color auto="1"/>
        </top>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theme="0"/>
        </patternFill>
      </fill>
      <border>
        <left/>
        <right/>
        <top style="thin">
          <color auto="1"/>
        </top>
        <bottom/>
        <vertical/>
        <horizontal/>
      </border>
    </dxf>
    <dxf>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right style="thin">
          <color theme="0"/>
        </right>
        <top style="thin">
          <color theme="0"/>
        </top>
        <bottom style="thin">
          <color theme="0"/>
        </bottom>
        <vertical style="thin">
          <color theme="0"/>
        </vertical>
        <horizontal style="thin">
          <color theme="0"/>
        </horizontal>
      </border>
      <protection locked="0" hidden="0"/>
    </dxf>
    <dxf>
      <font>
        <b val="0"/>
        <i val="0"/>
        <strike val="0"/>
        <condense val="0"/>
        <extend val="0"/>
        <outline val="0"/>
        <shadow val="0"/>
        <u val="none"/>
        <vertAlign val="baseline"/>
        <sz val="10"/>
        <color rgb="FF000000"/>
        <name val="Arial Narrow"/>
        <scheme val="none"/>
      </font>
      <alignment horizontal="general" vertical="center" textRotation="0" wrapText="1" indent="0" justifyLastLine="0" shrinkToFit="0" readingOrder="0"/>
      <protection locked="0" hidden="0"/>
    </dxf>
    <dxf>
      <border>
        <bottom style="thin">
          <color auto="1"/>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style="thin">
          <color theme="0"/>
        </left>
        <right style="thin">
          <color theme="0"/>
        </right>
        <top/>
        <bottom/>
        <vertical style="thin">
          <color theme="0"/>
        </vertical>
        <horizontal style="thin">
          <color theme="0"/>
        </horizontal>
      </border>
      <protection locked="1" hidden="0"/>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theme="1"/>
        <name val="Arial Narrow"/>
        <scheme val="none"/>
      </font>
      <numFmt numFmtId="166" formatCode="#,##0_ ;\-#,##0\ "/>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numFmt numFmtId="165" formatCode="_-* #,##0_-;\-* #,##0_-;_-* &quot;-&quot;??_-;_-@_-"/>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protection locked="0" hidden="0"/>
    </dxf>
    <dxf>
      <border>
        <bottom style="thin">
          <color theme="0"/>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right/>
        <top/>
        <bottom/>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checked="Checked" firstButton="1" fmlaLink="'Cover Page - do not edit'!$L$1"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checked="Checked" firstButton="1" fmlaLink="$L$1" lockText="1"/>
</file>

<file path=xl/ctrlProps/ctrlProp5.xml><?xml version="1.0" encoding="utf-8"?>
<formControlPr xmlns="http://schemas.microsoft.com/office/spreadsheetml/2009/9/main" objectType="Radio" lockText="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22</xdr:row>
          <xdr:rowOff>76200</xdr:rowOff>
        </xdr:from>
        <xdr:to>
          <xdr:col>2</xdr:col>
          <xdr:colOff>847725</xdr:colOff>
          <xdr:row>22</xdr:row>
          <xdr:rowOff>295275</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123825" y="8601075"/>
              <a:ext cx="2743200" cy="219075"/>
              <a:chOff x="447675" y="5381625"/>
              <a:chExt cx="2743200" cy="219075"/>
            </a:xfrm>
            <a:gradFill>
              <a:gsLst>
                <a:gs pos="0">
                  <a:schemeClr val="accent1">
                    <a:lumMod val="5000"/>
                    <a:lumOff val="95000"/>
                  </a:schemeClr>
                </a:gs>
                <a:gs pos="56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effectLst>
              <a:outerShdw blurRad="50800" dist="38100" dir="2700000" algn="tl" rotWithShape="0">
                <a:prstClr val="black">
                  <a:alpha val="40000"/>
                </a:prstClr>
              </a:outerShdw>
            </a:effectLst>
          </xdr:grpSpPr>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447675" y="5381625"/>
                <a:ext cx="1381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Original Submission</a:t>
                </a:r>
              </a:p>
            </xdr:txBody>
          </xdr:sp>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1914525" y="5381625"/>
                <a:ext cx="12763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Amended Report</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152400</xdr:colOff>
          <xdr:row>6</xdr:row>
          <xdr:rowOff>95250</xdr:rowOff>
        </xdr:from>
        <xdr:to>
          <xdr:col>12</xdr:col>
          <xdr:colOff>0</xdr:colOff>
          <xdr:row>9</xdr:row>
          <xdr:rowOff>0</xdr:rowOff>
        </xdr:to>
        <xdr:sp macro="" textlink="">
          <xdr:nvSpPr>
            <xdr:cNvPr id="1044" name="Group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xdr:row>
          <xdr:rowOff>0</xdr:rowOff>
        </xdr:from>
        <xdr:to>
          <xdr:col>4</xdr:col>
          <xdr:colOff>685800</xdr:colOff>
          <xdr:row>4</xdr:row>
          <xdr:rowOff>219075</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Amended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xdr:row>
          <xdr:rowOff>76200</xdr:rowOff>
        </xdr:from>
        <xdr:to>
          <xdr:col>4</xdr:col>
          <xdr:colOff>790575</xdr:colOff>
          <xdr:row>4</xdr:row>
          <xdr:rowOff>38100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Original Submission</a:t>
              </a:r>
            </a:p>
          </xdr:txBody>
        </xdr:sp>
        <xdr:clientData/>
      </xdr:twoCellAnchor>
    </mc:Choice>
    <mc:Fallback/>
  </mc:AlternateContent>
  <xdr:twoCellAnchor editAs="oneCell">
    <xdr:from>
      <xdr:col>7</xdr:col>
      <xdr:colOff>285750</xdr:colOff>
      <xdr:row>0</xdr:row>
      <xdr:rowOff>85725</xdr:rowOff>
    </xdr:from>
    <xdr:to>
      <xdr:col>7</xdr:col>
      <xdr:colOff>1400175</xdr:colOff>
      <xdr:row>0</xdr:row>
      <xdr:rowOff>476250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29625" y="85725"/>
          <a:ext cx="1114425" cy="3905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frankli\AppData\Roaming\OpenText\OTEdit\EC_GCDOCS_NRCan\c13096905\V2_ESTMA_XLS_Reporting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Payments by Payee"/>
      <sheetName val="Sheet2"/>
      <sheetName val="Sheet3"/>
      <sheetName val="Payments by Project"/>
    </sheetNames>
    <sheetDataSet>
      <sheetData sheetId="0" refreshError="1"/>
      <sheetData sheetId="1" refreshError="1"/>
      <sheetData sheetId="2" refreshError="1">
        <row r="3">
          <cell r="B3" t="str">
            <v xml:space="preserve">Click to select payment category/
Cliquez pour sélectionner une catégorie </v>
          </cell>
        </row>
        <row r="4">
          <cell r="B4" t="str">
            <v>Bonuses / 
Primes</v>
          </cell>
        </row>
        <row r="5">
          <cell r="B5" t="str">
            <v>Dividends / 
Dividendes</v>
          </cell>
        </row>
        <row r="6">
          <cell r="B6" t="str">
            <v>Fees / Frais</v>
          </cell>
        </row>
        <row r="7">
          <cell r="B7" t="str">
            <v>Infrasructure improvement / Amélioration d'infrastructure</v>
          </cell>
        </row>
        <row r="8">
          <cell r="B8" t="str">
            <v>Productions Entitlements / 
Droits découlant de la production</v>
          </cell>
        </row>
        <row r="9">
          <cell r="B9" t="str">
            <v>Royalties / 
Redevance</v>
          </cell>
        </row>
        <row r="10">
          <cell r="B10" t="str">
            <v>Taxes</v>
          </cell>
        </row>
      </sheetData>
      <sheetData sheetId="3" refreshError="1">
        <row r="1">
          <cell r="D1" t="str">
            <v xml:space="preserve">Click to select a country/
Cliquez pour sélectionner un pays </v>
          </cell>
        </row>
        <row r="2">
          <cell r="D2" t="str">
            <v>Abkhazia</v>
          </cell>
        </row>
        <row r="3">
          <cell r="D3" t="str">
            <v>Afghanistan</v>
          </cell>
        </row>
        <row r="4">
          <cell r="D4" t="str">
            <v>Åland Islands (Finland)</v>
          </cell>
        </row>
        <row r="5">
          <cell r="D5" t="str">
            <v>Albania</v>
          </cell>
        </row>
        <row r="6">
          <cell r="D6" t="str">
            <v>Algeria</v>
          </cell>
        </row>
        <row r="7">
          <cell r="D7" t="str">
            <v>American Samoa (U.S.)</v>
          </cell>
        </row>
        <row r="8">
          <cell r="D8" t="str">
            <v>Andorra</v>
          </cell>
        </row>
        <row r="9">
          <cell r="D9" t="str">
            <v>Angola</v>
          </cell>
        </row>
        <row r="10">
          <cell r="D10" t="str">
            <v>Anguilla (UK)</v>
          </cell>
        </row>
        <row r="11">
          <cell r="D11" t="str">
            <v>Antigua and Barbuda</v>
          </cell>
        </row>
        <row r="12">
          <cell r="D12" t="str">
            <v>Argentina</v>
          </cell>
        </row>
        <row r="13">
          <cell r="D13" t="str">
            <v>Armenia</v>
          </cell>
        </row>
        <row r="14">
          <cell r="D14" t="str">
            <v>Aruba (Netherlands)</v>
          </cell>
        </row>
        <row r="15">
          <cell r="D15" t="str">
            <v>Australia</v>
          </cell>
        </row>
        <row r="16">
          <cell r="D16" t="str">
            <v>Austria</v>
          </cell>
        </row>
        <row r="17">
          <cell r="D17" t="str">
            <v>Azerbaijan</v>
          </cell>
        </row>
        <row r="18">
          <cell r="D18" t="str">
            <v>Bahrain</v>
          </cell>
        </row>
        <row r="19">
          <cell r="D19" t="str">
            <v>Bangladesh</v>
          </cell>
        </row>
        <row r="20">
          <cell r="D20" t="str">
            <v>Barbados</v>
          </cell>
        </row>
        <row r="21">
          <cell r="D21" t="str">
            <v>Belarus</v>
          </cell>
        </row>
        <row r="22">
          <cell r="D22" t="str">
            <v>Belgium</v>
          </cell>
        </row>
        <row r="23">
          <cell r="D23" t="str">
            <v>Belize</v>
          </cell>
        </row>
        <row r="24">
          <cell r="D24" t="str">
            <v>Benin</v>
          </cell>
        </row>
        <row r="25">
          <cell r="D25" t="str">
            <v>Bermuda (UK)</v>
          </cell>
        </row>
        <row r="26">
          <cell r="D26" t="str">
            <v>Bhutan</v>
          </cell>
        </row>
        <row r="27">
          <cell r="D27" t="str">
            <v>Bolivia</v>
          </cell>
        </row>
        <row r="28">
          <cell r="D28" t="str">
            <v>Bosnia and Herzegovina</v>
          </cell>
        </row>
        <row r="29">
          <cell r="D29" t="str">
            <v>Botswana</v>
          </cell>
        </row>
        <row r="30">
          <cell r="D30" t="str">
            <v>Brazil</v>
          </cell>
        </row>
        <row r="31">
          <cell r="D31" t="str">
            <v>British Virgin Islands (UK)</v>
          </cell>
        </row>
        <row r="32">
          <cell r="D32" t="str">
            <v>Brunei</v>
          </cell>
        </row>
        <row r="33">
          <cell r="D33" t="str">
            <v>Bulgaria</v>
          </cell>
        </row>
        <row r="34">
          <cell r="D34" t="str">
            <v>Burkina Faso</v>
          </cell>
        </row>
        <row r="35">
          <cell r="D35" t="str">
            <v>Burma</v>
          </cell>
        </row>
        <row r="36">
          <cell r="D36" t="str">
            <v>Burundi</v>
          </cell>
        </row>
        <row r="37">
          <cell r="D37" t="str">
            <v>Cambodia</v>
          </cell>
        </row>
        <row r="38">
          <cell r="D38" t="str">
            <v>Cameroon</v>
          </cell>
        </row>
        <row r="39">
          <cell r="D39" t="str">
            <v>Canada</v>
          </cell>
        </row>
        <row r="40">
          <cell r="D40" t="str">
            <v>Cape Verde</v>
          </cell>
        </row>
        <row r="41">
          <cell r="D41" t="str">
            <v>Caribbean Netherlands (Netherlands)</v>
          </cell>
        </row>
        <row r="42">
          <cell r="D42" t="str">
            <v>Cayman Islands (UK)</v>
          </cell>
        </row>
        <row r="43">
          <cell r="D43" t="str">
            <v>Central African Republic</v>
          </cell>
        </row>
        <row r="44">
          <cell r="D44" t="str">
            <v>Chad</v>
          </cell>
        </row>
        <row r="45">
          <cell r="D45" t="str">
            <v>Chile</v>
          </cell>
        </row>
        <row r="46">
          <cell r="D46" t="str">
            <v>China</v>
          </cell>
        </row>
        <row r="47">
          <cell r="D47" t="str">
            <v>Christmas Island (Australia)</v>
          </cell>
        </row>
        <row r="48">
          <cell r="D48" t="str">
            <v>Cocos (Keeling) Islands (Australia)</v>
          </cell>
        </row>
        <row r="49">
          <cell r="D49" t="str">
            <v>Collectivity of Saint Martin (France)</v>
          </cell>
        </row>
        <row r="50">
          <cell r="D50" t="str">
            <v>Colombia</v>
          </cell>
        </row>
        <row r="51">
          <cell r="D51" t="str">
            <v>Comoros</v>
          </cell>
        </row>
        <row r="52">
          <cell r="D52" t="str">
            <v>Cook Islands (New Zealand)</v>
          </cell>
        </row>
        <row r="53">
          <cell r="D53" t="str">
            <v>Costa Rica</v>
          </cell>
        </row>
        <row r="54">
          <cell r="D54" t="str">
            <v>Croatia</v>
          </cell>
        </row>
        <row r="55">
          <cell r="D55" t="str">
            <v>Cuba</v>
          </cell>
        </row>
        <row r="56">
          <cell r="D56" t="str">
            <v>Curaçao (Netherlands)</v>
          </cell>
        </row>
        <row r="57">
          <cell r="D57" t="str">
            <v>Cyprus</v>
          </cell>
        </row>
        <row r="58">
          <cell r="D58" t="str">
            <v>Czech Republic</v>
          </cell>
        </row>
        <row r="59">
          <cell r="D59" t="str">
            <v>Democratic Republic of the Congo</v>
          </cell>
        </row>
        <row r="60">
          <cell r="D60" t="str">
            <v>Denmark</v>
          </cell>
        </row>
        <row r="61">
          <cell r="D61" t="str">
            <v>Djibouti</v>
          </cell>
        </row>
        <row r="62">
          <cell r="D62" t="str">
            <v>Dominica</v>
          </cell>
        </row>
        <row r="63">
          <cell r="D63" t="str">
            <v>Dominican Republic</v>
          </cell>
        </row>
        <row r="64">
          <cell r="D64" t="str">
            <v>East Timor</v>
          </cell>
        </row>
        <row r="65">
          <cell r="D65" t="str">
            <v>Ecuador</v>
          </cell>
        </row>
        <row r="66">
          <cell r="D66" t="str">
            <v>Egypt</v>
          </cell>
        </row>
        <row r="67">
          <cell r="D67" t="str">
            <v>El Salvador</v>
          </cell>
        </row>
        <row r="68">
          <cell r="D68" t="str">
            <v>Equatorial Guinea</v>
          </cell>
        </row>
        <row r="69">
          <cell r="D69" t="str">
            <v>Eritrea</v>
          </cell>
        </row>
        <row r="70">
          <cell r="D70" t="str">
            <v>Estonia</v>
          </cell>
        </row>
        <row r="71">
          <cell r="D71" t="str">
            <v>Ethiopia</v>
          </cell>
        </row>
        <row r="72">
          <cell r="D72" t="str">
            <v>Falkland Islands (UK)</v>
          </cell>
        </row>
        <row r="73">
          <cell r="D73" t="str">
            <v>Faroe Islands (Denmark)</v>
          </cell>
        </row>
        <row r="74">
          <cell r="D74" t="str">
            <v>Federated States of Micronesia</v>
          </cell>
        </row>
        <row r="75">
          <cell r="D75" t="str">
            <v>Fiji</v>
          </cell>
        </row>
        <row r="76">
          <cell r="D76" t="str">
            <v>Finland</v>
          </cell>
        </row>
        <row r="77">
          <cell r="D77" t="str">
            <v>France</v>
          </cell>
        </row>
        <row r="78">
          <cell r="D78" t="str">
            <v>French Guiana (France)</v>
          </cell>
        </row>
        <row r="79">
          <cell r="D79" t="str">
            <v>French Polynesia (France)</v>
          </cell>
        </row>
        <row r="80">
          <cell r="D80" t="str">
            <v>Gabon</v>
          </cell>
        </row>
        <row r="81">
          <cell r="D81" t="str">
            <v>Georgia[Note 10]</v>
          </cell>
        </row>
        <row r="82">
          <cell r="D82" t="str">
            <v>Germany</v>
          </cell>
        </row>
        <row r="83">
          <cell r="D83" t="str">
            <v>Ghana</v>
          </cell>
        </row>
        <row r="84">
          <cell r="D84" t="str">
            <v>Gibraltar (UK)</v>
          </cell>
        </row>
        <row r="85">
          <cell r="D85" t="str">
            <v>Greece</v>
          </cell>
        </row>
        <row r="86">
          <cell r="D86" t="str">
            <v>Greenland (Denmark)</v>
          </cell>
        </row>
        <row r="87">
          <cell r="D87" t="str">
            <v>Grenada</v>
          </cell>
        </row>
        <row r="88">
          <cell r="D88" t="str">
            <v>Guadeloupe (France)</v>
          </cell>
        </row>
        <row r="89">
          <cell r="D89" t="str">
            <v>Guam (U.S.)</v>
          </cell>
        </row>
        <row r="90">
          <cell r="D90" t="str">
            <v>Guatemala</v>
          </cell>
        </row>
        <row r="91">
          <cell r="D91" t="str">
            <v>Guernsey (UK)</v>
          </cell>
        </row>
        <row r="92">
          <cell r="D92" t="str">
            <v>Guinea</v>
          </cell>
        </row>
        <row r="93">
          <cell r="D93" t="str">
            <v>Guinea-Bissau</v>
          </cell>
        </row>
        <row r="94">
          <cell r="D94" t="str">
            <v>Guyana</v>
          </cell>
        </row>
        <row r="95">
          <cell r="D95" t="str">
            <v>Haiti</v>
          </cell>
        </row>
        <row r="96">
          <cell r="D96" t="str">
            <v>Honduras</v>
          </cell>
        </row>
        <row r="97">
          <cell r="D97" t="str">
            <v>Hong Kong (China)</v>
          </cell>
        </row>
        <row r="98">
          <cell r="D98" t="str">
            <v>Hungary</v>
          </cell>
        </row>
        <row r="99">
          <cell r="D99" t="str">
            <v>Iceland</v>
          </cell>
        </row>
        <row r="100">
          <cell r="D100" t="str">
            <v>India</v>
          </cell>
        </row>
        <row r="101">
          <cell r="D101" t="str">
            <v>Indonesia</v>
          </cell>
        </row>
        <row r="102">
          <cell r="D102" t="str">
            <v>Iran</v>
          </cell>
        </row>
        <row r="103">
          <cell r="D103" t="str">
            <v>Iraq</v>
          </cell>
        </row>
        <row r="104">
          <cell r="D104" t="str">
            <v>Ireland</v>
          </cell>
        </row>
        <row r="105">
          <cell r="D105" t="str">
            <v>Isle of Man (UK)</v>
          </cell>
        </row>
        <row r="106">
          <cell r="D106" t="str">
            <v>Israel</v>
          </cell>
        </row>
        <row r="107">
          <cell r="D107" t="str">
            <v>Italy</v>
          </cell>
        </row>
        <row r="108">
          <cell r="D108" t="str">
            <v>Ivory Coast</v>
          </cell>
        </row>
        <row r="109">
          <cell r="D109" t="str">
            <v>Jamaica</v>
          </cell>
        </row>
        <row r="110">
          <cell r="D110" t="str">
            <v>Japan</v>
          </cell>
        </row>
        <row r="111">
          <cell r="D111" t="str">
            <v>Jersey (UK)</v>
          </cell>
        </row>
        <row r="112">
          <cell r="D112" t="str">
            <v>Jordan</v>
          </cell>
        </row>
        <row r="113">
          <cell r="D113" t="str">
            <v>Kazakhstan</v>
          </cell>
        </row>
        <row r="114">
          <cell r="D114" t="str">
            <v>Kenya</v>
          </cell>
        </row>
        <row r="115">
          <cell r="D115" t="str">
            <v>Kiribati</v>
          </cell>
        </row>
        <row r="116">
          <cell r="D116" t="str">
            <v>Kosovo</v>
          </cell>
        </row>
        <row r="117">
          <cell r="D117" t="str">
            <v>Kuwait</v>
          </cell>
        </row>
        <row r="118">
          <cell r="D118" t="str">
            <v>Kyrgyzstan</v>
          </cell>
        </row>
        <row r="119">
          <cell r="D119" t="str">
            <v>Laos</v>
          </cell>
        </row>
        <row r="120">
          <cell r="D120" t="str">
            <v>Latvia</v>
          </cell>
        </row>
        <row r="121">
          <cell r="D121" t="str">
            <v>Lebanon</v>
          </cell>
        </row>
        <row r="122">
          <cell r="D122" t="str">
            <v>Lesotho</v>
          </cell>
        </row>
        <row r="123">
          <cell r="D123" t="str">
            <v>Liberia</v>
          </cell>
        </row>
        <row r="124">
          <cell r="D124" t="str">
            <v>Libya</v>
          </cell>
        </row>
        <row r="125">
          <cell r="D125" t="str">
            <v>Liechtenstein</v>
          </cell>
        </row>
        <row r="126">
          <cell r="D126" t="str">
            <v>Lithuania</v>
          </cell>
        </row>
        <row r="127">
          <cell r="D127" t="str">
            <v>Luxembourg</v>
          </cell>
        </row>
        <row r="128">
          <cell r="D128" t="str">
            <v>Macau (China)</v>
          </cell>
        </row>
        <row r="129">
          <cell r="D129" t="str">
            <v>Macedonia</v>
          </cell>
        </row>
        <row r="130">
          <cell r="D130" t="str">
            <v>Madagascar</v>
          </cell>
        </row>
        <row r="131">
          <cell r="D131" t="str">
            <v>Malawi</v>
          </cell>
        </row>
        <row r="132">
          <cell r="D132" t="str">
            <v>Malaysia</v>
          </cell>
        </row>
        <row r="133">
          <cell r="D133" t="str">
            <v>Maldives</v>
          </cell>
        </row>
        <row r="134">
          <cell r="D134" t="str">
            <v>Mali</v>
          </cell>
        </row>
        <row r="135">
          <cell r="D135" t="str">
            <v>Malta</v>
          </cell>
        </row>
        <row r="136">
          <cell r="D136" t="str">
            <v>Marshall Islands</v>
          </cell>
        </row>
        <row r="137">
          <cell r="D137" t="str">
            <v>Martinique (France)</v>
          </cell>
        </row>
        <row r="138">
          <cell r="D138" t="str">
            <v>Mauritania</v>
          </cell>
        </row>
        <row r="139">
          <cell r="D139" t="str">
            <v>Mauritius</v>
          </cell>
        </row>
        <row r="140">
          <cell r="D140" t="str">
            <v>Mayotte (France)</v>
          </cell>
        </row>
        <row r="141">
          <cell r="D141" t="str">
            <v>Mexico</v>
          </cell>
        </row>
        <row r="142">
          <cell r="D142" t="str">
            <v>Moldova</v>
          </cell>
        </row>
        <row r="143">
          <cell r="D143" t="str">
            <v>Monaco</v>
          </cell>
        </row>
        <row r="144">
          <cell r="D144" t="str">
            <v>Mongolia</v>
          </cell>
        </row>
        <row r="145">
          <cell r="D145" t="str">
            <v>Montenegro</v>
          </cell>
        </row>
        <row r="146">
          <cell r="D146" t="str">
            <v>Montserrat (UK)</v>
          </cell>
        </row>
        <row r="147">
          <cell r="D147" t="str">
            <v>Morocco</v>
          </cell>
        </row>
        <row r="148">
          <cell r="D148" t="str">
            <v>Mozambique</v>
          </cell>
        </row>
        <row r="149">
          <cell r="D149" t="str">
            <v>Namibia</v>
          </cell>
        </row>
        <row r="150">
          <cell r="D150" t="str">
            <v>Nauru</v>
          </cell>
        </row>
        <row r="151">
          <cell r="D151" t="str">
            <v>Nepal</v>
          </cell>
        </row>
        <row r="152">
          <cell r="D152" t="str">
            <v>Netherlands</v>
          </cell>
        </row>
        <row r="153">
          <cell r="D153" t="str">
            <v>New Caledonia (France)</v>
          </cell>
        </row>
        <row r="154">
          <cell r="D154" t="str">
            <v>New Zealand</v>
          </cell>
        </row>
        <row r="155">
          <cell r="D155" t="str">
            <v>Nicaragua</v>
          </cell>
        </row>
        <row r="156">
          <cell r="D156" t="str">
            <v>Niger</v>
          </cell>
        </row>
        <row r="157">
          <cell r="D157" t="str">
            <v>Nigeria</v>
          </cell>
        </row>
        <row r="158">
          <cell r="D158" t="str">
            <v>Niue (New Zealand)</v>
          </cell>
        </row>
        <row r="159">
          <cell r="D159" t="str">
            <v>Norfolk Island (Australia)</v>
          </cell>
        </row>
        <row r="160">
          <cell r="D160" t="str">
            <v>North Korea</v>
          </cell>
        </row>
        <row r="161">
          <cell r="D161" t="str">
            <v>Northern Cyprus</v>
          </cell>
        </row>
        <row r="162">
          <cell r="D162" t="str">
            <v>Northern Mariana Islands (U.S.)</v>
          </cell>
        </row>
        <row r="163">
          <cell r="D163" t="str">
            <v>Norway</v>
          </cell>
        </row>
        <row r="164">
          <cell r="D164" t="str">
            <v>Oman</v>
          </cell>
        </row>
        <row r="165">
          <cell r="D165" t="str">
            <v>Pakistan</v>
          </cell>
        </row>
        <row r="166">
          <cell r="D166" t="str">
            <v>Palau</v>
          </cell>
        </row>
        <row r="167">
          <cell r="D167" t="str">
            <v>Palestine</v>
          </cell>
        </row>
        <row r="168">
          <cell r="D168" t="str">
            <v>Panama</v>
          </cell>
        </row>
        <row r="169">
          <cell r="D169" t="str">
            <v>Papua New Guinea</v>
          </cell>
        </row>
        <row r="170">
          <cell r="D170" t="str">
            <v>Paraguay</v>
          </cell>
        </row>
        <row r="171">
          <cell r="D171" t="str">
            <v>Peru</v>
          </cell>
        </row>
        <row r="172">
          <cell r="D172" t="str">
            <v>Philippines</v>
          </cell>
        </row>
        <row r="173">
          <cell r="D173" t="str">
            <v>Pitcairn Islands (UK)</v>
          </cell>
        </row>
        <row r="174">
          <cell r="D174" t="str">
            <v>Poland</v>
          </cell>
        </row>
        <row r="175">
          <cell r="D175" t="str">
            <v>Portugal</v>
          </cell>
        </row>
        <row r="176">
          <cell r="D176" t="str">
            <v>Puerto Rico (U.S.)</v>
          </cell>
        </row>
        <row r="177">
          <cell r="D177" t="str">
            <v>Qatar</v>
          </cell>
        </row>
        <row r="178">
          <cell r="D178" t="str">
            <v>Republic of the Congo</v>
          </cell>
        </row>
        <row r="179">
          <cell r="D179" t="str">
            <v>Réunion (France)</v>
          </cell>
        </row>
        <row r="180">
          <cell r="D180" t="str">
            <v>Romania</v>
          </cell>
        </row>
        <row r="181">
          <cell r="D181" t="str">
            <v>Russia</v>
          </cell>
        </row>
        <row r="182">
          <cell r="D182" t="str">
            <v>Rwanda</v>
          </cell>
        </row>
        <row r="183">
          <cell r="D183" t="str">
            <v>Saint Barthélemy (France)</v>
          </cell>
        </row>
        <row r="184">
          <cell r="D184" t="str">
            <v>Saint Helena, Ascension and Tristan da Cunha (UK)</v>
          </cell>
        </row>
        <row r="185">
          <cell r="D185" t="str">
            <v>Saint Kitts and Nevis</v>
          </cell>
        </row>
        <row r="186">
          <cell r="D186" t="str">
            <v>Saint Lucia</v>
          </cell>
        </row>
        <row r="187">
          <cell r="D187" t="str">
            <v>Saint Pierre and Miquelon (France)</v>
          </cell>
        </row>
        <row r="188">
          <cell r="D188" t="str">
            <v>Saint Vincent and the Grenadines</v>
          </cell>
        </row>
        <row r="189">
          <cell r="D189" t="str">
            <v>Samoa</v>
          </cell>
        </row>
        <row r="190">
          <cell r="D190" t="str">
            <v>San Marino</v>
          </cell>
        </row>
        <row r="191">
          <cell r="D191" t="str">
            <v>São Tomé and Príncipe</v>
          </cell>
        </row>
        <row r="192">
          <cell r="D192" t="str">
            <v>Saudi Arabia</v>
          </cell>
        </row>
        <row r="193">
          <cell r="D193" t="str">
            <v>Senegal</v>
          </cell>
        </row>
        <row r="194">
          <cell r="D194" t="str">
            <v>Serbia</v>
          </cell>
        </row>
        <row r="195">
          <cell r="D195" t="str">
            <v>Seychelles</v>
          </cell>
        </row>
        <row r="196">
          <cell r="D196" t="str">
            <v>Sierra Leone</v>
          </cell>
        </row>
        <row r="197">
          <cell r="D197" t="str">
            <v>Singapore</v>
          </cell>
        </row>
        <row r="198">
          <cell r="D198" t="str">
            <v>Sint Maarten (Netherlands)</v>
          </cell>
        </row>
        <row r="199">
          <cell r="D199" t="str">
            <v>Slovakia</v>
          </cell>
        </row>
        <row r="200">
          <cell r="D200" t="str">
            <v>Slovenia</v>
          </cell>
        </row>
        <row r="201">
          <cell r="D201" t="str">
            <v>Solomon Islands</v>
          </cell>
        </row>
        <row r="202">
          <cell r="D202" t="str">
            <v>Somalia</v>
          </cell>
        </row>
        <row r="203">
          <cell r="D203" t="str">
            <v>South Africa</v>
          </cell>
        </row>
        <row r="204">
          <cell r="D204" t="str">
            <v>South Korea</v>
          </cell>
        </row>
        <row r="205">
          <cell r="D205" t="str">
            <v>South Ossetia</v>
          </cell>
        </row>
        <row r="206">
          <cell r="D206" t="str">
            <v>South Sudan</v>
          </cell>
        </row>
        <row r="207">
          <cell r="D207" t="str">
            <v>Spain</v>
          </cell>
        </row>
        <row r="208">
          <cell r="D208" t="str">
            <v>Sri Lanka</v>
          </cell>
        </row>
        <row r="209">
          <cell r="D209" t="str">
            <v>Sudan</v>
          </cell>
        </row>
        <row r="210">
          <cell r="D210" t="str">
            <v>Suriname</v>
          </cell>
        </row>
        <row r="211">
          <cell r="D211" t="str">
            <v>Svalbard and Jan Mayen (Norway)</v>
          </cell>
        </row>
        <row r="212">
          <cell r="D212" t="str">
            <v>Swaziland</v>
          </cell>
        </row>
        <row r="213">
          <cell r="D213" t="str">
            <v>Sweden</v>
          </cell>
        </row>
        <row r="214">
          <cell r="D214" t="str">
            <v>Switzerland</v>
          </cell>
        </row>
        <row r="215">
          <cell r="D215" t="str">
            <v>Syria</v>
          </cell>
        </row>
        <row r="216">
          <cell r="D216" t="str">
            <v>Taiwan</v>
          </cell>
        </row>
        <row r="217">
          <cell r="D217" t="str">
            <v>Tajikistan</v>
          </cell>
        </row>
        <row r="218">
          <cell r="D218" t="str">
            <v>Tanzania</v>
          </cell>
        </row>
        <row r="219">
          <cell r="D219" t="str">
            <v>Thailand</v>
          </cell>
        </row>
        <row r="220">
          <cell r="D220" t="str">
            <v>The Bahamas</v>
          </cell>
        </row>
        <row r="221">
          <cell r="D221" t="str">
            <v>The Gambia</v>
          </cell>
        </row>
        <row r="222">
          <cell r="D222" t="str">
            <v>Togo</v>
          </cell>
        </row>
        <row r="223">
          <cell r="D223" t="str">
            <v>Tokelau (NZ)</v>
          </cell>
        </row>
        <row r="224">
          <cell r="D224" t="str">
            <v>Tonga</v>
          </cell>
        </row>
        <row r="225">
          <cell r="D225" t="str">
            <v>Transnistria</v>
          </cell>
        </row>
        <row r="226">
          <cell r="D226" t="str">
            <v>Trinidad and Tobago</v>
          </cell>
        </row>
        <row r="227">
          <cell r="D227" t="str">
            <v>Tunisia</v>
          </cell>
        </row>
        <row r="228">
          <cell r="D228" t="str">
            <v>Turkey</v>
          </cell>
        </row>
        <row r="229">
          <cell r="D229" t="str">
            <v>Turkmenistan</v>
          </cell>
        </row>
        <row r="230">
          <cell r="D230" t="str">
            <v>Turks and Caicos Islands (UK)</v>
          </cell>
        </row>
        <row r="231">
          <cell r="D231" t="str">
            <v>Tuvalu</v>
          </cell>
        </row>
        <row r="232">
          <cell r="D232" t="str">
            <v>Uganda</v>
          </cell>
        </row>
        <row r="233">
          <cell r="D233" t="str">
            <v>Ukraine</v>
          </cell>
        </row>
        <row r="234">
          <cell r="D234" t="str">
            <v>United Arab Emirates</v>
          </cell>
        </row>
        <row r="235">
          <cell r="D235" t="str">
            <v>United Kingdom</v>
          </cell>
        </row>
        <row r="236">
          <cell r="D236" t="str">
            <v>United States</v>
          </cell>
        </row>
        <row r="237">
          <cell r="D237" t="str">
            <v>United States Virgin Islands (U.S.)</v>
          </cell>
        </row>
        <row r="238">
          <cell r="D238" t="str">
            <v>Uruguay</v>
          </cell>
        </row>
        <row r="239">
          <cell r="D239" t="str">
            <v>Uzbekistan</v>
          </cell>
        </row>
        <row r="240">
          <cell r="D240" t="str">
            <v>Vanuatu</v>
          </cell>
        </row>
        <row r="241">
          <cell r="D241" t="str">
            <v>Vatican City</v>
          </cell>
        </row>
        <row r="242">
          <cell r="D242" t="str">
            <v>Venezuela</v>
          </cell>
        </row>
        <row r="243">
          <cell r="D243" t="str">
            <v>Vietnam</v>
          </cell>
        </row>
        <row r="244">
          <cell r="D244" t="str">
            <v>Wallis and Futuna (France)</v>
          </cell>
        </row>
        <row r="245">
          <cell r="D245" t="str">
            <v>Western Sahara</v>
          </cell>
        </row>
        <row r="246">
          <cell r="D246" t="str">
            <v>Yemen</v>
          </cell>
        </row>
        <row r="247">
          <cell r="D247" t="str">
            <v>Zambia</v>
          </cell>
        </row>
        <row r="248">
          <cell r="D248" t="str">
            <v>Zimbabwe</v>
          </cell>
        </row>
      </sheetData>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9:L19" totalsRowShown="0" headerRowDxfId="44" dataDxfId="42" headerRowBorderDxfId="43">
  <tableColumns count="12">
    <tableColumn id="1" xr3:uid="{00000000-0010-0000-0000-000001000000}" name="Country" dataDxfId="41"/>
    <tableColumn id="2" xr3:uid="{00000000-0010-0000-0000-000002000000}" name="Payee Name1" dataDxfId="40"/>
    <tableColumn id="3" xr3:uid="{00000000-0010-0000-0000-000003000000}" name="Departments, Agency, etc… within Payee that Received Payments2" dataDxfId="39"/>
    <tableColumn id="8" xr3:uid="{00000000-0010-0000-0000-000008000000}" name="Taxes" dataDxfId="38" dataCellStyle="Comma"/>
    <tableColumn id="5" xr3:uid="{00000000-0010-0000-0000-000005000000}" name="Royalties" dataDxfId="37" dataCellStyle="Comma"/>
    <tableColumn id="7" xr3:uid="{00000000-0010-0000-0000-000007000000}" name="Fees" dataDxfId="36" dataCellStyle="Comma"/>
    <tableColumn id="4" xr3:uid="{00000000-0010-0000-0000-000004000000}" name="Production Entitlements" dataDxfId="35" dataCellStyle="Comma"/>
    <tableColumn id="6" xr3:uid="{00000000-0010-0000-0000-000006000000}" name="Bonuses" dataDxfId="34" dataCellStyle="Comma"/>
    <tableColumn id="9" xr3:uid="{00000000-0010-0000-0000-000009000000}" name="Dividends" dataDxfId="33" dataCellStyle="Comma"/>
    <tableColumn id="10" xr3:uid="{00000000-0010-0000-0000-00000A000000}" name="Infrastructure Improvement Payments" dataDxfId="32" dataCellStyle="Comma"/>
    <tableColumn id="11" xr3:uid="{00000000-0010-0000-0000-00000B000000}" name="Total Amount paid to Payee" dataDxfId="31" dataCellStyle="Comma">
      <calculatedColumnFormula>IF(SUM(Table2[[#This Row],[Taxes]:[Infrastructure Improvement Payments]])=0,"",SUM(Table2[[#This Row],[Taxes]:[Infrastructure Improvement Payments]]))</calculatedColumnFormula>
    </tableColumn>
    <tableColumn id="12" xr3:uid="{00000000-0010-0000-0000-00000C000000}" name="Notes34" dataDxfId="3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5" displayName="Table25" ref="A9:K10" totalsRowShown="0" headerRowDxfId="29" dataDxfId="27" headerRowBorderDxfId="28">
  <tableColumns count="11">
    <tableColumn id="1" xr3:uid="{00000000-0010-0000-0100-000001000000}" name="Country" dataDxfId="26"/>
    <tableColumn id="2" xr3:uid="{00000000-0010-0000-0100-000002000000}" name="Project Name1" dataDxfId="25"/>
    <tableColumn id="3" xr3:uid="{00000000-0010-0000-0100-000003000000}" name="Taxes" dataDxfId="24"/>
    <tableColumn id="8" xr3:uid="{00000000-0010-0000-0100-000008000000}" name="Royalties" dataDxfId="23" dataCellStyle="Comma">
      <calculatedColumnFormula>'Payments by Payee'!E11</calculatedColumnFormula>
    </tableColumn>
    <tableColumn id="5" xr3:uid="{00000000-0010-0000-0100-000005000000}" name="Fees" dataDxfId="22" dataCellStyle="Comma">
      <calculatedColumnFormula>SUM('Payments by Payee'!F10:F19)</calculatedColumnFormula>
    </tableColumn>
    <tableColumn id="7" xr3:uid="{00000000-0010-0000-0100-000007000000}" name="Production Entitlements" dataDxfId="21" dataCellStyle="Comma">
      <calculatedColumnFormula>SUM('Payments by Payee'!G12)</calculatedColumnFormula>
    </tableColumn>
    <tableColumn id="4" xr3:uid="{00000000-0010-0000-0100-000004000000}" name="Bonuses" dataDxfId="20" dataCellStyle="Comma"/>
    <tableColumn id="6" xr3:uid="{00000000-0010-0000-0100-000006000000}" name="Dividends" dataDxfId="19" dataCellStyle="Comma"/>
    <tableColumn id="9" xr3:uid="{00000000-0010-0000-0100-000009000000}" name="Infrastructure Improvement Payments" dataDxfId="18" dataCellStyle="Comma"/>
    <tableColumn id="10" xr3:uid="{00000000-0010-0000-0100-00000A000000}" name="Total Amount paid by Project" dataDxfId="17" dataCellStyle="Comma">
      <calculatedColumnFormula>IF(SUM(Table25[[#This Row],[Taxes]:[Infrastructure Improvement Payments]])=0,"",SUM(Table25[[#This Row],[Taxes]:[Infrastructure Improvement Payments]]))</calculatedColumnFormula>
    </tableColumn>
    <tableColumn id="11" xr3:uid="{00000000-0010-0000-0100-00000B000000}" name="Notes23" dataDxfId="16" dataCellStyle="Comma">
      <calculatedColumnFormula>IF(SUM(Table25[[#This Row],[Royalties]:[Total Amount paid by Project]])=0,"",SUM(Table25[[#This Row],[Royalties]:[Total Amount paid by Project]]))</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pageSetUpPr fitToPage="1"/>
  </sheetPr>
  <dimension ref="A1:L52"/>
  <sheetViews>
    <sheetView showGridLines="0" zoomScaleNormal="100" workbookViewId="0">
      <selection activeCell="E5" sqref="E5"/>
    </sheetView>
  </sheetViews>
  <sheetFormatPr defaultRowHeight="15" x14ac:dyDescent="0.25"/>
  <cols>
    <col min="1" max="1" width="17.5703125" style="2" customWidth="1"/>
    <col min="2" max="2" width="12.7109375" customWidth="1"/>
    <col min="3" max="3" width="48.28515625" customWidth="1"/>
    <col min="4" max="4" width="1.5703125" customWidth="1"/>
    <col min="5" max="5" width="93.42578125" style="1" customWidth="1"/>
  </cols>
  <sheetData>
    <row r="1" spans="1:12" ht="30" customHeight="1" x14ac:dyDescent="0.25">
      <c r="A1" s="33" t="s">
        <v>27</v>
      </c>
      <c r="B1" s="34"/>
      <c r="C1" s="34"/>
      <c r="D1" s="34"/>
      <c r="E1" s="35"/>
      <c r="L1" s="10">
        <v>1</v>
      </c>
    </row>
    <row r="3" spans="1:12" x14ac:dyDescent="0.25">
      <c r="A3" s="2" t="s">
        <v>32</v>
      </c>
    </row>
    <row r="4" spans="1:12" ht="45" customHeight="1" x14ac:dyDescent="0.25">
      <c r="A4" s="119" t="s">
        <v>422</v>
      </c>
      <c r="B4" s="119"/>
      <c r="C4" s="119"/>
      <c r="D4" s="119"/>
      <c r="E4" s="119"/>
    </row>
    <row r="5" spans="1:12" ht="15" customHeight="1" x14ac:dyDescent="0.25">
      <c r="A5" s="25"/>
      <c r="B5" s="25"/>
      <c r="C5" s="25"/>
      <c r="D5" s="25"/>
      <c r="E5" s="25"/>
    </row>
    <row r="6" spans="1:12" ht="15" customHeight="1" x14ac:dyDescent="0.3">
      <c r="A6" s="112" t="s">
        <v>28</v>
      </c>
      <c r="B6" s="112"/>
      <c r="C6" s="112"/>
      <c r="D6" s="112"/>
      <c r="E6" s="112"/>
    </row>
    <row r="7" spans="1:12" ht="15" customHeight="1" x14ac:dyDescent="0.3">
      <c r="A7" s="12"/>
      <c r="B7" s="12"/>
    </row>
    <row r="8" spans="1:12" ht="29.25" customHeight="1" x14ac:dyDescent="0.25">
      <c r="A8" s="120" t="s">
        <v>445</v>
      </c>
      <c r="B8" s="120"/>
      <c r="C8" s="28" t="s">
        <v>457</v>
      </c>
      <c r="E8" s="13" t="s">
        <v>423</v>
      </c>
    </row>
    <row r="9" spans="1:12" ht="75" x14ac:dyDescent="0.25">
      <c r="A9" s="123" t="s">
        <v>31</v>
      </c>
      <c r="B9" s="123"/>
      <c r="C9" s="28" t="s">
        <v>474</v>
      </c>
      <c r="E9" s="13" t="s">
        <v>456</v>
      </c>
    </row>
    <row r="10" spans="1:12" ht="45" customHeight="1" x14ac:dyDescent="0.25">
      <c r="A10" s="115" t="s">
        <v>2</v>
      </c>
      <c r="B10" s="9" t="s">
        <v>24</v>
      </c>
      <c r="C10" s="29">
        <v>44927</v>
      </c>
      <c r="E10" s="13" t="s">
        <v>433</v>
      </c>
    </row>
    <row r="11" spans="1:12" ht="45" x14ac:dyDescent="0.25">
      <c r="A11" s="116"/>
      <c r="B11" s="9" t="s">
        <v>25</v>
      </c>
      <c r="C11" s="29">
        <v>45291</v>
      </c>
      <c r="E11" s="13" t="s">
        <v>424</v>
      </c>
    </row>
    <row r="12" spans="1:12" ht="45" customHeight="1" x14ac:dyDescent="0.25">
      <c r="A12" s="114" t="s">
        <v>428</v>
      </c>
      <c r="B12" s="114"/>
      <c r="C12" s="29"/>
      <c r="E12" s="13" t="s">
        <v>443</v>
      </c>
    </row>
    <row r="13" spans="1:12" ht="15" customHeight="1" x14ac:dyDescent="0.25">
      <c r="A13" s="16"/>
      <c r="B13" s="16"/>
      <c r="C13" s="18"/>
      <c r="E13" s="17"/>
    </row>
    <row r="14" spans="1:12" ht="15" customHeight="1" x14ac:dyDescent="0.25">
      <c r="A14" s="113" t="s">
        <v>30</v>
      </c>
      <c r="B14" s="113"/>
      <c r="C14" s="113"/>
      <c r="D14" s="113"/>
      <c r="E14" s="113"/>
    </row>
    <row r="15" spans="1:12" ht="15" customHeight="1" x14ac:dyDescent="0.25">
      <c r="A15" s="5"/>
    </row>
    <row r="16" spans="1:12" ht="60" customHeight="1" x14ac:dyDescent="0.25">
      <c r="A16" s="114" t="s">
        <v>34</v>
      </c>
      <c r="B16" s="114"/>
      <c r="C16" s="30" t="s">
        <v>446</v>
      </c>
      <c r="D16" s="26"/>
      <c r="E16" s="13" t="s">
        <v>450</v>
      </c>
    </row>
    <row r="17" spans="1:9" ht="60" customHeight="1" x14ac:dyDescent="0.25">
      <c r="A17" s="125" t="str">
        <f>IF($C$16="yes","Additional Subsidiary Reporting Entities Included","")</f>
        <v/>
      </c>
      <c r="B17" s="126"/>
      <c r="C17" s="29"/>
      <c r="E17" s="13" t="s">
        <v>442</v>
      </c>
    </row>
    <row r="18" spans="1:9" ht="15" customHeight="1" x14ac:dyDescent="0.25"/>
    <row r="19" spans="1:9" ht="15" customHeight="1" x14ac:dyDescent="0.3">
      <c r="A19" s="112" t="s">
        <v>29</v>
      </c>
      <c r="B19" s="112"/>
      <c r="C19" s="112"/>
      <c r="D19" s="112"/>
      <c r="E19" s="112"/>
    </row>
    <row r="20" spans="1:9" ht="15" customHeight="1" x14ac:dyDescent="0.3">
      <c r="A20" s="12"/>
      <c r="B20" s="12"/>
    </row>
    <row r="21" spans="1:9" ht="45" x14ac:dyDescent="0.25">
      <c r="A21" s="120" t="s">
        <v>20</v>
      </c>
      <c r="B21" s="120"/>
      <c r="C21" s="14" t="s">
        <v>386</v>
      </c>
      <c r="E21" s="13" t="s">
        <v>448</v>
      </c>
    </row>
    <row r="22" spans="1:9" ht="27" customHeight="1" x14ac:dyDescent="0.25">
      <c r="A22" s="123" t="s">
        <v>26</v>
      </c>
      <c r="B22" s="123"/>
      <c r="C22" s="15">
        <v>45443</v>
      </c>
      <c r="E22" s="13" t="s">
        <v>444</v>
      </c>
    </row>
    <row r="23" spans="1:9" ht="30" customHeight="1" x14ac:dyDescent="0.25">
      <c r="A23"/>
      <c r="C23" s="7"/>
      <c r="E23" s="8"/>
    </row>
    <row r="24" spans="1:9" ht="45" customHeight="1" x14ac:dyDescent="0.25">
      <c r="A24" s="123" t="s">
        <v>36</v>
      </c>
      <c r="B24" s="123"/>
      <c r="C24" s="31"/>
      <c r="E24" s="13" t="s">
        <v>454</v>
      </c>
    </row>
    <row r="25" spans="1:9" ht="30" customHeight="1" x14ac:dyDescent="0.25">
      <c r="A25" s="123" t="str">
        <f>IF('Cover Page - do not edit'!L1=2,"Report Version","")</f>
        <v/>
      </c>
      <c r="B25" s="123"/>
      <c r="C25" s="28"/>
      <c r="E25" s="13" t="str">
        <f>IF('Cover Page - do not edit'!$L$1=2,"Select the cell and click on the arrow to enter the version number of this report (e.g., first amendment would be entered as version 2).","")</f>
        <v/>
      </c>
    </row>
    <row r="27" spans="1:9" ht="15" customHeight="1" x14ac:dyDescent="0.25">
      <c r="A27" s="113" t="s">
        <v>33</v>
      </c>
      <c r="B27" s="113"/>
      <c r="C27" s="113"/>
      <c r="D27" s="113"/>
      <c r="E27" s="113"/>
    </row>
    <row r="28" spans="1:9" ht="15" customHeight="1" x14ac:dyDescent="0.25">
      <c r="A28" s="5"/>
    </row>
    <row r="29" spans="1:9" ht="60" customHeight="1" x14ac:dyDescent="0.25">
      <c r="A29" s="114" t="s">
        <v>35</v>
      </c>
      <c r="B29" s="114"/>
      <c r="C29" s="28" t="s">
        <v>446</v>
      </c>
      <c r="E29" s="13" t="s">
        <v>449</v>
      </c>
    </row>
    <row r="30" spans="1:9" ht="30" customHeight="1" x14ac:dyDescent="0.3">
      <c r="A30" s="122" t="str">
        <f>IF($C$29="Yes","Original Jurisdiction of the Report","")</f>
        <v/>
      </c>
      <c r="B30" s="122"/>
      <c r="C30" s="31"/>
      <c r="E30" s="13" t="str">
        <f>IF($C$29="yes","Enter the jurisdiction under which the report was originally submitted.","")</f>
        <v/>
      </c>
      <c r="I30" s="3"/>
    </row>
    <row r="31" spans="1:9" ht="15" customHeight="1" x14ac:dyDescent="0.25">
      <c r="A31" s="122" t="str">
        <f>IF($C$29="Yes","Due date in other jurisdiction","")</f>
        <v/>
      </c>
      <c r="B31" s="122"/>
      <c r="C31" s="32"/>
      <c r="E31" s="13" t="str">
        <f>IF($C$29="yes","Enter the date when the report was due in the above jurisdiction in the format YYYY-MM-DD.","")</f>
        <v/>
      </c>
    </row>
    <row r="33" spans="1:5" ht="15" customHeight="1" x14ac:dyDescent="0.25">
      <c r="A33" s="113" t="s">
        <v>37</v>
      </c>
      <c r="B33" s="113"/>
      <c r="C33" s="113"/>
      <c r="D33" s="113"/>
      <c r="E33" s="113"/>
    </row>
    <row r="34" spans="1:5" ht="15" customHeight="1" x14ac:dyDescent="0.25">
      <c r="A34" s="24"/>
      <c r="B34" s="24"/>
      <c r="C34" s="24"/>
      <c r="D34" s="24"/>
      <c r="E34" s="24"/>
    </row>
    <row r="35" spans="1:5" x14ac:dyDescent="0.25">
      <c r="A35" s="2" t="s">
        <v>438</v>
      </c>
    </row>
    <row r="36" spans="1:5" ht="150" customHeight="1" x14ac:dyDescent="0.25">
      <c r="A36" s="124" t="s">
        <v>447</v>
      </c>
      <c r="B36" s="124"/>
      <c r="C36" s="124"/>
      <c r="E36" s="11" t="s">
        <v>431</v>
      </c>
    </row>
    <row r="37" spans="1:5" ht="15" customHeight="1" x14ac:dyDescent="0.25">
      <c r="A37" s="4"/>
      <c r="B37" s="1"/>
      <c r="C37" s="1"/>
    </row>
    <row r="38" spans="1:5" ht="30" x14ac:dyDescent="0.25">
      <c r="A38" s="117" t="s">
        <v>38</v>
      </c>
      <c r="B38" s="118"/>
      <c r="C38" s="19" t="s">
        <v>455</v>
      </c>
      <c r="E38" s="6" t="s">
        <v>451</v>
      </c>
    </row>
    <row r="39" spans="1:5" x14ac:dyDescent="0.25">
      <c r="A39" s="117" t="str">
        <f>IF($C$38="Through Independent Audit","Date of Audit Opinion","")</f>
        <v/>
      </c>
      <c r="B39" s="118"/>
      <c r="C39" s="27"/>
      <c r="E39" s="6" t="str">
        <f>IF($C$38="Through Independent Audit","Enter the date of the audit opinion.","")</f>
        <v/>
      </c>
    </row>
    <row r="40" spans="1:5" ht="45" customHeight="1" x14ac:dyDescent="0.25">
      <c r="A40" s="117" t="str">
        <f>IF($C$38="Through Independent Audit","Audit Report Location","")</f>
        <v/>
      </c>
      <c r="B40" s="118"/>
      <c r="C40" s="19"/>
      <c r="E40" s="6" t="str">
        <f>IF(C38="Through independent audit","The audit report may be  attached to the end of the ESTMA report, or a link to the website where the auditor's report is posted can be provided. Please indicate 'At End of Report,' or provide the audit report's website address.","")</f>
        <v/>
      </c>
    </row>
    <row r="42" spans="1:5" ht="30" customHeight="1" x14ac:dyDescent="0.25">
      <c r="A42" s="122" t="s">
        <v>23</v>
      </c>
      <c r="B42" s="122"/>
      <c r="C42" s="19" t="s">
        <v>475</v>
      </c>
      <c r="E42" s="23" t="s">
        <v>432</v>
      </c>
    </row>
    <row r="43" spans="1:5" ht="15" customHeight="1" x14ac:dyDescent="0.25">
      <c r="A43" s="117" t="s">
        <v>8</v>
      </c>
      <c r="B43" s="118"/>
      <c r="C43" s="19" t="s">
        <v>476</v>
      </c>
      <c r="E43" s="23" t="s">
        <v>39</v>
      </c>
    </row>
    <row r="44" spans="1:5" x14ac:dyDescent="0.25">
      <c r="A44" s="117" t="s">
        <v>0</v>
      </c>
      <c r="B44" s="118"/>
      <c r="C44" s="15">
        <v>45443</v>
      </c>
      <c r="E44" s="23" t="s">
        <v>439</v>
      </c>
    </row>
    <row r="46" spans="1:5" ht="15.75" x14ac:dyDescent="0.25">
      <c r="A46" s="20" t="s">
        <v>425</v>
      </c>
    </row>
    <row r="47" spans="1:5" x14ac:dyDescent="0.25">
      <c r="A47" s="21"/>
    </row>
    <row r="48" spans="1:5" ht="30" customHeight="1" x14ac:dyDescent="0.25">
      <c r="A48" s="121" t="s">
        <v>426</v>
      </c>
      <c r="B48" s="121"/>
      <c r="C48" s="121"/>
      <c r="D48" s="121"/>
      <c r="E48" s="121"/>
    </row>
    <row r="49" spans="1:5" ht="15" customHeight="1" x14ac:dyDescent="0.25">
      <c r="A49" s="22"/>
      <c r="B49" s="22"/>
      <c r="C49" s="22"/>
      <c r="D49" s="22"/>
      <c r="E49" s="22"/>
    </row>
    <row r="50" spans="1:5" ht="15.75" x14ac:dyDescent="0.25">
      <c r="A50" s="111" t="s">
        <v>427</v>
      </c>
      <c r="B50" s="111"/>
      <c r="C50" s="111"/>
      <c r="D50" s="111"/>
      <c r="E50" s="111"/>
    </row>
    <row r="52" spans="1:5" ht="116.25" customHeight="1" x14ac:dyDescent="0.25">
      <c r="A52"/>
    </row>
  </sheetData>
  <sheetProtection algorithmName="SHA-512" hashValue="LIc8PF7siEHy694UGt9qCupk40gn+SGi4IcyWMxhgAh4SGWxYEK8NVigAR/N1jm5vRYw1Futo80UybOh5Q17rw==" saltValue="bc0jReTlf0mGP1FgqPx0Wg==" spinCount="100000" sheet="1" objects="1" scenarios="1"/>
  <mergeCells count="28">
    <mergeCell ref="A4:E4"/>
    <mergeCell ref="A21:B21"/>
    <mergeCell ref="A48:E48"/>
    <mergeCell ref="A31:B31"/>
    <mergeCell ref="A24:B24"/>
    <mergeCell ref="A36:C36"/>
    <mergeCell ref="A30:B30"/>
    <mergeCell ref="A42:B42"/>
    <mergeCell ref="A16:B16"/>
    <mergeCell ref="A17:B17"/>
    <mergeCell ref="A29:B29"/>
    <mergeCell ref="A8:B8"/>
    <mergeCell ref="A22:B22"/>
    <mergeCell ref="A9:B9"/>
    <mergeCell ref="A25:B25"/>
    <mergeCell ref="A50:E50"/>
    <mergeCell ref="A6:E6"/>
    <mergeCell ref="A14:E14"/>
    <mergeCell ref="A19:E19"/>
    <mergeCell ref="A27:E27"/>
    <mergeCell ref="A33:E33"/>
    <mergeCell ref="A12:B12"/>
    <mergeCell ref="A10:A11"/>
    <mergeCell ref="A38:B38"/>
    <mergeCell ref="A39:B39"/>
    <mergeCell ref="A40:B40"/>
    <mergeCell ref="A43:B43"/>
    <mergeCell ref="A44:B44"/>
  </mergeCells>
  <conditionalFormatting sqref="A17:C17">
    <cfRule type="expression" dxfId="15" priority="13">
      <formula>$C$16="no"</formula>
    </cfRule>
  </conditionalFormatting>
  <conditionalFormatting sqref="A30:C30">
    <cfRule type="expression" dxfId="13" priority="8">
      <formula>$C$29="no"</formula>
    </cfRule>
  </conditionalFormatting>
  <conditionalFormatting sqref="A31:C31">
    <cfRule type="expression" dxfId="12" priority="7">
      <formula>$C$29="no"</formula>
    </cfRule>
  </conditionalFormatting>
  <conditionalFormatting sqref="A39:C39">
    <cfRule type="expression" dxfId="11" priority="4">
      <formula>$C$38="By Reporting Entity"</formula>
    </cfRule>
  </conditionalFormatting>
  <conditionalFormatting sqref="A40:C40">
    <cfRule type="expression" dxfId="10" priority="3">
      <formula>$C$38="By Reporting Entity"</formula>
    </cfRule>
  </conditionalFormatting>
  <conditionalFormatting sqref="B32">
    <cfRule type="expression" dxfId="9" priority="26">
      <formula>$C$29="yes"</formula>
    </cfRule>
  </conditionalFormatting>
  <conditionalFormatting sqref="E17">
    <cfRule type="expression" dxfId="8" priority="12">
      <formula>$C$16="no"</formula>
    </cfRule>
    <cfRule type="expression" dxfId="7" priority="15">
      <formula>$C$16="no"</formula>
    </cfRule>
  </conditionalFormatting>
  <conditionalFormatting sqref="E30">
    <cfRule type="expression" dxfId="5" priority="6">
      <formula>$C$29="no"</formula>
    </cfRule>
  </conditionalFormatting>
  <conditionalFormatting sqref="E31">
    <cfRule type="expression" dxfId="4" priority="5">
      <formula>$C$29="no"</formula>
    </cfRule>
  </conditionalFormatting>
  <conditionalFormatting sqref="E39">
    <cfRule type="expression" dxfId="3" priority="2">
      <formula>$C$38="By Reporting Entity"</formula>
    </cfRule>
  </conditionalFormatting>
  <conditionalFormatting sqref="E40">
    <cfRule type="expression" dxfId="2" priority="1">
      <formula>$C$38="By Reporting Entity"</formula>
    </cfRule>
  </conditionalFormatting>
  <dataValidations count="3">
    <dataValidation type="list" allowBlank="1" showInputMessage="1" showErrorMessage="1" sqref="C25" xr:uid="{00000000-0002-0000-0000-000000000000}">
      <formula1>"2, 3, 4, 5, 6, 7, 8, 9, 10"</formula1>
    </dataValidation>
    <dataValidation type="list" allowBlank="1" showInputMessage="1" showErrorMessage="1" sqref="C29 C16" xr:uid="{00000000-0002-0000-0000-000001000000}">
      <formula1>"Yes, No"</formula1>
    </dataValidation>
    <dataValidation type="list" allowBlank="1" showInputMessage="1" showErrorMessage="1" sqref="C38" xr:uid="{00000000-0002-0000-0000-000002000000}">
      <formula1>"By Reporting Entity, Through Independent Audit"</formula1>
    </dataValidation>
  </dataValidations>
  <pageMargins left="0.70866141732283472" right="0.70866141732283472" top="0.74803149606299213" bottom="0.74803149606299213" header="0.31496062992125984" footer="0.31496062992125984"/>
  <pageSetup paperSize="5" scale="37" orientation="landscape" r:id="rId1"/>
  <headerFooter>
    <oddHeader>&amp;R&amp;"Calibri"&amp;12&amp;K000000 UNCLASSIFIED - NON CLASSIFIÉ&amp;1#_x000D_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52" r:id="rId4" name="Option Button 4">
              <controlPr defaultSize="0" autoFill="0" autoLine="0" autoPict="0">
                <anchor moveWithCells="1">
                  <from>
                    <xdr:col>0</xdr:col>
                    <xdr:colOff>123825</xdr:colOff>
                    <xdr:row>22</xdr:row>
                    <xdr:rowOff>76200</xdr:rowOff>
                  </from>
                  <to>
                    <xdr:col>1</xdr:col>
                    <xdr:colOff>333375</xdr:colOff>
                    <xdr:row>22</xdr:row>
                    <xdr:rowOff>295275</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419100</xdr:colOff>
                    <xdr:row>22</xdr:row>
                    <xdr:rowOff>76200</xdr:rowOff>
                  </from>
                  <to>
                    <xdr:col>2</xdr:col>
                    <xdr:colOff>847725</xdr:colOff>
                    <xdr:row>22</xdr:row>
                    <xdr:rowOff>295275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0" id="{16008840-2200-42FC-B1C9-D21A6AEBB9CA}">
            <xm:f>'Cover Page - do not edit'!$L$1=1</xm:f>
            <x14:dxf>
              <fill>
                <patternFill>
                  <bgColor theme="0"/>
                </patternFill>
              </fill>
              <border>
                <left/>
                <right/>
                <top style="thin">
                  <color auto="1"/>
                </top>
                <bottom/>
                <vertical/>
                <horizontal/>
              </border>
            </x14:dxf>
          </x14:cfRule>
          <xm:sqref>A25:C25</xm:sqref>
        </x14:conditionalFormatting>
        <x14:conditionalFormatting xmlns:xm="http://schemas.microsoft.com/office/excel/2006/main">
          <x14:cfRule type="expression" priority="11" id="{FB586AC4-93BA-43AD-8281-28CD653B08E2}">
            <xm:f>'Cover Page - do not edit'!$L$1=1</xm:f>
            <x14:dxf>
              <border>
                <left/>
                <right/>
                <top style="thin">
                  <color auto="1"/>
                </top>
                <bottom/>
                <vertical/>
                <horizontal/>
              </border>
            </x14:dxf>
          </x14:cfRule>
          <xm:sqref>E25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'Payments by Payee'!$CW$1:$CW$134</xm:f>
          </x14:formula1>
          <xm:sqref>C21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21"/>
  <sheetViews>
    <sheetView showGridLines="0" tabSelected="1" zoomScaleNormal="100" workbookViewId="0">
      <selection activeCell="J10" sqref="J10"/>
    </sheetView>
  </sheetViews>
  <sheetFormatPr defaultColWidth="9" defaultRowHeight="15" x14ac:dyDescent="0.25"/>
  <cols>
    <col min="1" max="1" width="39.85546875" style="36" customWidth="1"/>
    <col min="2" max="2" width="10.42578125" style="43" customWidth="1"/>
    <col min="3" max="3" width="15.42578125" style="43" customWidth="1"/>
    <col min="4" max="4" width="10" style="43" customWidth="1"/>
    <col min="5" max="5" width="15.42578125" style="43" customWidth="1"/>
    <col min="6" max="6" width="13.85546875" style="43" customWidth="1"/>
    <col min="7" max="7" width="17.140625" style="43" customWidth="1"/>
    <col min="8" max="8" width="25.42578125" style="36" customWidth="1"/>
    <col min="9" max="16384" width="9" style="36"/>
  </cols>
  <sheetData>
    <row r="1" spans="1:13" ht="41.25" customHeight="1" x14ac:dyDescent="0.25">
      <c r="A1" s="140" t="s">
        <v>9</v>
      </c>
      <c r="B1" s="141"/>
      <c r="C1" s="141"/>
      <c r="D1" s="141"/>
      <c r="E1" s="141"/>
      <c r="F1" s="141"/>
      <c r="G1" s="141"/>
      <c r="H1" s="127"/>
      <c r="L1" s="37">
        <v>1</v>
      </c>
    </row>
    <row r="2" spans="1:13" ht="24" customHeight="1" x14ac:dyDescent="0.25">
      <c r="A2" s="44" t="s">
        <v>3</v>
      </c>
      <c r="B2" s="129" t="str">
        <f>IF('Data Entry'!C8="","",'Data Entry'!C8)</f>
        <v>Suede Energy Ltd.</v>
      </c>
      <c r="C2" s="129"/>
      <c r="D2" s="130"/>
      <c r="E2" s="130"/>
      <c r="F2" s="130"/>
      <c r="G2" s="130"/>
      <c r="H2" s="128"/>
    </row>
    <row r="3" spans="1:13" ht="31.5" x14ac:dyDescent="0.25">
      <c r="A3" s="44" t="s">
        <v>2</v>
      </c>
      <c r="B3" s="45" t="s">
        <v>416</v>
      </c>
      <c r="C3" s="46">
        <f>IF('Data Entry'!C10="","",'Data Entry'!C10)</f>
        <v>44927</v>
      </c>
      <c r="D3" s="45" t="s">
        <v>417</v>
      </c>
      <c r="E3" s="46">
        <f>IF('Data Entry'!C11="","",'Data Entry'!C11)</f>
        <v>45291</v>
      </c>
      <c r="F3" s="47" t="s">
        <v>22</v>
      </c>
      <c r="G3" s="46">
        <f>IF('Data Entry'!C22="","",'Data Entry'!C22)</f>
        <v>45443</v>
      </c>
      <c r="H3" s="128"/>
    </row>
    <row r="4" spans="1:13" ht="20.25" customHeight="1" x14ac:dyDescent="0.25">
      <c r="A4" s="148" t="s">
        <v>4</v>
      </c>
      <c r="B4" s="149" t="str">
        <f>IF('Data Entry'!C9="","",'Data Entry'!C9)</f>
        <v>E076555</v>
      </c>
      <c r="C4" s="149"/>
      <c r="D4" s="132"/>
      <c r="E4" s="132"/>
      <c r="F4" s="133" t="str">
        <f>IF(L1=1,"","Report Version")</f>
        <v/>
      </c>
      <c r="G4" s="133"/>
      <c r="H4" s="38"/>
    </row>
    <row r="5" spans="1:13" ht="20.25" customHeight="1" x14ac:dyDescent="0.25">
      <c r="A5" s="148"/>
      <c r="B5" s="149"/>
      <c r="C5" s="149"/>
      <c r="D5" s="132"/>
      <c r="E5" s="132"/>
      <c r="F5" s="129" t="str">
        <f>IF(L1=1,"",IF('Data Entry'!C25="","Enter Version Number of Report",'Data Entry'!C25))</f>
        <v/>
      </c>
      <c r="G5" s="129"/>
      <c r="H5" s="38"/>
    </row>
    <row r="6" spans="1:13" ht="36" customHeight="1" x14ac:dyDescent="0.25">
      <c r="A6" s="44" t="s">
        <v>418</v>
      </c>
      <c r="B6" s="129" t="str">
        <f>IF('Data Entry'!C12="","",'Data Entry'!C12)</f>
        <v/>
      </c>
      <c r="C6" s="130"/>
      <c r="D6" s="130"/>
      <c r="E6" s="130"/>
      <c r="F6" s="130"/>
      <c r="G6" s="130"/>
      <c r="H6" s="38"/>
    </row>
    <row r="7" spans="1:13" ht="8.25" customHeight="1" x14ac:dyDescent="0.25">
      <c r="A7" s="150"/>
      <c r="B7" s="151"/>
      <c r="C7" s="151"/>
      <c r="D7" s="151"/>
      <c r="E7" s="151"/>
      <c r="F7" s="151"/>
      <c r="G7" s="151"/>
      <c r="H7" s="38"/>
    </row>
    <row r="8" spans="1:13" ht="30.75" customHeight="1" x14ac:dyDescent="0.25">
      <c r="A8" s="44" t="str">
        <f>IF('Data Entry'!C16="yes","For Consolidated Reports - Subsidiary Reporting Entities Included in Report:","Not Consolidated")</f>
        <v>Not Consolidated</v>
      </c>
      <c r="B8" s="129" t="str">
        <f>IF('Data Entry'!C16="yes",IF('Data Entry'!C17="","",'Data Entry'!C17),"")</f>
        <v/>
      </c>
      <c r="C8" s="130"/>
      <c r="D8" s="130"/>
      <c r="E8" s="130"/>
      <c r="F8" s="130"/>
      <c r="G8" s="130"/>
      <c r="H8" s="38"/>
    </row>
    <row r="9" spans="1:13" ht="8.25" customHeight="1" x14ac:dyDescent="0.25">
      <c r="A9" s="150"/>
      <c r="B9" s="151"/>
      <c r="C9" s="151"/>
      <c r="D9" s="151"/>
      <c r="E9" s="151"/>
      <c r="F9" s="151"/>
      <c r="G9" s="151"/>
      <c r="H9" s="38"/>
    </row>
    <row r="10" spans="1:13" ht="48" customHeight="1" x14ac:dyDescent="0.25">
      <c r="A10" s="44" t="str">
        <f>IF('Data Entry'!C29="yes","For Substituted Reports - Jurisdiction in which the Transparency Report was Originally Filed:","Not Substituted")</f>
        <v>Not Substituted</v>
      </c>
      <c r="B10" s="129" t="str">
        <f>IF('Data Entry'!C29="yes",IF('Data Entry'!C30="","",'Data Entry'!C30),"")</f>
        <v/>
      </c>
      <c r="C10" s="129"/>
      <c r="D10" s="131" t="str">
        <f>IF('Data Entry'!C29="yes","Report Due Date in Other Jurisdiction","")</f>
        <v/>
      </c>
      <c r="E10" s="131"/>
      <c r="F10" s="131"/>
      <c r="G10" s="46" t="str">
        <f>IF('Data Entry'!C29="yes",IF('Data Entry'!C31="","",'Data Entry'!C31),"")</f>
        <v/>
      </c>
      <c r="H10" s="38"/>
    </row>
    <row r="11" spans="1:13" ht="7.5" customHeight="1" x14ac:dyDescent="0.25">
      <c r="A11" s="146"/>
      <c r="B11" s="147"/>
      <c r="C11" s="147"/>
      <c r="D11" s="147"/>
      <c r="E11" s="147"/>
      <c r="F11" s="147"/>
      <c r="G11" s="147"/>
      <c r="H11" s="38"/>
    </row>
    <row r="12" spans="1:13" s="40" customFormat="1" ht="19.5" customHeight="1" x14ac:dyDescent="0.25">
      <c r="A12" s="48" t="str">
        <f>IF('Data Entry'!C38="By Reporting Entity","Attestation by Reporting Entity","Attestation Through Independent Audit")</f>
        <v>Attestation by Reporting Entity</v>
      </c>
      <c r="B12" s="49"/>
      <c r="C12" s="49"/>
      <c r="D12" s="49"/>
      <c r="E12" s="49"/>
      <c r="F12" s="49"/>
      <c r="G12" s="49"/>
      <c r="H12" s="39"/>
    </row>
    <row r="13" spans="1:13" x14ac:dyDescent="0.25">
      <c r="A13" s="142" t="str">
        <f>IF('Data Entry'!C38="By Reporting Entity",RIGHT('Data Entry'!A36:C36,LEN('Data Entry'!A36:C36)-21),MID('Data Entry'!E36,28,452)&amp;IF('Data Entry'!C39="","YYYY-MM-DD",TEXT('Data Entry'!C39,"yyyy-mm-dd"))&amp;", on the ESTMA Report for the entity(ies) and period listed above.
The independent auditor's report can be found at "&amp;'Data Entry'!C40&amp;".")</f>
        <v xml:space="preserve">In accordance with the requirements of the ESTMA, and in particular section 9 thereof, I attest I have reviewed the information contained in the ESTMA report for the entity(ies) listed above. Based on my knowledge, and having exercised reasonable diligence, the information in the ESTMA report is true, accurate and complete in all material respects for the purposes of the Act, for the reporting year listed above. </v>
      </c>
      <c r="B13" s="143"/>
      <c r="C13" s="143"/>
      <c r="D13" s="143"/>
      <c r="E13" s="143"/>
      <c r="F13" s="143"/>
      <c r="G13" s="143"/>
      <c r="H13" s="38"/>
    </row>
    <row r="14" spans="1:13" x14ac:dyDescent="0.25">
      <c r="A14" s="142"/>
      <c r="B14" s="143"/>
      <c r="C14" s="143"/>
      <c r="D14" s="143"/>
      <c r="E14" s="143"/>
      <c r="F14" s="143"/>
      <c r="G14" s="143"/>
      <c r="H14" s="38"/>
    </row>
    <row r="15" spans="1:13" x14ac:dyDescent="0.25">
      <c r="A15" s="142"/>
      <c r="B15" s="143"/>
      <c r="C15" s="143"/>
      <c r="D15" s="143"/>
      <c r="E15" s="143"/>
      <c r="F15" s="143"/>
      <c r="G15" s="143"/>
      <c r="H15" s="38"/>
    </row>
    <row r="16" spans="1:13" ht="16.5" x14ac:dyDescent="0.25">
      <c r="A16" s="144"/>
      <c r="B16" s="145"/>
      <c r="C16" s="145"/>
      <c r="D16" s="145"/>
      <c r="E16" s="145"/>
      <c r="F16" s="145"/>
      <c r="G16" s="145"/>
      <c r="H16" s="38"/>
      <c r="M16" s="41"/>
    </row>
    <row r="17" spans="1:8" ht="23.25" customHeight="1" x14ac:dyDescent="0.25">
      <c r="A17" s="144"/>
      <c r="B17" s="145"/>
      <c r="C17" s="145"/>
      <c r="D17" s="145"/>
      <c r="E17" s="145"/>
      <c r="F17" s="145"/>
      <c r="G17" s="145"/>
      <c r="H17" s="38"/>
    </row>
    <row r="18" spans="1:8" x14ac:dyDescent="0.25">
      <c r="A18" s="50"/>
      <c r="B18" s="51"/>
      <c r="C18" s="51"/>
      <c r="D18" s="51"/>
      <c r="E18" s="51"/>
      <c r="F18" s="51"/>
      <c r="G18" s="51"/>
      <c r="H18" s="38"/>
    </row>
    <row r="19" spans="1:8" x14ac:dyDescent="0.25">
      <c r="A19" s="52"/>
      <c r="B19" s="53"/>
      <c r="C19" s="53"/>
      <c r="D19" s="53"/>
      <c r="E19" s="53"/>
      <c r="F19" s="53"/>
      <c r="G19" s="53"/>
      <c r="H19" s="38"/>
    </row>
    <row r="20" spans="1:8" ht="33" x14ac:dyDescent="0.25">
      <c r="A20" s="54" t="s">
        <v>419</v>
      </c>
      <c r="B20" s="136" t="str">
        <f>IF('Data Entry'!C42="","",'Data Entry'!C42)</f>
        <v>Angus Cooke</v>
      </c>
      <c r="C20" s="136"/>
      <c r="D20" s="136"/>
      <c r="E20" s="136"/>
      <c r="F20" s="134" t="s">
        <v>421</v>
      </c>
      <c r="G20" s="138">
        <f>IF('Data Entry'!C44="","",'Data Entry'!C44)</f>
        <v>45443</v>
      </c>
      <c r="H20" s="38"/>
    </row>
    <row r="21" spans="1:8" ht="17.25" thickBot="1" x14ac:dyDescent="0.3">
      <c r="A21" s="55" t="s">
        <v>420</v>
      </c>
      <c r="B21" s="137" t="str">
        <f>IF('Data Entry'!C43="","",'Data Entry'!C43)</f>
        <v>Director, Finance</v>
      </c>
      <c r="C21" s="137"/>
      <c r="D21" s="137"/>
      <c r="E21" s="137"/>
      <c r="F21" s="135"/>
      <c r="G21" s="139"/>
      <c r="H21" s="42"/>
    </row>
  </sheetData>
  <sheetProtection formatCells="0" formatColumns="0" formatRows="0" insertHyperlinks="0" sort="0" autoFilter="0" pivotTables="0"/>
  <mergeCells count="20">
    <mergeCell ref="F20:F21"/>
    <mergeCell ref="B20:E20"/>
    <mergeCell ref="B21:E21"/>
    <mergeCell ref="G20:G21"/>
    <mergeCell ref="A1:G1"/>
    <mergeCell ref="B8:G8"/>
    <mergeCell ref="A13:G17"/>
    <mergeCell ref="A11:G11"/>
    <mergeCell ref="A4:A5"/>
    <mergeCell ref="B4:C5"/>
    <mergeCell ref="A7:G7"/>
    <mergeCell ref="A9:G9"/>
    <mergeCell ref="H1:H3"/>
    <mergeCell ref="B2:G2"/>
    <mergeCell ref="B10:C10"/>
    <mergeCell ref="D10:F10"/>
    <mergeCell ref="D4:E5"/>
    <mergeCell ref="F4:G4"/>
    <mergeCell ref="F5:G5"/>
    <mergeCell ref="B6:G6"/>
  </mergeCells>
  <conditionalFormatting sqref="F4:G4">
    <cfRule type="expression" dxfId="0" priority="5">
      <formula>$L$1=1</formula>
    </cfRule>
  </conditionalFormatting>
  <pageMargins left="0.7" right="0.7" top="0.75" bottom="0.75" header="0.3" footer="0.3"/>
  <pageSetup paperSize="5" fitToWidth="0" orientation="landscape" r:id="rId1"/>
  <headerFooter>
    <oddHeader>&amp;R&amp;"Calibri"&amp;12&amp;K000000 UNCLASSIFIED - NON CLASSIFIÉ&amp;1#_x000D_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44" r:id="rId4" name="Group Box 20">
              <controlPr defaultSize="0" autoFill="0" autoPict="0">
                <anchor moveWithCells="1">
                  <from>
                    <xdr:col>9</xdr:col>
                    <xdr:colOff>152400</xdr:colOff>
                    <xdr:row>6</xdr:row>
                    <xdr:rowOff>95250</xdr:rowOff>
                  </from>
                  <to>
                    <xdr:col>12</xdr:col>
                    <xdr:colOff>0</xdr:colOff>
                    <xdr:row>9</xdr:row>
                    <xdr:rowOff>0</xdr:rowOff>
                  </to>
                </anchor>
              </controlPr>
            </control>
          </mc:Choice>
        </mc:AlternateContent>
        <mc:AlternateContent xmlns:mc="http://schemas.openxmlformats.org/markup-compatibility/2006">
          <mc:Choice Requires="x14">
            <control shapeId="1048" r:id="rId5" name="Option Button 24">
              <controlPr defaultSize="0" autoFill="0" autoLine="0" autoPict="0">
                <anchor moveWithCells="1">
                  <from>
                    <xdr:col>3</xdr:col>
                    <xdr:colOff>76200</xdr:colOff>
                    <xdr:row>3</xdr:row>
                    <xdr:rowOff>76200</xdr:rowOff>
                  </from>
                  <to>
                    <xdr:col>4</xdr:col>
                    <xdr:colOff>790575</xdr:colOff>
                    <xdr:row>4</xdr:row>
                    <xdr:rowOff>38100</xdr:rowOff>
                  </to>
                </anchor>
              </controlPr>
            </control>
          </mc:Choice>
        </mc:AlternateContent>
        <mc:AlternateContent xmlns:mc="http://schemas.openxmlformats.org/markup-compatibility/2006">
          <mc:Choice Requires="x14">
            <control shapeId="1049" r:id="rId6" name="Option Button 25">
              <controlPr defaultSize="0" autoFill="0" autoLine="0" autoPict="0">
                <anchor moveWithCells="1">
                  <from>
                    <xdr:col>3</xdr:col>
                    <xdr:colOff>76200</xdr:colOff>
                    <xdr:row>4</xdr:row>
                    <xdr:rowOff>0</xdr:rowOff>
                  </from>
                  <to>
                    <xdr:col>4</xdr:col>
                    <xdr:colOff>685800</xdr:colOff>
                    <xdr:row>4</xdr:row>
                    <xdr:rowOff>219075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8DF6BF5C-2B61-4DD5-B5CA-AAF9A2F7C985}">
            <xm:f>'Data Entry'!$C$29="yes"</xm:f>
            <x14:dxf>
              <fill>
                <patternFill>
                  <bgColor theme="0" tint="-4.9989318521683403E-2"/>
                </patternFill>
              </fill>
              <border>
                <left style="thin">
                  <color auto="1"/>
                </left>
                <right style="thin">
                  <color auto="1"/>
                </right>
                <vertical/>
                <horizontal/>
              </border>
            </x14:dxf>
          </x14:cfRule>
          <xm:sqref>D10:F10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pageSetUpPr fitToPage="1"/>
  </sheetPr>
  <dimension ref="A1:CW246"/>
  <sheetViews>
    <sheetView showGridLines="0" zoomScaleNormal="100" workbookViewId="0">
      <pane ySplit="9" topLeftCell="A10" activePane="bottomLeft" state="frozen"/>
      <selection activeCell="C36" sqref="C36"/>
      <selection pane="bottomLeft" activeCell="H11" sqref="H11:H15"/>
    </sheetView>
  </sheetViews>
  <sheetFormatPr defaultColWidth="9" defaultRowHeight="15" x14ac:dyDescent="0.25"/>
  <cols>
    <col min="1" max="1" width="28.140625" style="69" customWidth="1"/>
    <col min="2" max="2" width="20.7109375" style="69" customWidth="1"/>
    <col min="3" max="3" width="22.5703125" style="70" customWidth="1"/>
    <col min="4" max="4" width="19.7109375" style="71" customWidth="1"/>
    <col min="5" max="5" width="19.7109375" style="72" customWidth="1"/>
    <col min="6" max="6" width="19.7109375" style="73" customWidth="1"/>
    <col min="7" max="7" width="23.140625" style="36" customWidth="1"/>
    <col min="8" max="11" width="19.7109375" style="36" customWidth="1"/>
    <col min="12" max="12" width="25.42578125" style="36" customWidth="1"/>
    <col min="13" max="28" width="9" style="36"/>
    <col min="29" max="29" width="9.140625" style="56"/>
    <col min="30" max="100" width="9" style="36"/>
    <col min="101" max="101" width="9.140625" style="56" customWidth="1"/>
    <col min="102" max="16384" width="9" style="36"/>
  </cols>
  <sheetData>
    <row r="1" spans="1:101" ht="15" customHeight="1" x14ac:dyDescent="0.25">
      <c r="A1" s="160" t="s">
        <v>9</v>
      </c>
      <c r="B1" s="161"/>
      <c r="C1" s="161"/>
      <c r="D1" s="161"/>
      <c r="E1" s="161"/>
      <c r="F1" s="161"/>
      <c r="G1" s="161"/>
      <c r="H1" s="161"/>
      <c r="I1" s="161"/>
      <c r="J1" s="161"/>
      <c r="K1" s="161"/>
      <c r="L1" s="162"/>
      <c r="AC1" s="56" t="s">
        <v>60</v>
      </c>
      <c r="CW1" s="56" t="s">
        <v>386</v>
      </c>
    </row>
    <row r="2" spans="1:101" ht="15" customHeight="1" x14ac:dyDescent="0.25">
      <c r="A2" s="163"/>
      <c r="B2" s="164"/>
      <c r="C2" s="164"/>
      <c r="D2" s="164"/>
      <c r="E2" s="164"/>
      <c r="F2" s="164"/>
      <c r="G2" s="164"/>
      <c r="H2" s="164"/>
      <c r="I2" s="164"/>
      <c r="J2" s="164"/>
      <c r="K2" s="164"/>
      <c r="L2" s="165"/>
      <c r="AC2" s="56" t="s">
        <v>271</v>
      </c>
      <c r="CW2" s="56" t="s">
        <v>299</v>
      </c>
    </row>
    <row r="3" spans="1:101" ht="15" customHeight="1" x14ac:dyDescent="0.25">
      <c r="A3" s="166"/>
      <c r="B3" s="167"/>
      <c r="C3" s="167"/>
      <c r="D3" s="167"/>
      <c r="E3" s="167"/>
      <c r="F3" s="167"/>
      <c r="G3" s="167"/>
      <c r="H3" s="167"/>
      <c r="I3" s="167"/>
      <c r="J3" s="167"/>
      <c r="K3" s="167"/>
      <c r="L3" s="168"/>
      <c r="AC3" s="56" t="s">
        <v>272</v>
      </c>
      <c r="CW3" s="56" t="s">
        <v>363</v>
      </c>
    </row>
    <row r="4" spans="1:101" ht="16.5" customHeight="1" x14ac:dyDescent="0.25">
      <c r="A4" s="74" t="s">
        <v>2</v>
      </c>
      <c r="B4" s="75" t="s">
        <v>6</v>
      </c>
      <c r="C4" s="76">
        <f>'Cover Page - do not edit'!C3</f>
        <v>44927</v>
      </c>
      <c r="D4" s="77" t="s">
        <v>7</v>
      </c>
      <c r="E4" s="46">
        <f>'Cover Page - do not edit'!E3</f>
        <v>45291</v>
      </c>
      <c r="F4" s="78"/>
      <c r="G4" s="79"/>
      <c r="H4" s="80"/>
      <c r="I4" s="81"/>
      <c r="J4" s="78"/>
      <c r="K4" s="78"/>
      <c r="L4" s="82"/>
      <c r="AC4" s="56" t="s">
        <v>273</v>
      </c>
      <c r="CW4" s="56" t="s">
        <v>339</v>
      </c>
    </row>
    <row r="5" spans="1:101" ht="16.5" x14ac:dyDescent="0.25">
      <c r="A5" s="74" t="s">
        <v>3</v>
      </c>
      <c r="B5" s="175" t="str">
        <f>'Cover Page - do not edit'!B2:G2</f>
        <v>Suede Energy Ltd.</v>
      </c>
      <c r="C5" s="176"/>
      <c r="D5" s="177"/>
      <c r="E5" s="177"/>
      <c r="F5" s="178"/>
      <c r="G5" s="83" t="s">
        <v>20</v>
      </c>
      <c r="H5" s="179" t="str">
        <f>IF('Data Entry'!C21="","",'Data Entry'!C21)</f>
        <v>CAD</v>
      </c>
      <c r="I5" s="180"/>
      <c r="J5" s="78"/>
      <c r="K5" s="78"/>
      <c r="L5" s="82"/>
      <c r="AC5" s="56" t="s">
        <v>274</v>
      </c>
      <c r="CW5" s="56" t="s">
        <v>312</v>
      </c>
    </row>
    <row r="6" spans="1:101" ht="31.5" x14ac:dyDescent="0.25">
      <c r="A6" s="74" t="s">
        <v>4</v>
      </c>
      <c r="B6" s="169" t="str">
        <f>'Cover Page - do not edit'!B4</f>
        <v>E076555</v>
      </c>
      <c r="C6" s="170"/>
      <c r="D6" s="170"/>
      <c r="E6" s="170"/>
      <c r="F6" s="171"/>
      <c r="G6" s="84"/>
      <c r="H6" s="181"/>
      <c r="I6" s="181"/>
      <c r="J6" s="85"/>
      <c r="K6" s="85"/>
      <c r="L6" s="82"/>
      <c r="AC6" s="56" t="s">
        <v>275</v>
      </c>
      <c r="CW6" s="56" t="s">
        <v>393</v>
      </c>
    </row>
    <row r="7" spans="1:101" ht="31.5" x14ac:dyDescent="0.25">
      <c r="A7" s="86" t="s">
        <v>5</v>
      </c>
      <c r="B7" s="172" t="str">
        <f>'Cover Page - do not edit'!B8:G8</f>
        <v/>
      </c>
      <c r="C7" s="173"/>
      <c r="D7" s="173"/>
      <c r="E7" s="173"/>
      <c r="F7" s="174"/>
      <c r="G7" s="87"/>
      <c r="H7" s="182"/>
      <c r="I7" s="182"/>
      <c r="J7" s="88"/>
      <c r="K7" s="89"/>
      <c r="L7" s="90"/>
      <c r="AC7" s="56" t="s">
        <v>276</v>
      </c>
      <c r="CW7" s="56" t="s">
        <v>349</v>
      </c>
    </row>
    <row r="8" spans="1:101" ht="24" customHeight="1" x14ac:dyDescent="0.25">
      <c r="A8" s="157" t="s">
        <v>10</v>
      </c>
      <c r="B8" s="158"/>
      <c r="C8" s="158"/>
      <c r="D8" s="158"/>
      <c r="E8" s="158"/>
      <c r="F8" s="158"/>
      <c r="G8" s="158"/>
      <c r="H8" s="158"/>
      <c r="I8" s="158"/>
      <c r="J8" s="158"/>
      <c r="K8" s="158"/>
      <c r="L8" s="159"/>
      <c r="AC8" s="56" t="s">
        <v>277</v>
      </c>
      <c r="CW8" s="56" t="s">
        <v>291</v>
      </c>
    </row>
    <row r="9" spans="1:101" ht="51" x14ac:dyDescent="0.25">
      <c r="A9" s="102" t="s">
        <v>11</v>
      </c>
      <c r="B9" s="103" t="s">
        <v>40</v>
      </c>
      <c r="C9" s="103" t="s">
        <v>41</v>
      </c>
      <c r="D9" s="104" t="s">
        <v>1</v>
      </c>
      <c r="E9" s="105" t="s">
        <v>12</v>
      </c>
      <c r="F9" s="106" t="s">
        <v>13</v>
      </c>
      <c r="G9" s="104" t="s">
        <v>14</v>
      </c>
      <c r="H9" s="106" t="s">
        <v>15</v>
      </c>
      <c r="I9" s="104" t="s">
        <v>16</v>
      </c>
      <c r="J9" s="103" t="s">
        <v>17</v>
      </c>
      <c r="K9" s="107" t="s">
        <v>18</v>
      </c>
      <c r="L9" s="108" t="s">
        <v>430</v>
      </c>
      <c r="AC9" s="56" t="s">
        <v>278</v>
      </c>
      <c r="CW9" s="56" t="s">
        <v>350</v>
      </c>
    </row>
    <row r="10" spans="1:101" ht="25.5" x14ac:dyDescent="0.25">
      <c r="A10" s="57" t="s">
        <v>271</v>
      </c>
      <c r="B10" s="63" t="s">
        <v>459</v>
      </c>
      <c r="C10" s="63" t="s">
        <v>460</v>
      </c>
      <c r="D10" s="58"/>
      <c r="E10" s="59"/>
      <c r="F10" s="59">
        <v>4105</v>
      </c>
      <c r="G10" s="59"/>
      <c r="H10" s="59"/>
      <c r="I10" s="59"/>
      <c r="J10" s="59"/>
      <c r="K10" s="60">
        <f>IF(SUM(Table2[[#This Row],[Taxes]:[Infrastructure Improvement Payments]])=0,"",SUM(Table2[[#This Row],[Taxes]:[Infrastructure Improvement Payments]]))</f>
        <v>4105</v>
      </c>
      <c r="L10" s="61"/>
      <c r="AC10" s="56" t="s">
        <v>279</v>
      </c>
      <c r="CW10" s="56" t="s">
        <v>389</v>
      </c>
    </row>
    <row r="11" spans="1:101" ht="25.5" x14ac:dyDescent="0.25">
      <c r="A11" s="62" t="s">
        <v>271</v>
      </c>
      <c r="B11" s="63" t="s">
        <v>459</v>
      </c>
      <c r="C11" s="63" t="s">
        <v>458</v>
      </c>
      <c r="D11" s="64"/>
      <c r="E11" s="65">
        <v>1009.71</v>
      </c>
      <c r="F11" s="65">
        <v>401.32</v>
      </c>
      <c r="G11" s="65"/>
      <c r="H11" s="65">
        <v>102444.58</v>
      </c>
      <c r="I11" s="65"/>
      <c r="J11" s="65"/>
      <c r="K11" s="66">
        <f>IF(SUM(Table2[[#This Row],[Taxes]:[Infrastructure Improvement Payments]])=0,"",SUM(Table2[[#This Row],[Taxes]:[Infrastructure Improvement Payments]]))</f>
        <v>103855.61</v>
      </c>
      <c r="L11" s="67" t="s">
        <v>470</v>
      </c>
      <c r="AC11" s="56" t="s">
        <v>280</v>
      </c>
      <c r="CW11" s="56" t="s">
        <v>388</v>
      </c>
    </row>
    <row r="12" spans="1:101" ht="51" x14ac:dyDescent="0.25">
      <c r="A12" s="62" t="s">
        <v>271</v>
      </c>
      <c r="B12" s="63" t="s">
        <v>459</v>
      </c>
      <c r="C12" s="63" t="s">
        <v>473</v>
      </c>
      <c r="D12" s="64"/>
      <c r="E12" s="65"/>
      <c r="F12" s="65"/>
      <c r="G12" s="65">
        <v>6989.29</v>
      </c>
      <c r="H12" s="65"/>
      <c r="I12" s="65"/>
      <c r="J12" s="65"/>
      <c r="K12" s="66">
        <f>IF(SUM(Table2[[#This Row],[Taxes]:[Infrastructure Improvement Payments]])=0,"",SUM(Table2[[#This Row],[Taxes]:[Infrastructure Improvement Payments]]))</f>
        <v>6989.29</v>
      </c>
      <c r="L12" s="67" t="s">
        <v>471</v>
      </c>
      <c r="AC12" s="56" t="s">
        <v>281</v>
      </c>
      <c r="CW12" s="56" t="s">
        <v>390</v>
      </c>
    </row>
    <row r="13" spans="1:101" x14ac:dyDescent="0.25">
      <c r="A13" s="62" t="s">
        <v>271</v>
      </c>
      <c r="B13" s="63" t="s">
        <v>459</v>
      </c>
      <c r="C13" s="63" t="s">
        <v>464</v>
      </c>
      <c r="D13" s="64"/>
      <c r="E13" s="65"/>
      <c r="F13" s="65">
        <v>11954.61</v>
      </c>
      <c r="G13" s="65"/>
      <c r="H13" s="65"/>
      <c r="I13" s="65"/>
      <c r="J13" s="65"/>
      <c r="K13" s="66">
        <f>IF(SUM(Table2[[#This Row],[Taxes]:[Infrastructure Improvement Payments]])=0,"",SUM(Table2[[#This Row],[Taxes]:[Infrastructure Improvement Payments]]))</f>
        <v>11954.61</v>
      </c>
      <c r="L13" s="67"/>
    </row>
    <row r="14" spans="1:101" ht="25.5" x14ac:dyDescent="0.25">
      <c r="A14" s="62" t="s">
        <v>271</v>
      </c>
      <c r="B14" s="63" t="s">
        <v>459</v>
      </c>
      <c r="C14" s="63" t="s">
        <v>467</v>
      </c>
      <c r="D14" s="64"/>
      <c r="E14" s="65"/>
      <c r="F14" s="65">
        <v>5400</v>
      </c>
      <c r="G14" s="65"/>
      <c r="H14" s="65"/>
      <c r="I14" s="65"/>
      <c r="J14" s="65"/>
      <c r="K14" s="66">
        <f>IF(SUM(Table2[[#This Row],[Taxes]:[Infrastructure Improvement Payments]])=0,"",SUM(Table2[[#This Row],[Taxes]:[Infrastructure Improvement Payments]]))</f>
        <v>5400</v>
      </c>
      <c r="L14" s="67"/>
    </row>
    <row r="15" spans="1:101" ht="25.5" x14ac:dyDescent="0.25">
      <c r="A15" s="62" t="s">
        <v>271</v>
      </c>
      <c r="B15" s="63" t="s">
        <v>461</v>
      </c>
      <c r="C15" s="63"/>
      <c r="D15" s="64"/>
      <c r="E15" s="65"/>
      <c r="F15" s="65">
        <v>38036.14</v>
      </c>
      <c r="G15" s="65"/>
      <c r="H15" s="65">
        <v>144498.64000000001</v>
      </c>
      <c r="I15" s="65"/>
      <c r="J15" s="65"/>
      <c r="K15" s="66">
        <f>IF(SUM(Table2[[#This Row],[Taxes]:[Infrastructure Improvement Payments]])=0,"",SUM(Table2[[#This Row],[Taxes]:[Infrastructure Improvement Payments]]))</f>
        <v>182534.78000000003</v>
      </c>
      <c r="L15" s="67" t="s">
        <v>468</v>
      </c>
    </row>
    <row r="16" spans="1:101" x14ac:dyDescent="0.25">
      <c r="A16" s="62" t="s">
        <v>271</v>
      </c>
      <c r="B16" s="63" t="s">
        <v>462</v>
      </c>
      <c r="C16" s="63"/>
      <c r="D16" s="64"/>
      <c r="E16" s="65"/>
      <c r="F16" s="65">
        <v>21083.25</v>
      </c>
      <c r="G16" s="65"/>
      <c r="H16" s="65"/>
      <c r="I16" s="65"/>
      <c r="J16" s="65"/>
      <c r="K16" s="66">
        <f>IF(SUM(Table2[[#This Row],[Taxes]:[Infrastructure Improvement Payments]])=0,"",SUM(Table2[[#This Row],[Taxes]:[Infrastructure Improvement Payments]]))</f>
        <v>21083.25</v>
      </c>
      <c r="L16" s="67"/>
      <c r="AC16" s="56" t="s">
        <v>282</v>
      </c>
      <c r="CW16" s="56" t="s">
        <v>391</v>
      </c>
    </row>
    <row r="17" spans="1:101" ht="25.5" x14ac:dyDescent="0.25">
      <c r="A17" s="62" t="s">
        <v>271</v>
      </c>
      <c r="B17" s="63" t="s">
        <v>465</v>
      </c>
      <c r="C17" s="63"/>
      <c r="D17" s="64"/>
      <c r="E17" s="65"/>
      <c r="F17" s="65">
        <v>108694.89</v>
      </c>
      <c r="G17" s="65"/>
      <c r="H17" s="65"/>
      <c r="I17" s="65"/>
      <c r="J17" s="65"/>
      <c r="K17" s="66">
        <f>IF(SUM(Table2[[#This Row],[Taxes]:[Infrastructure Improvement Payments]])=0,"",SUM(Table2[[#This Row],[Taxes]:[Infrastructure Improvement Payments]]))</f>
        <v>108694.89</v>
      </c>
      <c r="L17" s="67"/>
    </row>
    <row r="18" spans="1:101" x14ac:dyDescent="0.25">
      <c r="A18" s="62" t="s">
        <v>271</v>
      </c>
      <c r="B18" s="63" t="s">
        <v>463</v>
      </c>
      <c r="C18" s="63"/>
      <c r="D18" s="64"/>
      <c r="E18" s="65"/>
      <c r="F18" s="65">
        <v>92356.75</v>
      </c>
      <c r="G18" s="65"/>
      <c r="H18" s="65"/>
      <c r="I18" s="65"/>
      <c r="J18" s="65"/>
      <c r="K18" s="66">
        <f>IF(SUM(Table2[[#This Row],[Taxes]:[Infrastructure Improvement Payments]])=0,"",SUM(Table2[[#This Row],[Taxes]:[Infrastructure Improvement Payments]]))</f>
        <v>92356.75</v>
      </c>
      <c r="L18" s="67"/>
      <c r="AC18" s="56" t="s">
        <v>68</v>
      </c>
      <c r="CW18" s="56" t="s">
        <v>394</v>
      </c>
    </row>
    <row r="19" spans="1:101" x14ac:dyDescent="0.25">
      <c r="A19" s="62" t="s">
        <v>271</v>
      </c>
      <c r="B19" s="63" t="s">
        <v>466</v>
      </c>
      <c r="C19" s="63"/>
      <c r="D19" s="64"/>
      <c r="E19" s="65"/>
      <c r="F19" s="65">
        <v>1260</v>
      </c>
      <c r="G19" s="65"/>
      <c r="H19" s="65"/>
      <c r="I19" s="65"/>
      <c r="J19" s="65"/>
      <c r="K19" s="66">
        <f>IF(SUM(Table2[[#This Row],[Taxes]:[Infrastructure Improvement Payments]])=0,"",SUM(Table2[[#This Row],[Taxes]:[Infrastructure Improvement Payments]]))</f>
        <v>1260</v>
      </c>
      <c r="L19" s="67"/>
      <c r="AC19" s="56" t="s">
        <v>43</v>
      </c>
      <c r="CW19" s="56" t="s">
        <v>396</v>
      </c>
    </row>
    <row r="20" spans="1:101" ht="70.5" customHeight="1" thickBot="1" x14ac:dyDescent="0.3">
      <c r="A20" s="68" t="s">
        <v>21</v>
      </c>
      <c r="B20" s="154"/>
      <c r="C20" s="155"/>
      <c r="D20" s="155"/>
      <c r="E20" s="155"/>
      <c r="F20" s="155"/>
      <c r="G20" s="155"/>
      <c r="H20" s="155"/>
      <c r="I20" s="155"/>
      <c r="J20" s="155"/>
      <c r="K20" s="155"/>
      <c r="L20" s="156"/>
      <c r="AC20" s="56" t="s">
        <v>45</v>
      </c>
      <c r="CW20" s="56" t="s">
        <v>399</v>
      </c>
    </row>
    <row r="21" spans="1:101" x14ac:dyDescent="0.25">
      <c r="A21" s="152" t="s">
        <v>452</v>
      </c>
      <c r="B21" s="152"/>
      <c r="C21" s="152"/>
      <c r="D21" s="152"/>
      <c r="E21" s="152"/>
      <c r="F21" s="152"/>
      <c r="G21" s="152"/>
      <c r="H21" s="152"/>
      <c r="I21" s="152"/>
      <c r="J21" s="152"/>
      <c r="K21" s="152"/>
      <c r="AC21" s="56" t="s">
        <v>46</v>
      </c>
      <c r="CW21" s="56" t="s">
        <v>395</v>
      </c>
    </row>
    <row r="22" spans="1:101" x14ac:dyDescent="0.25">
      <c r="A22" s="153" t="s">
        <v>436</v>
      </c>
      <c r="B22" s="153"/>
      <c r="C22" s="153"/>
      <c r="D22" s="153"/>
      <c r="E22" s="153"/>
      <c r="F22" s="153"/>
      <c r="G22" s="153"/>
      <c r="H22" s="153"/>
      <c r="I22" s="153"/>
      <c r="J22" s="153"/>
      <c r="K22" s="153"/>
      <c r="AC22" s="56" t="s">
        <v>47</v>
      </c>
      <c r="CW22" s="56" t="s">
        <v>398</v>
      </c>
    </row>
    <row r="23" spans="1:101" x14ac:dyDescent="0.25">
      <c r="A23" s="152" t="s">
        <v>435</v>
      </c>
      <c r="B23" s="152"/>
      <c r="C23" s="152"/>
      <c r="D23" s="152"/>
      <c r="E23" s="152"/>
      <c r="F23" s="152"/>
      <c r="G23" s="152"/>
      <c r="H23" s="152"/>
      <c r="I23" s="152"/>
      <c r="J23" s="152"/>
      <c r="K23" s="152"/>
      <c r="AC23" s="56" t="s">
        <v>70</v>
      </c>
      <c r="CW23" s="56" t="s">
        <v>400</v>
      </c>
    </row>
    <row r="24" spans="1:101" x14ac:dyDescent="0.25">
      <c r="A24" s="153" t="s">
        <v>437</v>
      </c>
      <c r="B24" s="153"/>
      <c r="C24" s="153"/>
      <c r="D24" s="153"/>
      <c r="E24" s="153"/>
      <c r="F24" s="153"/>
      <c r="G24" s="153"/>
      <c r="H24" s="153"/>
      <c r="I24" s="153"/>
      <c r="J24" s="153"/>
      <c r="K24" s="153"/>
      <c r="AC24" s="56" t="s">
        <v>48</v>
      </c>
      <c r="CW24" s="56" t="s">
        <v>403</v>
      </c>
    </row>
    <row r="25" spans="1:101" x14ac:dyDescent="0.25">
      <c r="AC25" s="56" t="s">
        <v>49</v>
      </c>
      <c r="CW25" s="56" t="s">
        <v>407</v>
      </c>
    </row>
    <row r="26" spans="1:101" ht="45.75" customHeight="1" x14ac:dyDescent="0.25">
      <c r="AC26" s="56" t="s">
        <v>50</v>
      </c>
      <c r="CW26" s="56" t="s">
        <v>402</v>
      </c>
    </row>
    <row r="27" spans="1:101" ht="90.75" customHeight="1" x14ac:dyDescent="0.25">
      <c r="AC27" s="56" t="s">
        <v>51</v>
      </c>
      <c r="CW27" s="56" t="s">
        <v>406</v>
      </c>
    </row>
    <row r="28" spans="1:101" ht="45.75" customHeight="1" x14ac:dyDescent="0.25">
      <c r="AC28" s="56" t="s">
        <v>52</v>
      </c>
      <c r="CW28" s="56" t="s">
        <v>405</v>
      </c>
    </row>
    <row r="29" spans="1:101" x14ac:dyDescent="0.25">
      <c r="AC29" s="56" t="s">
        <v>53</v>
      </c>
      <c r="CW29" s="56" t="s">
        <v>401</v>
      </c>
    </row>
    <row r="30" spans="1:101" ht="30.75" customHeight="1" x14ac:dyDescent="0.25">
      <c r="AC30" s="56" t="s">
        <v>54</v>
      </c>
      <c r="CW30" s="56" t="s">
        <v>408</v>
      </c>
    </row>
    <row r="31" spans="1:101" ht="30.75" customHeight="1" x14ac:dyDescent="0.25">
      <c r="AC31" s="56" t="s">
        <v>55</v>
      </c>
      <c r="CW31" s="56" t="s">
        <v>410</v>
      </c>
    </row>
    <row r="32" spans="1:101" ht="30.75" customHeight="1" x14ac:dyDescent="0.25">
      <c r="AC32" s="56" t="s">
        <v>56</v>
      </c>
      <c r="CW32" s="56" t="s">
        <v>409</v>
      </c>
    </row>
    <row r="33" spans="29:101" x14ac:dyDescent="0.25">
      <c r="AC33" s="56" t="s">
        <v>57</v>
      </c>
      <c r="CW33" s="56" t="s">
        <v>412</v>
      </c>
    </row>
    <row r="34" spans="29:101" ht="30.75" customHeight="1" x14ac:dyDescent="0.25">
      <c r="AC34" s="56" t="s">
        <v>61</v>
      </c>
      <c r="CW34" s="56" t="s">
        <v>284</v>
      </c>
    </row>
    <row r="35" spans="29:101" x14ac:dyDescent="0.25">
      <c r="AC35" s="56" t="s">
        <v>58</v>
      </c>
      <c r="CW35" s="56" t="s">
        <v>384</v>
      </c>
    </row>
    <row r="36" spans="29:101" ht="30.75" customHeight="1" x14ac:dyDescent="0.25">
      <c r="AC36" s="56" t="s">
        <v>59</v>
      </c>
      <c r="CW36" s="56" t="s">
        <v>392</v>
      </c>
    </row>
    <row r="37" spans="29:101" ht="30.75" customHeight="1" x14ac:dyDescent="0.25">
      <c r="AC37" s="56" t="s">
        <v>62</v>
      </c>
      <c r="CW37" s="56" t="s">
        <v>413</v>
      </c>
    </row>
    <row r="38" spans="29:101" x14ac:dyDescent="0.25">
      <c r="AC38" s="56" t="s">
        <v>63</v>
      </c>
      <c r="CW38" s="56" t="s">
        <v>414</v>
      </c>
    </row>
    <row r="39" spans="29:101" ht="30.75" customHeight="1" x14ac:dyDescent="0.25">
      <c r="AC39" s="56" t="s">
        <v>44</v>
      </c>
      <c r="CW39" s="56" t="s">
        <v>415</v>
      </c>
    </row>
    <row r="40" spans="29:101" x14ac:dyDescent="0.25">
      <c r="AC40" s="56" t="s">
        <v>64</v>
      </c>
      <c r="CW40" s="56" t="s">
        <v>387</v>
      </c>
    </row>
    <row r="41" spans="29:101" ht="30.75" customHeight="1" x14ac:dyDescent="0.25">
      <c r="AC41" s="56" t="s">
        <v>65</v>
      </c>
      <c r="CW41" s="56" t="s">
        <v>411</v>
      </c>
    </row>
    <row r="42" spans="29:101" x14ac:dyDescent="0.25">
      <c r="AC42" s="56" t="s">
        <v>66</v>
      </c>
      <c r="CW42" s="56" t="s">
        <v>285</v>
      </c>
    </row>
    <row r="43" spans="29:101" x14ac:dyDescent="0.25">
      <c r="AC43" s="56" t="s">
        <v>71</v>
      </c>
      <c r="CW43" s="56" t="s">
        <v>286</v>
      </c>
    </row>
    <row r="44" spans="29:101" x14ac:dyDescent="0.25">
      <c r="AC44" s="56" t="s">
        <v>77</v>
      </c>
      <c r="CW44" s="56" t="s">
        <v>344</v>
      </c>
    </row>
    <row r="45" spans="29:101" x14ac:dyDescent="0.25">
      <c r="AC45" s="56" t="s">
        <v>142</v>
      </c>
      <c r="CW45" s="56" t="s">
        <v>289</v>
      </c>
    </row>
    <row r="46" spans="29:101" x14ac:dyDescent="0.25">
      <c r="AC46" s="56" t="s">
        <v>73</v>
      </c>
      <c r="CW46" s="56" t="s">
        <v>287</v>
      </c>
    </row>
    <row r="47" spans="29:101" x14ac:dyDescent="0.25">
      <c r="AC47" s="56" t="s">
        <v>72</v>
      </c>
      <c r="CW47" s="56" t="s">
        <v>290</v>
      </c>
    </row>
    <row r="48" spans="29:101" ht="30.75" customHeight="1" x14ac:dyDescent="0.25">
      <c r="AC48" s="56" t="s">
        <v>76</v>
      </c>
      <c r="CW48" s="56" t="s">
        <v>308</v>
      </c>
    </row>
    <row r="49" spans="29:101" ht="45.75" customHeight="1" x14ac:dyDescent="0.25">
      <c r="AC49" s="56" t="s">
        <v>78</v>
      </c>
      <c r="CW49" s="56" t="s">
        <v>305</v>
      </c>
    </row>
    <row r="50" spans="29:101" x14ac:dyDescent="0.25">
      <c r="AC50" s="56" t="s">
        <v>75</v>
      </c>
      <c r="CW50" s="56" t="s">
        <v>294</v>
      </c>
    </row>
    <row r="51" spans="29:101" x14ac:dyDescent="0.25">
      <c r="AC51" s="56" t="s">
        <v>123</v>
      </c>
      <c r="CW51" s="56" t="s">
        <v>293</v>
      </c>
    </row>
    <row r="52" spans="29:101" x14ac:dyDescent="0.25">
      <c r="AC52" s="56" t="s">
        <v>79</v>
      </c>
      <c r="CW52" s="56" t="s">
        <v>310</v>
      </c>
    </row>
    <row r="53" spans="29:101" x14ac:dyDescent="0.25">
      <c r="AC53" s="56" t="s">
        <v>80</v>
      </c>
      <c r="CW53" s="56" t="s">
        <v>306</v>
      </c>
    </row>
    <row r="54" spans="29:101" ht="30.75" customHeight="1" x14ac:dyDescent="0.25">
      <c r="AC54" s="56" t="s">
        <v>81</v>
      </c>
      <c r="CW54" s="56" t="s">
        <v>292</v>
      </c>
    </row>
    <row r="55" spans="29:101" x14ac:dyDescent="0.25">
      <c r="AC55" s="56" t="s">
        <v>82</v>
      </c>
      <c r="CW55" s="56" t="s">
        <v>300</v>
      </c>
    </row>
    <row r="56" spans="29:101" x14ac:dyDescent="0.25">
      <c r="AC56" s="56" t="s">
        <v>85</v>
      </c>
      <c r="CW56" s="56" t="s">
        <v>301</v>
      </c>
    </row>
    <row r="57" spans="29:101" x14ac:dyDescent="0.25">
      <c r="AC57" s="56" t="s">
        <v>84</v>
      </c>
      <c r="CW57" s="56" t="s">
        <v>297</v>
      </c>
    </row>
    <row r="58" spans="29:101" x14ac:dyDescent="0.25">
      <c r="AC58" s="56" t="s">
        <v>86</v>
      </c>
      <c r="CW58" s="56" t="s">
        <v>295</v>
      </c>
    </row>
    <row r="59" spans="29:101" x14ac:dyDescent="0.25">
      <c r="AC59" s="56" t="s">
        <v>87</v>
      </c>
      <c r="CW59" s="56" t="s">
        <v>303</v>
      </c>
    </row>
    <row r="60" spans="29:101" ht="60.75" customHeight="1" x14ac:dyDescent="0.25">
      <c r="AC60" s="56" t="s">
        <v>88</v>
      </c>
      <c r="CW60" s="56" t="s">
        <v>304</v>
      </c>
    </row>
    <row r="61" spans="29:101" ht="75.75" customHeight="1" x14ac:dyDescent="0.25">
      <c r="AC61" s="56" t="s">
        <v>90</v>
      </c>
      <c r="CW61" s="56" t="s">
        <v>296</v>
      </c>
    </row>
    <row r="62" spans="29:101" ht="30.75" customHeight="1" x14ac:dyDescent="0.25">
      <c r="AC62" s="56" t="s">
        <v>232</v>
      </c>
      <c r="CW62" s="56" t="s">
        <v>309</v>
      </c>
    </row>
    <row r="63" spans="29:101" x14ac:dyDescent="0.25">
      <c r="AC63" s="56" t="s">
        <v>113</v>
      </c>
      <c r="CW63" s="56" t="s">
        <v>311</v>
      </c>
    </row>
    <row r="64" spans="29:101" x14ac:dyDescent="0.25">
      <c r="AC64" s="56" t="s">
        <v>92</v>
      </c>
      <c r="CW64" s="56" t="s">
        <v>317</v>
      </c>
    </row>
    <row r="65" spans="29:101" ht="15" customHeight="1" x14ac:dyDescent="0.25">
      <c r="AC65" s="56" t="s">
        <v>89</v>
      </c>
      <c r="CW65" s="56" t="s">
        <v>316</v>
      </c>
    </row>
    <row r="66" spans="29:101" x14ac:dyDescent="0.25">
      <c r="AC66" s="56" t="s">
        <v>94</v>
      </c>
      <c r="CW66" s="56" t="s">
        <v>318</v>
      </c>
    </row>
    <row r="67" spans="29:101" x14ac:dyDescent="0.25">
      <c r="AC67" s="56" t="s">
        <v>97</v>
      </c>
      <c r="CW67" s="56" t="s">
        <v>313</v>
      </c>
    </row>
    <row r="68" spans="29:101" x14ac:dyDescent="0.25">
      <c r="AC68" s="56" t="s">
        <v>99</v>
      </c>
      <c r="CW68" s="56" t="s">
        <v>315</v>
      </c>
    </row>
    <row r="69" spans="29:101" ht="30.75" customHeight="1" x14ac:dyDescent="0.25">
      <c r="AC69" s="56" t="s">
        <v>96</v>
      </c>
      <c r="CW69" s="56" t="s">
        <v>319</v>
      </c>
    </row>
    <row r="70" spans="29:101" ht="30.75" customHeight="1" x14ac:dyDescent="0.25">
      <c r="AC70" s="56" t="s">
        <v>95</v>
      </c>
      <c r="CW70" s="56" t="s">
        <v>321</v>
      </c>
    </row>
    <row r="71" spans="29:101" x14ac:dyDescent="0.25">
      <c r="AC71" s="56" t="s">
        <v>100</v>
      </c>
      <c r="CW71" s="56" t="s">
        <v>324</v>
      </c>
    </row>
    <row r="72" spans="29:101" x14ac:dyDescent="0.25">
      <c r="AC72" s="56" t="s">
        <v>105</v>
      </c>
      <c r="CW72" s="56" t="s">
        <v>322</v>
      </c>
    </row>
    <row r="73" spans="29:101" ht="30.75" customHeight="1" x14ac:dyDescent="0.25">
      <c r="AC73" s="56" t="s">
        <v>197</v>
      </c>
      <c r="CW73" s="56" t="s">
        <v>325</v>
      </c>
    </row>
    <row r="74" spans="29:101" x14ac:dyDescent="0.25">
      <c r="AC74" s="56" t="s">
        <v>237</v>
      </c>
      <c r="CW74" s="56" t="s">
        <v>320</v>
      </c>
    </row>
    <row r="75" spans="29:101" x14ac:dyDescent="0.25">
      <c r="AC75" s="56" t="s">
        <v>101</v>
      </c>
      <c r="CW75" s="56" t="s">
        <v>326</v>
      </c>
    </row>
    <row r="76" spans="29:101" ht="30.75" customHeight="1" x14ac:dyDescent="0.25">
      <c r="AC76" s="56" t="s">
        <v>110</v>
      </c>
      <c r="CW76" s="56" t="s">
        <v>323</v>
      </c>
    </row>
    <row r="77" spans="29:101" ht="45.75" customHeight="1" x14ac:dyDescent="0.25">
      <c r="AC77" s="56" t="s">
        <v>104</v>
      </c>
      <c r="CW77" s="56" t="s">
        <v>327</v>
      </c>
    </row>
    <row r="78" spans="29:101" x14ac:dyDescent="0.25">
      <c r="AC78" s="56" t="s">
        <v>83</v>
      </c>
      <c r="CW78" s="56" t="s">
        <v>328</v>
      </c>
    </row>
    <row r="79" spans="29:101" ht="90.75" customHeight="1" x14ac:dyDescent="0.25">
      <c r="AC79" s="56" t="s">
        <v>107</v>
      </c>
      <c r="CW79" s="56" t="s">
        <v>335</v>
      </c>
    </row>
    <row r="80" spans="29:101" ht="30.75" customHeight="1" x14ac:dyDescent="0.25">
      <c r="AC80" s="56" t="s">
        <v>108</v>
      </c>
      <c r="CW80" s="56" t="s">
        <v>329</v>
      </c>
    </row>
    <row r="81" spans="29:101" x14ac:dyDescent="0.25">
      <c r="AC81" s="56" t="s">
        <v>114</v>
      </c>
      <c r="CW81" s="56" t="s">
        <v>330</v>
      </c>
    </row>
    <row r="82" spans="29:101" ht="30.75" customHeight="1" x14ac:dyDescent="0.25">
      <c r="AC82" s="56" t="s">
        <v>109</v>
      </c>
      <c r="CW82" s="56" t="s">
        <v>334</v>
      </c>
    </row>
    <row r="83" spans="29:101" x14ac:dyDescent="0.25">
      <c r="AC83" s="56" t="s">
        <v>103</v>
      </c>
      <c r="CW83" s="56" t="s">
        <v>341</v>
      </c>
    </row>
    <row r="84" spans="29:101" ht="30.75" customHeight="1" x14ac:dyDescent="0.25">
      <c r="AC84" s="56" t="s">
        <v>112</v>
      </c>
      <c r="CW84" s="56" t="s">
        <v>336</v>
      </c>
    </row>
    <row r="85" spans="29:101" ht="75.75" customHeight="1" x14ac:dyDescent="0.25">
      <c r="AC85" s="56" t="s">
        <v>117</v>
      </c>
      <c r="CW85" s="56" t="s">
        <v>345</v>
      </c>
    </row>
    <row r="86" spans="29:101" ht="30.75" customHeight="1" x14ac:dyDescent="0.25">
      <c r="AC86" s="56" t="s">
        <v>116</v>
      </c>
      <c r="CW86" s="56" t="s">
        <v>348</v>
      </c>
    </row>
    <row r="87" spans="29:101" x14ac:dyDescent="0.25">
      <c r="AC87" s="56" t="s">
        <v>106</v>
      </c>
      <c r="CW87" s="56" t="s">
        <v>338</v>
      </c>
    </row>
    <row r="88" spans="29:101" x14ac:dyDescent="0.25">
      <c r="AC88" s="56" t="s">
        <v>111</v>
      </c>
      <c r="CW88" s="56" t="s">
        <v>331</v>
      </c>
    </row>
    <row r="89" spans="29:101" x14ac:dyDescent="0.25">
      <c r="AC89" s="56" t="s">
        <v>118</v>
      </c>
      <c r="CW89" s="56" t="s">
        <v>337</v>
      </c>
    </row>
    <row r="90" spans="29:101" ht="30.75" customHeight="1" x14ac:dyDescent="0.25">
      <c r="AC90" s="56" t="s">
        <v>119</v>
      </c>
      <c r="CW90" s="56" t="s">
        <v>342</v>
      </c>
    </row>
    <row r="91" spans="29:101" x14ac:dyDescent="0.25">
      <c r="AC91" s="56" t="s">
        <v>124</v>
      </c>
      <c r="CW91" s="56" t="s">
        <v>346</v>
      </c>
    </row>
    <row r="92" spans="29:101" x14ac:dyDescent="0.25">
      <c r="AC92" s="56" t="s">
        <v>121</v>
      </c>
      <c r="CW92" s="56" t="s">
        <v>343</v>
      </c>
    </row>
    <row r="93" spans="29:101" ht="30.75" customHeight="1" x14ac:dyDescent="0.25">
      <c r="AC93" s="56" t="s">
        <v>257</v>
      </c>
      <c r="CW93" s="56" t="s">
        <v>333</v>
      </c>
    </row>
    <row r="94" spans="29:101" x14ac:dyDescent="0.25">
      <c r="AC94" s="56" t="s">
        <v>122</v>
      </c>
      <c r="CW94" s="56" t="s">
        <v>397</v>
      </c>
    </row>
    <row r="95" spans="29:101" ht="60.75" customHeight="1" x14ac:dyDescent="0.25">
      <c r="AC95" s="56" t="s">
        <v>120</v>
      </c>
      <c r="CW95" s="56" t="s">
        <v>351</v>
      </c>
    </row>
    <row r="96" spans="29:101" x14ac:dyDescent="0.25">
      <c r="AC96" s="56" t="s">
        <v>125</v>
      </c>
      <c r="CW96" s="56" t="s">
        <v>347</v>
      </c>
    </row>
    <row r="97" spans="29:101" ht="60.75" customHeight="1" x14ac:dyDescent="0.25">
      <c r="AC97" s="56" t="s">
        <v>133</v>
      </c>
      <c r="CW97" s="56" t="s">
        <v>355</v>
      </c>
    </row>
    <row r="98" spans="29:101" x14ac:dyDescent="0.25">
      <c r="AC98" s="56" t="s">
        <v>130</v>
      </c>
      <c r="CW98" s="56" t="s">
        <v>353</v>
      </c>
    </row>
    <row r="99" spans="29:101" x14ac:dyDescent="0.25">
      <c r="AC99" s="56" t="s">
        <v>126</v>
      </c>
      <c r="CW99" s="56" t="s">
        <v>360</v>
      </c>
    </row>
    <row r="100" spans="29:101" x14ac:dyDescent="0.25">
      <c r="AC100" s="56" t="s">
        <v>132</v>
      </c>
      <c r="CW100" s="56" t="s">
        <v>358</v>
      </c>
    </row>
    <row r="101" spans="29:101" x14ac:dyDescent="0.25">
      <c r="AC101" s="56" t="s">
        <v>131</v>
      </c>
      <c r="CW101" s="56" t="s">
        <v>356</v>
      </c>
    </row>
    <row r="102" spans="29:101" x14ac:dyDescent="0.25">
      <c r="AC102" s="56" t="s">
        <v>127</v>
      </c>
      <c r="CW102" s="56" t="s">
        <v>359</v>
      </c>
    </row>
    <row r="103" spans="29:101" x14ac:dyDescent="0.25">
      <c r="AC103" s="56" t="s">
        <v>129</v>
      </c>
      <c r="CW103" s="56" t="s">
        <v>357</v>
      </c>
    </row>
    <row r="104" spans="29:101" x14ac:dyDescent="0.25">
      <c r="AC104" s="56" t="s">
        <v>128</v>
      </c>
      <c r="CW104" s="56" t="s">
        <v>352</v>
      </c>
    </row>
    <row r="105" spans="29:101" ht="30.75" customHeight="1" x14ac:dyDescent="0.25">
      <c r="AC105" s="56" t="s">
        <v>134</v>
      </c>
      <c r="CW105" s="56" t="s">
        <v>354</v>
      </c>
    </row>
    <row r="106" spans="29:101" ht="15" customHeight="1" x14ac:dyDescent="0.25">
      <c r="AC106" s="56" t="s">
        <v>136</v>
      </c>
      <c r="CW106" s="56" t="s">
        <v>362</v>
      </c>
    </row>
    <row r="107" spans="29:101" x14ac:dyDescent="0.25">
      <c r="AC107" s="56" t="s">
        <v>138</v>
      </c>
      <c r="CW107" s="56" t="s">
        <v>361</v>
      </c>
    </row>
    <row r="108" spans="29:101" x14ac:dyDescent="0.25">
      <c r="AC108" s="56" t="s">
        <v>135</v>
      </c>
      <c r="CW108" s="56" t="s">
        <v>364</v>
      </c>
    </row>
    <row r="109" spans="29:101" x14ac:dyDescent="0.25">
      <c r="AC109" s="56" t="s">
        <v>137</v>
      </c>
      <c r="CW109" s="56" t="s">
        <v>366</v>
      </c>
    </row>
    <row r="110" spans="29:101" ht="45.75" customHeight="1" x14ac:dyDescent="0.25">
      <c r="AC110" s="56" t="s">
        <v>147</v>
      </c>
      <c r="CW110" s="56" t="s">
        <v>365</v>
      </c>
    </row>
    <row r="111" spans="29:101" ht="90.75" customHeight="1" x14ac:dyDescent="0.25">
      <c r="AC111" s="56" t="s">
        <v>139</v>
      </c>
      <c r="CW111" s="56" t="s">
        <v>367</v>
      </c>
    </row>
    <row r="112" spans="29:101" ht="45.75" customHeight="1" x14ac:dyDescent="0.25">
      <c r="AC112" s="56" t="s">
        <v>141</v>
      </c>
      <c r="CW112" s="56" t="s">
        <v>369</v>
      </c>
    </row>
    <row r="113" spans="29:101" x14ac:dyDescent="0.25">
      <c r="AC113" s="56" t="s">
        <v>144</v>
      </c>
      <c r="CW113" s="56" t="s">
        <v>370</v>
      </c>
    </row>
    <row r="114" spans="29:101" ht="30.75" customHeight="1" x14ac:dyDescent="0.25">
      <c r="AC114" s="56" t="s">
        <v>145</v>
      </c>
      <c r="CW114" s="56" t="s">
        <v>368</v>
      </c>
    </row>
    <row r="115" spans="29:101" ht="30.75" customHeight="1" x14ac:dyDescent="0.25">
      <c r="AC115" s="56" t="s">
        <v>146</v>
      </c>
      <c r="CW115" s="56" t="s">
        <v>332</v>
      </c>
    </row>
    <row r="116" spans="29:101" ht="75.75" customHeight="1" x14ac:dyDescent="0.25">
      <c r="AC116" s="56" t="s">
        <v>140</v>
      </c>
      <c r="CW116" s="56" t="s">
        <v>385</v>
      </c>
    </row>
    <row r="117" spans="29:101" x14ac:dyDescent="0.25">
      <c r="AC117" s="56" t="s">
        <v>148</v>
      </c>
      <c r="CW117" s="56" t="s">
        <v>383</v>
      </c>
    </row>
    <row r="118" spans="29:101" ht="30.75" customHeight="1" x14ac:dyDescent="0.25">
      <c r="AC118" s="56" t="s">
        <v>157</v>
      </c>
      <c r="CW118" s="56" t="s">
        <v>380</v>
      </c>
    </row>
    <row r="119" spans="29:101" ht="30.75" customHeight="1" x14ac:dyDescent="0.25">
      <c r="AC119" s="56" t="s">
        <v>149</v>
      </c>
      <c r="CW119" s="56" t="s">
        <v>374</v>
      </c>
    </row>
    <row r="120" spans="29:101" x14ac:dyDescent="0.25">
      <c r="AC120" s="56" t="s">
        <v>154</v>
      </c>
      <c r="CW120" s="56" t="s">
        <v>375</v>
      </c>
    </row>
    <row r="121" spans="29:101" x14ac:dyDescent="0.25">
      <c r="AC121" s="56" t="s">
        <v>153</v>
      </c>
      <c r="CW121" s="56" t="s">
        <v>376</v>
      </c>
    </row>
    <row r="122" spans="29:101" x14ac:dyDescent="0.25">
      <c r="AC122" s="56" t="s">
        <v>158</v>
      </c>
      <c r="CW122" s="56" t="s">
        <v>377</v>
      </c>
    </row>
    <row r="123" spans="29:101" x14ac:dyDescent="0.25">
      <c r="AC123" s="56" t="s">
        <v>151</v>
      </c>
      <c r="CW123" s="56" t="s">
        <v>307</v>
      </c>
    </row>
    <row r="124" spans="29:101" ht="30.75" customHeight="1" x14ac:dyDescent="0.25">
      <c r="AC124" s="56" t="s">
        <v>155</v>
      </c>
      <c r="CW124" s="56" t="s">
        <v>404</v>
      </c>
    </row>
    <row r="125" spans="29:101" x14ac:dyDescent="0.25">
      <c r="AC125" s="56" t="s">
        <v>156</v>
      </c>
      <c r="CW125" s="56" t="s">
        <v>298</v>
      </c>
    </row>
    <row r="126" spans="29:101" x14ac:dyDescent="0.25">
      <c r="AC126" s="56" t="s">
        <v>170</v>
      </c>
      <c r="CW126" s="56" t="s">
        <v>381</v>
      </c>
    </row>
    <row r="127" spans="29:101" x14ac:dyDescent="0.25">
      <c r="AC127" s="56" t="s">
        <v>166</v>
      </c>
      <c r="CW127" s="56" t="s">
        <v>314</v>
      </c>
    </row>
    <row r="128" spans="29:101" x14ac:dyDescent="0.25">
      <c r="AC128" s="56" t="s">
        <v>164</v>
      </c>
      <c r="CW128" s="56" t="s">
        <v>382</v>
      </c>
    </row>
    <row r="129" spans="29:101" ht="60.75" customHeight="1" x14ac:dyDescent="0.25">
      <c r="AC129" s="56" t="s">
        <v>178</v>
      </c>
      <c r="CW129" s="56" t="s">
        <v>340</v>
      </c>
    </row>
    <row r="130" spans="29:101" ht="30.75" customHeight="1" x14ac:dyDescent="0.25">
      <c r="AC130" s="56" t="s">
        <v>180</v>
      </c>
      <c r="CW130" s="56" t="s">
        <v>378</v>
      </c>
    </row>
    <row r="131" spans="29:101" ht="60.75" customHeight="1" x14ac:dyDescent="0.25">
      <c r="AC131" s="56" t="s">
        <v>177</v>
      </c>
      <c r="CW131" s="56" t="s">
        <v>302</v>
      </c>
    </row>
    <row r="132" spans="29:101" ht="30.75" customHeight="1" x14ac:dyDescent="0.25">
      <c r="AC132" s="56" t="s">
        <v>167</v>
      </c>
      <c r="CW132" s="56" t="s">
        <v>379</v>
      </c>
    </row>
    <row r="133" spans="29:101" ht="30.75" customHeight="1" x14ac:dyDescent="0.25">
      <c r="AC133" s="56" t="s">
        <v>175</v>
      </c>
      <c r="CW133" s="56" t="s">
        <v>371</v>
      </c>
    </row>
    <row r="134" spans="29:101" ht="15" customHeight="1" x14ac:dyDescent="0.25">
      <c r="AC134" s="56" t="s">
        <v>165</v>
      </c>
      <c r="CW134" s="56" t="s">
        <v>288</v>
      </c>
    </row>
    <row r="135" spans="29:101" x14ac:dyDescent="0.25">
      <c r="AC135" s="56" t="s">
        <v>172</v>
      </c>
      <c r="CW135" s="56" t="s">
        <v>372</v>
      </c>
    </row>
    <row r="136" spans="29:101" x14ac:dyDescent="0.25">
      <c r="AC136" s="56" t="s">
        <v>173</v>
      </c>
      <c r="CW136" s="56" t="s">
        <v>373</v>
      </c>
    </row>
    <row r="137" spans="29:101" ht="30.75" customHeight="1" x14ac:dyDescent="0.25">
      <c r="AC137" s="56" t="s">
        <v>176</v>
      </c>
    </row>
    <row r="138" spans="29:101" ht="30.75" customHeight="1" x14ac:dyDescent="0.25">
      <c r="AC138" s="56" t="s">
        <v>267</v>
      </c>
    </row>
    <row r="139" spans="29:101" x14ac:dyDescent="0.25">
      <c r="AC139" s="56" t="s">
        <v>179</v>
      </c>
    </row>
    <row r="140" spans="29:101" ht="45.75" customHeight="1" x14ac:dyDescent="0.25">
      <c r="AC140" s="56" t="s">
        <v>98</v>
      </c>
    </row>
    <row r="141" spans="29:101" ht="30.75" customHeight="1" x14ac:dyDescent="0.25">
      <c r="AC141" s="56" t="s">
        <v>161</v>
      </c>
    </row>
    <row r="142" spans="29:101" ht="30.75" customHeight="1" x14ac:dyDescent="0.25">
      <c r="AC142" s="56" t="s">
        <v>160</v>
      </c>
    </row>
    <row r="143" spans="29:101" ht="30.75" customHeight="1" x14ac:dyDescent="0.25">
      <c r="AC143" s="56" t="s">
        <v>169</v>
      </c>
    </row>
    <row r="144" spans="29:101" x14ac:dyDescent="0.25">
      <c r="AC144" s="56" t="s">
        <v>162</v>
      </c>
    </row>
    <row r="145" spans="29:29" ht="30.75" customHeight="1" x14ac:dyDescent="0.25">
      <c r="AC145" s="56" t="s">
        <v>174</v>
      </c>
    </row>
    <row r="146" spans="29:29" x14ac:dyDescent="0.25">
      <c r="AC146" s="56" t="s">
        <v>159</v>
      </c>
    </row>
    <row r="147" spans="29:29" x14ac:dyDescent="0.25">
      <c r="AC147" s="56" t="s">
        <v>181</v>
      </c>
    </row>
    <row r="148" spans="29:29" x14ac:dyDescent="0.25">
      <c r="AC148" s="56" t="s">
        <v>168</v>
      </c>
    </row>
    <row r="149" spans="29:29" x14ac:dyDescent="0.25">
      <c r="AC149" s="56" t="s">
        <v>182</v>
      </c>
    </row>
    <row r="150" spans="29:29" ht="30.75" customHeight="1" x14ac:dyDescent="0.25">
      <c r="AC150" s="56" t="s">
        <v>191</v>
      </c>
    </row>
    <row r="151" spans="29:29" x14ac:dyDescent="0.25">
      <c r="AC151" s="56" t="s">
        <v>190</v>
      </c>
    </row>
    <row r="152" spans="29:29" ht="45.75" customHeight="1" x14ac:dyDescent="0.25">
      <c r="AC152" s="56" t="s">
        <v>188</v>
      </c>
    </row>
    <row r="153" spans="29:29" x14ac:dyDescent="0.25">
      <c r="AC153" s="56" t="s">
        <v>183</v>
      </c>
    </row>
    <row r="154" spans="29:29" ht="30.75" customHeight="1" x14ac:dyDescent="0.25">
      <c r="AC154" s="56" t="s">
        <v>193</v>
      </c>
    </row>
    <row r="155" spans="29:29" x14ac:dyDescent="0.25">
      <c r="AC155" s="56" t="s">
        <v>187</v>
      </c>
    </row>
    <row r="156" spans="29:29" ht="30.75" customHeight="1" x14ac:dyDescent="0.25">
      <c r="AC156" s="56" t="s">
        <v>184</v>
      </c>
    </row>
    <row r="157" spans="29:29" ht="30.75" customHeight="1" x14ac:dyDescent="0.25">
      <c r="AC157" s="56" t="s">
        <v>186</v>
      </c>
    </row>
    <row r="158" spans="29:29" x14ac:dyDescent="0.25">
      <c r="AC158" s="56" t="s">
        <v>192</v>
      </c>
    </row>
    <row r="159" spans="29:29" x14ac:dyDescent="0.25">
      <c r="AC159" s="56" t="s">
        <v>185</v>
      </c>
    </row>
    <row r="160" spans="29:29" x14ac:dyDescent="0.25">
      <c r="AC160" s="56" t="s">
        <v>171</v>
      </c>
    </row>
    <row r="161" spans="29:29" x14ac:dyDescent="0.25">
      <c r="AC161" s="56" t="s">
        <v>189</v>
      </c>
    </row>
    <row r="162" spans="29:29" ht="30.75" customHeight="1" x14ac:dyDescent="0.25">
      <c r="AC162" s="56" t="s">
        <v>194</v>
      </c>
    </row>
    <row r="163" spans="29:29" x14ac:dyDescent="0.25">
      <c r="AC163" s="56" t="s">
        <v>200</v>
      </c>
    </row>
    <row r="164" spans="29:29" x14ac:dyDescent="0.25">
      <c r="AC164" s="56" t="s">
        <v>207</v>
      </c>
    </row>
    <row r="165" spans="29:29" x14ac:dyDescent="0.25">
      <c r="AC165" s="56" t="s">
        <v>205</v>
      </c>
    </row>
    <row r="166" spans="29:29" ht="45.75" customHeight="1" x14ac:dyDescent="0.25">
      <c r="AC166" s="56" t="s">
        <v>195</v>
      </c>
    </row>
    <row r="167" spans="29:29" ht="45.75" customHeight="1" x14ac:dyDescent="0.25">
      <c r="AC167" s="56" t="s">
        <v>198</v>
      </c>
    </row>
    <row r="168" spans="29:29" ht="30.75" customHeight="1" x14ac:dyDescent="0.25">
      <c r="AC168" s="56" t="s">
        <v>208</v>
      </c>
    </row>
    <row r="169" spans="29:29" x14ac:dyDescent="0.25">
      <c r="AC169" s="56" t="s">
        <v>196</v>
      </c>
    </row>
    <row r="170" spans="29:29" x14ac:dyDescent="0.25">
      <c r="AC170" s="56" t="s">
        <v>199</v>
      </c>
    </row>
    <row r="171" spans="29:29" ht="75.75" customHeight="1" x14ac:dyDescent="0.25">
      <c r="AC171" s="56" t="s">
        <v>203</v>
      </c>
    </row>
    <row r="172" spans="29:29" x14ac:dyDescent="0.25">
      <c r="AC172" s="56" t="s">
        <v>201</v>
      </c>
    </row>
    <row r="173" spans="29:29" ht="30.75" customHeight="1" x14ac:dyDescent="0.25">
      <c r="AC173" s="56" t="s">
        <v>206</v>
      </c>
    </row>
    <row r="174" spans="29:29" ht="15" customHeight="1" x14ac:dyDescent="0.25">
      <c r="AC174" s="56" t="s">
        <v>204</v>
      </c>
    </row>
    <row r="175" spans="29:29" x14ac:dyDescent="0.25">
      <c r="AC175" s="56" t="s">
        <v>209</v>
      </c>
    </row>
    <row r="176" spans="29:29" x14ac:dyDescent="0.25">
      <c r="AC176" s="56" t="s">
        <v>210</v>
      </c>
    </row>
    <row r="177" spans="29:29" x14ac:dyDescent="0.25">
      <c r="AC177" s="56" t="s">
        <v>211</v>
      </c>
    </row>
    <row r="178" spans="29:29" x14ac:dyDescent="0.25">
      <c r="AC178" s="56" t="s">
        <v>213</v>
      </c>
    </row>
    <row r="179" spans="29:29" x14ac:dyDescent="0.25">
      <c r="AC179" s="56" t="s">
        <v>214</v>
      </c>
    </row>
    <row r="180" spans="29:29" x14ac:dyDescent="0.25">
      <c r="AC180" s="56" t="s">
        <v>69</v>
      </c>
    </row>
    <row r="181" spans="29:29" x14ac:dyDescent="0.25">
      <c r="AC181" s="56" t="s">
        <v>221</v>
      </c>
    </row>
    <row r="182" spans="29:29" x14ac:dyDescent="0.25">
      <c r="AC182" s="56" t="s">
        <v>143</v>
      </c>
    </row>
    <row r="183" spans="29:29" ht="45.75" customHeight="1" x14ac:dyDescent="0.25">
      <c r="AC183" s="56" t="s">
        <v>150</v>
      </c>
    </row>
    <row r="184" spans="29:29" x14ac:dyDescent="0.25">
      <c r="AC184" s="56" t="s">
        <v>163</v>
      </c>
    </row>
    <row r="185" spans="29:29" ht="30.75" customHeight="1" x14ac:dyDescent="0.25">
      <c r="AC185" s="56" t="s">
        <v>202</v>
      </c>
    </row>
    <row r="186" spans="29:29" ht="30.75" customHeight="1" x14ac:dyDescent="0.25">
      <c r="AC186" s="56" t="s">
        <v>258</v>
      </c>
    </row>
    <row r="187" spans="29:29" ht="30.75" customHeight="1" x14ac:dyDescent="0.25">
      <c r="AC187" s="56" t="s">
        <v>265</v>
      </c>
    </row>
    <row r="188" spans="29:29" x14ac:dyDescent="0.25">
      <c r="AC188" s="56" t="s">
        <v>226</v>
      </c>
    </row>
    <row r="189" spans="29:29" x14ac:dyDescent="0.25">
      <c r="AC189" s="56" t="s">
        <v>231</v>
      </c>
    </row>
    <row r="190" spans="29:29" ht="30.75" customHeight="1" x14ac:dyDescent="0.25">
      <c r="AC190" s="56" t="s">
        <v>215</v>
      </c>
    </row>
    <row r="191" spans="29:29" ht="90.75" customHeight="1" x14ac:dyDescent="0.25">
      <c r="AC191" s="56" t="s">
        <v>227</v>
      </c>
    </row>
    <row r="192" spans="29:29" x14ac:dyDescent="0.25">
      <c r="AC192" s="56" t="s">
        <v>212</v>
      </c>
    </row>
    <row r="193" spans="29:29" ht="45.75" customHeight="1" x14ac:dyDescent="0.25">
      <c r="AC193" s="56" t="s">
        <v>217</v>
      </c>
    </row>
    <row r="194" spans="29:29" x14ac:dyDescent="0.25">
      <c r="AC194" s="56" t="s">
        <v>225</v>
      </c>
    </row>
    <row r="195" spans="29:29" ht="30.75" customHeight="1" x14ac:dyDescent="0.25">
      <c r="AC195" s="56" t="s">
        <v>220</v>
      </c>
    </row>
    <row r="196" spans="29:29" ht="30.75" customHeight="1" x14ac:dyDescent="0.25">
      <c r="AC196" s="56" t="s">
        <v>233</v>
      </c>
    </row>
    <row r="197" spans="29:29" x14ac:dyDescent="0.25">
      <c r="AC197" s="56" t="s">
        <v>224</v>
      </c>
    </row>
    <row r="198" spans="29:29" x14ac:dyDescent="0.25">
      <c r="AC198" s="56" t="s">
        <v>222</v>
      </c>
    </row>
    <row r="199" spans="29:29" ht="30.75" customHeight="1" x14ac:dyDescent="0.25">
      <c r="AC199" s="56" t="s">
        <v>216</v>
      </c>
    </row>
    <row r="200" spans="29:29" ht="30.75" customHeight="1" x14ac:dyDescent="0.25">
      <c r="AC200" s="56" t="s">
        <v>228</v>
      </c>
    </row>
    <row r="201" spans="29:29" ht="60.75" customHeight="1" x14ac:dyDescent="0.25">
      <c r="AC201" s="56" t="s">
        <v>268</v>
      </c>
    </row>
    <row r="202" spans="29:29" ht="30.75" customHeight="1" x14ac:dyDescent="0.25">
      <c r="AC202" s="56" t="s">
        <v>115</v>
      </c>
    </row>
    <row r="203" spans="29:29" ht="60.75" customHeight="1" x14ac:dyDescent="0.25">
      <c r="AC203" s="56" t="s">
        <v>230</v>
      </c>
    </row>
    <row r="204" spans="29:29" ht="45.75" customHeight="1" x14ac:dyDescent="0.25">
      <c r="AC204" s="56" t="s">
        <v>93</v>
      </c>
    </row>
    <row r="205" spans="29:29" ht="30.75" customHeight="1" x14ac:dyDescent="0.25">
      <c r="AC205" s="56" t="s">
        <v>152</v>
      </c>
    </row>
    <row r="206" spans="29:29" ht="60.75" customHeight="1" x14ac:dyDescent="0.25">
      <c r="AC206" s="56" t="s">
        <v>218</v>
      </c>
    </row>
    <row r="207" spans="29:29" x14ac:dyDescent="0.25">
      <c r="AC207" s="56" t="s">
        <v>229</v>
      </c>
    </row>
    <row r="208" spans="29:29" ht="15" customHeight="1" x14ac:dyDescent="0.25">
      <c r="AC208" s="56" t="s">
        <v>223</v>
      </c>
    </row>
    <row r="209" spans="29:29" x14ac:dyDescent="0.25">
      <c r="AC209" s="56" t="s">
        <v>235</v>
      </c>
    </row>
    <row r="210" spans="29:29" x14ac:dyDescent="0.25">
      <c r="AC210" s="56" t="s">
        <v>219</v>
      </c>
    </row>
    <row r="211" spans="29:29" x14ac:dyDescent="0.25">
      <c r="AC211" s="56" t="s">
        <v>74</v>
      </c>
    </row>
    <row r="212" spans="29:29" ht="30.75" customHeight="1" x14ac:dyDescent="0.25">
      <c r="AC212" s="56" t="s">
        <v>234</v>
      </c>
    </row>
    <row r="213" spans="29:29" x14ac:dyDescent="0.25">
      <c r="AC213" s="56" t="s">
        <v>249</v>
      </c>
    </row>
    <row r="214" spans="29:29" ht="30.75" customHeight="1" x14ac:dyDescent="0.25">
      <c r="AC214" s="56" t="s">
        <v>240</v>
      </c>
    </row>
    <row r="215" spans="29:29" ht="30.75" customHeight="1" x14ac:dyDescent="0.25">
      <c r="AC215" s="56" t="s">
        <v>250</v>
      </c>
    </row>
    <row r="216" spans="29:29" x14ac:dyDescent="0.25">
      <c r="AC216" s="56" t="s">
        <v>239</v>
      </c>
    </row>
    <row r="217" spans="29:29" x14ac:dyDescent="0.25">
      <c r="AC217" s="56" t="s">
        <v>242</v>
      </c>
    </row>
    <row r="218" spans="29:29" x14ac:dyDescent="0.25">
      <c r="AC218" s="56" t="s">
        <v>238</v>
      </c>
    </row>
    <row r="219" spans="29:29" ht="45.75" customHeight="1" x14ac:dyDescent="0.25">
      <c r="AC219" s="56" t="s">
        <v>241</v>
      </c>
    </row>
    <row r="220" spans="29:29" x14ac:dyDescent="0.25">
      <c r="AC220" s="56" t="s">
        <v>245</v>
      </c>
    </row>
    <row r="221" spans="29:29" ht="15" customHeight="1" x14ac:dyDescent="0.25">
      <c r="AC221" s="56" t="s">
        <v>247</v>
      </c>
    </row>
    <row r="222" spans="29:29" x14ac:dyDescent="0.25">
      <c r="AC222" s="56" t="s">
        <v>244</v>
      </c>
    </row>
    <row r="223" spans="29:29" ht="60.75" customHeight="1" x14ac:dyDescent="0.25">
      <c r="AC223" s="56" t="s">
        <v>246</v>
      </c>
    </row>
    <row r="224" spans="29:29" x14ac:dyDescent="0.25">
      <c r="AC224" s="56" t="s">
        <v>243</v>
      </c>
    </row>
    <row r="225" spans="29:29" x14ac:dyDescent="0.25">
      <c r="AC225" s="56" t="s">
        <v>236</v>
      </c>
    </row>
    <row r="226" spans="29:29" x14ac:dyDescent="0.25">
      <c r="AC226" s="56" t="s">
        <v>248</v>
      </c>
    </row>
    <row r="227" spans="29:29" ht="75.75" customHeight="1" x14ac:dyDescent="0.25">
      <c r="AC227" s="56" t="s">
        <v>252</v>
      </c>
    </row>
    <row r="228" spans="29:29" ht="45.75" customHeight="1" x14ac:dyDescent="0.25">
      <c r="AC228" s="56" t="s">
        <v>251</v>
      </c>
    </row>
    <row r="229" spans="29:29" x14ac:dyDescent="0.25">
      <c r="AC229" s="56" t="s">
        <v>67</v>
      </c>
    </row>
    <row r="230" spans="29:29" ht="30.75" customHeight="1" x14ac:dyDescent="0.25">
      <c r="AC230" s="56" t="s">
        <v>102</v>
      </c>
    </row>
    <row r="231" spans="29:29" x14ac:dyDescent="0.25">
      <c r="AC231" s="56" t="s">
        <v>253</v>
      </c>
    </row>
    <row r="232" spans="29:29" x14ac:dyDescent="0.25">
      <c r="AC232" s="56" t="s">
        <v>254</v>
      </c>
    </row>
    <row r="233" spans="29:29" ht="75.75" customHeight="1" x14ac:dyDescent="0.25">
      <c r="AC233" s="56" t="s">
        <v>255</v>
      </c>
    </row>
    <row r="234" spans="29:29" ht="90.75" customHeight="1" x14ac:dyDescent="0.25">
      <c r="AC234" s="56" t="s">
        <v>256</v>
      </c>
    </row>
    <row r="235" spans="29:29" ht="45.75" customHeight="1" x14ac:dyDescent="0.25">
      <c r="AC235" s="56" t="s">
        <v>263</v>
      </c>
    </row>
    <row r="236" spans="29:29" ht="45.75" customHeight="1" x14ac:dyDescent="0.25">
      <c r="AC236" s="56" t="s">
        <v>259</v>
      </c>
    </row>
    <row r="237" spans="29:29" ht="30.75" customHeight="1" x14ac:dyDescent="0.25">
      <c r="AC237" s="56" t="s">
        <v>262</v>
      </c>
    </row>
    <row r="238" spans="29:29" x14ac:dyDescent="0.25">
      <c r="AC238" s="56" t="s">
        <v>260</v>
      </c>
    </row>
    <row r="239" spans="29:29" ht="45.75" customHeight="1" x14ac:dyDescent="0.25">
      <c r="AC239" s="56" t="s">
        <v>261</v>
      </c>
    </row>
    <row r="240" spans="29:29" x14ac:dyDescent="0.25">
      <c r="AC240" s="56" t="s">
        <v>264</v>
      </c>
    </row>
    <row r="241" spans="29:29" x14ac:dyDescent="0.25">
      <c r="AC241" s="56" t="s">
        <v>91</v>
      </c>
    </row>
    <row r="242" spans="29:29" x14ac:dyDescent="0.25">
      <c r="AC242" s="56" t="s">
        <v>266</v>
      </c>
    </row>
    <row r="243" spans="29:29" x14ac:dyDescent="0.25">
      <c r="AC243" s="56" t="s">
        <v>269</v>
      </c>
    </row>
    <row r="244" spans="29:29" ht="30.75" customHeight="1" x14ac:dyDescent="0.25">
      <c r="AC244" s="56" t="s">
        <v>270</v>
      </c>
    </row>
    <row r="246" spans="29:29" ht="30.75" customHeight="1" x14ac:dyDescent="0.25"/>
  </sheetData>
  <sheetProtection sheet="1" formatCells="0" formatColumns="0" formatRows="0" insertRows="0" insertHyperlinks="0" deleteRows="0" sort="0" autoFilter="0" pivotTables="0"/>
  <mergeCells count="13">
    <mergeCell ref="A8:L8"/>
    <mergeCell ref="A1:L3"/>
    <mergeCell ref="B6:F6"/>
    <mergeCell ref="B7:F7"/>
    <mergeCell ref="B5:F5"/>
    <mergeCell ref="H5:I5"/>
    <mergeCell ref="H6:I6"/>
    <mergeCell ref="H7:I7"/>
    <mergeCell ref="A21:K21"/>
    <mergeCell ref="A22:K22"/>
    <mergeCell ref="A23:K23"/>
    <mergeCell ref="A24:K24"/>
    <mergeCell ref="B20:L20"/>
  </mergeCells>
  <dataValidations count="1">
    <dataValidation type="list" allowBlank="1" showInputMessage="1" showErrorMessage="1" sqref="A10:A19" xr:uid="{00000000-0002-0000-0200-000000000000}">
      <formula1>$AC$1:$AC$244</formula1>
    </dataValidation>
  </dataValidations>
  <pageMargins left="0.70866141732283472" right="0.70866141732283472" top="0.74803149606299213" bottom="0.74803149606299213" header="0.31496062992125984" footer="0.31496062992125984"/>
  <pageSetup paperSize="5" scale="62" fitToHeight="0" orientation="landscape" r:id="rId1"/>
  <headerFooter>
    <oddHeader>&amp;R&amp;"Calibri"&amp;12&amp;K000000 UNCLASSIFIED - NON CLASSIFIÉ&amp;1#_x000D_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B234"/>
  <sheetViews>
    <sheetView zoomScaleNormal="100" zoomScaleSheetLayoutView="85" workbookViewId="0">
      <pane ySplit="9" topLeftCell="A10" activePane="bottomLeft" state="frozen"/>
      <selection activeCell="C36" sqref="C36"/>
      <selection pane="bottomLeft" activeCell="B10" sqref="B10"/>
    </sheetView>
  </sheetViews>
  <sheetFormatPr defaultColWidth="9" defaultRowHeight="15" x14ac:dyDescent="0.25"/>
  <cols>
    <col min="1" max="1" width="28.140625" style="69" customWidth="1"/>
    <col min="2" max="2" width="20.7109375" style="69" customWidth="1"/>
    <col min="3" max="3" width="22.5703125" style="70" customWidth="1"/>
    <col min="4" max="4" width="19.7109375" style="71" customWidth="1"/>
    <col min="5" max="5" width="19.7109375" style="72" customWidth="1"/>
    <col min="6" max="6" width="26.5703125" style="73" customWidth="1"/>
    <col min="7" max="7" width="23" style="36" customWidth="1"/>
    <col min="8" max="11" width="19.7109375" style="36" customWidth="1"/>
    <col min="12" max="27" width="9" style="36"/>
    <col min="28" max="28" width="9.140625" style="56" customWidth="1"/>
    <col min="29" max="16384" width="9" style="36"/>
  </cols>
  <sheetData>
    <row r="1" spans="1:28" ht="15" customHeight="1" x14ac:dyDescent="0.25">
      <c r="A1" s="140" t="s">
        <v>9</v>
      </c>
      <c r="B1" s="189"/>
      <c r="C1" s="189"/>
      <c r="D1" s="189"/>
      <c r="E1" s="189"/>
      <c r="F1" s="189"/>
      <c r="G1" s="189"/>
      <c r="H1" s="189"/>
      <c r="I1" s="189"/>
      <c r="J1" s="189"/>
      <c r="K1" s="190"/>
      <c r="AB1" s="56" t="s">
        <v>60</v>
      </c>
    </row>
    <row r="2" spans="1:28" ht="15" customHeight="1" x14ac:dyDescent="0.25">
      <c r="A2" s="191"/>
      <c r="B2" s="192"/>
      <c r="C2" s="192"/>
      <c r="D2" s="192"/>
      <c r="E2" s="192"/>
      <c r="F2" s="192"/>
      <c r="G2" s="192"/>
      <c r="H2" s="192"/>
      <c r="I2" s="192"/>
      <c r="J2" s="192"/>
      <c r="K2" s="193"/>
      <c r="AB2" s="56" t="s">
        <v>271</v>
      </c>
    </row>
    <row r="3" spans="1:28" ht="15" customHeight="1" x14ac:dyDescent="0.25">
      <c r="A3" s="191"/>
      <c r="B3" s="192"/>
      <c r="C3" s="192"/>
      <c r="D3" s="192"/>
      <c r="E3" s="192"/>
      <c r="F3" s="192"/>
      <c r="G3" s="192"/>
      <c r="H3" s="192"/>
      <c r="I3" s="192"/>
      <c r="J3" s="192"/>
      <c r="K3" s="193"/>
      <c r="AB3" s="56" t="s">
        <v>272</v>
      </c>
    </row>
    <row r="4" spans="1:28" ht="16.5" customHeight="1" x14ac:dyDescent="0.25">
      <c r="A4" s="74" t="s">
        <v>2</v>
      </c>
      <c r="B4" s="93" t="s">
        <v>6</v>
      </c>
      <c r="C4" s="46">
        <f>'Cover Page - do not edit'!C3</f>
        <v>44927</v>
      </c>
      <c r="D4" s="93" t="s">
        <v>7</v>
      </c>
      <c r="E4" s="46">
        <f>'Cover Page - do not edit'!E3</f>
        <v>45291</v>
      </c>
      <c r="F4" s="94"/>
      <c r="G4" s="94"/>
      <c r="H4" s="94"/>
      <c r="I4" s="94"/>
      <c r="J4" s="94"/>
      <c r="K4" s="95"/>
      <c r="AB4" s="56" t="s">
        <v>273</v>
      </c>
    </row>
    <row r="5" spans="1:28" ht="16.5" x14ac:dyDescent="0.25">
      <c r="A5" s="96" t="s">
        <v>3</v>
      </c>
      <c r="B5" s="188" t="str">
        <f>'Cover Page - do not edit'!B2:G2</f>
        <v>Suede Energy Ltd.</v>
      </c>
      <c r="C5" s="188"/>
      <c r="D5" s="194"/>
      <c r="E5" s="194"/>
      <c r="F5" s="194"/>
      <c r="G5" s="97" t="s">
        <v>20</v>
      </c>
      <c r="H5" s="195" t="str">
        <f>IF('Data Entry'!C21="","",'Data Entry'!C21)</f>
        <v>CAD</v>
      </c>
      <c r="I5" s="195"/>
      <c r="J5" s="94"/>
      <c r="K5" s="95"/>
      <c r="AB5" s="56" t="s">
        <v>274</v>
      </c>
    </row>
    <row r="6" spans="1:28" ht="31.5" x14ac:dyDescent="0.25">
      <c r="A6" s="96" t="s">
        <v>4</v>
      </c>
      <c r="B6" s="188" t="str">
        <f>'Cover Page - do not edit'!B4</f>
        <v>E076555</v>
      </c>
      <c r="C6" s="188"/>
      <c r="D6" s="188"/>
      <c r="E6" s="188"/>
      <c r="F6" s="188"/>
      <c r="G6" s="98"/>
      <c r="H6" s="188"/>
      <c r="I6" s="188"/>
      <c r="J6" s="99"/>
      <c r="K6" s="100"/>
      <c r="AB6" s="56" t="s">
        <v>275</v>
      </c>
    </row>
    <row r="7" spans="1:28" ht="31.5" x14ac:dyDescent="0.25">
      <c r="A7" s="96" t="s">
        <v>5</v>
      </c>
      <c r="B7" s="129" t="str">
        <f>'Cover Page - do not edit'!B8:G8</f>
        <v/>
      </c>
      <c r="C7" s="130"/>
      <c r="D7" s="130"/>
      <c r="E7" s="130"/>
      <c r="F7" s="130"/>
      <c r="G7" s="101"/>
      <c r="H7" s="188"/>
      <c r="I7" s="188"/>
      <c r="J7" s="99"/>
      <c r="K7" s="100"/>
      <c r="AB7" s="56" t="s">
        <v>276</v>
      </c>
    </row>
    <row r="8" spans="1:28" ht="24" customHeight="1" x14ac:dyDescent="0.25">
      <c r="A8" s="185" t="s">
        <v>19</v>
      </c>
      <c r="B8" s="186"/>
      <c r="C8" s="186"/>
      <c r="D8" s="186"/>
      <c r="E8" s="186"/>
      <c r="F8" s="186"/>
      <c r="G8" s="186"/>
      <c r="H8" s="186"/>
      <c r="I8" s="186"/>
      <c r="J8" s="186"/>
      <c r="K8" s="187"/>
      <c r="AB8" s="56" t="s">
        <v>277</v>
      </c>
    </row>
    <row r="9" spans="1:28" ht="49.5" x14ac:dyDescent="0.25">
      <c r="A9" s="109" t="s">
        <v>11</v>
      </c>
      <c r="B9" s="104" t="s">
        <v>283</v>
      </c>
      <c r="C9" s="104" t="s">
        <v>1</v>
      </c>
      <c r="D9" s="105" t="s">
        <v>12</v>
      </c>
      <c r="E9" s="104" t="s">
        <v>13</v>
      </c>
      <c r="F9" s="104" t="s">
        <v>14</v>
      </c>
      <c r="G9" s="104" t="s">
        <v>15</v>
      </c>
      <c r="H9" s="104" t="s">
        <v>16</v>
      </c>
      <c r="I9" s="104" t="s">
        <v>17</v>
      </c>
      <c r="J9" s="105" t="s">
        <v>440</v>
      </c>
      <c r="K9" s="108" t="s">
        <v>42</v>
      </c>
      <c r="AB9" s="56" t="s">
        <v>278</v>
      </c>
    </row>
    <row r="10" spans="1:28" ht="127.5" x14ac:dyDescent="0.25">
      <c r="A10" s="62" t="s">
        <v>271</v>
      </c>
      <c r="B10" s="63" t="s">
        <v>469</v>
      </c>
      <c r="C10" s="110"/>
      <c r="D10" s="64">
        <v>1010</v>
      </c>
      <c r="E10" s="65">
        <v>283292</v>
      </c>
      <c r="F10" s="65">
        <v>6989</v>
      </c>
      <c r="G10" s="65">
        <v>246943</v>
      </c>
      <c r="H10" s="65">
        <v>0</v>
      </c>
      <c r="I10" s="65">
        <v>0</v>
      </c>
      <c r="J10" s="91">
        <f>IF(SUM(Table25[[#This Row],[Taxes]:[Infrastructure Improvement Payments]])=0,"",SUM(Table25[[#This Row],[Taxes]:[Infrastructure Improvement Payments]]))</f>
        <v>538234</v>
      </c>
      <c r="K10" s="67" t="s">
        <v>472</v>
      </c>
      <c r="AB10" s="56" t="s">
        <v>279</v>
      </c>
    </row>
    <row r="11" spans="1:28" ht="70.5" customHeight="1" thickBot="1" x14ac:dyDescent="0.3">
      <c r="A11" s="92" t="s">
        <v>429</v>
      </c>
      <c r="B11" s="183"/>
      <c r="C11" s="183"/>
      <c r="D11" s="183"/>
      <c r="E11" s="183"/>
      <c r="F11" s="183"/>
      <c r="G11" s="183"/>
      <c r="H11" s="183"/>
      <c r="I11" s="183"/>
      <c r="J11" s="183"/>
      <c r="K11" s="184"/>
      <c r="AB11" s="56" t="s">
        <v>45</v>
      </c>
    </row>
    <row r="12" spans="1:28" x14ac:dyDescent="0.25">
      <c r="A12" s="152" t="s">
        <v>453</v>
      </c>
      <c r="B12" s="152"/>
      <c r="C12" s="152"/>
      <c r="D12" s="152"/>
      <c r="E12" s="152"/>
      <c r="F12" s="152"/>
      <c r="G12" s="152"/>
      <c r="H12" s="152"/>
      <c r="I12" s="152"/>
      <c r="J12" s="152"/>
      <c r="K12" s="152"/>
      <c r="AB12" s="56" t="s">
        <v>46</v>
      </c>
    </row>
    <row r="13" spans="1:28" x14ac:dyDescent="0.25">
      <c r="A13" s="152" t="s">
        <v>434</v>
      </c>
      <c r="B13" s="152"/>
      <c r="C13" s="152"/>
      <c r="D13" s="152"/>
      <c r="E13" s="152"/>
      <c r="F13" s="152"/>
      <c r="G13" s="152"/>
      <c r="H13" s="152"/>
      <c r="I13" s="152"/>
      <c r="J13" s="152"/>
      <c r="K13" s="152"/>
      <c r="AB13" s="56" t="s">
        <v>70</v>
      </c>
    </row>
    <row r="14" spans="1:28" ht="15" customHeight="1" x14ac:dyDescent="0.25">
      <c r="A14" s="153" t="s">
        <v>441</v>
      </c>
      <c r="B14" s="153"/>
      <c r="C14" s="153"/>
      <c r="D14" s="153"/>
      <c r="E14" s="153"/>
      <c r="F14" s="153"/>
      <c r="G14" s="153"/>
      <c r="H14" s="153"/>
      <c r="I14" s="153"/>
      <c r="J14" s="153"/>
      <c r="K14" s="153"/>
      <c r="AB14" s="56" t="s">
        <v>48</v>
      </c>
    </row>
    <row r="15" spans="1:28" x14ac:dyDescent="0.25">
      <c r="AB15" s="56" t="s">
        <v>49</v>
      </c>
    </row>
    <row r="16" spans="1:28" x14ac:dyDescent="0.25">
      <c r="AB16" s="56" t="s">
        <v>50</v>
      </c>
    </row>
    <row r="17" spans="28:28" x14ac:dyDescent="0.25">
      <c r="AB17" s="56" t="s">
        <v>51</v>
      </c>
    </row>
    <row r="18" spans="28:28" x14ac:dyDescent="0.25">
      <c r="AB18" s="56" t="s">
        <v>52</v>
      </c>
    </row>
    <row r="19" spans="28:28" x14ac:dyDescent="0.25">
      <c r="AB19" s="56" t="s">
        <v>53</v>
      </c>
    </row>
    <row r="20" spans="28:28" x14ac:dyDescent="0.25">
      <c r="AB20" s="56" t="s">
        <v>54</v>
      </c>
    </row>
    <row r="21" spans="28:28" x14ac:dyDescent="0.25">
      <c r="AB21" s="56" t="s">
        <v>55</v>
      </c>
    </row>
    <row r="22" spans="28:28" x14ac:dyDescent="0.25">
      <c r="AB22" s="56" t="s">
        <v>56</v>
      </c>
    </row>
    <row r="23" spans="28:28" x14ac:dyDescent="0.25">
      <c r="AB23" s="56" t="s">
        <v>57</v>
      </c>
    </row>
    <row r="24" spans="28:28" x14ac:dyDescent="0.25">
      <c r="AB24" s="56" t="s">
        <v>61</v>
      </c>
    </row>
    <row r="25" spans="28:28" x14ac:dyDescent="0.25">
      <c r="AB25" s="56" t="s">
        <v>58</v>
      </c>
    </row>
    <row r="26" spans="28:28" x14ac:dyDescent="0.25">
      <c r="AB26" s="56" t="s">
        <v>59</v>
      </c>
    </row>
    <row r="27" spans="28:28" x14ac:dyDescent="0.25">
      <c r="AB27" s="56" t="s">
        <v>62</v>
      </c>
    </row>
    <row r="28" spans="28:28" x14ac:dyDescent="0.25">
      <c r="AB28" s="56" t="s">
        <v>63</v>
      </c>
    </row>
    <row r="29" spans="28:28" x14ac:dyDescent="0.25">
      <c r="AB29" s="56" t="s">
        <v>44</v>
      </c>
    </row>
    <row r="30" spans="28:28" x14ac:dyDescent="0.25">
      <c r="AB30" s="56" t="s">
        <v>64</v>
      </c>
    </row>
    <row r="31" spans="28:28" x14ac:dyDescent="0.25">
      <c r="AB31" s="56" t="s">
        <v>65</v>
      </c>
    </row>
    <row r="32" spans="28:28" x14ac:dyDescent="0.25">
      <c r="AB32" s="56" t="s">
        <v>66</v>
      </c>
    </row>
    <row r="33" spans="28:28" x14ac:dyDescent="0.25">
      <c r="AB33" s="56" t="s">
        <v>71</v>
      </c>
    </row>
    <row r="34" spans="28:28" x14ac:dyDescent="0.25">
      <c r="AB34" s="56" t="s">
        <v>77</v>
      </c>
    </row>
    <row r="35" spans="28:28" x14ac:dyDescent="0.25">
      <c r="AB35" s="56" t="s">
        <v>142</v>
      </c>
    </row>
    <row r="36" spans="28:28" x14ac:dyDescent="0.25">
      <c r="AB36" s="56" t="s">
        <v>73</v>
      </c>
    </row>
    <row r="37" spans="28:28" x14ac:dyDescent="0.25">
      <c r="AB37" s="56" t="s">
        <v>72</v>
      </c>
    </row>
    <row r="38" spans="28:28" x14ac:dyDescent="0.25">
      <c r="AB38" s="56" t="s">
        <v>76</v>
      </c>
    </row>
    <row r="39" spans="28:28" x14ac:dyDescent="0.25">
      <c r="AB39" s="56" t="s">
        <v>78</v>
      </c>
    </row>
    <row r="40" spans="28:28" x14ac:dyDescent="0.25">
      <c r="AB40" s="56" t="s">
        <v>75</v>
      </c>
    </row>
    <row r="41" spans="28:28" x14ac:dyDescent="0.25">
      <c r="AB41" s="56" t="s">
        <v>123</v>
      </c>
    </row>
    <row r="42" spans="28:28" x14ac:dyDescent="0.25">
      <c r="AB42" s="56" t="s">
        <v>79</v>
      </c>
    </row>
    <row r="43" spans="28:28" x14ac:dyDescent="0.25">
      <c r="AB43" s="56" t="s">
        <v>80</v>
      </c>
    </row>
    <row r="44" spans="28:28" x14ac:dyDescent="0.25">
      <c r="AB44" s="56" t="s">
        <v>81</v>
      </c>
    </row>
    <row r="45" spans="28:28" x14ac:dyDescent="0.25">
      <c r="AB45" s="56" t="s">
        <v>82</v>
      </c>
    </row>
    <row r="46" spans="28:28" x14ac:dyDescent="0.25">
      <c r="AB46" s="56" t="s">
        <v>85</v>
      </c>
    </row>
    <row r="47" spans="28:28" x14ac:dyDescent="0.25">
      <c r="AB47" s="56" t="s">
        <v>84</v>
      </c>
    </row>
    <row r="48" spans="28:28" x14ac:dyDescent="0.25">
      <c r="AB48" s="56" t="s">
        <v>86</v>
      </c>
    </row>
    <row r="49" spans="28:28" x14ac:dyDescent="0.25">
      <c r="AB49" s="56" t="s">
        <v>87</v>
      </c>
    </row>
    <row r="50" spans="28:28" x14ac:dyDescent="0.25">
      <c r="AB50" s="56" t="s">
        <v>88</v>
      </c>
    </row>
    <row r="51" spans="28:28" x14ac:dyDescent="0.25">
      <c r="AB51" s="56" t="s">
        <v>90</v>
      </c>
    </row>
    <row r="52" spans="28:28" x14ac:dyDescent="0.25">
      <c r="AB52" s="56" t="s">
        <v>232</v>
      </c>
    </row>
    <row r="53" spans="28:28" x14ac:dyDescent="0.25">
      <c r="AB53" s="56" t="s">
        <v>113</v>
      </c>
    </row>
    <row r="54" spans="28:28" x14ac:dyDescent="0.25">
      <c r="AB54" s="56" t="s">
        <v>92</v>
      </c>
    </row>
    <row r="55" spans="28:28" x14ac:dyDescent="0.25">
      <c r="AB55" s="56" t="s">
        <v>89</v>
      </c>
    </row>
    <row r="56" spans="28:28" x14ac:dyDescent="0.25">
      <c r="AB56" s="56" t="s">
        <v>94</v>
      </c>
    </row>
    <row r="57" spans="28:28" x14ac:dyDescent="0.25">
      <c r="AB57" s="56" t="s">
        <v>97</v>
      </c>
    </row>
    <row r="58" spans="28:28" x14ac:dyDescent="0.25">
      <c r="AB58" s="56" t="s">
        <v>99</v>
      </c>
    </row>
    <row r="59" spans="28:28" x14ac:dyDescent="0.25">
      <c r="AB59" s="56" t="s">
        <v>96</v>
      </c>
    </row>
    <row r="60" spans="28:28" x14ac:dyDescent="0.25">
      <c r="AB60" s="56" t="s">
        <v>95</v>
      </c>
    </row>
    <row r="61" spans="28:28" x14ac:dyDescent="0.25">
      <c r="AB61" s="56" t="s">
        <v>100</v>
      </c>
    </row>
    <row r="62" spans="28:28" x14ac:dyDescent="0.25">
      <c r="AB62" s="56" t="s">
        <v>105</v>
      </c>
    </row>
    <row r="63" spans="28:28" x14ac:dyDescent="0.25">
      <c r="AB63" s="56" t="s">
        <v>197</v>
      </c>
    </row>
    <row r="64" spans="28:28" x14ac:dyDescent="0.25">
      <c r="AB64" s="56" t="s">
        <v>237</v>
      </c>
    </row>
    <row r="65" spans="28:28" x14ac:dyDescent="0.25">
      <c r="AB65" s="56" t="s">
        <v>101</v>
      </c>
    </row>
    <row r="66" spans="28:28" x14ac:dyDescent="0.25">
      <c r="AB66" s="56" t="s">
        <v>110</v>
      </c>
    </row>
    <row r="67" spans="28:28" x14ac:dyDescent="0.25">
      <c r="AB67" s="56" t="s">
        <v>104</v>
      </c>
    </row>
    <row r="68" spans="28:28" x14ac:dyDescent="0.25">
      <c r="AB68" s="56" t="s">
        <v>83</v>
      </c>
    </row>
    <row r="69" spans="28:28" x14ac:dyDescent="0.25">
      <c r="AB69" s="56" t="s">
        <v>107</v>
      </c>
    </row>
    <row r="70" spans="28:28" x14ac:dyDescent="0.25">
      <c r="AB70" s="56" t="s">
        <v>108</v>
      </c>
    </row>
    <row r="71" spans="28:28" x14ac:dyDescent="0.25">
      <c r="AB71" s="56" t="s">
        <v>114</v>
      </c>
    </row>
    <row r="72" spans="28:28" x14ac:dyDescent="0.25">
      <c r="AB72" s="56" t="s">
        <v>109</v>
      </c>
    </row>
    <row r="73" spans="28:28" x14ac:dyDescent="0.25">
      <c r="AB73" s="56" t="s">
        <v>103</v>
      </c>
    </row>
    <row r="74" spans="28:28" x14ac:dyDescent="0.25">
      <c r="AB74" s="56" t="s">
        <v>112</v>
      </c>
    </row>
    <row r="75" spans="28:28" x14ac:dyDescent="0.25">
      <c r="AB75" s="56" t="s">
        <v>117</v>
      </c>
    </row>
    <row r="76" spans="28:28" x14ac:dyDescent="0.25">
      <c r="AB76" s="56" t="s">
        <v>116</v>
      </c>
    </row>
    <row r="77" spans="28:28" x14ac:dyDescent="0.25">
      <c r="AB77" s="56" t="s">
        <v>106</v>
      </c>
    </row>
    <row r="78" spans="28:28" x14ac:dyDescent="0.25">
      <c r="AB78" s="56" t="s">
        <v>111</v>
      </c>
    </row>
    <row r="79" spans="28:28" x14ac:dyDescent="0.25">
      <c r="AB79" s="56" t="s">
        <v>118</v>
      </c>
    </row>
    <row r="80" spans="28:28" x14ac:dyDescent="0.25">
      <c r="AB80" s="56" t="s">
        <v>119</v>
      </c>
    </row>
    <row r="81" spans="28:28" x14ac:dyDescent="0.25">
      <c r="AB81" s="56" t="s">
        <v>124</v>
      </c>
    </row>
    <row r="82" spans="28:28" x14ac:dyDescent="0.25">
      <c r="AB82" s="56" t="s">
        <v>121</v>
      </c>
    </row>
    <row r="83" spans="28:28" x14ac:dyDescent="0.25">
      <c r="AB83" s="56" t="s">
        <v>257</v>
      </c>
    </row>
    <row r="84" spans="28:28" x14ac:dyDescent="0.25">
      <c r="AB84" s="56" t="s">
        <v>122</v>
      </c>
    </row>
    <row r="85" spans="28:28" x14ac:dyDescent="0.25">
      <c r="AB85" s="56" t="s">
        <v>120</v>
      </c>
    </row>
    <row r="86" spans="28:28" x14ac:dyDescent="0.25">
      <c r="AB86" s="56" t="s">
        <v>125</v>
      </c>
    </row>
    <row r="87" spans="28:28" x14ac:dyDescent="0.25">
      <c r="AB87" s="56" t="s">
        <v>133</v>
      </c>
    </row>
    <row r="88" spans="28:28" x14ac:dyDescent="0.25">
      <c r="AB88" s="56" t="s">
        <v>130</v>
      </c>
    </row>
    <row r="89" spans="28:28" x14ac:dyDescent="0.25">
      <c r="AB89" s="56" t="s">
        <v>126</v>
      </c>
    </row>
    <row r="90" spans="28:28" x14ac:dyDescent="0.25">
      <c r="AB90" s="56" t="s">
        <v>132</v>
      </c>
    </row>
    <row r="91" spans="28:28" x14ac:dyDescent="0.25">
      <c r="AB91" s="56" t="s">
        <v>131</v>
      </c>
    </row>
    <row r="92" spans="28:28" x14ac:dyDescent="0.25">
      <c r="AB92" s="56" t="s">
        <v>127</v>
      </c>
    </row>
    <row r="93" spans="28:28" x14ac:dyDescent="0.25">
      <c r="AB93" s="56" t="s">
        <v>129</v>
      </c>
    </row>
    <row r="94" spans="28:28" x14ac:dyDescent="0.25">
      <c r="AB94" s="56" t="s">
        <v>128</v>
      </c>
    </row>
    <row r="95" spans="28:28" x14ac:dyDescent="0.25">
      <c r="AB95" s="56" t="s">
        <v>134</v>
      </c>
    </row>
    <row r="96" spans="28:28" x14ac:dyDescent="0.25">
      <c r="AB96" s="56" t="s">
        <v>136</v>
      </c>
    </row>
    <row r="97" spans="28:28" x14ac:dyDescent="0.25">
      <c r="AB97" s="56" t="s">
        <v>138</v>
      </c>
    </row>
    <row r="98" spans="28:28" x14ac:dyDescent="0.25">
      <c r="AB98" s="56" t="s">
        <v>135</v>
      </c>
    </row>
    <row r="99" spans="28:28" x14ac:dyDescent="0.25">
      <c r="AB99" s="56" t="s">
        <v>137</v>
      </c>
    </row>
    <row r="100" spans="28:28" x14ac:dyDescent="0.25">
      <c r="AB100" s="56" t="s">
        <v>147</v>
      </c>
    </row>
    <row r="101" spans="28:28" x14ac:dyDescent="0.25">
      <c r="AB101" s="56" t="s">
        <v>139</v>
      </c>
    </row>
    <row r="102" spans="28:28" x14ac:dyDescent="0.25">
      <c r="AB102" s="56" t="s">
        <v>141</v>
      </c>
    </row>
    <row r="103" spans="28:28" x14ac:dyDescent="0.25">
      <c r="AB103" s="56" t="s">
        <v>144</v>
      </c>
    </row>
    <row r="104" spans="28:28" x14ac:dyDescent="0.25">
      <c r="AB104" s="56" t="s">
        <v>145</v>
      </c>
    </row>
    <row r="105" spans="28:28" x14ac:dyDescent="0.25">
      <c r="AB105" s="56" t="s">
        <v>146</v>
      </c>
    </row>
    <row r="106" spans="28:28" x14ac:dyDescent="0.25">
      <c r="AB106" s="56" t="s">
        <v>140</v>
      </c>
    </row>
    <row r="107" spans="28:28" x14ac:dyDescent="0.25">
      <c r="AB107" s="56" t="s">
        <v>148</v>
      </c>
    </row>
    <row r="108" spans="28:28" x14ac:dyDescent="0.25">
      <c r="AB108" s="56" t="s">
        <v>157</v>
      </c>
    </row>
    <row r="109" spans="28:28" x14ac:dyDescent="0.25">
      <c r="AB109" s="56" t="s">
        <v>149</v>
      </c>
    </row>
    <row r="110" spans="28:28" x14ac:dyDescent="0.25">
      <c r="AB110" s="56" t="s">
        <v>154</v>
      </c>
    </row>
    <row r="111" spans="28:28" x14ac:dyDescent="0.25">
      <c r="AB111" s="56" t="s">
        <v>153</v>
      </c>
    </row>
    <row r="112" spans="28:28" x14ac:dyDescent="0.25">
      <c r="AB112" s="56" t="s">
        <v>158</v>
      </c>
    </row>
    <row r="113" spans="28:28" x14ac:dyDescent="0.25">
      <c r="AB113" s="56" t="s">
        <v>151</v>
      </c>
    </row>
    <row r="114" spans="28:28" x14ac:dyDescent="0.25">
      <c r="AB114" s="56" t="s">
        <v>155</v>
      </c>
    </row>
    <row r="115" spans="28:28" x14ac:dyDescent="0.25">
      <c r="AB115" s="56" t="s">
        <v>156</v>
      </c>
    </row>
    <row r="116" spans="28:28" x14ac:dyDescent="0.25">
      <c r="AB116" s="56" t="s">
        <v>170</v>
      </c>
    </row>
    <row r="117" spans="28:28" x14ac:dyDescent="0.25">
      <c r="AB117" s="56" t="s">
        <v>166</v>
      </c>
    </row>
    <row r="118" spans="28:28" x14ac:dyDescent="0.25">
      <c r="AB118" s="56" t="s">
        <v>164</v>
      </c>
    </row>
    <row r="119" spans="28:28" x14ac:dyDescent="0.25">
      <c r="AB119" s="56" t="s">
        <v>178</v>
      </c>
    </row>
    <row r="120" spans="28:28" x14ac:dyDescent="0.25">
      <c r="AB120" s="56" t="s">
        <v>180</v>
      </c>
    </row>
    <row r="121" spans="28:28" x14ac:dyDescent="0.25">
      <c r="AB121" s="56" t="s">
        <v>177</v>
      </c>
    </row>
    <row r="122" spans="28:28" x14ac:dyDescent="0.25">
      <c r="AB122" s="56" t="s">
        <v>167</v>
      </c>
    </row>
    <row r="123" spans="28:28" x14ac:dyDescent="0.25">
      <c r="AB123" s="56" t="s">
        <v>175</v>
      </c>
    </row>
    <row r="124" spans="28:28" x14ac:dyDescent="0.25">
      <c r="AB124" s="56" t="s">
        <v>165</v>
      </c>
    </row>
    <row r="125" spans="28:28" x14ac:dyDescent="0.25">
      <c r="AB125" s="56" t="s">
        <v>172</v>
      </c>
    </row>
    <row r="126" spans="28:28" x14ac:dyDescent="0.25">
      <c r="AB126" s="56" t="s">
        <v>173</v>
      </c>
    </row>
    <row r="127" spans="28:28" x14ac:dyDescent="0.25">
      <c r="AB127" s="56" t="s">
        <v>176</v>
      </c>
    </row>
    <row r="128" spans="28:28" x14ac:dyDescent="0.25">
      <c r="AB128" s="56" t="s">
        <v>267</v>
      </c>
    </row>
    <row r="129" spans="28:28" x14ac:dyDescent="0.25">
      <c r="AB129" s="56" t="s">
        <v>179</v>
      </c>
    </row>
    <row r="130" spans="28:28" x14ac:dyDescent="0.25">
      <c r="AB130" s="56" t="s">
        <v>98</v>
      </c>
    </row>
    <row r="131" spans="28:28" x14ac:dyDescent="0.25">
      <c r="AB131" s="56" t="s">
        <v>161</v>
      </c>
    </row>
    <row r="132" spans="28:28" x14ac:dyDescent="0.25">
      <c r="AB132" s="56" t="s">
        <v>160</v>
      </c>
    </row>
    <row r="133" spans="28:28" x14ac:dyDescent="0.25">
      <c r="AB133" s="56" t="s">
        <v>169</v>
      </c>
    </row>
    <row r="134" spans="28:28" x14ac:dyDescent="0.25">
      <c r="AB134" s="56" t="s">
        <v>162</v>
      </c>
    </row>
    <row r="135" spans="28:28" x14ac:dyDescent="0.25">
      <c r="AB135" s="56" t="s">
        <v>174</v>
      </c>
    </row>
    <row r="136" spans="28:28" x14ac:dyDescent="0.25">
      <c r="AB136" s="56" t="s">
        <v>159</v>
      </c>
    </row>
    <row r="137" spans="28:28" x14ac:dyDescent="0.25">
      <c r="AB137" s="56" t="s">
        <v>181</v>
      </c>
    </row>
    <row r="138" spans="28:28" x14ac:dyDescent="0.25">
      <c r="AB138" s="56" t="s">
        <v>168</v>
      </c>
    </row>
    <row r="139" spans="28:28" x14ac:dyDescent="0.25">
      <c r="AB139" s="56" t="s">
        <v>182</v>
      </c>
    </row>
    <row r="140" spans="28:28" x14ac:dyDescent="0.25">
      <c r="AB140" s="56" t="s">
        <v>191</v>
      </c>
    </row>
    <row r="141" spans="28:28" x14ac:dyDescent="0.25">
      <c r="AB141" s="56" t="s">
        <v>190</v>
      </c>
    </row>
    <row r="142" spans="28:28" x14ac:dyDescent="0.25">
      <c r="AB142" s="56" t="s">
        <v>188</v>
      </c>
    </row>
    <row r="143" spans="28:28" x14ac:dyDescent="0.25">
      <c r="AB143" s="56" t="s">
        <v>183</v>
      </c>
    </row>
    <row r="144" spans="28:28" x14ac:dyDescent="0.25">
      <c r="AB144" s="56" t="s">
        <v>193</v>
      </c>
    </row>
    <row r="145" spans="28:28" x14ac:dyDescent="0.25">
      <c r="AB145" s="56" t="s">
        <v>187</v>
      </c>
    </row>
    <row r="146" spans="28:28" x14ac:dyDescent="0.25">
      <c r="AB146" s="56" t="s">
        <v>184</v>
      </c>
    </row>
    <row r="147" spans="28:28" x14ac:dyDescent="0.25">
      <c r="AB147" s="56" t="s">
        <v>186</v>
      </c>
    </row>
    <row r="148" spans="28:28" x14ac:dyDescent="0.25">
      <c r="AB148" s="56" t="s">
        <v>192</v>
      </c>
    </row>
    <row r="149" spans="28:28" x14ac:dyDescent="0.25">
      <c r="AB149" s="56" t="s">
        <v>185</v>
      </c>
    </row>
    <row r="150" spans="28:28" x14ac:dyDescent="0.25">
      <c r="AB150" s="56" t="s">
        <v>171</v>
      </c>
    </row>
    <row r="151" spans="28:28" x14ac:dyDescent="0.25">
      <c r="AB151" s="56" t="s">
        <v>189</v>
      </c>
    </row>
    <row r="152" spans="28:28" x14ac:dyDescent="0.25">
      <c r="AB152" s="56" t="s">
        <v>194</v>
      </c>
    </row>
    <row r="153" spans="28:28" x14ac:dyDescent="0.25">
      <c r="AB153" s="56" t="s">
        <v>200</v>
      </c>
    </row>
    <row r="154" spans="28:28" x14ac:dyDescent="0.25">
      <c r="AB154" s="56" t="s">
        <v>207</v>
      </c>
    </row>
    <row r="155" spans="28:28" x14ac:dyDescent="0.25">
      <c r="AB155" s="56" t="s">
        <v>205</v>
      </c>
    </row>
    <row r="156" spans="28:28" x14ac:dyDescent="0.25">
      <c r="AB156" s="56" t="s">
        <v>195</v>
      </c>
    </row>
    <row r="157" spans="28:28" x14ac:dyDescent="0.25">
      <c r="AB157" s="56" t="s">
        <v>198</v>
      </c>
    </row>
    <row r="158" spans="28:28" x14ac:dyDescent="0.25">
      <c r="AB158" s="56" t="s">
        <v>208</v>
      </c>
    </row>
    <row r="159" spans="28:28" x14ac:dyDescent="0.25">
      <c r="AB159" s="56" t="s">
        <v>196</v>
      </c>
    </row>
    <row r="160" spans="28:28" x14ac:dyDescent="0.25">
      <c r="AB160" s="56" t="s">
        <v>199</v>
      </c>
    </row>
    <row r="161" spans="28:28" x14ac:dyDescent="0.25">
      <c r="AB161" s="56" t="s">
        <v>203</v>
      </c>
    </row>
    <row r="162" spans="28:28" x14ac:dyDescent="0.25">
      <c r="AB162" s="56" t="s">
        <v>201</v>
      </c>
    </row>
    <row r="163" spans="28:28" x14ac:dyDescent="0.25">
      <c r="AB163" s="56" t="s">
        <v>206</v>
      </c>
    </row>
    <row r="164" spans="28:28" x14ac:dyDescent="0.25">
      <c r="AB164" s="56" t="s">
        <v>204</v>
      </c>
    </row>
    <row r="165" spans="28:28" x14ac:dyDescent="0.25">
      <c r="AB165" s="56" t="s">
        <v>209</v>
      </c>
    </row>
    <row r="166" spans="28:28" x14ac:dyDescent="0.25">
      <c r="AB166" s="56" t="s">
        <v>210</v>
      </c>
    </row>
    <row r="167" spans="28:28" x14ac:dyDescent="0.25">
      <c r="AB167" s="56" t="s">
        <v>211</v>
      </c>
    </row>
    <row r="168" spans="28:28" x14ac:dyDescent="0.25">
      <c r="AB168" s="56" t="s">
        <v>213</v>
      </c>
    </row>
    <row r="169" spans="28:28" x14ac:dyDescent="0.25">
      <c r="AB169" s="56" t="s">
        <v>214</v>
      </c>
    </row>
    <row r="170" spans="28:28" x14ac:dyDescent="0.25">
      <c r="AB170" s="56" t="s">
        <v>69</v>
      </c>
    </row>
    <row r="171" spans="28:28" x14ac:dyDescent="0.25">
      <c r="AB171" s="56" t="s">
        <v>221</v>
      </c>
    </row>
    <row r="172" spans="28:28" x14ac:dyDescent="0.25">
      <c r="AB172" s="56" t="s">
        <v>143</v>
      </c>
    </row>
    <row r="173" spans="28:28" x14ac:dyDescent="0.25">
      <c r="AB173" s="56" t="s">
        <v>150</v>
      </c>
    </row>
    <row r="174" spans="28:28" x14ac:dyDescent="0.25">
      <c r="AB174" s="56" t="s">
        <v>163</v>
      </c>
    </row>
    <row r="175" spans="28:28" x14ac:dyDescent="0.25">
      <c r="AB175" s="56" t="s">
        <v>202</v>
      </c>
    </row>
    <row r="176" spans="28:28" x14ac:dyDescent="0.25">
      <c r="AB176" s="56" t="s">
        <v>258</v>
      </c>
    </row>
    <row r="177" spans="28:28" x14ac:dyDescent="0.25">
      <c r="AB177" s="56" t="s">
        <v>265</v>
      </c>
    </row>
    <row r="178" spans="28:28" x14ac:dyDescent="0.25">
      <c r="AB178" s="56" t="s">
        <v>226</v>
      </c>
    </row>
    <row r="179" spans="28:28" x14ac:dyDescent="0.25">
      <c r="AB179" s="56" t="s">
        <v>231</v>
      </c>
    </row>
    <row r="180" spans="28:28" x14ac:dyDescent="0.25">
      <c r="AB180" s="56" t="s">
        <v>215</v>
      </c>
    </row>
    <row r="181" spans="28:28" x14ac:dyDescent="0.25">
      <c r="AB181" s="56" t="s">
        <v>227</v>
      </c>
    </row>
    <row r="182" spans="28:28" x14ac:dyDescent="0.25">
      <c r="AB182" s="56" t="s">
        <v>212</v>
      </c>
    </row>
    <row r="183" spans="28:28" x14ac:dyDescent="0.25">
      <c r="AB183" s="56" t="s">
        <v>217</v>
      </c>
    </row>
    <row r="184" spans="28:28" x14ac:dyDescent="0.25">
      <c r="AB184" s="56" t="s">
        <v>225</v>
      </c>
    </row>
    <row r="185" spans="28:28" x14ac:dyDescent="0.25">
      <c r="AB185" s="56" t="s">
        <v>220</v>
      </c>
    </row>
    <row r="186" spans="28:28" x14ac:dyDescent="0.25">
      <c r="AB186" s="56" t="s">
        <v>233</v>
      </c>
    </row>
    <row r="187" spans="28:28" x14ac:dyDescent="0.25">
      <c r="AB187" s="56" t="s">
        <v>224</v>
      </c>
    </row>
    <row r="188" spans="28:28" x14ac:dyDescent="0.25">
      <c r="AB188" s="56" t="s">
        <v>222</v>
      </c>
    </row>
    <row r="189" spans="28:28" x14ac:dyDescent="0.25">
      <c r="AB189" s="56" t="s">
        <v>216</v>
      </c>
    </row>
    <row r="190" spans="28:28" x14ac:dyDescent="0.25">
      <c r="AB190" s="56" t="s">
        <v>228</v>
      </c>
    </row>
    <row r="191" spans="28:28" x14ac:dyDescent="0.25">
      <c r="AB191" s="56" t="s">
        <v>268</v>
      </c>
    </row>
    <row r="192" spans="28:28" x14ac:dyDescent="0.25">
      <c r="AB192" s="56" t="s">
        <v>115</v>
      </c>
    </row>
    <row r="193" spans="28:28" x14ac:dyDescent="0.25">
      <c r="AB193" s="56" t="s">
        <v>230</v>
      </c>
    </row>
    <row r="194" spans="28:28" x14ac:dyDescent="0.25">
      <c r="AB194" s="56" t="s">
        <v>93</v>
      </c>
    </row>
    <row r="195" spans="28:28" x14ac:dyDescent="0.25">
      <c r="AB195" s="56" t="s">
        <v>152</v>
      </c>
    </row>
    <row r="196" spans="28:28" x14ac:dyDescent="0.25">
      <c r="AB196" s="56" t="s">
        <v>218</v>
      </c>
    </row>
    <row r="197" spans="28:28" x14ac:dyDescent="0.25">
      <c r="AB197" s="56" t="s">
        <v>229</v>
      </c>
    </row>
    <row r="198" spans="28:28" x14ac:dyDescent="0.25">
      <c r="AB198" s="56" t="s">
        <v>223</v>
      </c>
    </row>
    <row r="199" spans="28:28" x14ac:dyDescent="0.25">
      <c r="AB199" s="56" t="s">
        <v>235</v>
      </c>
    </row>
    <row r="200" spans="28:28" x14ac:dyDescent="0.25">
      <c r="AB200" s="56" t="s">
        <v>219</v>
      </c>
    </row>
    <row r="201" spans="28:28" x14ac:dyDescent="0.25">
      <c r="AB201" s="56" t="s">
        <v>74</v>
      </c>
    </row>
    <row r="202" spans="28:28" x14ac:dyDescent="0.25">
      <c r="AB202" s="56" t="s">
        <v>234</v>
      </c>
    </row>
    <row r="203" spans="28:28" x14ac:dyDescent="0.25">
      <c r="AB203" s="56" t="s">
        <v>249</v>
      </c>
    </row>
    <row r="204" spans="28:28" x14ac:dyDescent="0.25">
      <c r="AB204" s="56" t="s">
        <v>240</v>
      </c>
    </row>
    <row r="205" spans="28:28" x14ac:dyDescent="0.25">
      <c r="AB205" s="56" t="s">
        <v>250</v>
      </c>
    </row>
    <row r="206" spans="28:28" x14ac:dyDescent="0.25">
      <c r="AB206" s="56" t="s">
        <v>239</v>
      </c>
    </row>
    <row r="207" spans="28:28" x14ac:dyDescent="0.25">
      <c r="AB207" s="56" t="s">
        <v>242</v>
      </c>
    </row>
    <row r="208" spans="28:28" x14ac:dyDescent="0.25">
      <c r="AB208" s="56" t="s">
        <v>238</v>
      </c>
    </row>
    <row r="209" spans="28:28" x14ac:dyDescent="0.25">
      <c r="AB209" s="56" t="s">
        <v>241</v>
      </c>
    </row>
    <row r="210" spans="28:28" x14ac:dyDescent="0.25">
      <c r="AB210" s="56" t="s">
        <v>245</v>
      </c>
    </row>
    <row r="211" spans="28:28" x14ac:dyDescent="0.25">
      <c r="AB211" s="56" t="s">
        <v>247</v>
      </c>
    </row>
    <row r="212" spans="28:28" x14ac:dyDescent="0.25">
      <c r="AB212" s="56" t="s">
        <v>244</v>
      </c>
    </row>
    <row r="213" spans="28:28" x14ac:dyDescent="0.25">
      <c r="AB213" s="56" t="s">
        <v>246</v>
      </c>
    </row>
    <row r="214" spans="28:28" x14ac:dyDescent="0.25">
      <c r="AB214" s="56" t="s">
        <v>243</v>
      </c>
    </row>
    <row r="215" spans="28:28" x14ac:dyDescent="0.25">
      <c r="AB215" s="56" t="s">
        <v>236</v>
      </c>
    </row>
    <row r="216" spans="28:28" x14ac:dyDescent="0.25">
      <c r="AB216" s="56" t="s">
        <v>248</v>
      </c>
    </row>
    <row r="217" spans="28:28" x14ac:dyDescent="0.25">
      <c r="AB217" s="56" t="s">
        <v>252</v>
      </c>
    </row>
    <row r="218" spans="28:28" x14ac:dyDescent="0.25">
      <c r="AB218" s="56" t="s">
        <v>251</v>
      </c>
    </row>
    <row r="219" spans="28:28" x14ac:dyDescent="0.25">
      <c r="AB219" s="56" t="s">
        <v>67</v>
      </c>
    </row>
    <row r="220" spans="28:28" x14ac:dyDescent="0.25">
      <c r="AB220" s="56" t="s">
        <v>102</v>
      </c>
    </row>
    <row r="221" spans="28:28" x14ac:dyDescent="0.25">
      <c r="AB221" s="56" t="s">
        <v>253</v>
      </c>
    </row>
    <row r="222" spans="28:28" x14ac:dyDescent="0.25">
      <c r="AB222" s="56" t="s">
        <v>254</v>
      </c>
    </row>
    <row r="223" spans="28:28" x14ac:dyDescent="0.25">
      <c r="AB223" s="56" t="s">
        <v>255</v>
      </c>
    </row>
    <row r="224" spans="28:28" x14ac:dyDescent="0.25">
      <c r="AB224" s="56" t="s">
        <v>256</v>
      </c>
    </row>
    <row r="225" spans="28:28" x14ac:dyDescent="0.25">
      <c r="AB225" s="56" t="s">
        <v>263</v>
      </c>
    </row>
    <row r="226" spans="28:28" x14ac:dyDescent="0.25">
      <c r="AB226" s="56" t="s">
        <v>259</v>
      </c>
    </row>
    <row r="227" spans="28:28" x14ac:dyDescent="0.25">
      <c r="AB227" s="56" t="s">
        <v>262</v>
      </c>
    </row>
    <row r="228" spans="28:28" x14ac:dyDescent="0.25">
      <c r="AB228" s="56" t="s">
        <v>260</v>
      </c>
    </row>
    <row r="229" spans="28:28" x14ac:dyDescent="0.25">
      <c r="AB229" s="56" t="s">
        <v>261</v>
      </c>
    </row>
    <row r="230" spans="28:28" x14ac:dyDescent="0.25">
      <c r="AB230" s="56" t="s">
        <v>264</v>
      </c>
    </row>
    <row r="231" spans="28:28" x14ac:dyDescent="0.25">
      <c r="AB231" s="56" t="s">
        <v>91</v>
      </c>
    </row>
    <row r="232" spans="28:28" x14ac:dyDescent="0.25">
      <c r="AB232" s="56" t="s">
        <v>266</v>
      </c>
    </row>
    <row r="233" spans="28:28" x14ac:dyDescent="0.25">
      <c r="AB233" s="56" t="s">
        <v>269</v>
      </c>
    </row>
    <row r="234" spans="28:28" x14ac:dyDescent="0.25">
      <c r="AB234" s="56" t="s">
        <v>270</v>
      </c>
    </row>
  </sheetData>
  <sheetProtection sheet="1" formatCells="0" formatColumns="0" formatRows="0" insertRows="0" insertHyperlinks="0" deleteRows="0" sort="0" autoFilter="0" pivotTables="0"/>
  <mergeCells count="12">
    <mergeCell ref="B7:F7"/>
    <mergeCell ref="H7:I7"/>
    <mergeCell ref="A1:K3"/>
    <mergeCell ref="B5:F5"/>
    <mergeCell ref="H5:I5"/>
    <mergeCell ref="B6:F6"/>
    <mergeCell ref="H6:I6"/>
    <mergeCell ref="A12:K12"/>
    <mergeCell ref="A13:K13"/>
    <mergeCell ref="A14:K14"/>
    <mergeCell ref="B11:K11"/>
    <mergeCell ref="A8:K8"/>
  </mergeCells>
  <dataValidations count="1">
    <dataValidation type="list" allowBlank="1" showInputMessage="1" showErrorMessage="1" sqref="A10" xr:uid="{00000000-0002-0000-0300-000000000000}">
      <formula1>$AB$1:$AB$234</formula1>
    </dataValidation>
  </dataValidations>
  <pageMargins left="0.70866141732283472" right="0.70866141732283472" top="0.74803149606299213" bottom="0.74803149606299213" header="0.31496062992125984" footer="0.31496062992125984"/>
  <pageSetup paperSize="5" scale="67" fitToHeight="0" orientation="landscape" horizontalDpi="360" verticalDpi="360" r:id="rId1"/>
  <headerFooter>
    <oddHeader>&amp;R&amp;"Calibri"&amp;12&amp;K000000 UNCLASSIFIED - NON CLASSIFIÉ&amp;1#_x000D_</oddHead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
  <sheetViews>
    <sheetView workbookViewId="0"/>
  </sheetViews>
  <sheetFormatPr defaultRowHeight="15" x14ac:dyDescent="0.25"/>
  <sheetData/>
  <pageMargins left="0.7" right="0.7" top="0.75" bottom="0.75" header="0.3" footer="0.3"/>
  <headerFooter>
    <oddHeader>&amp;R&amp;"Calibri"&amp;12&amp;K000000 UNCLASSIFIED - NON CLASSIFIÉ&amp;1#_x000D_</oddHeader>
  </headerFooter>
</worksheet>
</file>

<file path=docMetadata/LabelInfo.xml><?xml version="1.0" encoding="utf-8"?>
<clbl:labelList xmlns:clbl="http://schemas.microsoft.com/office/2020/mipLabelMetadata">
  <clbl:label id="{219619fd-75dc-48cb-820d-8f683a95dd8b}" enabled="1" method="Privileged" siteId="{05c95b33-90ca-49d5-b644-288b930b912b}"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Data Entry</vt:lpstr>
      <vt:lpstr>Cover Page - do not edit</vt:lpstr>
      <vt:lpstr>Payments by Payee</vt:lpstr>
      <vt:lpstr>Payments by Project</vt:lpstr>
      <vt:lpstr>Sheet2</vt:lpstr>
      <vt:lpstr>Enter_currency_of_the_report</vt:lpstr>
      <vt:lpstr>'Cover Page - do not edit'!Print_Area</vt:lpstr>
      <vt:lpstr>'Payments by Payee'!Print_Area</vt:lpstr>
      <vt:lpstr>'Payments by Project'!Print_Area</vt:lpstr>
      <vt:lpstr>'Payments by Payee'!Print_Titles</vt:lpstr>
      <vt:lpstr>'Payments by Project'!Print_Titles</vt:lpstr>
    </vt:vector>
  </TitlesOfParts>
  <Company>NRCan / RNCan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Manikkam</dc:creator>
  <cp:lastModifiedBy>Angus Cooke</cp:lastModifiedBy>
  <cp:lastPrinted>2018-04-23T20:34:34Z</cp:lastPrinted>
  <dcterms:created xsi:type="dcterms:W3CDTF">2015-12-23T16:52:41Z</dcterms:created>
  <dcterms:modified xsi:type="dcterms:W3CDTF">2024-05-31T21:23:01Z</dcterms:modified>
  <cp:contentStatus/>
</cp:coreProperties>
</file>