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BRMC Documents\"/>
    </mc:Choice>
  </mc:AlternateContent>
  <xr:revisionPtr revIDLastSave="0" documentId="13_ncr:1_{A53B282C-628C-4996-9D57-BFADF5B9AB1F}" xr6:coauthVersionLast="47" xr6:coauthVersionMax="47" xr10:uidLastSave="{00000000-0000-0000-0000-000000000000}"/>
  <bookViews>
    <workbookView xWindow="660" yWindow="1140" windowWidth="28110" windowHeight="14355" tabRatio="599" xr2:uid="{00000000-000D-0000-FFFF-FFFF00000000}"/>
  </bookViews>
  <sheets>
    <sheet name="BRMC Saturday Index" sheetId="3" r:id="rId1"/>
  </sheets>
  <definedNames>
    <definedName name="_xlnm._FilterDatabase" localSheetId="0" hidden="1">'BRMC Saturday Index'!$A$3:$CJ$3</definedName>
    <definedName name="_xlnm.Print_Area" localSheetId="0">'BRMC Saturday Index'!$A$1:$CJ$103</definedName>
    <definedName name="_xlnm.Print_Titles" localSheetId="0">'BRMC Saturday Index'!$2:$3</definedName>
    <definedName name="RoundDate">'BRMC Saturday Index'!$G$107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J77" i="3" l="1"/>
  <c r="CH77" i="3" a="1"/>
  <c r="CH77" i="3" s="1"/>
  <c r="CG77" i="3"/>
  <c r="CF77" i="3"/>
  <c r="CG42" i="3"/>
  <c r="CF42" i="3"/>
  <c r="CH42" i="3" s="1" a="1"/>
  <c r="CH42" i="3" s="1"/>
  <c r="CJ42" i="3" s="1"/>
  <c r="CG48" i="3"/>
  <c r="CF48" i="3"/>
  <c r="CH48" i="3" s="1" a="1"/>
  <c r="CH48" i="3" s="1"/>
  <c r="CJ48" i="3" s="1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C105" i="3"/>
  <c r="BB105" i="3"/>
  <c r="CG99" i="3" l="1"/>
  <c r="CG100" i="3"/>
  <c r="CG101" i="3"/>
  <c r="CG102" i="3"/>
  <c r="CG103" i="3"/>
  <c r="CG104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68" i="3"/>
  <c r="CG69" i="3"/>
  <c r="CG70" i="3"/>
  <c r="CG71" i="3"/>
  <c r="CG72" i="3"/>
  <c r="CG73" i="3"/>
  <c r="CG74" i="3"/>
  <c r="CG75" i="3"/>
  <c r="CG76" i="3"/>
  <c r="CG78" i="3"/>
  <c r="CG79" i="3"/>
  <c r="CG80" i="3"/>
  <c r="CG81" i="3"/>
  <c r="CG82" i="3"/>
  <c r="CG83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36" i="3"/>
  <c r="CG37" i="3"/>
  <c r="CG38" i="3"/>
  <c r="CG39" i="3"/>
  <c r="CG40" i="3"/>
  <c r="CG41" i="3"/>
  <c r="CG43" i="3"/>
  <c r="CG44" i="3"/>
  <c r="CG45" i="3"/>
  <c r="CG46" i="3"/>
  <c r="CG47" i="3"/>
  <c r="CG49" i="3"/>
  <c r="CG50" i="3"/>
  <c r="CG51" i="3"/>
  <c r="CG52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5" i="3"/>
  <c r="CG6" i="3"/>
  <c r="CG7" i="3"/>
  <c r="CG8" i="3"/>
  <c r="CG9" i="3"/>
  <c r="CG10" i="3"/>
  <c r="CG11" i="3"/>
  <c r="CG12" i="3"/>
  <c r="CG13" i="3"/>
  <c r="CG14" i="3"/>
  <c r="CG15" i="3"/>
  <c r="CG16" i="3"/>
  <c r="CG17" i="3"/>
  <c r="CG18" i="3"/>
  <c r="CG19" i="3"/>
  <c r="CG4" i="3"/>
  <c r="CF104" i="3" l="1"/>
  <c r="CH104" i="3" s="1" a="1"/>
  <c r="CH104" i="3" s="1"/>
  <c r="CJ104" i="3" s="1"/>
  <c r="CF86" i="3"/>
  <c r="CH86" i="3" s="1" a="1"/>
  <c r="CH86" i="3" s="1"/>
  <c r="CJ86" i="3" s="1"/>
  <c r="CF19" i="3"/>
  <c r="CH19" i="3" s="1" a="1"/>
  <c r="CH19" i="3" s="1"/>
  <c r="CJ19" i="3" s="1"/>
  <c r="CF63" i="3" l="1"/>
  <c r="CH63" i="3" s="1" a="1"/>
  <c r="CH63" i="3" s="1"/>
  <c r="CJ63" i="3" s="1"/>
  <c r="CF40" i="3"/>
  <c r="CH40" i="3" s="1" a="1"/>
  <c r="CH40" i="3" s="1"/>
  <c r="CJ40" i="3" s="1"/>
  <c r="CL40" i="3" l="1" a="1"/>
  <c r="CL40" i="3" s="1"/>
  <c r="CL63" i="3" a="1"/>
  <c r="CL63" i="3" s="1"/>
  <c r="CF82" i="3"/>
  <c r="CH82" i="3" s="1" a="1"/>
  <c r="CH82" i="3" s="1"/>
  <c r="CJ82" i="3" s="1"/>
  <c r="CF72" i="3"/>
  <c r="CH72" i="3" s="1" a="1"/>
  <c r="CH72" i="3" s="1"/>
  <c r="CJ72" i="3" s="1"/>
  <c r="CF41" i="3"/>
  <c r="CH41" i="3" s="1" a="1"/>
  <c r="CH41" i="3" s="1"/>
  <c r="CJ41" i="3" s="1"/>
  <c r="CF24" i="3"/>
  <c r="CH24" i="3" s="1" a="1"/>
  <c r="CH24" i="3" s="1"/>
  <c r="CJ24" i="3" s="1"/>
  <c r="CF51" i="3"/>
  <c r="CH51" i="3" s="1" a="1"/>
  <c r="CH51" i="3" s="1"/>
  <c r="CJ51" i="3" s="1"/>
  <c r="CF44" i="3"/>
  <c r="CH44" i="3" s="1" a="1"/>
  <c r="CH44" i="3" s="1"/>
  <c r="CJ44" i="3" s="1"/>
  <c r="CF26" i="3"/>
  <c r="CH26" i="3" s="1" a="1"/>
  <c r="CH26" i="3" s="1"/>
  <c r="CJ26" i="3" s="1"/>
  <c r="CF95" i="3"/>
  <c r="CH95" i="3" s="1" a="1"/>
  <c r="CH95" i="3" s="1"/>
  <c r="CJ95" i="3" s="1"/>
  <c r="CF69" i="3"/>
  <c r="CH69" i="3" s="1" a="1"/>
  <c r="CH69" i="3" s="1"/>
  <c r="CJ69" i="3" s="1"/>
  <c r="CF4" i="3"/>
  <c r="CH4" i="3" s="1" a="1"/>
  <c r="CH4" i="3" s="1"/>
  <c r="CJ4" i="3" s="1"/>
  <c r="CF66" i="3"/>
  <c r="CH66" i="3" s="1" a="1"/>
  <c r="CH66" i="3" s="1"/>
  <c r="CJ66" i="3" s="1"/>
  <c r="CF64" i="3"/>
  <c r="CH64" i="3" s="1" a="1"/>
  <c r="CH64" i="3" s="1"/>
  <c r="CJ64" i="3" s="1"/>
  <c r="CF31" i="3"/>
  <c r="CH31" i="3" s="1" a="1"/>
  <c r="CH31" i="3" s="1"/>
  <c r="CJ31" i="3" s="1"/>
  <c r="CF28" i="3"/>
  <c r="CH28" i="3" s="1" a="1"/>
  <c r="CH28" i="3" s="1"/>
  <c r="CJ28" i="3" s="1"/>
  <c r="CF94" i="3"/>
  <c r="CH94" i="3" s="1" a="1"/>
  <c r="CH94" i="3" s="1"/>
  <c r="CJ94" i="3" s="1"/>
  <c r="CF90" i="3"/>
  <c r="CH90" i="3" s="1" a="1"/>
  <c r="CH90" i="3" s="1"/>
  <c r="CJ90" i="3" s="1"/>
  <c r="CF74" i="3"/>
  <c r="CH74" i="3" s="1" a="1"/>
  <c r="CH74" i="3" s="1"/>
  <c r="CJ74" i="3" s="1"/>
  <c r="CL90" i="3" l="1" a="1"/>
  <c r="CL90" i="3" s="1"/>
  <c r="CL64" i="3" a="1"/>
  <c r="CL64" i="3" s="1"/>
  <c r="CL95" i="3" a="1"/>
  <c r="CL95" i="3" s="1"/>
  <c r="CL24" i="3" a="1"/>
  <c r="CL24" i="3" s="1"/>
  <c r="CL94" i="3" a="1"/>
  <c r="CL94" i="3" s="1"/>
  <c r="CL66" i="3" a="1"/>
  <c r="CL66" i="3" s="1"/>
  <c r="CL26" i="3" a="1"/>
  <c r="CL26" i="3" s="1"/>
  <c r="CL41" i="3" a="1"/>
  <c r="CL41" i="3" s="1"/>
  <c r="CL28" i="3" a="1"/>
  <c r="CL28" i="3" s="1"/>
  <c r="CL4" i="3" a="1"/>
  <c r="CL4" i="3" s="1"/>
  <c r="CL44" i="3" a="1"/>
  <c r="CL44" i="3" s="1"/>
  <c r="CL72" i="3" a="1"/>
  <c r="CL72" i="3" s="1"/>
  <c r="CL74" i="3" a="1"/>
  <c r="CL74" i="3" s="1"/>
  <c r="CL31" i="3" a="1"/>
  <c r="CL31" i="3" s="1"/>
  <c r="CL69" i="3" a="1"/>
  <c r="CL69" i="3" s="1"/>
  <c r="CL51" i="3" a="1"/>
  <c r="CL51" i="3" s="1"/>
  <c r="CL82" i="3" a="1"/>
  <c r="CL82" i="3" s="1"/>
  <c r="CF98" i="3"/>
  <c r="CH98" i="3" s="1" a="1"/>
  <c r="CH98" i="3" s="1"/>
  <c r="CJ98" i="3" s="1"/>
  <c r="CF99" i="3"/>
  <c r="CH99" i="3" s="1" a="1"/>
  <c r="CH99" i="3" s="1"/>
  <c r="CJ99" i="3" s="1"/>
  <c r="CF100" i="3"/>
  <c r="CH100" i="3" s="1" a="1"/>
  <c r="CH100" i="3" s="1"/>
  <c r="CJ100" i="3" s="1"/>
  <c r="CF101" i="3"/>
  <c r="CH101" i="3" s="1" a="1"/>
  <c r="CH101" i="3" s="1"/>
  <c r="CJ101" i="3" s="1"/>
  <c r="CF102" i="3"/>
  <c r="CH102" i="3" s="1" a="1"/>
  <c r="CH102" i="3" s="1"/>
  <c r="CJ102" i="3" s="1"/>
  <c r="CF103" i="3"/>
  <c r="CH103" i="3" s="1" a="1"/>
  <c r="CH103" i="3" s="1"/>
  <c r="CJ103" i="3" s="1"/>
  <c r="CF91" i="3"/>
  <c r="CH91" i="3" s="1" a="1"/>
  <c r="CH91" i="3" s="1"/>
  <c r="CJ91" i="3" s="1"/>
  <c r="CF92" i="3"/>
  <c r="CH92" i="3" s="1" a="1"/>
  <c r="CH92" i="3" s="1"/>
  <c r="CJ92" i="3" s="1"/>
  <c r="CF93" i="3"/>
  <c r="CH93" i="3" s="1" a="1"/>
  <c r="CH93" i="3" s="1"/>
  <c r="CJ93" i="3" s="1"/>
  <c r="CF96" i="3"/>
  <c r="CH96" i="3" s="1" a="1"/>
  <c r="CH96" i="3" s="1"/>
  <c r="CJ96" i="3" s="1"/>
  <c r="CF97" i="3"/>
  <c r="CH97" i="3" s="1" a="1"/>
  <c r="CH97" i="3" s="1"/>
  <c r="CJ97" i="3" s="1"/>
  <c r="CF84" i="3"/>
  <c r="CH84" i="3" s="1" a="1"/>
  <c r="CH84" i="3" s="1"/>
  <c r="CJ84" i="3" s="1"/>
  <c r="CF85" i="3"/>
  <c r="CH85" i="3" s="1" a="1"/>
  <c r="CH85" i="3" s="1"/>
  <c r="CJ85" i="3" s="1"/>
  <c r="CF87" i="3"/>
  <c r="CH87" i="3" s="1" a="1"/>
  <c r="CH87" i="3" s="1"/>
  <c r="CJ87" i="3" s="1"/>
  <c r="CF88" i="3"/>
  <c r="CH88" i="3" s="1" a="1"/>
  <c r="CH88" i="3" s="1"/>
  <c r="CJ88" i="3" s="1"/>
  <c r="CF89" i="3"/>
  <c r="CH89" i="3" s="1" a="1"/>
  <c r="CH89" i="3" s="1"/>
  <c r="CJ89" i="3" s="1"/>
  <c r="CF78" i="3"/>
  <c r="CH78" i="3" s="1" a="1"/>
  <c r="CH78" i="3" s="1"/>
  <c r="CJ78" i="3" s="1"/>
  <c r="CF79" i="3"/>
  <c r="CH79" i="3" s="1" a="1"/>
  <c r="CH79" i="3" s="1"/>
  <c r="CJ79" i="3" s="1"/>
  <c r="CF80" i="3"/>
  <c r="CH80" i="3" s="1" a="1"/>
  <c r="CH80" i="3" s="1"/>
  <c r="CJ80" i="3" s="1"/>
  <c r="CF81" i="3"/>
  <c r="CH81" i="3" s="1" a="1"/>
  <c r="CH81" i="3" s="1"/>
  <c r="CJ81" i="3" s="1"/>
  <c r="CF83" i="3"/>
  <c r="CH83" i="3" s="1" a="1"/>
  <c r="CH83" i="3" s="1"/>
  <c r="CJ83" i="3" s="1"/>
  <c r="CF70" i="3"/>
  <c r="CH70" i="3" s="1" a="1"/>
  <c r="CH70" i="3" s="1"/>
  <c r="CJ70" i="3" s="1"/>
  <c r="CF71" i="3"/>
  <c r="CH71" i="3" s="1" a="1"/>
  <c r="CH71" i="3" s="1"/>
  <c r="CJ71" i="3" s="1"/>
  <c r="CF73" i="3"/>
  <c r="CH73" i="3" s="1" a="1"/>
  <c r="CH73" i="3" s="1"/>
  <c r="CJ73" i="3" s="1"/>
  <c r="CF75" i="3"/>
  <c r="CH75" i="3" s="1" a="1"/>
  <c r="CH75" i="3" s="1"/>
  <c r="CJ75" i="3" s="1"/>
  <c r="CF76" i="3"/>
  <c r="CH76" i="3" s="1" a="1"/>
  <c r="CH76" i="3" s="1"/>
  <c r="CJ76" i="3" s="1"/>
  <c r="CF61" i="3"/>
  <c r="CH61" i="3" s="1" a="1"/>
  <c r="CH61" i="3" s="1"/>
  <c r="CJ61" i="3" s="1"/>
  <c r="CF62" i="3"/>
  <c r="CH62" i="3" s="1" a="1"/>
  <c r="CH62" i="3" s="1"/>
  <c r="CJ62" i="3" s="1"/>
  <c r="CF65" i="3"/>
  <c r="CH65" i="3" s="1" a="1"/>
  <c r="CH65" i="3" s="1"/>
  <c r="CJ65" i="3" s="1"/>
  <c r="CF67" i="3"/>
  <c r="CH67" i="3" s="1" a="1"/>
  <c r="CH67" i="3" s="1"/>
  <c r="CJ67" i="3" s="1"/>
  <c r="CF68" i="3"/>
  <c r="CH68" i="3" s="1" a="1"/>
  <c r="CH68" i="3" s="1"/>
  <c r="CJ68" i="3" s="1"/>
  <c r="CF56" i="3"/>
  <c r="CH56" i="3" s="1" a="1"/>
  <c r="CH56" i="3" s="1"/>
  <c r="CJ56" i="3" s="1"/>
  <c r="CF57" i="3"/>
  <c r="CH57" i="3" s="1" a="1"/>
  <c r="CH57" i="3" s="1"/>
  <c r="CJ57" i="3" s="1"/>
  <c r="CF58" i="3"/>
  <c r="CH58" i="3" s="1" a="1"/>
  <c r="CH58" i="3" s="1"/>
  <c r="CJ58" i="3" s="1"/>
  <c r="CF59" i="3"/>
  <c r="CH59" i="3" s="1" a="1"/>
  <c r="CH59" i="3" s="1"/>
  <c r="CJ59" i="3" s="1"/>
  <c r="CF60" i="3"/>
  <c r="CH60" i="3" s="1" a="1"/>
  <c r="CH60" i="3" s="1"/>
  <c r="CJ60" i="3" s="1"/>
  <c r="CF50" i="3"/>
  <c r="CH50" i="3" s="1" a="1"/>
  <c r="CH50" i="3" s="1"/>
  <c r="CJ50" i="3" s="1"/>
  <c r="CF52" i="3"/>
  <c r="CH52" i="3" s="1" a="1"/>
  <c r="CH52" i="3" s="1"/>
  <c r="CJ52" i="3" s="1"/>
  <c r="CF53" i="3"/>
  <c r="CH53" i="3" s="1" a="1"/>
  <c r="CH53" i="3" s="1"/>
  <c r="CJ53" i="3" s="1"/>
  <c r="CF54" i="3"/>
  <c r="CH54" i="3" s="1" a="1"/>
  <c r="CH54" i="3" s="1"/>
  <c r="CJ54" i="3" s="1"/>
  <c r="CF55" i="3"/>
  <c r="CH55" i="3" s="1" a="1"/>
  <c r="CH55" i="3" s="1"/>
  <c r="CJ55" i="3" s="1"/>
  <c r="CF43" i="3"/>
  <c r="CH43" i="3" s="1" a="1"/>
  <c r="CH43" i="3" s="1"/>
  <c r="CJ43" i="3" s="1"/>
  <c r="CF45" i="3"/>
  <c r="CH45" i="3" s="1" a="1"/>
  <c r="CH45" i="3" s="1"/>
  <c r="CJ45" i="3" s="1"/>
  <c r="CF46" i="3"/>
  <c r="CH46" i="3" s="1" a="1"/>
  <c r="CH46" i="3" s="1"/>
  <c r="CJ46" i="3" s="1"/>
  <c r="CF47" i="3"/>
  <c r="CH47" i="3" s="1" a="1"/>
  <c r="CH47" i="3" s="1"/>
  <c r="CJ47" i="3" s="1"/>
  <c r="CF49" i="3"/>
  <c r="CH49" i="3" s="1" a="1"/>
  <c r="CH49" i="3" s="1"/>
  <c r="CJ49" i="3" s="1"/>
  <c r="CF35" i="3"/>
  <c r="CH35" i="3" s="1" a="1"/>
  <c r="CH35" i="3" s="1"/>
  <c r="CJ35" i="3" s="1"/>
  <c r="CF36" i="3"/>
  <c r="CH36" i="3" s="1" a="1"/>
  <c r="CH36" i="3" s="1"/>
  <c r="CJ36" i="3" s="1"/>
  <c r="CF37" i="3"/>
  <c r="CH37" i="3" s="1" a="1"/>
  <c r="CH37" i="3" s="1"/>
  <c r="CJ37" i="3" s="1"/>
  <c r="CF38" i="3"/>
  <c r="CH38" i="3" s="1" a="1"/>
  <c r="CH38" i="3" s="1"/>
  <c r="CJ38" i="3" s="1"/>
  <c r="CF39" i="3"/>
  <c r="CH39" i="3" s="1" a="1"/>
  <c r="CH39" i="3" s="1"/>
  <c r="CJ39" i="3" s="1"/>
  <c r="CF34" i="3"/>
  <c r="CH34" i="3" s="1" a="1"/>
  <c r="CH34" i="3" s="1"/>
  <c r="CJ34" i="3" s="1"/>
  <c r="CF33" i="3"/>
  <c r="CH33" i="3" s="1" a="1"/>
  <c r="CH33" i="3" s="1"/>
  <c r="CJ33" i="3" s="1"/>
  <c r="CF32" i="3"/>
  <c r="CH32" i="3" s="1" a="1"/>
  <c r="CH32" i="3" s="1"/>
  <c r="CJ32" i="3" s="1"/>
  <c r="CF30" i="3"/>
  <c r="CH30" i="3" s="1" a="1"/>
  <c r="CH30" i="3" s="1"/>
  <c r="CJ30" i="3" s="1"/>
  <c r="CF29" i="3"/>
  <c r="CH29" i="3" s="1" a="1"/>
  <c r="CH29" i="3" s="1"/>
  <c r="CJ29" i="3" s="1"/>
  <c r="CF27" i="3"/>
  <c r="CH27" i="3" s="1" a="1"/>
  <c r="CH27" i="3" s="1"/>
  <c r="CJ27" i="3" s="1"/>
  <c r="CF25" i="3"/>
  <c r="CH25" i="3" s="1" a="1"/>
  <c r="CH25" i="3" s="1"/>
  <c r="CJ25" i="3" s="1"/>
  <c r="CF23" i="3"/>
  <c r="CH23" i="3" s="1" a="1"/>
  <c r="CH23" i="3" s="1"/>
  <c r="CJ23" i="3" s="1"/>
  <c r="CF22" i="3"/>
  <c r="CH22" i="3" s="1" a="1"/>
  <c r="CH22" i="3" s="1"/>
  <c r="CJ22" i="3" s="1"/>
  <c r="CF21" i="3"/>
  <c r="CH21" i="3" s="1" a="1"/>
  <c r="CH21" i="3" s="1"/>
  <c r="CJ21" i="3" s="1"/>
  <c r="CF20" i="3"/>
  <c r="CH20" i="3" s="1" a="1"/>
  <c r="CH20" i="3" s="1"/>
  <c r="CJ20" i="3" s="1"/>
  <c r="CF18" i="3"/>
  <c r="CH18" i="3" s="1" a="1"/>
  <c r="CH18" i="3" s="1"/>
  <c r="CJ18" i="3" s="1"/>
  <c r="CF17" i="3"/>
  <c r="CH17" i="3" s="1" a="1"/>
  <c r="CH17" i="3" s="1"/>
  <c r="CJ17" i="3" s="1"/>
  <c r="CF16" i="3"/>
  <c r="CH16" i="3" s="1" a="1"/>
  <c r="CH16" i="3" s="1"/>
  <c r="CJ16" i="3" s="1"/>
  <c r="CF15" i="3"/>
  <c r="CH15" i="3" s="1" a="1"/>
  <c r="CH15" i="3" s="1"/>
  <c r="CJ15" i="3" s="1"/>
  <c r="CF14" i="3"/>
  <c r="CH14" i="3" s="1" a="1"/>
  <c r="CH14" i="3" s="1"/>
  <c r="CJ14" i="3" s="1"/>
  <c r="CF13" i="3"/>
  <c r="CH13" i="3" s="1" a="1"/>
  <c r="CH13" i="3" s="1"/>
  <c r="CJ13" i="3" s="1"/>
  <c r="CF12" i="3"/>
  <c r="CH12" i="3" s="1" a="1"/>
  <c r="CH12" i="3" s="1"/>
  <c r="CJ12" i="3" s="1"/>
  <c r="CF11" i="3"/>
  <c r="CH11" i="3" s="1" a="1"/>
  <c r="CH11" i="3" s="1"/>
  <c r="CJ11" i="3" s="1"/>
  <c r="CF10" i="3"/>
  <c r="CH10" i="3" s="1" a="1"/>
  <c r="CH10" i="3" s="1"/>
  <c r="CJ10" i="3" s="1"/>
  <c r="CF9" i="3"/>
  <c r="CH9" i="3" s="1" a="1"/>
  <c r="CH9" i="3" s="1"/>
  <c r="CJ9" i="3" s="1"/>
  <c r="CF8" i="3"/>
  <c r="CH8" i="3" s="1" a="1"/>
  <c r="CH8" i="3" s="1"/>
  <c r="CJ8" i="3" s="1"/>
  <c r="CF7" i="3"/>
  <c r="CH7" i="3" s="1" a="1"/>
  <c r="CH7" i="3" s="1"/>
  <c r="CJ7" i="3" s="1"/>
  <c r="CF6" i="3"/>
  <c r="CH6" i="3" s="1" a="1"/>
  <c r="CH6" i="3" s="1"/>
  <c r="CJ6" i="3" s="1"/>
  <c r="CF5" i="3"/>
  <c r="CH5" i="3" s="1" a="1"/>
  <c r="CH5" i="3" s="1"/>
  <c r="CJ5" i="3" s="1"/>
  <c r="CL6" i="3" l="1" a="1"/>
  <c r="CL6" i="3" s="1"/>
  <c r="CL39" i="3" a="1"/>
  <c r="CL39" i="3" s="1"/>
  <c r="CL80" i="3" a="1"/>
  <c r="CL80" i="3" s="1"/>
  <c r="CL43" i="3" a="1"/>
  <c r="CL43" i="3" s="1"/>
  <c r="CL79" i="3" a="1"/>
  <c r="CL79" i="3" s="1"/>
  <c r="CL8" i="3" a="1"/>
  <c r="CL8" i="3" s="1"/>
  <c r="CL37" i="3" a="1"/>
  <c r="CL37" i="3" s="1"/>
  <c r="CL78" i="3" a="1"/>
  <c r="CL78" i="3" s="1"/>
  <c r="CL9" i="3" a="1"/>
  <c r="CL9" i="3" s="1"/>
  <c r="CL17" i="3" a="1"/>
  <c r="CL17" i="3" s="1"/>
  <c r="CL29" i="3" a="1"/>
  <c r="CL29" i="3" s="1"/>
  <c r="CL36" i="3" a="1"/>
  <c r="CL36" i="3" s="1"/>
  <c r="CL54" i="3" a="1"/>
  <c r="CL54" i="3" s="1"/>
  <c r="CL56" i="3" a="1"/>
  <c r="CL56" i="3" s="1"/>
  <c r="CL73" i="3" a="1"/>
  <c r="CL73" i="3" s="1"/>
  <c r="CL89" i="3" a="1"/>
  <c r="CL89" i="3" s="1"/>
  <c r="CL92" i="3" a="1"/>
  <c r="CL92" i="3" s="1"/>
  <c r="CL14" i="3" a="1"/>
  <c r="CL14" i="3" s="1"/>
  <c r="CL59" i="3" a="1"/>
  <c r="CL59" i="3" s="1"/>
  <c r="CL100" i="3" a="1"/>
  <c r="CL100" i="3" s="1"/>
  <c r="CL15" i="3" a="1"/>
  <c r="CL15" i="3" s="1"/>
  <c r="CL76" i="3" a="1"/>
  <c r="CL76" i="3" s="1"/>
  <c r="CL27" i="3" a="1"/>
  <c r="CL27" i="3" s="1"/>
  <c r="CL75" i="3" a="1"/>
  <c r="CL75" i="3" s="1"/>
  <c r="CL98" i="3" a="1"/>
  <c r="CL98" i="3" s="1"/>
  <c r="CL30" i="3" a="1"/>
  <c r="CL30" i="3" s="1"/>
  <c r="CL45" i="3" a="1"/>
  <c r="CL45" i="3" s="1"/>
  <c r="CL97" i="3" a="1"/>
  <c r="CL97" i="3" s="1"/>
  <c r="CL7" i="3" a="1"/>
  <c r="CL7" i="3" s="1"/>
  <c r="CL38" i="3" a="1"/>
  <c r="CL38" i="3" s="1"/>
  <c r="CL96" i="3" a="1"/>
  <c r="CL96" i="3" s="1"/>
  <c r="CL16" i="3" a="1"/>
  <c r="CL16" i="3" s="1"/>
  <c r="CL57" i="3" a="1"/>
  <c r="CL57" i="3" s="1"/>
  <c r="CL93" i="3" a="1"/>
  <c r="CL93" i="3" s="1"/>
  <c r="CL10" i="3" a="1"/>
  <c r="CL10" i="3" s="1"/>
  <c r="CL18" i="3" a="1"/>
  <c r="CL18" i="3" s="1"/>
  <c r="CL35" i="3" a="1"/>
  <c r="CL35" i="3" s="1"/>
  <c r="CL53" i="3" a="1"/>
  <c r="CL53" i="3" s="1"/>
  <c r="CL68" i="3" a="1"/>
  <c r="CL68" i="3" s="1"/>
  <c r="CL71" i="3" a="1"/>
  <c r="CL71" i="3" s="1"/>
  <c r="CL88" i="3" a="1"/>
  <c r="CL88" i="3" s="1"/>
  <c r="CL91" i="3" a="1"/>
  <c r="CL91" i="3" s="1"/>
  <c r="CL20" i="3" a="1"/>
  <c r="CL20" i="3" s="1"/>
  <c r="CL23" i="3" a="1"/>
  <c r="CL23" i="3" s="1"/>
  <c r="CL61" i="3" a="1"/>
  <c r="CL61" i="3" s="1"/>
  <c r="CL25" i="3" a="1"/>
  <c r="CL25" i="3" s="1"/>
  <c r="CL58" i="3" a="1"/>
  <c r="CL58" i="3" s="1"/>
  <c r="CL99" i="3" a="1"/>
  <c r="CL99" i="3" s="1"/>
  <c r="CL55" i="3" a="1"/>
  <c r="CL55" i="3" s="1"/>
  <c r="CL11" i="3" a="1"/>
  <c r="CL11" i="3" s="1"/>
  <c r="CL32" i="3" a="1"/>
  <c r="CL32" i="3" s="1"/>
  <c r="CL49" i="3" a="1"/>
  <c r="CL49" i="3" s="1"/>
  <c r="CL52" i="3" a="1"/>
  <c r="CL52" i="3" s="1"/>
  <c r="CL67" i="3" a="1"/>
  <c r="CL67" i="3" s="1"/>
  <c r="CL70" i="3" a="1"/>
  <c r="CL70" i="3" s="1"/>
  <c r="CL87" i="3" a="1"/>
  <c r="CL87" i="3" s="1"/>
  <c r="CL103" i="3" a="1"/>
  <c r="CL103" i="3" s="1"/>
  <c r="CL5" i="3" a="1"/>
  <c r="CL5" i="3" s="1"/>
  <c r="CL12" i="3" a="1"/>
  <c r="CL12" i="3" s="1"/>
  <c r="CL21" i="3" a="1"/>
  <c r="CL21" i="3" s="1"/>
  <c r="CL33" i="3" a="1"/>
  <c r="CL33" i="3" s="1"/>
  <c r="CL47" i="3" a="1"/>
  <c r="CL47" i="3" s="1"/>
  <c r="CL50" i="3" a="1"/>
  <c r="CL50" i="3" s="1"/>
  <c r="CL65" i="3" a="1"/>
  <c r="CL65" i="3" s="1"/>
  <c r="CL83" i="3" a="1"/>
  <c r="CL83" i="3" s="1"/>
  <c r="CL85" i="3" a="1"/>
  <c r="CL85" i="3" s="1"/>
  <c r="CL102" i="3" a="1"/>
  <c r="CL102" i="3" s="1"/>
  <c r="CL13" i="3" a="1"/>
  <c r="CL13" i="3" s="1"/>
  <c r="CL22" i="3" a="1"/>
  <c r="CL22" i="3" s="1"/>
  <c r="CL34" i="3" a="1"/>
  <c r="CL34" i="3" s="1"/>
  <c r="CL46" i="3" a="1"/>
  <c r="CL46" i="3" s="1"/>
  <c r="CL60" i="3" a="1"/>
  <c r="CL60" i="3" s="1"/>
  <c r="CL62" i="3" a="1"/>
  <c r="CL62" i="3" s="1"/>
  <c r="CL81" i="3" a="1"/>
  <c r="CL81" i="3" s="1"/>
  <c r="CL84" i="3" a="1"/>
  <c r="CL84" i="3" s="1"/>
  <c r="CL101" i="3" a="1"/>
  <c r="CL10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<sst xmlns="http://schemas.openxmlformats.org/spreadsheetml/2006/main" count="401" uniqueCount="238">
  <si>
    <t>No. of Rounds</t>
  </si>
  <si>
    <t>Average of all Rounds</t>
  </si>
  <si>
    <t>Big Rock at Indian Springs Men's Club</t>
  </si>
  <si>
    <t>Rating</t>
  </si>
  <si>
    <t>Slope</t>
  </si>
  <si>
    <t>Gold</t>
  </si>
  <si>
    <t>Blue</t>
  </si>
  <si>
    <t>White</t>
  </si>
  <si>
    <t>Red</t>
  </si>
  <si>
    <t>Tees Played</t>
  </si>
  <si>
    <t>Course Handicap</t>
  </si>
  <si>
    <t>GHIN Number</t>
  </si>
  <si>
    <t>Blue/White</t>
  </si>
  <si>
    <t>White/Red</t>
  </si>
  <si>
    <t>Waltz</t>
  </si>
  <si>
    <t>Skins</t>
  </si>
  <si>
    <t xml:space="preserve">Stroke Play </t>
  </si>
  <si>
    <t>Nassau</t>
  </si>
  <si>
    <t>Pinehurst</t>
  </si>
  <si>
    <t>Allen</t>
  </si>
  <si>
    <t>Mowry</t>
  </si>
  <si>
    <t>Andrew</t>
  </si>
  <si>
    <t>Grant</t>
  </si>
  <si>
    <t>Barney</t>
  </si>
  <si>
    <t>Brenner</t>
  </si>
  <si>
    <t>Ben</t>
  </si>
  <si>
    <t>Ramirez</t>
  </si>
  <si>
    <t>Bill</t>
  </si>
  <si>
    <t>Fennessy</t>
  </si>
  <si>
    <t>Bob</t>
  </si>
  <si>
    <t>Starbody</t>
  </si>
  <si>
    <t>Brad</t>
  </si>
  <si>
    <t>Pounders</t>
  </si>
  <si>
    <t>Brian</t>
  </si>
  <si>
    <t>Frye</t>
  </si>
  <si>
    <t>Bruce</t>
  </si>
  <si>
    <t>McCaig</t>
  </si>
  <si>
    <t>Charles</t>
  </si>
  <si>
    <t>Quillin</t>
  </si>
  <si>
    <t>Strauss</t>
  </si>
  <si>
    <t>Clay</t>
  </si>
  <si>
    <t>Whittaker</t>
  </si>
  <si>
    <t>Curtis</t>
  </si>
  <si>
    <t>Hill</t>
  </si>
  <si>
    <t>Dan</t>
  </si>
  <si>
    <t>Anderson</t>
  </si>
  <si>
    <t>Daniel</t>
  </si>
  <si>
    <t>Byers</t>
  </si>
  <si>
    <t>Danny</t>
  </si>
  <si>
    <t>Yost</t>
  </si>
  <si>
    <t>Dave</t>
  </si>
  <si>
    <t>Tanner</t>
  </si>
  <si>
    <t>Vicencia</t>
  </si>
  <si>
    <t>David</t>
  </si>
  <si>
    <t>Schmitz</t>
  </si>
  <si>
    <t>Williams</t>
  </si>
  <si>
    <t>Denny</t>
  </si>
  <si>
    <t>Kovacs</t>
  </si>
  <si>
    <t>Fabian</t>
  </si>
  <si>
    <t>Granados</t>
  </si>
  <si>
    <t>Frank</t>
  </si>
  <si>
    <t>Springmann</t>
  </si>
  <si>
    <t>Gary</t>
  </si>
  <si>
    <t>Mathiason</t>
  </si>
  <si>
    <t>Gene</t>
  </si>
  <si>
    <t>Dixon</t>
  </si>
  <si>
    <t>Glenn</t>
  </si>
  <si>
    <t>Meister</t>
  </si>
  <si>
    <t>Gord</t>
  </si>
  <si>
    <t>Greg</t>
  </si>
  <si>
    <t>Lang</t>
  </si>
  <si>
    <t>Gregg</t>
  </si>
  <si>
    <t>Stanford</t>
  </si>
  <si>
    <t>Jim</t>
  </si>
  <si>
    <t>Wilke</t>
  </si>
  <si>
    <t>JJ</t>
  </si>
  <si>
    <t>Makaro</t>
  </si>
  <si>
    <t>Joe</t>
  </si>
  <si>
    <t>Demarte</t>
  </si>
  <si>
    <t>Jon</t>
  </si>
  <si>
    <t>Prudhomme</t>
  </si>
  <si>
    <t>Stamberger</t>
  </si>
  <si>
    <t>Lee</t>
  </si>
  <si>
    <t>Ivey</t>
  </si>
  <si>
    <t>Lorne</t>
  </si>
  <si>
    <t>Cope</t>
  </si>
  <si>
    <t>Louis</t>
  </si>
  <si>
    <t>Cannizzo</t>
  </si>
  <si>
    <t>Marc</t>
  </si>
  <si>
    <t>Berget</t>
  </si>
  <si>
    <t>Matt</t>
  </si>
  <si>
    <t>Held</t>
  </si>
  <si>
    <t>Michael</t>
  </si>
  <si>
    <t>Wolff</t>
  </si>
  <si>
    <t>Wood</t>
  </si>
  <si>
    <t>Mike</t>
  </si>
  <si>
    <t>Burns</t>
  </si>
  <si>
    <t>Neal</t>
  </si>
  <si>
    <t>Perchuk</t>
  </si>
  <si>
    <t>Pat</t>
  </si>
  <si>
    <t>Blackburn</t>
  </si>
  <si>
    <t>Randy</t>
  </si>
  <si>
    <t>Lambert</t>
  </si>
  <si>
    <t>Ninomiya</t>
  </si>
  <si>
    <t>Sims</t>
  </si>
  <si>
    <t>Wick</t>
  </si>
  <si>
    <t>Richard</t>
  </si>
  <si>
    <t>Probst</t>
  </si>
  <si>
    <t>Rick</t>
  </si>
  <si>
    <t>Strong</t>
  </si>
  <si>
    <t>Roger</t>
  </si>
  <si>
    <t>Langner</t>
  </si>
  <si>
    <t>Sam</t>
  </si>
  <si>
    <t>Canzone</t>
  </si>
  <si>
    <t>Scott</t>
  </si>
  <si>
    <t>Baker</t>
  </si>
  <si>
    <t>Crawshaw</t>
  </si>
  <si>
    <t>Moore</t>
  </si>
  <si>
    <t>Steve</t>
  </si>
  <si>
    <t>Bushong</t>
  </si>
  <si>
    <t>Conley</t>
  </si>
  <si>
    <t>Stewart</t>
  </si>
  <si>
    <t>Laing</t>
  </si>
  <si>
    <t>Ted</t>
  </si>
  <si>
    <t>Todd</t>
  </si>
  <si>
    <t>Lond</t>
  </si>
  <si>
    <t>Tom</t>
  </si>
  <si>
    <t>Brewster</t>
  </si>
  <si>
    <t>Romleski</t>
  </si>
  <si>
    <t>Tyrone</t>
  </si>
  <si>
    <t>Thomas</t>
  </si>
  <si>
    <t>William</t>
  </si>
  <si>
    <t>Grafeld</t>
  </si>
  <si>
    <t>Dale</t>
  </si>
  <si>
    <t>Belsher</t>
  </si>
  <si>
    <t>First Name</t>
  </si>
  <si>
    <t>Last Name</t>
  </si>
  <si>
    <t>Canino</t>
  </si>
  <si>
    <t>2 Man 1 BB</t>
  </si>
  <si>
    <t>Kit</t>
  </si>
  <si>
    <t>Carstens</t>
  </si>
  <si>
    <t>Andy</t>
  </si>
  <si>
    <t>Huck</t>
  </si>
  <si>
    <t>McCann</t>
  </si>
  <si>
    <t>Bryan</t>
  </si>
  <si>
    <t>Pederson</t>
  </si>
  <si>
    <t>Nugent</t>
  </si>
  <si>
    <t>Les</t>
  </si>
  <si>
    <t>Tovani</t>
  </si>
  <si>
    <t>Visscher</t>
  </si>
  <si>
    <t>R-W-B</t>
  </si>
  <si>
    <t>John</t>
  </si>
  <si>
    <t>Clough</t>
  </si>
  <si>
    <t>Allan</t>
  </si>
  <si>
    <t>Gerking</t>
  </si>
  <si>
    <t>Ron</t>
  </si>
  <si>
    <t>Tatti</t>
  </si>
  <si>
    <t>Mem / Mem</t>
  </si>
  <si>
    <t>Rosner</t>
  </si>
  <si>
    <t>Kevin</t>
  </si>
  <si>
    <t>Torner</t>
  </si>
  <si>
    <t>Whaley</t>
  </si>
  <si>
    <t>Mem/Guest</t>
  </si>
  <si>
    <t>Faircloth</t>
  </si>
  <si>
    <t>Chris</t>
  </si>
  <si>
    <t>Galvan</t>
  </si>
  <si>
    <t>Picco</t>
  </si>
  <si>
    <t>Butch</t>
  </si>
  <si>
    <t>Pressley</t>
  </si>
  <si>
    <t>SATURDAY   HANDICAPS</t>
  </si>
  <si>
    <t>Adams</t>
  </si>
  <si>
    <t>Quigley</t>
  </si>
  <si>
    <t>Kenneth</t>
  </si>
  <si>
    <t>Stableford</t>
  </si>
  <si>
    <t>Trevor</t>
  </si>
  <si>
    <t>Demerritt</t>
  </si>
  <si>
    <t>Kuzek</t>
  </si>
  <si>
    <t>Lydell</t>
  </si>
  <si>
    <t>Good Bad</t>
  </si>
  <si>
    <t>Ugly</t>
  </si>
  <si>
    <t>CC Rd 1</t>
  </si>
  <si>
    <t>CC Rd 2</t>
  </si>
  <si>
    <t>Dahl</t>
  </si>
  <si>
    <t>Scramble</t>
  </si>
  <si>
    <t>Pink Lady</t>
  </si>
  <si>
    <t>Robert</t>
  </si>
  <si>
    <t>Jimenez</t>
  </si>
  <si>
    <t>Eric</t>
  </si>
  <si>
    <t>Reece</t>
  </si>
  <si>
    <t>USGA 5.2a Index</t>
  </si>
  <si>
    <t>Las Vegas</t>
  </si>
  <si>
    <t>Jeff</t>
  </si>
  <si>
    <t>Stephens</t>
  </si>
  <si>
    <t>3 Club</t>
  </si>
  <si>
    <t>Cup Rnd 1</t>
  </si>
  <si>
    <t>Cup Rnd 2</t>
  </si>
  <si>
    <t>Jackson</t>
  </si>
  <si>
    <t>Perez</t>
  </si>
  <si>
    <t>Cup Rnd 3</t>
  </si>
  <si>
    <t>Cup Rnd 4</t>
  </si>
  <si>
    <t>Cup Rnd 5</t>
  </si>
  <si>
    <t>Cup Rnd 6</t>
  </si>
  <si>
    <t>Cup Rnd 7</t>
  </si>
  <si>
    <t>Cup Rnd 8</t>
  </si>
  <si>
    <t>Cup Rnd 9</t>
  </si>
  <si>
    <t>Cup Rnd 10</t>
  </si>
  <si>
    <t>Cup Rnd 11</t>
  </si>
  <si>
    <t>Cup Rnd 12</t>
  </si>
  <si>
    <t>Cup Rnd 13</t>
  </si>
  <si>
    <t>Cup Rnd 14</t>
  </si>
  <si>
    <t>Cup Rnd 15</t>
  </si>
  <si>
    <t>Cup Rnd 16</t>
  </si>
  <si>
    <t>Cup Rnd 17</t>
  </si>
  <si>
    <t>Cup Final</t>
  </si>
  <si>
    <t>LAST 8 DIFFERENTIALS</t>
  </si>
  <si>
    <t>2 Man Scrm</t>
  </si>
  <si>
    <t>Stroke Play</t>
  </si>
  <si>
    <t>2 Man Pine</t>
  </si>
  <si>
    <t>4 Man RWB</t>
  </si>
  <si>
    <t>Skin &amp; Match</t>
  </si>
  <si>
    <t>Mbr Mbr</t>
  </si>
  <si>
    <t>Mbr / Gst</t>
  </si>
  <si>
    <t>Stable</t>
  </si>
  <si>
    <t>Open</t>
  </si>
  <si>
    <t>Club Chmp</t>
  </si>
  <si>
    <t>Ryder Cup</t>
  </si>
  <si>
    <t>6-6-6</t>
  </si>
  <si>
    <t>MC Choice</t>
  </si>
  <si>
    <t>Carter</t>
  </si>
  <si>
    <t>Sturgess</t>
  </si>
  <si>
    <t>Zieglgansberger</t>
  </si>
  <si>
    <t>Canceled</t>
  </si>
  <si>
    <t># Players</t>
  </si>
  <si>
    <t>Lange</t>
  </si>
  <si>
    <t>Craig</t>
  </si>
  <si>
    <t>Kessler</t>
  </si>
  <si>
    <t>Jeffrey</t>
  </si>
  <si>
    <t>Solomon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</si>
</sst>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14" x14ac:knownFonts="1">
    <font>
      <sz val="11"/>
      <name val="Arial"/>
      <family val="1"/>
    </font>
    <font>
      <b/>
      <sz val="11"/>
      <name val="Arial"/>
      <family val="2"/>
    </font>
    <font>
      <b/>
      <sz val="11"/>
      <color theme="1"/>
      <name val="Arial"/>
      <family val="1"/>
    </font>
    <font>
      <b/>
      <sz val="14"/>
      <name val="Arial"/>
      <family val="2"/>
    </font>
    <font>
      <b/>
      <sz val="11"/>
      <name val="Arial"/>
      <family val="1"/>
    </font>
    <font>
      <b/>
      <u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b/>
      <sz val="12"/>
      <color rgb="FF3F3F3F"/>
      <name val="Arial"/>
      <family val="2"/>
    </font>
    <font>
      <b/>
      <sz val="14"/>
      <name val="Arial"/>
      <family val="1"/>
    </font>
    <font>
      <b/>
      <sz val="18"/>
      <name val="Arial"/>
      <family val="2"/>
    </font>
    <font>
      <b/>
      <sz val="11"/>
      <color rgb="FF00000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1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9" xfId="0" applyFont="1" applyBorder="1"/>
    <xf numFmtId="0" fontId="1" fillId="0" borderId="4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14" fontId="3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center" wrapText="1"/>
    </xf>
    <xf numFmtId="165" fontId="0" fillId="0" borderId="0" xfId="0" applyNumberFormat="1"/>
    <xf numFmtId="165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164" fontId="0" fillId="0" borderId="3" xfId="0" applyNumberFormat="1" applyBorder="1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 wrapText="1"/>
    </xf>
    <xf numFmtId="165" fontId="7" fillId="0" borderId="1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left" vertical="center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164" fontId="6" fillId="0" borderId="8" xfId="0" applyNumberFormat="1" applyFont="1" applyBorder="1" applyAlignment="1">
      <alignment wrapText="1"/>
    </xf>
    <xf numFmtId="0" fontId="6" fillId="0" borderId="0" xfId="0" applyFont="1"/>
    <xf numFmtId="1" fontId="6" fillId="0" borderId="4" xfId="0" applyNumberFormat="1" applyFont="1" applyBorder="1" applyAlignment="1">
      <alignment wrapText="1"/>
    </xf>
    <xf numFmtId="0" fontId="8" fillId="0" borderId="7" xfId="0" applyFont="1" applyBorder="1" applyAlignment="1">
      <alignment horizontal="left"/>
    </xf>
    <xf numFmtId="164" fontId="6" fillId="0" borderId="0" xfId="0" applyNumberFormat="1" applyFont="1" applyAlignment="1">
      <alignment horizontal="right"/>
    </xf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right" vertical="center"/>
    </xf>
    <xf numFmtId="14" fontId="10" fillId="2" borderId="7" xfId="0" applyNumberFormat="1" applyFont="1" applyFill="1" applyBorder="1" applyAlignment="1">
      <alignment horizontal="left" wrapText="1"/>
    </xf>
    <xf numFmtId="0" fontId="11" fillId="0" borderId="3" xfId="0" applyFont="1" applyBorder="1"/>
    <xf numFmtId="14" fontId="7" fillId="0" borderId="0" xfId="0" applyNumberFormat="1" applyFont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2" borderId="0" xfId="0" applyFont="1" applyFill="1" applyAlignment="1">
      <alignment wrapText="1"/>
    </xf>
    <xf numFmtId="0" fontId="1" fillId="2" borderId="8" xfId="0" applyFont="1" applyFill="1" applyBorder="1" applyAlignment="1">
      <alignment wrapText="1"/>
    </xf>
    <xf numFmtId="164" fontId="6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49" fontId="13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 wrapText="1"/>
    </xf>
    <xf numFmtId="0" fontId="0" fillId="0" borderId="3" xfId="0" applyBorder="1" applyAlignment="1">
      <alignment horizontal="center"/>
    </xf>
    <xf numFmtId="0" fontId="3" fillId="0" borderId="0" xfId="0" applyFont="1"/>
    <xf numFmtId="0" fontId="13" fillId="0" borderId="0" xfId="0" applyFont="1"/>
    <xf numFmtId="0" fontId="8" fillId="0" borderId="0" xfId="0" applyFont="1" applyAlignment="1">
      <alignment horizontal="left"/>
    </xf>
    <xf numFmtId="164" fontId="6" fillId="0" borderId="0" xfId="0" applyNumberFormat="1" applyFont="1" applyBorder="1" applyAlignment="1">
      <alignment wrapText="1"/>
    </xf>
    <xf numFmtId="1" fontId="6" fillId="0" borderId="13" xfId="0" applyNumberFormat="1" applyFont="1" applyBorder="1" applyAlignment="1">
      <alignment wrapText="1"/>
    </xf>
    <xf numFmtId="0" fontId="6" fillId="0" borderId="0" xfId="0" applyFont="1" applyBorder="1"/>
    <xf numFmtId="0" fontId="6" fillId="0" borderId="12" xfId="0" applyFont="1" applyBorder="1"/>
    <xf numFmtId="0" fontId="1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9" fillId="0" borderId="1" xfId="0" applyFont="1" applyBorder="1"/>
    <xf numFmtId="164" fontId="6" fillId="0" borderId="0" xfId="0" applyNumberFormat="1" applyFont="1" applyBorder="1"/>
    <xf numFmtId="164" fontId="6" fillId="0" borderId="0" xfId="0" applyNumberFormat="1" applyFont="1" applyBorder="1" applyAlignment="1">
      <alignment horizontal="right" vertical="center"/>
    </xf>
  </cellXfs>
  <cellStyles count="1">
    <cellStyle name="Normal" xfId="0" builtinId="0"/>
  </cellStyles>
  <dxfs count="5">
    <dxf>
      <fill>
        <patternFill>
          <bgColor rgb="FFFF4343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</dxfs>
  <tableStyles count="0" defaultTableStyle="TableStyleMedium9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14856-F0FA-4062-9F17-DDE5AF993FB1}">
  <sheetPr>
    <pageSetUpPr fitToPage="1"/>
  </sheetPr>
  <dimension ref="A1:DM127"/>
  <sheetViews>
    <sheetView tabSelected="1" zoomScaleNormal="100" workbookViewId="0">
      <pane xSplit="3" ySplit="3" topLeftCell="BB91" activePane="bottomRight" state="frozen"/>
      <selection pane="topRight" activeCell="D1" sqref="D1"/>
      <selection pane="bottomLeft" activeCell="A5" sqref="A5"/>
      <selection pane="bottomRight" activeCell="BD108" sqref="BD108"/>
    </sheetView>
  </sheetViews>
  <sheetFormatPr defaultRowHeight="14.25" x14ac:dyDescent="0.2"/>
  <cols>
    <col min="1" max="1" width="15.375" bestFit="1" customWidth="1"/>
    <col min="2" max="2" width="14.875" customWidth="1"/>
    <col min="3" max="3" width="16.75" customWidth="1"/>
    <col min="4" max="4" width="12" customWidth="1"/>
    <col min="5" max="6" width="11.375" customWidth="1"/>
    <col min="7" max="7" width="12.5" customWidth="1"/>
    <col min="8" max="10" width="11.375" customWidth="1"/>
    <col min="11" max="11" width="11.375" style="4" customWidth="1"/>
    <col min="12" max="12" width="11.375" customWidth="1"/>
    <col min="13" max="13" width="12.25" customWidth="1"/>
    <col min="14" max="28" width="11.25" customWidth="1"/>
    <col min="29" max="29" width="12.25" customWidth="1"/>
    <col min="30" max="55" width="11.25" customWidth="1"/>
    <col min="56" max="56" width="12" customWidth="1"/>
    <col min="57" max="57" width="11.25" customWidth="1"/>
    <col min="58" max="61" width="11.25" hidden="1" customWidth="1"/>
    <col min="62" max="62" width="12.25" hidden="1" customWidth="1"/>
    <col min="63" max="65" width="11.25" hidden="1" customWidth="1"/>
    <col min="66" max="66" width="12.5" hidden="1" customWidth="1"/>
    <col min="67" max="71" width="11.25" hidden="1" customWidth="1"/>
    <col min="72" max="72" width="12.25" hidden="1" customWidth="1"/>
    <col min="73" max="75" width="11.25" hidden="1" customWidth="1"/>
    <col min="76" max="76" width="12.25" hidden="1" customWidth="1"/>
    <col min="77" max="82" width="11.25" hidden="1" customWidth="1"/>
    <col min="83" max="83" width="12.625" customWidth="1"/>
    <col min="84" max="84" width="11.25" customWidth="1"/>
    <col min="85" max="85" width="12.25" customWidth="1"/>
    <col min="87" max="87" width="11.375" bestFit="1" customWidth="1"/>
    <col min="88" max="88" width="12.5" customWidth="1"/>
    <col min="90" max="95" width="5.25" customWidth="1"/>
    <col min="96" max="96" width="5.375" customWidth="1"/>
    <col min="97" max="97" width="5.25" customWidth="1"/>
    <col min="98" max="99" width="9.625" bestFit="1" customWidth="1"/>
    <col min="100" max="101" width="9.125" bestFit="1" customWidth="1"/>
    <col min="102" max="103" width="9.625" bestFit="1" customWidth="1"/>
    <col min="104" max="105" width="9.125" bestFit="1" customWidth="1"/>
    <col min="106" max="108" width="9.625" bestFit="1" customWidth="1"/>
    <col min="109" max="109" width="9.125" bestFit="1" customWidth="1"/>
    <col min="110" max="112" width="9.625" bestFit="1" customWidth="1"/>
    <col min="113" max="113" width="9.125" bestFit="1" customWidth="1"/>
    <col min="114" max="117" width="9.625" bestFit="1" customWidth="1"/>
  </cols>
  <sheetData>
    <row r="1" spans="1:117" ht="23.25" customHeight="1" x14ac:dyDescent="0.35">
      <c r="A1" s="5" t="s">
        <v>2</v>
      </c>
      <c r="B1" s="6"/>
      <c r="C1" s="31"/>
      <c r="D1" s="14"/>
      <c r="E1" s="6"/>
      <c r="F1" s="6"/>
      <c r="G1" s="14"/>
      <c r="H1" s="14"/>
      <c r="I1" s="2"/>
      <c r="J1" s="2"/>
      <c r="K1" s="20"/>
      <c r="L1" s="2"/>
      <c r="M1" s="2"/>
      <c r="N1" s="2"/>
      <c r="O1" s="2"/>
      <c r="P1" s="2"/>
      <c r="Q1" s="2"/>
      <c r="R1" s="2"/>
      <c r="S1" s="58" t="s">
        <v>178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65" t="s">
        <v>231</v>
      </c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50"/>
      <c r="CG1" s="50" t="s">
        <v>169</v>
      </c>
      <c r="CH1" s="2"/>
      <c r="CI1" s="2"/>
      <c r="CJ1" s="3"/>
    </row>
    <row r="2" spans="1:117" ht="16.5" customHeight="1" x14ac:dyDescent="0.25">
      <c r="A2" s="49">
        <v>46011</v>
      </c>
      <c r="B2" s="23"/>
      <c r="C2" s="25"/>
      <c r="D2" s="24"/>
      <c r="E2" s="26" t="s">
        <v>14</v>
      </c>
      <c r="F2" s="26" t="s">
        <v>15</v>
      </c>
      <c r="G2" s="26" t="s">
        <v>16</v>
      </c>
      <c r="H2" s="27" t="s">
        <v>17</v>
      </c>
      <c r="I2" s="27" t="s">
        <v>15</v>
      </c>
      <c r="J2" s="27" t="s">
        <v>18</v>
      </c>
      <c r="K2" s="28" t="s">
        <v>138</v>
      </c>
      <c r="L2" s="27" t="s">
        <v>150</v>
      </c>
      <c r="M2" s="27" t="s">
        <v>15</v>
      </c>
      <c r="N2" s="27" t="s">
        <v>157</v>
      </c>
      <c r="O2" s="27" t="s">
        <v>17</v>
      </c>
      <c r="P2" s="27" t="s">
        <v>162</v>
      </c>
      <c r="Q2" s="27" t="s">
        <v>15</v>
      </c>
      <c r="R2" s="27" t="s">
        <v>173</v>
      </c>
      <c r="S2" s="57" t="s">
        <v>179</v>
      </c>
      <c r="T2" s="27" t="s">
        <v>180</v>
      </c>
      <c r="U2" s="27" t="s">
        <v>181</v>
      </c>
      <c r="V2" s="27" t="s">
        <v>17</v>
      </c>
      <c r="W2" s="27" t="s">
        <v>15</v>
      </c>
      <c r="X2" s="27" t="s">
        <v>183</v>
      </c>
      <c r="Y2" s="27" t="s">
        <v>184</v>
      </c>
      <c r="Z2" s="27" t="s">
        <v>193</v>
      </c>
      <c r="AA2" s="27" t="s">
        <v>15</v>
      </c>
      <c r="AB2" s="27" t="s">
        <v>190</v>
      </c>
      <c r="AC2" s="29" t="s">
        <v>18</v>
      </c>
      <c r="AD2" s="29">
        <v>38874</v>
      </c>
      <c r="AE2" s="27" t="s">
        <v>138</v>
      </c>
      <c r="AF2" s="27" t="s">
        <v>183</v>
      </c>
      <c r="AG2" s="27" t="s">
        <v>194</v>
      </c>
      <c r="AH2" s="27" t="s">
        <v>195</v>
      </c>
      <c r="AI2" s="27" t="s">
        <v>198</v>
      </c>
      <c r="AJ2" s="27" t="s">
        <v>199</v>
      </c>
      <c r="AK2" s="27" t="s">
        <v>200</v>
      </c>
      <c r="AL2" s="27" t="s">
        <v>201</v>
      </c>
      <c r="AM2" s="27" t="s">
        <v>202</v>
      </c>
      <c r="AN2" s="27" t="s">
        <v>203</v>
      </c>
      <c r="AO2" s="27" t="s">
        <v>204</v>
      </c>
      <c r="AP2" s="27" t="s">
        <v>205</v>
      </c>
      <c r="AQ2" s="27" t="s">
        <v>206</v>
      </c>
      <c r="AR2" s="27" t="s">
        <v>207</v>
      </c>
      <c r="AS2" s="27" t="s">
        <v>208</v>
      </c>
      <c r="AT2" s="27" t="s">
        <v>209</v>
      </c>
      <c r="AU2" s="27" t="s">
        <v>210</v>
      </c>
      <c r="AV2" s="27" t="s">
        <v>211</v>
      </c>
      <c r="AW2" s="27" t="s">
        <v>212</v>
      </c>
      <c r="AX2" s="27" t="s">
        <v>213</v>
      </c>
      <c r="AY2" s="27" t="s">
        <v>138</v>
      </c>
      <c r="AZ2" s="27" t="s">
        <v>215</v>
      </c>
      <c r="BA2" s="27" t="s">
        <v>14</v>
      </c>
      <c r="BB2" s="27" t="s">
        <v>15</v>
      </c>
      <c r="BC2" s="27" t="s">
        <v>216</v>
      </c>
      <c r="BD2" s="27" t="s">
        <v>184</v>
      </c>
      <c r="BE2" s="27" t="s">
        <v>17</v>
      </c>
      <c r="BF2" s="27" t="s">
        <v>15</v>
      </c>
      <c r="BG2" s="27" t="s">
        <v>217</v>
      </c>
      <c r="BH2" s="27" t="s">
        <v>138</v>
      </c>
      <c r="BI2" s="27" t="s">
        <v>218</v>
      </c>
      <c r="BJ2" s="27" t="s">
        <v>219</v>
      </c>
      <c r="BK2" s="27" t="s">
        <v>220</v>
      </c>
      <c r="BL2" s="27" t="s">
        <v>215</v>
      </c>
      <c r="BM2" s="27" t="s">
        <v>221</v>
      </c>
      <c r="BN2" s="27" t="s">
        <v>219</v>
      </c>
      <c r="BO2" s="27" t="s">
        <v>222</v>
      </c>
      <c r="BP2" s="27" t="s">
        <v>223</v>
      </c>
      <c r="BQ2" s="27" t="s">
        <v>224</v>
      </c>
      <c r="BR2" s="27" t="s">
        <v>224</v>
      </c>
      <c r="BS2" s="27" t="s">
        <v>17</v>
      </c>
      <c r="BT2" s="27" t="s">
        <v>219</v>
      </c>
      <c r="BU2" s="27" t="s">
        <v>215</v>
      </c>
      <c r="BV2" s="27" t="s">
        <v>225</v>
      </c>
      <c r="BW2" s="27" t="s">
        <v>218</v>
      </c>
      <c r="BX2" s="27" t="s">
        <v>219</v>
      </c>
      <c r="BY2" s="27" t="s">
        <v>190</v>
      </c>
      <c r="BZ2" s="27" t="s">
        <v>217</v>
      </c>
      <c r="CA2" s="64" t="s">
        <v>226</v>
      </c>
      <c r="CB2" s="27" t="s">
        <v>138</v>
      </c>
      <c r="CC2" s="27" t="s">
        <v>227</v>
      </c>
      <c r="CD2" s="27"/>
      <c r="CE2" s="27"/>
      <c r="CF2" s="27"/>
      <c r="CG2" s="29"/>
      <c r="CH2" s="29"/>
      <c r="CI2" s="29"/>
      <c r="CJ2" s="30"/>
      <c r="CL2" s="17"/>
    </row>
    <row r="3" spans="1:117" ht="31.5" customHeight="1" x14ac:dyDescent="0.25">
      <c r="A3" s="33" t="s">
        <v>11</v>
      </c>
      <c r="B3" s="34" t="s">
        <v>135</v>
      </c>
      <c r="C3" s="35" t="s">
        <v>136</v>
      </c>
      <c r="D3" s="36">
        <v>45605</v>
      </c>
      <c r="E3" s="37">
        <v>45612</v>
      </c>
      <c r="F3" s="37">
        <v>45626</v>
      </c>
      <c r="G3" s="37">
        <v>45640</v>
      </c>
      <c r="H3" s="18">
        <v>45647</v>
      </c>
      <c r="I3" s="18">
        <v>45654</v>
      </c>
      <c r="J3" s="18">
        <v>45661</v>
      </c>
      <c r="K3" s="18">
        <v>45668</v>
      </c>
      <c r="L3" s="18">
        <v>45675</v>
      </c>
      <c r="M3" s="18">
        <v>45682</v>
      </c>
      <c r="N3" s="18">
        <v>45689</v>
      </c>
      <c r="O3" s="18">
        <v>45696</v>
      </c>
      <c r="P3" s="18">
        <v>45703</v>
      </c>
      <c r="Q3" s="18">
        <v>45710</v>
      </c>
      <c r="R3" s="18">
        <v>45717</v>
      </c>
      <c r="S3" s="18">
        <v>45724</v>
      </c>
      <c r="T3" s="18">
        <v>45731</v>
      </c>
      <c r="U3" s="18">
        <v>45732</v>
      </c>
      <c r="V3" s="18">
        <v>45738</v>
      </c>
      <c r="W3" s="18">
        <v>45745</v>
      </c>
      <c r="X3" s="18">
        <v>45752</v>
      </c>
      <c r="Y3" s="18">
        <v>45759</v>
      </c>
      <c r="Z3" s="18">
        <v>45766</v>
      </c>
      <c r="AA3" s="18">
        <v>45773</v>
      </c>
      <c r="AB3" s="18">
        <v>45780</v>
      </c>
      <c r="AC3" s="18">
        <v>45787</v>
      </c>
      <c r="AD3" s="18">
        <v>45794</v>
      </c>
      <c r="AE3" s="18">
        <v>45801</v>
      </c>
      <c r="AF3" s="18">
        <v>45808</v>
      </c>
      <c r="AG3" s="18">
        <v>45815</v>
      </c>
      <c r="AH3" s="18">
        <v>45822</v>
      </c>
      <c r="AI3" s="18">
        <v>45829</v>
      </c>
      <c r="AJ3" s="18">
        <v>45836</v>
      </c>
      <c r="AK3" s="18">
        <v>45843</v>
      </c>
      <c r="AL3" s="18">
        <v>45850</v>
      </c>
      <c r="AM3" s="18">
        <v>45857</v>
      </c>
      <c r="AN3" s="18">
        <v>45864</v>
      </c>
      <c r="AO3" s="18">
        <v>45871</v>
      </c>
      <c r="AP3" s="18">
        <v>45878</v>
      </c>
      <c r="AQ3" s="18">
        <v>45885</v>
      </c>
      <c r="AR3" s="18">
        <v>45892</v>
      </c>
      <c r="AS3" s="18">
        <v>45899</v>
      </c>
      <c r="AT3" s="18">
        <v>45906</v>
      </c>
      <c r="AU3" s="18">
        <v>45913</v>
      </c>
      <c r="AV3" s="18">
        <v>45920</v>
      </c>
      <c r="AW3" s="18">
        <v>45927</v>
      </c>
      <c r="AX3" s="18">
        <v>45934</v>
      </c>
      <c r="AY3" s="18">
        <v>45969</v>
      </c>
      <c r="AZ3" s="18">
        <v>45976</v>
      </c>
      <c r="BA3" s="18">
        <v>45983</v>
      </c>
      <c r="BB3" s="18">
        <v>45990</v>
      </c>
      <c r="BC3" s="18">
        <v>45997</v>
      </c>
      <c r="BD3" s="18">
        <v>46004</v>
      </c>
      <c r="BE3" s="18">
        <v>46011</v>
      </c>
      <c r="BF3" s="18">
        <v>46018</v>
      </c>
      <c r="BG3" s="18">
        <v>46025</v>
      </c>
      <c r="BH3" s="18">
        <v>46032</v>
      </c>
      <c r="BI3" s="18">
        <v>46039</v>
      </c>
      <c r="BJ3" s="18">
        <v>46046</v>
      </c>
      <c r="BK3" s="18">
        <v>46053</v>
      </c>
      <c r="BL3" s="18">
        <v>46060</v>
      </c>
      <c r="BM3" s="18">
        <v>46067</v>
      </c>
      <c r="BN3" s="18">
        <v>46074</v>
      </c>
      <c r="BO3" s="18">
        <v>46081</v>
      </c>
      <c r="BP3" s="18">
        <v>46088</v>
      </c>
      <c r="BQ3" s="18">
        <v>46095</v>
      </c>
      <c r="BR3" s="18">
        <v>46096</v>
      </c>
      <c r="BS3" s="18">
        <v>46102</v>
      </c>
      <c r="BT3" s="18">
        <v>46109</v>
      </c>
      <c r="BU3" s="18">
        <v>46116</v>
      </c>
      <c r="BV3" s="18">
        <v>46123</v>
      </c>
      <c r="BW3" s="18">
        <v>46130</v>
      </c>
      <c r="BX3" s="18">
        <v>46137</v>
      </c>
      <c r="BY3" s="18">
        <v>46144</v>
      </c>
      <c r="BZ3" s="18">
        <v>46151</v>
      </c>
      <c r="CA3" s="18">
        <v>45793</v>
      </c>
      <c r="CB3" s="18">
        <v>46165</v>
      </c>
      <c r="CC3" s="18">
        <v>46172</v>
      </c>
      <c r="CD3" s="18">
        <v>46179</v>
      </c>
      <c r="CE3" s="18"/>
      <c r="CF3" s="15" t="s">
        <v>0</v>
      </c>
      <c r="CG3" s="15" t="s">
        <v>1</v>
      </c>
      <c r="CH3" s="15" t="s">
        <v>189</v>
      </c>
      <c r="CI3" s="15" t="s">
        <v>9</v>
      </c>
      <c r="CJ3" s="16" t="s">
        <v>10</v>
      </c>
      <c r="CL3" s="63" t="s">
        <v>214</v>
      </c>
      <c r="CM3" s="60"/>
      <c r="CN3" s="61"/>
      <c r="CO3" s="62"/>
    </row>
    <row r="4" spans="1:117" ht="17.25" customHeight="1" x14ac:dyDescent="0.25">
      <c r="A4" s="68">
        <v>4010872</v>
      </c>
      <c r="B4" s="54" t="s">
        <v>37</v>
      </c>
      <c r="C4" s="55" t="s">
        <v>170</v>
      </c>
      <c r="D4" s="51"/>
      <c r="E4" s="52"/>
      <c r="F4" s="52"/>
      <c r="G4" s="52"/>
      <c r="H4" s="53"/>
      <c r="I4" s="28"/>
      <c r="J4" s="28"/>
      <c r="K4" s="28"/>
      <c r="L4" s="28"/>
      <c r="M4" s="28"/>
      <c r="N4" s="28"/>
      <c r="O4" s="28"/>
      <c r="P4" s="28"/>
      <c r="Q4" s="56">
        <v>11.7</v>
      </c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6">
        <v>9.6999999999999993</v>
      </c>
      <c r="AF4" s="53"/>
      <c r="AG4" s="53"/>
      <c r="AH4" s="56">
        <v>10.7</v>
      </c>
      <c r="AI4" s="53"/>
      <c r="AJ4" s="56">
        <v>13.6</v>
      </c>
      <c r="AK4" s="56">
        <v>19.5</v>
      </c>
      <c r="AL4" s="53"/>
      <c r="AM4" s="56">
        <v>4.9000000000000004</v>
      </c>
      <c r="AN4" s="56">
        <v>9.6999999999999993</v>
      </c>
      <c r="AO4" s="56">
        <v>9.4</v>
      </c>
      <c r="AP4" s="56">
        <v>10.7</v>
      </c>
      <c r="AQ4" s="56">
        <v>7.8</v>
      </c>
      <c r="AR4" s="56">
        <v>6.8</v>
      </c>
      <c r="AS4" s="53"/>
      <c r="AT4" s="53"/>
      <c r="AU4" s="56">
        <v>13.6</v>
      </c>
      <c r="AV4" s="56">
        <v>9.6999999999999993</v>
      </c>
      <c r="AW4" s="56">
        <v>12.7</v>
      </c>
      <c r="AX4" s="56">
        <v>6.8</v>
      </c>
      <c r="AY4" s="56">
        <v>5.8</v>
      </c>
      <c r="AZ4" s="53"/>
      <c r="BA4" s="53"/>
      <c r="BB4" s="56">
        <v>12.7</v>
      </c>
      <c r="BC4" s="56">
        <v>12.7</v>
      </c>
      <c r="BD4" s="56">
        <v>16.600000000000001</v>
      </c>
      <c r="BE4" s="56">
        <v>14.2</v>
      </c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41">
        <f t="shared" ref="CF4:CF36" si="0">COUNT(D4:CE4)</f>
        <v>20</v>
      </c>
      <c r="CG4" s="39">
        <f>ROUND(AVERAGE(C4:CE4),1)</f>
        <v>11</v>
      </c>
      <c r="CH4" s="42" cm="1">
        <f t="array" ref="CH4">IF(CF4&gt;=8,ROUND(AVERAGE(_xlfn.TAKE(_xlfn.TAKE(_xlfn._xlws.SORT(_xlfn.TAKE(_xlfn._xlws.FILTER(D4:CE4,D4:CE4&lt;&gt;""),1,-8),1,1,TRUE),,7),,-6)),1),"")</f>
        <v>11.5</v>
      </c>
      <c r="CI4" s="43" t="s">
        <v>7</v>
      </c>
      <c r="CJ4" s="44">
        <f>IF(CH4&lt;&gt;"",
IF(CI4="Gold",ROUND(-((CH4*($C$108/113))+($B$108-72)),3),
IF(CI4="Blue",ROUND(-((CH4*($C$109/113))+($B$109-72)),3),
IF(CI4="Blue/White",ROUND(-((CH4*($C$110/113))+($B$110-72)),3),
IF(CI4="White",ROUND(-((CH4*($C$111/113))+($B$111-72)),3),
IF(CI4="White/Red",ROUND(-((CH4*($C$112/113))+($B$112-72)),3),
IF(CI4="Red",ROUND(-((CH4*($C$113/113))+($B$113-72)),3),0)))))),"")</f>
        <v>-7.8049999999999997</v>
      </c>
      <c r="CL4" cm="1">
        <f t="array" ref="CL4:CS4">IF(CF4&gt;=8,_xlfn.TAKE(_xlfn._xlws.FILTER(D4:CE4,D4:CE4&lt;&gt;""),1,-8),"")</f>
        <v>9.6999999999999993</v>
      </c>
      <c r="CM4">
        <v>12.7</v>
      </c>
      <c r="CN4">
        <v>6.8</v>
      </c>
      <c r="CO4">
        <v>5.8</v>
      </c>
      <c r="CP4">
        <v>12.7</v>
      </c>
      <c r="CQ4">
        <v>12.7</v>
      </c>
      <c r="CR4">
        <v>16.600000000000001</v>
      </c>
      <c r="CS4">
        <v>14.2</v>
      </c>
    </row>
    <row r="5" spans="1:117" ht="17.25" customHeight="1" x14ac:dyDescent="0.2">
      <c r="A5" s="38">
        <v>1380692</v>
      </c>
      <c r="B5" s="22" t="s">
        <v>44</v>
      </c>
      <c r="C5" s="32" t="s">
        <v>45</v>
      </c>
      <c r="D5" s="39">
        <v>29.2</v>
      </c>
      <c r="E5" s="39">
        <v>24.4</v>
      </c>
      <c r="F5" s="39"/>
      <c r="G5" s="39"/>
      <c r="H5" s="40"/>
      <c r="I5" s="40"/>
      <c r="J5" s="39"/>
      <c r="K5" s="39"/>
      <c r="L5" s="39">
        <v>16</v>
      </c>
      <c r="M5" s="39"/>
      <c r="N5" s="39"/>
      <c r="O5" s="39"/>
      <c r="P5" s="39"/>
      <c r="Q5" s="39"/>
      <c r="R5" s="39">
        <v>27.3</v>
      </c>
      <c r="S5" s="39"/>
      <c r="T5" s="39"/>
      <c r="U5" s="39"/>
      <c r="V5" s="39"/>
      <c r="W5" s="39"/>
      <c r="X5" s="39"/>
      <c r="Y5" s="39"/>
      <c r="Z5" s="39"/>
      <c r="AA5" s="39"/>
      <c r="AB5" s="39">
        <v>31.2</v>
      </c>
      <c r="AC5" s="39"/>
      <c r="AD5" s="39"/>
      <c r="AE5" s="39">
        <v>23.4</v>
      </c>
      <c r="AF5" s="39"/>
      <c r="AG5" s="39"/>
      <c r="AH5" s="39"/>
      <c r="AI5" s="39">
        <v>24.4</v>
      </c>
      <c r="AJ5" s="39"/>
      <c r="AK5" s="39"/>
      <c r="AL5" s="39"/>
      <c r="AM5" s="39"/>
      <c r="AN5" s="39"/>
      <c r="AO5" s="39"/>
      <c r="AP5" s="39"/>
      <c r="AQ5" s="39"/>
      <c r="AR5" s="39"/>
      <c r="AS5" s="39">
        <v>27.3</v>
      </c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41">
        <f t="shared" si="0"/>
        <v>8</v>
      </c>
      <c r="CG5" s="39">
        <f t="shared" ref="CG5:CG70" si="1">ROUND(AVERAGE(C5:CE5),1)</f>
        <v>25.4</v>
      </c>
      <c r="CH5" s="42" cm="1">
        <f t="array" ref="CH5">IF(CF5&gt;=8,ROUND(AVERAGE(_xlfn.TAKE(_xlfn.TAKE(_xlfn._xlws.SORT(_xlfn.TAKE(_xlfn._xlws.FILTER(D5:CE5,D5:CE5&lt;&gt;""),1,-8),1,1,TRUE),,7),,-6)),1),"")</f>
        <v>26</v>
      </c>
      <c r="CI5" s="43" t="s">
        <v>7</v>
      </c>
      <c r="CJ5" s="44">
        <f>IF(CH5&lt;&gt;"",
IF(CI5="Gold",ROUND(-((CH5*($C$108/113))+($B$108-72)),3),
IF(CI5="Blue",ROUND(-((CH5*($C$109/113))+($B$109-72)),3),
IF(CI5="Blue/White",ROUND(-((CH5*($C$110/113))+($B$110-72)),3),
IF(CI5="White",ROUND(-((CH5*($C$111/113))+($B$111-72)),3),
IF(CI5="White/Red",ROUND(-((CH5*($C$112/113))+($B$112-72)),3),
IF(CI5="Red",ROUND(-((CH5*($C$113/113))+($B$113-72)),3),0)))))),"")</f>
        <v>-22.69</v>
      </c>
      <c r="CL5" cm="1">
        <f t="array" ref="CL5:CS5">IF(CF5&gt;=8,_xlfn.TAKE(_xlfn._xlws.FILTER(D5:CE5,D5:CE5&lt;&gt;""),1,-8),"")</f>
        <v>29.2</v>
      </c>
      <c r="CM5" s="4">
        <v>24.4</v>
      </c>
      <c r="CN5" s="4">
        <v>16</v>
      </c>
      <c r="CO5" s="4">
        <v>27.3</v>
      </c>
      <c r="CP5" s="4">
        <v>31.2</v>
      </c>
      <c r="CQ5" s="4">
        <v>23.4</v>
      </c>
      <c r="CR5" s="4">
        <v>24.4</v>
      </c>
      <c r="CS5" s="4">
        <v>27.3</v>
      </c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</row>
    <row r="6" spans="1:117" ht="15" x14ac:dyDescent="0.2">
      <c r="A6" s="38">
        <v>598835</v>
      </c>
      <c r="B6" s="22" t="s">
        <v>114</v>
      </c>
      <c r="C6" s="32" t="s">
        <v>115</v>
      </c>
      <c r="D6" s="39"/>
      <c r="E6" s="39">
        <v>14.6</v>
      </c>
      <c r="F6" s="39"/>
      <c r="G6" s="39"/>
      <c r="H6" s="40"/>
      <c r="I6" s="40"/>
      <c r="J6" s="39"/>
      <c r="K6" s="39">
        <v>18.5</v>
      </c>
      <c r="L6" s="39">
        <v>13.1</v>
      </c>
      <c r="M6" s="39"/>
      <c r="N6" s="39"/>
      <c r="O6" s="39">
        <v>17.100000000000001</v>
      </c>
      <c r="P6" s="39"/>
      <c r="Q6" s="39"/>
      <c r="R6" s="39">
        <v>18</v>
      </c>
      <c r="S6" s="39">
        <v>11.7</v>
      </c>
      <c r="T6" s="39">
        <v>12.7</v>
      </c>
      <c r="U6" s="39">
        <v>8.8000000000000007</v>
      </c>
      <c r="V6" s="39"/>
      <c r="W6" s="39"/>
      <c r="X6" s="39"/>
      <c r="Y6" s="39">
        <v>12.7</v>
      </c>
      <c r="Z6" s="39"/>
      <c r="AA6" s="39">
        <v>10.7</v>
      </c>
      <c r="AB6" s="39">
        <v>14.6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>
        <v>18.5</v>
      </c>
      <c r="AO6" s="39"/>
      <c r="AP6" s="39"/>
      <c r="AQ6" s="39">
        <v>10.7</v>
      </c>
      <c r="AR6" s="39"/>
      <c r="AS6" s="39"/>
      <c r="AT6" s="39"/>
      <c r="AU6" s="39">
        <v>8.8000000000000007</v>
      </c>
      <c r="AV6" s="39"/>
      <c r="AW6" s="39"/>
      <c r="AX6" s="39"/>
      <c r="AY6" s="39"/>
      <c r="AZ6" s="39"/>
      <c r="BA6" s="39"/>
      <c r="BB6" s="39"/>
      <c r="BC6" s="39">
        <v>20.5</v>
      </c>
      <c r="BD6" s="39">
        <v>12.7</v>
      </c>
      <c r="BE6" s="39">
        <v>20.9</v>
      </c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41">
        <f t="shared" si="0"/>
        <v>17</v>
      </c>
      <c r="CG6" s="39">
        <f t="shared" si="1"/>
        <v>14.4</v>
      </c>
      <c r="CH6" s="42" cm="1">
        <f t="array" ref="CH6">IF(CF6&gt;=8,ROUND(AVERAGE(_xlfn.TAKE(_xlfn.TAKE(_xlfn._xlws.SORT(_xlfn.TAKE(_xlfn._xlws.FILTER(D6:CE6,D6:CE6&lt;&gt;""),1,-8),1,1,TRUE),,7),,-6)),1),"")</f>
        <v>14.6</v>
      </c>
      <c r="CI6" s="43" t="s">
        <v>7</v>
      </c>
      <c r="CJ6" s="44">
        <f>IF(CH6&lt;&gt;"",
IF(CI6="Gold",ROUND(-((CH6*($C$108/113))+($B$108-72)),3),
IF(CI6="Blue",ROUND(-((CH6*($C$109/113))+($B$109-72)),3),
IF(CI6="Blue/White",ROUND(-((CH6*($C$110/113))+($B$110-72)),3),
IF(CI6="White",ROUND(-((CH6*($C$111/113))+($B$111-72)),3),
IF(CI6="White/Red",ROUND(-((CH6*($C$112/113))+($B$112-72)),3),
IF(CI6="Red",ROUND(-((CH6*($C$113/113))+($B$113-72)),3),0)))))),"")</f>
        <v>-10.988</v>
      </c>
      <c r="CL6" cm="1">
        <f t="array" ref="CL6:CS6">IF(CF6&gt;=8,_xlfn.TAKE(_xlfn._xlws.FILTER(D6:CE6,D6:CE6&lt;&gt;""),1,-8),"")</f>
        <v>10.7</v>
      </c>
      <c r="CM6">
        <v>14.6</v>
      </c>
      <c r="CN6">
        <v>18.5</v>
      </c>
      <c r="CO6">
        <v>10.7</v>
      </c>
      <c r="CP6">
        <v>8.8000000000000007</v>
      </c>
      <c r="CQ6">
        <v>20.5</v>
      </c>
      <c r="CR6">
        <v>12.7</v>
      </c>
      <c r="CS6">
        <v>20.9</v>
      </c>
    </row>
    <row r="7" spans="1:117" ht="15" x14ac:dyDescent="0.2">
      <c r="A7" s="38">
        <v>11624847</v>
      </c>
      <c r="B7" s="22" t="s">
        <v>133</v>
      </c>
      <c r="C7" s="32" t="s">
        <v>134</v>
      </c>
      <c r="D7" s="39">
        <v>13.6</v>
      </c>
      <c r="E7" s="39">
        <v>15.6</v>
      </c>
      <c r="F7" s="39"/>
      <c r="G7" s="39"/>
      <c r="H7" s="40"/>
      <c r="I7" s="40"/>
      <c r="J7" s="39"/>
      <c r="K7" s="39">
        <v>21.4</v>
      </c>
      <c r="L7" s="39"/>
      <c r="M7" s="39"/>
      <c r="N7" s="39"/>
      <c r="O7" s="39"/>
      <c r="P7" s="39">
        <v>17.5</v>
      </c>
      <c r="Q7" s="39"/>
      <c r="R7" s="39"/>
      <c r="S7" s="39"/>
      <c r="T7" s="39">
        <v>16.600000000000001</v>
      </c>
      <c r="U7" s="39">
        <v>10.7</v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>
        <v>22.4</v>
      </c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41">
        <f t="shared" si="0"/>
        <v>7</v>
      </c>
      <c r="CG7" s="39">
        <f t="shared" si="1"/>
        <v>16.8</v>
      </c>
      <c r="CH7" s="42" t="str" cm="1">
        <f t="array" ref="CH7">IF(CF7&gt;=8,ROUND(AVERAGE(_xlfn.TAKE(_xlfn.TAKE(_xlfn._xlws.SORT(_xlfn.TAKE(_xlfn._xlws.FILTER(D7:CE7,D7:CE7&lt;&gt;""),1,-8),1,1,TRUE),,7),,-6)),1),"")</f>
        <v/>
      </c>
      <c r="CI7" s="43" t="s">
        <v>7</v>
      </c>
      <c r="CJ7" s="44" t="str">
        <f>IF(CH7&lt;&gt;"",
IF(CI7="Gold",ROUND(-((CH7*($C$108/113))+($B$108-72)),3),
IF(CI7="Blue",ROUND(-((CH7*($C$109/113))+($B$109-72)),3),
IF(CI7="Blue/White",ROUND(-((CH7*($C$110/113))+($B$110-72)),3),
IF(CI7="White",ROUND(-((CH7*($C$111/113))+($B$111-72)),3),
IF(CI7="White/Red",ROUND(-((CH7*($C$112/113))+($B$112-72)),3),
IF(CI7="Red",ROUND(-((CH7*($C$113/113))+($B$113-72)),3),0)))))),"")</f>
        <v/>
      </c>
      <c r="CL7" t="str" cm="1">
        <f t="array" ref="CL7">IF(CF7&gt;=8,_xlfn.TAKE(_xlfn._xlws.FILTER(D7:CE7,D7:CE7&lt;&gt;""),1,-8),"")</f>
        <v/>
      </c>
    </row>
    <row r="8" spans="1:117" ht="15" x14ac:dyDescent="0.2">
      <c r="A8" s="38">
        <v>9348287</v>
      </c>
      <c r="B8" s="22" t="s">
        <v>88</v>
      </c>
      <c r="C8" s="32" t="s">
        <v>89</v>
      </c>
      <c r="D8" s="39">
        <v>28.3</v>
      </c>
      <c r="E8" s="39">
        <v>25.3</v>
      </c>
      <c r="F8" s="39">
        <v>24.4</v>
      </c>
      <c r="G8" s="39"/>
      <c r="H8" s="40">
        <v>20.5</v>
      </c>
      <c r="I8" s="40">
        <v>17.5</v>
      </c>
      <c r="J8" s="39"/>
      <c r="K8" s="39">
        <v>36</v>
      </c>
      <c r="L8" s="39"/>
      <c r="M8" s="39">
        <v>20.5</v>
      </c>
      <c r="N8" s="39"/>
      <c r="O8" s="39">
        <v>29.2</v>
      </c>
      <c r="P8" s="39">
        <v>31.2</v>
      </c>
      <c r="Q8" s="39">
        <v>27.3</v>
      </c>
      <c r="R8" s="39">
        <v>23.4</v>
      </c>
      <c r="S8" s="39">
        <v>32.1</v>
      </c>
      <c r="T8" s="39">
        <v>32.5</v>
      </c>
      <c r="U8" s="39">
        <v>35.299999999999997</v>
      </c>
      <c r="V8" s="39"/>
      <c r="W8" s="39">
        <v>34.1</v>
      </c>
      <c r="X8" s="39"/>
      <c r="Y8" s="39"/>
      <c r="Z8" s="39"/>
      <c r="AA8" s="39">
        <v>35.1</v>
      </c>
      <c r="AB8" s="39">
        <v>31.2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>
        <v>23.4</v>
      </c>
      <c r="AZ8" s="39"/>
      <c r="BA8" s="39"/>
      <c r="BB8" s="39">
        <v>25.3</v>
      </c>
      <c r="BC8" s="39">
        <v>25.3</v>
      </c>
      <c r="BD8" s="39"/>
      <c r="BE8" s="39">
        <v>22.4</v>
      </c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41">
        <f t="shared" si="0"/>
        <v>21</v>
      </c>
      <c r="CG8" s="39">
        <f t="shared" si="1"/>
        <v>27.6</v>
      </c>
      <c r="CH8" s="42" cm="1">
        <f t="array" ref="CH8">IF(CF8&gt;=8,ROUND(AVERAGE(_xlfn.TAKE(_xlfn.TAKE(_xlfn._xlws.SORT(_xlfn.TAKE(_xlfn._xlws.FILTER(D8:CE8,D8:CE8&lt;&gt;""),1,-8),1,1,TRUE),,7),,-6)),1),"")</f>
        <v>29.1</v>
      </c>
      <c r="CI8" s="43" t="s">
        <v>7</v>
      </c>
      <c r="CJ8" s="44">
        <f>IF(CH8&lt;&gt;"",
IF(CI8="Gold",ROUND(-((CH8*($C$108/113))+($B$108-72)),3),
IF(CI8="Blue",ROUND(-((CH8*($C$109/113))+($B$109-72)),3),
IF(CI8="Blue/White",ROUND(-((CH8*($C$110/113))+($B$110-72)),3),
IF(CI8="White",ROUND(-((CH8*($C$111/113))+($B$111-72)),3),
IF(CI8="White/Red",ROUND(-((CH8*($C$112/113))+($B$112-72)),3),
IF(CI8="Red",ROUND(-((CH8*($C$113/113))+($B$113-72)),3),0)))))),"")</f>
        <v>-25.873000000000001</v>
      </c>
      <c r="CL8" cm="1">
        <f t="array" ref="CL8:CS8">IF(CF8&gt;=8,_xlfn.TAKE(_xlfn._xlws.FILTER(D8:CE8,D8:CE8&lt;&gt;""),1,-8),"")</f>
        <v>35.299999999999997</v>
      </c>
      <c r="CM8">
        <v>34.1</v>
      </c>
      <c r="CN8">
        <v>35.1</v>
      </c>
      <c r="CO8">
        <v>31.2</v>
      </c>
      <c r="CP8">
        <v>23.4</v>
      </c>
      <c r="CQ8">
        <v>25.3</v>
      </c>
      <c r="CR8">
        <v>25.3</v>
      </c>
      <c r="CS8">
        <v>22.4</v>
      </c>
    </row>
    <row r="9" spans="1:117" ht="15" customHeight="1" x14ac:dyDescent="0.2">
      <c r="A9" s="38">
        <v>12616851</v>
      </c>
      <c r="B9" s="22" t="s">
        <v>99</v>
      </c>
      <c r="C9" s="32" t="s">
        <v>100</v>
      </c>
      <c r="D9" s="39">
        <v>8.8000000000000007</v>
      </c>
      <c r="E9" s="39">
        <v>10.7</v>
      </c>
      <c r="F9" s="39">
        <v>15</v>
      </c>
      <c r="G9" s="39">
        <v>12.7</v>
      </c>
      <c r="H9" s="40"/>
      <c r="I9" s="40"/>
      <c r="J9" s="39"/>
      <c r="K9" s="39"/>
      <c r="L9" s="39"/>
      <c r="M9" s="39"/>
      <c r="N9" s="39"/>
      <c r="O9" s="39"/>
      <c r="P9" s="39">
        <v>13.6</v>
      </c>
      <c r="Q9" s="39">
        <v>11.7</v>
      </c>
      <c r="R9" s="39"/>
      <c r="S9" s="39">
        <v>11.7</v>
      </c>
      <c r="T9" s="39">
        <v>8.4</v>
      </c>
      <c r="U9" s="39">
        <v>13.1</v>
      </c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>
        <v>9.6999999999999993</v>
      </c>
      <c r="AH9" s="39">
        <v>5.8</v>
      </c>
      <c r="AI9" s="39">
        <v>10.7</v>
      </c>
      <c r="AJ9" s="39">
        <v>13.6</v>
      </c>
      <c r="AK9" s="39">
        <v>12.7</v>
      </c>
      <c r="AL9" s="39">
        <v>13.6</v>
      </c>
      <c r="AM9" s="39"/>
      <c r="AN9" s="39">
        <v>14.6</v>
      </c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>
        <v>14.6</v>
      </c>
      <c r="AZ9" s="39"/>
      <c r="BA9" s="39"/>
      <c r="BB9" s="39"/>
      <c r="BC9" s="39"/>
      <c r="BD9" s="39"/>
      <c r="BE9" s="39">
        <v>17.100000000000001</v>
      </c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41">
        <f t="shared" si="0"/>
        <v>18</v>
      </c>
      <c r="CG9" s="39">
        <f t="shared" si="1"/>
        <v>12.1</v>
      </c>
      <c r="CH9" s="42" cm="1">
        <f t="array" ref="CH9">IF(CF9&gt;=8,ROUND(AVERAGE(_xlfn.TAKE(_xlfn.TAKE(_xlfn._xlws.SORT(_xlfn.TAKE(_xlfn._xlws.FILTER(D9:CE9,D9:CE9&lt;&gt;""),1,-8),1,1,TRUE),,7),,-6)),1),"")</f>
        <v>13.3</v>
      </c>
      <c r="CI9" s="43" t="s">
        <v>7</v>
      </c>
      <c r="CJ9" s="44">
        <f>IF(CH9&lt;&gt;"",
IF(CI9="Gold",ROUND(-((CH9*($C$108/113))+($B$108-72)),3),
IF(CI9="Blue",ROUND(-((CH9*($C$109/113))+($B$109-72)),3),
IF(CI9="Blue/White",ROUND(-((CH9*($C$110/113))+($B$110-72)),3),
IF(CI9="White",ROUND(-((CH9*($C$111/113))+($B$111-72)),3),
IF(CI9="White/Red",ROUND(-((CH9*($C$112/113))+($B$112-72)),3),
IF(CI9="Red",ROUND(-((CH9*($C$113/113))+($B$113-72)),3),0)))))),"")</f>
        <v>-9.6530000000000005</v>
      </c>
      <c r="CL9" cm="1">
        <f t="array" ref="CL9:CS9">IF(CF9&gt;=8,_xlfn.TAKE(_xlfn._xlws.FILTER(D9:CE9,D9:CE9&lt;&gt;""),1,-8),"")</f>
        <v>5.8</v>
      </c>
      <c r="CM9">
        <v>10.7</v>
      </c>
      <c r="CN9">
        <v>13.6</v>
      </c>
      <c r="CO9">
        <v>12.7</v>
      </c>
      <c r="CP9">
        <v>13.6</v>
      </c>
      <c r="CQ9">
        <v>14.6</v>
      </c>
      <c r="CR9">
        <v>14.6</v>
      </c>
      <c r="CS9">
        <v>17.100000000000001</v>
      </c>
    </row>
    <row r="10" spans="1:117" ht="15" customHeight="1" x14ac:dyDescent="0.2">
      <c r="A10" s="38">
        <v>9358198</v>
      </c>
      <c r="B10" s="22" t="s">
        <v>23</v>
      </c>
      <c r="C10" s="32" t="s">
        <v>24</v>
      </c>
      <c r="D10" s="39">
        <v>28.6</v>
      </c>
      <c r="E10" s="39">
        <v>26.5</v>
      </c>
      <c r="F10" s="39">
        <v>28.6</v>
      </c>
      <c r="G10" s="39">
        <v>36.9</v>
      </c>
      <c r="H10" s="40">
        <v>30.7</v>
      </c>
      <c r="I10" s="40">
        <v>24.4</v>
      </c>
      <c r="J10" s="39"/>
      <c r="K10" s="39">
        <v>29.6</v>
      </c>
      <c r="L10" s="39">
        <v>30.7</v>
      </c>
      <c r="M10" s="39">
        <v>30.7</v>
      </c>
      <c r="N10" s="39"/>
      <c r="O10" s="39">
        <v>31.7</v>
      </c>
      <c r="P10" s="39">
        <v>35.9</v>
      </c>
      <c r="Q10" s="39">
        <v>27.5</v>
      </c>
      <c r="R10" s="39">
        <v>30.7</v>
      </c>
      <c r="S10" s="39">
        <v>32.700000000000003</v>
      </c>
      <c r="T10" s="39"/>
      <c r="U10" s="39"/>
      <c r="V10" s="39">
        <v>30.7</v>
      </c>
      <c r="W10" s="39">
        <v>28.6</v>
      </c>
      <c r="X10" s="39"/>
      <c r="Y10" s="39">
        <v>29.6</v>
      </c>
      <c r="Z10" s="39"/>
      <c r="AA10" s="39">
        <v>28.6</v>
      </c>
      <c r="AB10" s="39">
        <v>23.3</v>
      </c>
      <c r="AC10" s="39"/>
      <c r="AD10" s="39"/>
      <c r="AE10" s="39">
        <v>21.2</v>
      </c>
      <c r="AF10" s="39"/>
      <c r="AG10" s="39">
        <v>29.6</v>
      </c>
      <c r="AH10" s="39">
        <v>31.7</v>
      </c>
      <c r="AI10" s="39"/>
      <c r="AJ10" s="39">
        <v>28.6</v>
      </c>
      <c r="AK10" s="39">
        <v>31.7</v>
      </c>
      <c r="AL10" s="39">
        <v>34.799999999999997</v>
      </c>
      <c r="AM10" s="39">
        <v>35.9</v>
      </c>
      <c r="AN10" s="39"/>
      <c r="AO10" s="39">
        <v>25.4</v>
      </c>
      <c r="AP10" s="39">
        <v>34.799999999999997</v>
      </c>
      <c r="AQ10" s="39"/>
      <c r="AR10" s="39">
        <v>35.9</v>
      </c>
      <c r="AS10" s="39"/>
      <c r="AT10" s="39">
        <v>34.799999999999997</v>
      </c>
      <c r="AU10" s="39">
        <v>34.799999999999997</v>
      </c>
      <c r="AV10" s="39">
        <v>33.799999999999997</v>
      </c>
      <c r="AW10" s="39">
        <v>26.5</v>
      </c>
      <c r="AX10" s="39">
        <v>24.4</v>
      </c>
      <c r="AY10" s="39">
        <v>29.6</v>
      </c>
      <c r="AZ10" s="39"/>
      <c r="BA10" s="39"/>
      <c r="BB10" s="39">
        <v>30.7</v>
      </c>
      <c r="BC10" s="39">
        <v>39</v>
      </c>
      <c r="BD10" s="39">
        <v>28.6</v>
      </c>
      <c r="BE10" s="39">
        <v>28.6</v>
      </c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41">
        <f t="shared" si="0"/>
        <v>39</v>
      </c>
      <c r="CG10" s="39">
        <f t="shared" si="1"/>
        <v>30.4</v>
      </c>
      <c r="CH10" s="42" cm="1">
        <f t="array" ref="CH10">IF(CF10&gt;=8,ROUND(AVERAGE(_xlfn.TAKE(_xlfn.TAKE(_xlfn._xlws.SORT(_xlfn.TAKE(_xlfn._xlws.FILTER(D10:CE10,D10:CE10&lt;&gt;""),1,-8),1,1,TRUE),,7),,-6)),1),"")</f>
        <v>29.6</v>
      </c>
      <c r="CI10" s="43" t="s">
        <v>8</v>
      </c>
      <c r="CJ10" s="44">
        <f>IF(CH10&lt;&gt;"",
IF(CI10="Gold",ROUND(-((CH10*($C$108/113))+($B$108-72)),3),
IF(CI10="Blue",ROUND(-((CH10*($C$109/113))+($B$109-72)),3),
IF(CI10="Blue/White",ROUND(-((CH10*($C$110/113))+($B$110-72)),3),
IF(CI10="White",ROUND(-((CH10*($C$111/113))+($B$111-72)),3),
IF(CI10="White/Red",ROUND(-((CH10*($C$112/113))+($B$112-72)),3),
IF(CI10="Red",ROUND(-((CH10*($C$113/113))+($B$113-72)),3),0)))))),"")</f>
        <v>-20.99</v>
      </c>
      <c r="CL10" cm="1">
        <f t="array" ref="CL10:CS10">IF(CF10&gt;=8,_xlfn.TAKE(_xlfn._xlws.FILTER(D10:CE10,D10:CE10&lt;&gt;""),1,-8),"")</f>
        <v>33.799999999999997</v>
      </c>
      <c r="CM10">
        <v>26.5</v>
      </c>
      <c r="CN10">
        <v>24.4</v>
      </c>
      <c r="CO10">
        <v>29.6</v>
      </c>
      <c r="CP10">
        <v>30.7</v>
      </c>
      <c r="CQ10">
        <v>39</v>
      </c>
      <c r="CR10">
        <v>28.6</v>
      </c>
      <c r="CS10">
        <v>28.6</v>
      </c>
    </row>
    <row r="11" spans="1:117" ht="15" x14ac:dyDescent="0.2">
      <c r="A11" s="38">
        <v>9244560</v>
      </c>
      <c r="B11" s="22" t="s">
        <v>126</v>
      </c>
      <c r="C11" s="32" t="s">
        <v>127</v>
      </c>
      <c r="D11" s="39">
        <v>12.7</v>
      </c>
      <c r="E11" s="39">
        <v>14.6</v>
      </c>
      <c r="F11" s="39"/>
      <c r="G11" s="39"/>
      <c r="H11" s="40"/>
      <c r="I11" s="40"/>
      <c r="J11" s="39"/>
      <c r="K11" s="39"/>
      <c r="L11" s="39"/>
      <c r="M11" s="39">
        <v>14.6</v>
      </c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>
        <v>18.5</v>
      </c>
      <c r="Z11" s="39"/>
      <c r="AA11" s="39">
        <v>19.5</v>
      </c>
      <c r="AB11" s="39"/>
      <c r="AC11" s="39"/>
      <c r="AD11" s="39"/>
      <c r="AE11" s="39">
        <v>16.600000000000001</v>
      </c>
      <c r="AF11" s="39"/>
      <c r="AG11" s="39">
        <v>10.7</v>
      </c>
      <c r="AH11" s="39"/>
      <c r="AI11" s="39">
        <v>13.6</v>
      </c>
      <c r="AJ11" s="39">
        <v>18.5</v>
      </c>
      <c r="AK11" s="39"/>
      <c r="AL11" s="39"/>
      <c r="AM11" s="39">
        <v>15.6</v>
      </c>
      <c r="AN11" s="39">
        <v>12.7</v>
      </c>
      <c r="AO11" s="39">
        <v>19.5</v>
      </c>
      <c r="AP11" s="39">
        <v>15.6</v>
      </c>
      <c r="AQ11" s="39">
        <v>17.5</v>
      </c>
      <c r="AR11" s="39"/>
      <c r="AS11" s="39"/>
      <c r="AT11" s="39"/>
      <c r="AU11" s="39"/>
      <c r="AV11" s="39">
        <v>24.4</v>
      </c>
      <c r="AW11" s="39"/>
      <c r="AX11" s="39">
        <v>21.4</v>
      </c>
      <c r="AY11" s="39">
        <v>17.5</v>
      </c>
      <c r="AZ11" s="39"/>
      <c r="BA11" s="39"/>
      <c r="BB11" s="39">
        <v>22.4</v>
      </c>
      <c r="BC11" s="39"/>
      <c r="BD11" s="39"/>
      <c r="BE11" s="39">
        <v>20.5</v>
      </c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41">
        <f t="shared" si="0"/>
        <v>19</v>
      </c>
      <c r="CG11" s="39">
        <f t="shared" si="1"/>
        <v>17.2</v>
      </c>
      <c r="CH11" s="42" cm="1">
        <f t="array" ref="CH11">IF(CF11&gt;=8,ROUND(AVERAGE(_xlfn.TAKE(_xlfn.TAKE(_xlfn._xlws.SORT(_xlfn.TAKE(_xlfn._xlws.FILTER(D11:CE11,D11:CE11&lt;&gt;""),1,-8),1,1,TRUE),,7),,-6)),1),"")</f>
        <v>19.8</v>
      </c>
      <c r="CI11" s="43" t="s">
        <v>7</v>
      </c>
      <c r="CJ11" s="44">
        <f>IF(CH11&lt;&gt;"",
IF(CI11="Gold",ROUND(-((CH11*($C$108/113))+($B$108-72)),3),
IF(CI11="Blue",ROUND(-((CH11*($C$109/113))+($B$109-72)),3),
IF(CI11="Blue/White",ROUND(-((CH11*($C$110/113))+($B$110-72)),3),
IF(CI11="White",ROUND(-((CH11*($C$111/113))+($B$111-72)),3),
IF(CI11="White/Red",ROUND(-((CH11*($C$112/113))+($B$112-72)),3),
IF(CI11="Red",ROUND(-((CH11*($C$113/113))+($B$113-72)),3),0)))))),"")</f>
        <v>-16.326000000000001</v>
      </c>
      <c r="CL11" cm="1">
        <f t="array" ref="CL11:CS11">IF(CF11&gt;=8,_xlfn.TAKE(_xlfn._xlws.FILTER(D11:CE11,D11:CE11&lt;&gt;""),1,-8),"")</f>
        <v>19.5</v>
      </c>
      <c r="CM11">
        <v>15.6</v>
      </c>
      <c r="CN11">
        <v>17.5</v>
      </c>
      <c r="CO11">
        <v>24.4</v>
      </c>
      <c r="CP11">
        <v>21.4</v>
      </c>
      <c r="CQ11">
        <v>17.5</v>
      </c>
      <c r="CR11">
        <v>22.4</v>
      </c>
      <c r="CS11">
        <v>20.5</v>
      </c>
    </row>
    <row r="12" spans="1:117" ht="15" x14ac:dyDescent="0.2">
      <c r="A12" s="38">
        <v>2860300</v>
      </c>
      <c r="B12" s="22" t="s">
        <v>95</v>
      </c>
      <c r="C12" s="32" t="s">
        <v>96</v>
      </c>
      <c r="D12" s="39">
        <v>25.3</v>
      </c>
      <c r="E12" s="39"/>
      <c r="F12" s="39">
        <v>22.4</v>
      </c>
      <c r="G12" s="39"/>
      <c r="H12" s="40">
        <v>17.5</v>
      </c>
      <c r="I12" s="40">
        <v>16.600000000000001</v>
      </c>
      <c r="J12" s="39"/>
      <c r="K12" s="39"/>
      <c r="L12" s="39"/>
      <c r="M12" s="39"/>
      <c r="N12" s="39"/>
      <c r="O12" s="39"/>
      <c r="P12" s="39">
        <v>24.4</v>
      </c>
      <c r="Q12" s="39"/>
      <c r="R12" s="39">
        <v>17.5</v>
      </c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>
        <v>20.5</v>
      </c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41">
        <f t="shared" si="0"/>
        <v>7</v>
      </c>
      <c r="CG12" s="39">
        <f t="shared" si="1"/>
        <v>20.6</v>
      </c>
      <c r="CH12" s="42" t="str" cm="1">
        <f t="array" ref="CH12">IF(CF12&gt;=8,ROUND(AVERAGE(_xlfn.TAKE(_xlfn.TAKE(_xlfn._xlws.SORT(_xlfn.TAKE(_xlfn._xlws.FILTER(D12:CE12,D12:CE12&lt;&gt;""),1,-8),1,1,TRUE),,7),,-6)),1),"")</f>
        <v/>
      </c>
      <c r="CI12" s="43" t="s">
        <v>7</v>
      </c>
      <c r="CJ12" s="44" t="str">
        <f>IF(CH12&lt;&gt;"",
IF(CI12="Gold",ROUND(-((CH12*($C$108/113))+($B$108-72)),3),
IF(CI12="Blue",ROUND(-((CH12*($C$109/113))+($B$109-72)),3),
IF(CI12="Blue/White",ROUND(-((CH12*($C$110/113))+($B$110-72)),3),
IF(CI12="White",ROUND(-((CH12*($C$111/113))+($B$111-72)),3),
IF(CI12="White/Red",ROUND(-((CH12*($C$112/113))+($B$112-72)),3),
IF(CI12="Red",ROUND(-((CH12*($C$113/113))+($B$113-72)),3),0)))))),"")</f>
        <v/>
      </c>
      <c r="CL12" t="str" cm="1">
        <f t="array" ref="CL12">IF(CF12&gt;=8,_xlfn.TAKE(_xlfn._xlws.FILTER(D12:CE12,D12:CE12&lt;&gt;""),1,-8),"")</f>
        <v/>
      </c>
    </row>
    <row r="13" spans="1:117" ht="15" x14ac:dyDescent="0.2">
      <c r="A13" s="38">
        <v>9640329</v>
      </c>
      <c r="B13" s="22" t="s">
        <v>118</v>
      </c>
      <c r="C13" s="32" t="s">
        <v>119</v>
      </c>
      <c r="D13" s="39">
        <v>29.2</v>
      </c>
      <c r="E13" s="39">
        <v>20.5</v>
      </c>
      <c r="F13" s="39">
        <v>20.5</v>
      </c>
      <c r="G13" s="39">
        <v>18.5</v>
      </c>
      <c r="H13" s="40">
        <v>15.6</v>
      </c>
      <c r="I13" s="40">
        <v>16.600000000000001</v>
      </c>
      <c r="J13" s="39"/>
      <c r="K13" s="39">
        <v>18.5</v>
      </c>
      <c r="L13" s="39"/>
      <c r="M13" s="39"/>
      <c r="N13" s="39"/>
      <c r="O13" s="39"/>
      <c r="P13" s="39"/>
      <c r="Q13" s="39">
        <v>15.6</v>
      </c>
      <c r="R13" s="39">
        <v>17.5</v>
      </c>
      <c r="S13" s="39">
        <v>22.4</v>
      </c>
      <c r="T13" s="39"/>
      <c r="U13" s="39"/>
      <c r="V13" s="39">
        <v>14.2</v>
      </c>
      <c r="W13" s="39">
        <v>25.3</v>
      </c>
      <c r="X13" s="39"/>
      <c r="Y13" s="39">
        <v>14.6</v>
      </c>
      <c r="Z13" s="39"/>
      <c r="AA13" s="39">
        <v>22.4</v>
      </c>
      <c r="AB13" s="39">
        <v>17.5</v>
      </c>
      <c r="AC13" s="39"/>
      <c r="AD13" s="39"/>
      <c r="AE13" s="39">
        <v>16.600000000000001</v>
      </c>
      <c r="AF13" s="39"/>
      <c r="AG13" s="39">
        <v>17.5</v>
      </c>
      <c r="AH13" s="39">
        <v>18.5</v>
      </c>
      <c r="AI13" s="39">
        <v>11.7</v>
      </c>
      <c r="AJ13" s="39">
        <v>18.5</v>
      </c>
      <c r="AK13" s="39">
        <v>15.6</v>
      </c>
      <c r="AL13" s="39">
        <v>12.7</v>
      </c>
      <c r="AM13" s="39">
        <v>15.8</v>
      </c>
      <c r="AN13" s="39">
        <v>19.5</v>
      </c>
      <c r="AO13" s="39"/>
      <c r="AP13" s="39"/>
      <c r="AQ13" s="39">
        <v>22.4</v>
      </c>
      <c r="AR13" s="39">
        <v>12.7</v>
      </c>
      <c r="AS13" s="39">
        <v>14.6</v>
      </c>
      <c r="AT13" s="39">
        <v>15.8</v>
      </c>
      <c r="AU13" s="39">
        <v>16.600000000000001</v>
      </c>
      <c r="AV13" s="39">
        <v>12.7</v>
      </c>
      <c r="AW13" s="39">
        <v>16.600000000000001</v>
      </c>
      <c r="AX13" s="39">
        <v>20.5</v>
      </c>
      <c r="AY13" s="39">
        <v>11.7</v>
      </c>
      <c r="AZ13" s="39"/>
      <c r="BA13" s="39"/>
      <c r="BB13" s="39">
        <v>19.5</v>
      </c>
      <c r="BC13" s="39">
        <v>27.3</v>
      </c>
      <c r="BD13" s="39">
        <v>18.5</v>
      </c>
      <c r="BE13" s="39">
        <v>18.5</v>
      </c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41">
        <f t="shared" si="0"/>
        <v>37</v>
      </c>
      <c r="CG13" s="39">
        <f t="shared" si="1"/>
        <v>17.899999999999999</v>
      </c>
      <c r="CH13" s="42" cm="1">
        <f t="array" ref="CH13">IF(CF13&gt;=8,ROUND(AVERAGE(_xlfn.TAKE(_xlfn.TAKE(_xlfn._xlws.SORT(_xlfn.TAKE(_xlfn._xlws.FILTER(D13:CE13,D13:CE13&lt;&gt;""),1,-8),1,1,TRUE),,7),,-6)),1),"")</f>
        <v>17.7</v>
      </c>
      <c r="CI13" s="43" t="s">
        <v>7</v>
      </c>
      <c r="CJ13" s="44">
        <f>IF(CH13&lt;&gt;"",
IF(CI13="Gold",ROUND(-((CH13*($C$108/113))+($B$108-72)),3),
IF(CI13="Blue",ROUND(-((CH13*($C$109/113))+($B$109-72)),3),
IF(CI13="Blue/White",ROUND(-((CH13*($C$110/113))+($B$110-72)),3),
IF(CI13="White",ROUND(-((CH13*($C$111/113))+($B$111-72)),3),
IF(CI13="White/Red",ROUND(-((CH13*($C$112/113))+($B$112-72)),3),
IF(CI13="Red",ROUND(-((CH13*($C$113/113))+($B$113-72)),3),0)))))),"")</f>
        <v>-14.17</v>
      </c>
      <c r="CL13" cm="1">
        <f t="array" ref="CL13:CS13">IF(CF13&gt;=8,_xlfn.TAKE(_xlfn._xlws.FILTER(D13:CE13,D13:CE13&lt;&gt;""),1,-8),"")</f>
        <v>12.7</v>
      </c>
      <c r="CM13">
        <v>16.600000000000001</v>
      </c>
      <c r="CN13">
        <v>20.5</v>
      </c>
      <c r="CO13">
        <v>11.7</v>
      </c>
      <c r="CP13">
        <v>19.5</v>
      </c>
      <c r="CQ13">
        <v>27.3</v>
      </c>
      <c r="CR13">
        <v>18.5</v>
      </c>
      <c r="CS13">
        <v>18.5</v>
      </c>
    </row>
    <row r="14" spans="1:117" ht="15" x14ac:dyDescent="0.2">
      <c r="A14" s="38">
        <v>7796475</v>
      </c>
      <c r="B14" s="22" t="s">
        <v>46</v>
      </c>
      <c r="C14" s="32" t="s">
        <v>47</v>
      </c>
      <c r="D14" s="39"/>
      <c r="E14" s="39"/>
      <c r="F14" s="39"/>
      <c r="G14" s="39">
        <v>19.5</v>
      </c>
      <c r="H14" s="40">
        <v>23.4</v>
      </c>
      <c r="I14" s="40">
        <v>23.4</v>
      </c>
      <c r="J14" s="39"/>
      <c r="K14" s="39">
        <v>15.6</v>
      </c>
      <c r="L14" s="39">
        <v>26.3</v>
      </c>
      <c r="M14" s="39">
        <v>26.3</v>
      </c>
      <c r="N14" s="39"/>
      <c r="O14" s="39">
        <v>28.3</v>
      </c>
      <c r="P14" s="39"/>
      <c r="Q14" s="39">
        <v>19.5</v>
      </c>
      <c r="R14" s="39"/>
      <c r="S14" s="39">
        <v>25.3</v>
      </c>
      <c r="T14" s="39"/>
      <c r="U14" s="39"/>
      <c r="V14" s="39"/>
      <c r="W14" s="39">
        <v>27.9</v>
      </c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>
        <v>27.3</v>
      </c>
      <c r="BD14" s="39">
        <v>29.2</v>
      </c>
      <c r="BE14" s="39">
        <v>16.600000000000001</v>
      </c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41">
        <f t="shared" si="0"/>
        <v>13</v>
      </c>
      <c r="CG14" s="39">
        <f t="shared" si="1"/>
        <v>23.7</v>
      </c>
      <c r="CH14" s="42" cm="1">
        <f t="array" ref="CH14">IF(CF14&gt;=8,ROUND(AVERAGE(_xlfn.TAKE(_xlfn.TAKE(_xlfn._xlws.SORT(_xlfn.TAKE(_xlfn._xlws.FILTER(D14:CE14,D14:CE14&lt;&gt;""),1,-8),1,1,TRUE),,7),,-6)),1),"")</f>
        <v>25.8</v>
      </c>
      <c r="CI14" s="43" t="s">
        <v>7</v>
      </c>
      <c r="CJ14" s="44">
        <f>IF(CH14&lt;&gt;"",
IF(CI14="Gold",ROUND(-((CH14*($C$108/113))+($B$108-72)),3),
IF(CI14="Blue",ROUND(-((CH14*($C$109/113))+($B$109-72)),3),
IF(CI14="Blue/White",ROUND(-((CH14*($C$110/113))+($B$110-72)),3),
IF(CI14="White",ROUND(-((CH14*($C$111/113))+($B$111-72)),3),
IF(CI14="White/Red",ROUND(-((CH14*($C$112/113))+($B$112-72)),3),
IF(CI14="Red",ROUND(-((CH14*($C$113/113))+($B$113-72)),3),0)))))),"")</f>
        <v>-22.484999999999999</v>
      </c>
      <c r="CL14" cm="1">
        <f t="array" ref="CL14:CS14">IF(CF14&gt;=8,_xlfn.TAKE(_xlfn._xlws.FILTER(D14:CE14,D14:CE14&lt;&gt;""),1,-8),"")</f>
        <v>26.3</v>
      </c>
      <c r="CM14">
        <v>28.3</v>
      </c>
      <c r="CN14">
        <v>19.5</v>
      </c>
      <c r="CO14">
        <v>25.3</v>
      </c>
      <c r="CP14">
        <v>27.9</v>
      </c>
      <c r="CQ14">
        <v>27.3</v>
      </c>
      <c r="CR14">
        <v>29.2</v>
      </c>
      <c r="CS14">
        <v>16.600000000000001</v>
      </c>
    </row>
    <row r="15" spans="1:117" ht="15" x14ac:dyDescent="0.2">
      <c r="A15" s="38">
        <v>291868</v>
      </c>
      <c r="B15" s="22" t="s">
        <v>118</v>
      </c>
      <c r="C15" s="32" t="s">
        <v>137</v>
      </c>
      <c r="D15" s="39"/>
      <c r="E15" s="39"/>
      <c r="F15" s="39"/>
      <c r="G15" s="39"/>
      <c r="H15" s="40"/>
      <c r="I15" s="40">
        <v>19.5</v>
      </c>
      <c r="J15" s="39"/>
      <c r="K15" s="39">
        <v>12.7</v>
      </c>
      <c r="L15" s="39">
        <v>16.600000000000001</v>
      </c>
      <c r="M15" s="39"/>
      <c r="N15" s="39"/>
      <c r="O15" s="39">
        <v>17.100000000000001</v>
      </c>
      <c r="P15" s="39">
        <v>10.7</v>
      </c>
      <c r="Q15" s="39">
        <v>22.4</v>
      </c>
      <c r="R15" s="39">
        <v>18</v>
      </c>
      <c r="S15" s="39">
        <v>13.6</v>
      </c>
      <c r="T15" s="39">
        <v>11.2</v>
      </c>
      <c r="U15" s="39">
        <v>14</v>
      </c>
      <c r="V15" s="39">
        <v>16.100000000000001</v>
      </c>
      <c r="W15" s="39"/>
      <c r="X15" s="39"/>
      <c r="Y15" s="39">
        <v>9.6999999999999993</v>
      </c>
      <c r="Z15" s="39"/>
      <c r="AA15" s="39"/>
      <c r="AB15" s="39">
        <v>11.7</v>
      </c>
      <c r="AC15" s="39"/>
      <c r="AD15" s="39"/>
      <c r="AE15" s="39">
        <v>10.7</v>
      </c>
      <c r="AF15" s="39"/>
      <c r="AG15" s="39"/>
      <c r="AH15" s="39">
        <v>11.7</v>
      </c>
      <c r="AI15" s="39">
        <v>6.8</v>
      </c>
      <c r="AJ15" s="39"/>
      <c r="AK15" s="39">
        <v>11.7</v>
      </c>
      <c r="AL15" s="39"/>
      <c r="AM15" s="39">
        <v>14.6</v>
      </c>
      <c r="AN15" s="39">
        <v>14.6</v>
      </c>
      <c r="AO15" s="39">
        <v>9.6999999999999993</v>
      </c>
      <c r="AP15" s="39"/>
      <c r="AQ15" s="39"/>
      <c r="AR15" s="39">
        <v>6.8</v>
      </c>
      <c r="AS15" s="39">
        <v>6.8</v>
      </c>
      <c r="AT15" s="39"/>
      <c r="AU15" s="39"/>
      <c r="AV15" s="39">
        <v>11.7</v>
      </c>
      <c r="AW15" s="39">
        <v>6.8</v>
      </c>
      <c r="AX15" s="39"/>
      <c r="AY15" s="39">
        <v>16.600000000000001</v>
      </c>
      <c r="AZ15" s="39"/>
      <c r="BA15" s="39"/>
      <c r="BB15" s="39">
        <v>11.7</v>
      </c>
      <c r="BC15" s="39">
        <v>17.5</v>
      </c>
      <c r="BD15" s="39">
        <v>10.7</v>
      </c>
      <c r="BE15" s="39">
        <v>11.4</v>
      </c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41">
        <f t="shared" si="0"/>
        <v>29</v>
      </c>
      <c r="CG15" s="39">
        <f t="shared" si="1"/>
        <v>12.9</v>
      </c>
      <c r="CH15" s="42" cm="1">
        <f t="array" ref="CH15">IF(CF15&gt;=8,ROUND(AVERAGE(_xlfn.TAKE(_xlfn.TAKE(_xlfn._xlws.SORT(_xlfn.TAKE(_xlfn._xlws.FILTER(D15:CE15,D15:CE15&lt;&gt;""),1,-8),1,1,TRUE),,7),,-6)),1),"")</f>
        <v>11.5</v>
      </c>
      <c r="CI15" s="43" t="s">
        <v>7</v>
      </c>
      <c r="CJ15" s="44">
        <f>IF(CH15&lt;&gt;"",
IF(CI15="Gold",ROUND(-((CH15*($C$108/113))+($B$108-72)),3),
IF(CI15="Blue",ROUND(-((CH15*($C$109/113))+($B$109-72)),3),
IF(CI15="Blue/White",ROUND(-((CH15*($C$110/113))+($B$110-72)),3),
IF(CI15="White",ROUND(-((CH15*($C$111/113))+($B$111-72)),3),
IF(CI15="White/Red",ROUND(-((CH15*($C$112/113))+($B$112-72)),3),
IF(CI15="Red",ROUND(-((CH15*($C$113/113))+($B$113-72)),3),0)))))),"")</f>
        <v>-7.8049999999999997</v>
      </c>
      <c r="CL15" cm="1">
        <f t="array" ref="CL15:CS15">IF(CF15&gt;=8,_xlfn.TAKE(_xlfn._xlws.FILTER(D15:CE15,D15:CE15&lt;&gt;""),1,-8),"")</f>
        <v>6.8</v>
      </c>
      <c r="CM15">
        <v>11.7</v>
      </c>
      <c r="CN15">
        <v>6.8</v>
      </c>
      <c r="CO15">
        <v>16.600000000000001</v>
      </c>
      <c r="CP15">
        <v>11.7</v>
      </c>
      <c r="CQ15">
        <v>17.5</v>
      </c>
      <c r="CR15">
        <v>10.7</v>
      </c>
      <c r="CS15">
        <v>11.4</v>
      </c>
    </row>
    <row r="16" spans="1:117" ht="15" x14ac:dyDescent="0.2">
      <c r="A16" s="38">
        <v>8875574</v>
      </c>
      <c r="B16" s="22" t="s">
        <v>86</v>
      </c>
      <c r="C16" s="32" t="s">
        <v>87</v>
      </c>
      <c r="D16" s="39"/>
      <c r="E16" s="39"/>
      <c r="F16" s="39">
        <v>29.2</v>
      </c>
      <c r="G16" s="39"/>
      <c r="H16" s="40"/>
      <c r="I16" s="40"/>
      <c r="J16" s="39"/>
      <c r="K16" s="39"/>
      <c r="L16" s="39"/>
      <c r="M16" s="39"/>
      <c r="N16" s="39"/>
      <c r="O16" s="39"/>
      <c r="P16" s="39"/>
      <c r="Q16" s="39">
        <v>19.5</v>
      </c>
      <c r="R16" s="39"/>
      <c r="S16" s="39">
        <v>24.4</v>
      </c>
      <c r="T16" s="39"/>
      <c r="U16" s="39"/>
      <c r="V16" s="39">
        <v>20.5</v>
      </c>
      <c r="W16" s="39">
        <v>25.3</v>
      </c>
      <c r="X16" s="39"/>
      <c r="Y16" s="39"/>
      <c r="Z16" s="39"/>
      <c r="AA16" s="39">
        <v>25.3</v>
      </c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41">
        <f t="shared" si="0"/>
        <v>6</v>
      </c>
      <c r="CG16" s="39">
        <f t="shared" si="1"/>
        <v>24</v>
      </c>
      <c r="CH16" s="42" t="str" cm="1">
        <f t="array" ref="CH16">IF(CF16&gt;=8,ROUND(AVERAGE(_xlfn.TAKE(_xlfn.TAKE(_xlfn._xlws.SORT(_xlfn.TAKE(_xlfn._xlws.FILTER(D16:CE16,D16:CE16&lt;&gt;""),1,-8),1,1,TRUE),,7),,-6)),1),"")</f>
        <v/>
      </c>
      <c r="CI16" s="43" t="s">
        <v>7</v>
      </c>
      <c r="CJ16" s="44" t="str">
        <f>IF(CH16&lt;&gt;"",
IF(CI16="Gold",ROUND(-((CH16*($C$108/113))+($B$108-72)),3),
IF(CI16="Blue",ROUND(-((CH16*($C$109/113))+($B$109-72)),3),
IF(CI16="Blue/White",ROUND(-((CH16*($C$110/113))+($B$110-72)),3),
IF(CI16="White",ROUND(-((CH16*($C$111/113))+($B$111-72)),3),
IF(CI16="White/Red",ROUND(-((CH16*($C$112/113))+($B$112-72)),3),
IF(CI16="Red",ROUND(-((CH16*($C$113/113))+($B$113-72)),3),0)))))),"")</f>
        <v/>
      </c>
      <c r="CL16" t="str" cm="1">
        <f t="array" ref="CL16">IF(CF16&gt;=8,_xlfn.TAKE(_xlfn._xlws.FILTER(D16:CE16,D16:CE16&lt;&gt;""),1,-8),"")</f>
        <v/>
      </c>
    </row>
    <row r="17" spans="1:97" ht="15" x14ac:dyDescent="0.2">
      <c r="A17" s="38">
        <v>2872247</v>
      </c>
      <c r="B17" s="22" t="s">
        <v>112</v>
      </c>
      <c r="C17" s="32" t="s">
        <v>113</v>
      </c>
      <c r="D17" s="39">
        <v>15.6</v>
      </c>
      <c r="E17" s="39">
        <v>20.5</v>
      </c>
      <c r="F17" s="39">
        <v>19.5</v>
      </c>
      <c r="G17" s="39">
        <v>25.3</v>
      </c>
      <c r="H17" s="40">
        <v>19.5</v>
      </c>
      <c r="I17" s="40">
        <v>20.5</v>
      </c>
      <c r="J17" s="39"/>
      <c r="K17" s="39">
        <v>16.600000000000001</v>
      </c>
      <c r="L17" s="39">
        <v>20.5</v>
      </c>
      <c r="M17" s="39">
        <v>23.4</v>
      </c>
      <c r="N17" s="39"/>
      <c r="O17" s="39"/>
      <c r="P17" s="39">
        <v>25.3</v>
      </c>
      <c r="Q17" s="39">
        <v>22.4</v>
      </c>
      <c r="R17" s="39">
        <v>13.6</v>
      </c>
      <c r="S17" s="39">
        <v>24.4</v>
      </c>
      <c r="T17" s="39">
        <v>28.3</v>
      </c>
      <c r="U17" s="39">
        <v>25.3</v>
      </c>
      <c r="V17" s="39">
        <v>21.4</v>
      </c>
      <c r="W17" s="39">
        <v>16.600000000000001</v>
      </c>
      <c r="X17" s="39"/>
      <c r="Y17" s="39">
        <v>22.4</v>
      </c>
      <c r="Z17" s="39"/>
      <c r="AA17" s="39">
        <v>19.5</v>
      </c>
      <c r="AB17" s="39">
        <v>20.5</v>
      </c>
      <c r="AC17" s="39"/>
      <c r="AD17" s="39"/>
      <c r="AE17" s="39">
        <v>20.5</v>
      </c>
      <c r="AF17" s="39"/>
      <c r="AG17" s="39"/>
      <c r="AH17" s="39">
        <v>20.5</v>
      </c>
      <c r="AI17" s="39">
        <v>24.4</v>
      </c>
      <c r="AJ17" s="39">
        <v>17.5</v>
      </c>
      <c r="AK17" s="39">
        <v>14.6</v>
      </c>
      <c r="AL17" s="39">
        <v>15.6</v>
      </c>
      <c r="AM17" s="39">
        <v>14.6</v>
      </c>
      <c r="AN17" s="39">
        <v>22.4</v>
      </c>
      <c r="AO17" s="39">
        <v>21.4</v>
      </c>
      <c r="AP17" s="39">
        <v>16.600000000000001</v>
      </c>
      <c r="AQ17" s="39"/>
      <c r="AR17" s="39"/>
      <c r="AS17" s="39"/>
      <c r="AT17" s="39">
        <v>21.4</v>
      </c>
      <c r="AU17" s="39">
        <v>20.5</v>
      </c>
      <c r="AV17" s="39">
        <v>16.600000000000001</v>
      </c>
      <c r="AW17" s="39">
        <v>14.6</v>
      </c>
      <c r="AX17" s="39">
        <v>16.600000000000001</v>
      </c>
      <c r="AY17" s="39"/>
      <c r="AZ17" s="39"/>
      <c r="BA17" s="39"/>
      <c r="BB17" s="39"/>
      <c r="BC17" s="39"/>
      <c r="BD17" s="39"/>
      <c r="BE17" s="39">
        <v>21.4</v>
      </c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41">
        <f t="shared" si="0"/>
        <v>36</v>
      </c>
      <c r="CG17" s="39">
        <f t="shared" si="1"/>
        <v>20</v>
      </c>
      <c r="CH17" s="42" cm="1">
        <f t="array" ref="CH17">IF(CF17&gt;=8,ROUND(AVERAGE(_xlfn.TAKE(_xlfn.TAKE(_xlfn._xlws.SORT(_xlfn.TAKE(_xlfn._xlws.FILTER(D17:CE17,D17:CE17&lt;&gt;""),1,-8),1,1,TRUE),,7),,-6)),1),"")</f>
        <v>18.899999999999999</v>
      </c>
      <c r="CI17" s="43" t="s">
        <v>7</v>
      </c>
      <c r="CJ17" s="44">
        <f>IF(CH17&lt;&gt;"",
IF(CI17="Gold",ROUND(-((CH17*($C$108/113))+($B$108-72)),3),
IF(CI17="Blue",ROUND(-((CH17*($C$109/113))+($B$109-72)),3),
IF(CI17="Blue/White",ROUND(-((CH17*($C$110/113))+($B$110-72)),3),
IF(CI17="White",ROUND(-((CH17*($C$111/113))+($B$111-72)),3),
IF(CI17="White/Red",ROUND(-((CH17*($C$112/113))+($B$112-72)),3),
IF(CI17="Red",ROUND(-((CH17*($C$113/113))+($B$113-72)),3),0)))))),"")</f>
        <v>-15.401999999999999</v>
      </c>
      <c r="CL17" cm="1">
        <f t="array" ref="CL17:CS17">IF(CF17&gt;=8,_xlfn.TAKE(_xlfn._xlws.FILTER(D17:CE17,D17:CE17&lt;&gt;""),1,-8),"")</f>
        <v>21.4</v>
      </c>
      <c r="CM17">
        <v>16.600000000000001</v>
      </c>
      <c r="CN17">
        <v>21.4</v>
      </c>
      <c r="CO17">
        <v>20.5</v>
      </c>
      <c r="CP17">
        <v>16.600000000000001</v>
      </c>
      <c r="CQ17">
        <v>14.6</v>
      </c>
      <c r="CR17">
        <v>16.600000000000001</v>
      </c>
      <c r="CS17">
        <v>21.4</v>
      </c>
    </row>
    <row r="18" spans="1:97" ht="15.75" customHeight="1" x14ac:dyDescent="0.25">
      <c r="A18" s="45">
        <v>2902298</v>
      </c>
      <c r="B18" s="22" t="s">
        <v>139</v>
      </c>
      <c r="C18" s="32" t="s">
        <v>140</v>
      </c>
      <c r="D18" s="39"/>
      <c r="E18" s="39"/>
      <c r="F18" s="39"/>
      <c r="G18" s="39"/>
      <c r="H18" s="40"/>
      <c r="I18" s="40"/>
      <c r="J18" s="39"/>
      <c r="K18" s="39">
        <v>18.5</v>
      </c>
      <c r="L18" s="39"/>
      <c r="M18" s="39"/>
      <c r="N18" s="39"/>
      <c r="O18" s="39"/>
      <c r="P18" s="39"/>
      <c r="Q18" s="39"/>
      <c r="R18" s="39">
        <v>15.2</v>
      </c>
      <c r="S18" s="39">
        <v>20.5</v>
      </c>
      <c r="T18" s="39"/>
      <c r="U18" s="39"/>
      <c r="V18" s="39"/>
      <c r="W18" s="39"/>
      <c r="X18" s="39"/>
      <c r="Y18" s="39"/>
      <c r="Z18" s="39"/>
      <c r="AA18" s="39">
        <v>18.5</v>
      </c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41">
        <f t="shared" si="0"/>
        <v>4</v>
      </c>
      <c r="CG18" s="39">
        <f t="shared" si="1"/>
        <v>18.2</v>
      </c>
      <c r="CH18" s="42" t="str" cm="1">
        <f t="array" ref="CH18">IF(CF18&gt;=8,ROUND(AVERAGE(_xlfn.TAKE(_xlfn.TAKE(_xlfn._xlws.SORT(_xlfn.TAKE(_xlfn._xlws.FILTER(D18:CE18,D18:CE18&lt;&gt;""),1,-8),1,1,TRUE),,7),,-6)),1),"")</f>
        <v/>
      </c>
      <c r="CI18" s="43" t="s">
        <v>7</v>
      </c>
      <c r="CJ18" s="44" t="str">
        <f>IF(CH18&lt;&gt;"",
IF(CI18="Gold",ROUND(-((CH18*($C$108/113))+($B$108-72)),3),
IF(CI18="Blue",ROUND(-((CH18*($C$109/113))+($B$109-72)),3),
IF(CI18="Blue/White",ROUND(-((CH18*($C$110/113))+($B$110-72)),3),
IF(CI18="White",ROUND(-((CH18*($C$111/113))+($B$111-72)),3),
IF(CI18="White/Red",ROUND(-((CH18*($C$112/113))+($B$112-72)),3),
IF(CI18="Red",ROUND(-((CH18*($C$113/113))+($B$113-72)),3),0)))))),"")</f>
        <v/>
      </c>
      <c r="CL18" t="str" cm="1">
        <f t="array" ref="CL18">IF(CF18&gt;=8,_xlfn.TAKE(_xlfn._xlws.FILTER(D18:CE18,D18:CE18&lt;&gt;""),1,-8),"")</f>
        <v/>
      </c>
    </row>
    <row r="19" spans="1:97" ht="15.75" customHeight="1" x14ac:dyDescent="0.25">
      <c r="A19" s="68">
        <v>12624676</v>
      </c>
      <c r="B19" s="22" t="s">
        <v>62</v>
      </c>
      <c r="C19" s="32" t="s">
        <v>228</v>
      </c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>
        <v>19.5</v>
      </c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41">
        <f t="shared" si="0"/>
        <v>1</v>
      </c>
      <c r="CG19" s="39">
        <f t="shared" si="1"/>
        <v>19.5</v>
      </c>
      <c r="CH19" s="42" t="str" cm="1">
        <f t="array" ref="CH19">IF(CF19&gt;=8,ROUND(AVERAGE(_xlfn.TAKE(_xlfn.TAKE(_xlfn._xlws.SORT(_xlfn.TAKE(_xlfn._xlws.FILTER(D19:CE19,D19:CE19&lt;&gt;""),1,-8),1,1,TRUE),,7),,-6)),1),"")</f>
        <v/>
      </c>
      <c r="CI19" s="43" t="s">
        <v>7</v>
      </c>
      <c r="CJ19" s="44" t="str">
        <f>IF(CH19&lt;&gt;"",
IF(CI19="Gold",ROUND(-((CH19*($C$108/113))+($B$108-72)),3),
IF(CI19="Blue",ROUND(-((CH19*($C$109/113))+($B$109-72)),3),
IF(CI19="Blue/White",ROUND(-((CH19*($C$110/113))+($B$110-72)),3),
IF(CI19="White",ROUND(-((CH19*($C$111/113))+($B$111-72)),3),
IF(CI19="White/Red",ROUND(-((CH19*($C$112/113))+($B$112-72)),3),
IF(CI19="Red",ROUND(-((CH19*($C$113/113))+($B$113-72)),3),0)))))),"")</f>
        <v/>
      </c>
    </row>
    <row r="20" spans="1:97" ht="15.75" customHeight="1" x14ac:dyDescent="0.25">
      <c r="A20" s="45">
        <v>1022150</v>
      </c>
      <c r="B20" s="22" t="s">
        <v>151</v>
      </c>
      <c r="C20" s="32" t="s">
        <v>152</v>
      </c>
      <c r="D20" s="39"/>
      <c r="E20" s="39"/>
      <c r="F20" s="39"/>
      <c r="G20" s="39"/>
      <c r="H20" s="40"/>
      <c r="I20" s="40"/>
      <c r="J20" s="39"/>
      <c r="K20" s="39"/>
      <c r="L20" s="39">
        <v>5.7</v>
      </c>
      <c r="M20" s="39">
        <v>9.6999999999999993</v>
      </c>
      <c r="N20" s="39"/>
      <c r="O20" s="39"/>
      <c r="P20" s="39"/>
      <c r="Q20" s="39"/>
      <c r="R20" s="39">
        <v>6.6</v>
      </c>
      <c r="S20" s="39"/>
      <c r="T20" s="39">
        <v>6.6</v>
      </c>
      <c r="U20" s="39">
        <v>9.4</v>
      </c>
      <c r="V20" s="39"/>
      <c r="W20" s="39"/>
      <c r="X20" s="39"/>
      <c r="Y20" s="39"/>
      <c r="Z20" s="39"/>
      <c r="AA20" s="39"/>
      <c r="AB20" s="39">
        <v>2.9</v>
      </c>
      <c r="AC20" s="39"/>
      <c r="AD20" s="39"/>
      <c r="AE20" s="39"/>
      <c r="AF20" s="39"/>
      <c r="AG20" s="39">
        <v>4.9000000000000004</v>
      </c>
      <c r="AH20" s="39">
        <v>3.9</v>
      </c>
      <c r="AI20" s="39">
        <v>2.9</v>
      </c>
      <c r="AJ20" s="39">
        <v>2.9</v>
      </c>
      <c r="AK20" s="39">
        <v>2.9</v>
      </c>
      <c r="AL20" s="39">
        <v>1</v>
      </c>
      <c r="AM20" s="39"/>
      <c r="AN20" s="39">
        <v>6.6</v>
      </c>
      <c r="AO20" s="39">
        <v>2.9</v>
      </c>
      <c r="AP20" s="39">
        <v>7.5</v>
      </c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>
        <v>4.7</v>
      </c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41">
        <f t="shared" si="0"/>
        <v>16</v>
      </c>
      <c r="CG20" s="39">
        <f t="shared" si="1"/>
        <v>5.0999999999999996</v>
      </c>
      <c r="CH20" s="42" cm="1">
        <f t="array" ref="CH20">IF(CF20&gt;=8,ROUND(AVERAGE(_xlfn.TAKE(_xlfn.TAKE(_xlfn._xlws.SORT(_xlfn.TAKE(_xlfn._xlws.FILTER(D20:CE20,D20:CE20&lt;&gt;""),1,-8),1,1,TRUE),,7),,-6)),1),"")</f>
        <v>3.8</v>
      </c>
      <c r="CI20" s="43" t="s">
        <v>6</v>
      </c>
      <c r="CJ20" s="44">
        <f>IF(CH20&lt;&gt;"",
IF(CI20="Gold",ROUND(-((CH20*($C$108/113))+($B$108-72)),3),
IF(CI20="Blue",ROUND(-((CH20*($C$109/113))+($B$109-72)),3),
IF(CI20="Blue/White",ROUND(-((CH20*($C$110/113))+($B$110-72)),3),
IF(CI20="White",ROUND(-((CH20*($C$111/113))+($B$111-72)),3),
IF(CI20="White/Red",ROUND(-((CH20*($C$112/113))+($B$112-72)),3),
IF(CI20="Red",ROUND(-((CH20*($C$113/113))+($B$113-72)),3),0)))))),"")</f>
        <v>-2.0030000000000001</v>
      </c>
      <c r="CL20" cm="1">
        <f t="array" ref="CL20:CS20">IF(CF20&gt;=8,_xlfn.TAKE(_xlfn._xlws.FILTER(D20:CE20,D20:CE20&lt;&gt;""),1,-8),"")</f>
        <v>2.9</v>
      </c>
      <c r="CM20">
        <v>2.9</v>
      </c>
      <c r="CN20">
        <v>2.9</v>
      </c>
      <c r="CO20">
        <v>1</v>
      </c>
      <c r="CP20">
        <v>6.6</v>
      </c>
      <c r="CQ20">
        <v>2.9</v>
      </c>
      <c r="CR20">
        <v>7.5</v>
      </c>
      <c r="CS20">
        <v>4.7</v>
      </c>
    </row>
    <row r="21" spans="1:97" ht="15" x14ac:dyDescent="0.2">
      <c r="A21" s="38">
        <v>7164389</v>
      </c>
      <c r="B21" s="22" t="s">
        <v>118</v>
      </c>
      <c r="C21" s="32" t="s">
        <v>120</v>
      </c>
      <c r="D21" s="39"/>
      <c r="E21" s="39">
        <v>14.6</v>
      </c>
      <c r="F21" s="39"/>
      <c r="G21" s="39"/>
      <c r="H21" s="40"/>
      <c r="I21" s="40"/>
      <c r="J21" s="39"/>
      <c r="K21" s="39">
        <v>17.5</v>
      </c>
      <c r="L21" s="39"/>
      <c r="M21" s="39"/>
      <c r="N21" s="39"/>
      <c r="O21" s="39"/>
      <c r="P21" s="39">
        <v>14.6</v>
      </c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>
        <v>14.6</v>
      </c>
      <c r="BD21" s="39"/>
      <c r="BE21" s="39">
        <v>14.2</v>
      </c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41">
        <f t="shared" si="0"/>
        <v>5</v>
      </c>
      <c r="CG21" s="39">
        <f t="shared" si="1"/>
        <v>15.1</v>
      </c>
      <c r="CH21" s="42" t="str" cm="1">
        <f t="array" ref="CH21">IF(CF21&gt;=8,ROUND(AVERAGE(_xlfn.TAKE(_xlfn.TAKE(_xlfn._xlws.SORT(_xlfn.TAKE(_xlfn._xlws.FILTER(D21:CE21,D21:CE21&lt;&gt;""),1,-8),1,1,TRUE),,7),,-6)),1),"")</f>
        <v/>
      </c>
      <c r="CI21" s="43" t="s">
        <v>7</v>
      </c>
      <c r="CJ21" s="44" t="str">
        <f>IF(CH21&lt;&gt;"",
IF(CI21="Gold",ROUND(-((CH21*($C$108/113))+($B$108-72)),3),
IF(CI21="Blue",ROUND(-((CH21*($C$109/113))+($B$109-72)),3),
IF(CI21="Blue/White",ROUND(-((CH21*($C$110/113))+($B$110-72)),3),
IF(CI21="White",ROUND(-((CH21*($C$111/113))+($B$111-72)),3),
IF(CI21="White/Red",ROUND(-((CH21*($C$112/113))+($B$112-72)),3),
IF(CI21="Red",ROUND(-((CH21*($C$113/113))+($B$113-72)),3),0)))))),"")</f>
        <v/>
      </c>
      <c r="CL21" t="str" cm="1">
        <f t="array" ref="CL21">IF(CF21&gt;=8,_xlfn.TAKE(_xlfn._xlws.FILTER(D21:CE21,D21:CE21&lt;&gt;""),1,-8),"")</f>
        <v/>
      </c>
    </row>
    <row r="22" spans="1:97" ht="15" customHeight="1" x14ac:dyDescent="0.2">
      <c r="A22" s="38">
        <v>11196238</v>
      </c>
      <c r="B22" s="22" t="s">
        <v>84</v>
      </c>
      <c r="C22" s="32" t="s">
        <v>85</v>
      </c>
      <c r="D22" s="39">
        <v>19.5</v>
      </c>
      <c r="E22" s="39"/>
      <c r="F22" s="39"/>
      <c r="G22" s="39"/>
      <c r="H22" s="40"/>
      <c r="I22" s="40"/>
      <c r="J22" s="39"/>
      <c r="K22" s="39">
        <v>15.6</v>
      </c>
      <c r="L22" s="39"/>
      <c r="M22" s="39"/>
      <c r="N22" s="39"/>
      <c r="O22" s="39">
        <v>17.100000000000001</v>
      </c>
      <c r="P22" s="39">
        <v>22.3</v>
      </c>
      <c r="Q22" s="39"/>
      <c r="R22" s="39"/>
      <c r="S22" s="39"/>
      <c r="T22" s="39">
        <v>9.4</v>
      </c>
      <c r="U22" s="39">
        <v>12.1</v>
      </c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>
        <v>16.600000000000001</v>
      </c>
      <c r="AZ22" s="39"/>
      <c r="BA22" s="39"/>
      <c r="BB22" s="39"/>
      <c r="BC22" s="39">
        <v>17.5</v>
      </c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41">
        <f t="shared" si="0"/>
        <v>8</v>
      </c>
      <c r="CG22" s="39">
        <f t="shared" si="1"/>
        <v>16.3</v>
      </c>
      <c r="CH22" s="42" cm="1">
        <f t="array" ref="CH22">IF(CF22&gt;=8,ROUND(AVERAGE(_xlfn.TAKE(_xlfn.TAKE(_xlfn._xlws.SORT(_xlfn.TAKE(_xlfn._xlws.FILTER(D22:CE22,D22:CE22&lt;&gt;""),1,-8),1,1,TRUE),,7),,-6)),1),"")</f>
        <v>16.399999999999999</v>
      </c>
      <c r="CI22" s="43" t="s">
        <v>7</v>
      </c>
      <c r="CJ22" s="44">
        <f>IF(CH22&lt;&gt;"",
IF(CI22="Gold",ROUND(-((CH22*($C$108/113))+($B$108-72)),3),
IF(CI22="Blue",ROUND(-((CH22*($C$109/113))+($B$109-72)),3),
IF(CI22="Blue/White",ROUND(-((CH22*($C$110/113))+($B$110-72)),3),
IF(CI22="White",ROUND(-((CH22*($C$111/113))+($B$111-72)),3),
IF(CI22="White/Red",ROUND(-((CH22*($C$112/113))+($B$112-72)),3),
IF(CI22="Red",ROUND(-((CH22*($C$113/113))+($B$113-72)),3),0)))))),"")</f>
        <v>-12.835000000000001</v>
      </c>
      <c r="CL22" cm="1">
        <f t="array" ref="CL22:CS22">IF(CF22&gt;=8,_xlfn.TAKE(_xlfn._xlws.FILTER(D22:CE22,D22:CE22&lt;&gt;""),1,-8),"")</f>
        <v>19.5</v>
      </c>
      <c r="CM22">
        <v>15.6</v>
      </c>
      <c r="CN22">
        <v>17.100000000000001</v>
      </c>
      <c r="CO22">
        <v>22.3</v>
      </c>
      <c r="CP22">
        <v>9.4</v>
      </c>
      <c r="CQ22">
        <v>12.1</v>
      </c>
      <c r="CR22">
        <v>16.600000000000001</v>
      </c>
      <c r="CS22">
        <v>17.5</v>
      </c>
    </row>
    <row r="23" spans="1:97" ht="15" x14ac:dyDescent="0.2">
      <c r="A23" s="38">
        <v>9804884</v>
      </c>
      <c r="B23" s="22" t="s">
        <v>114</v>
      </c>
      <c r="C23" s="32" t="s">
        <v>116</v>
      </c>
      <c r="D23" s="39"/>
      <c r="E23" s="39"/>
      <c r="F23" s="39">
        <v>3.9</v>
      </c>
      <c r="G23" s="39"/>
      <c r="H23" s="40"/>
      <c r="I23" s="40"/>
      <c r="J23" s="39"/>
      <c r="K23" s="39"/>
      <c r="L23" s="39"/>
      <c r="M23" s="39"/>
      <c r="N23" s="39"/>
      <c r="O23" s="39">
        <v>3.8</v>
      </c>
      <c r="P23" s="39"/>
      <c r="Q23" s="39"/>
      <c r="R23" s="39">
        <v>5.7</v>
      </c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41">
        <f t="shared" si="0"/>
        <v>3</v>
      </c>
      <c r="CG23" s="39">
        <f t="shared" si="1"/>
        <v>4.5</v>
      </c>
      <c r="CH23" s="42" t="str" cm="1">
        <f t="array" ref="CH23">IF(CF23&gt;=8,ROUND(AVERAGE(_xlfn.TAKE(_xlfn.TAKE(_xlfn._xlws.SORT(_xlfn.TAKE(_xlfn._xlws.FILTER(D23:CE23,D23:CE23&lt;&gt;""),1,-8),1,1,TRUE),,7),,-6)),1),"")</f>
        <v/>
      </c>
      <c r="CI23" s="43" t="s">
        <v>7</v>
      </c>
      <c r="CJ23" s="44" t="str">
        <f>IF(CH23&lt;&gt;"",
IF(CI23="Gold",ROUND(-((CH23*($C$108/113))+($B$108-72)),3),
IF(CI23="Blue",ROUND(-((CH23*($C$109/113))+($B$109-72)),3),
IF(CI23="Blue/White",ROUND(-((CH23*($C$110/113))+($B$110-72)),3),
IF(CI23="White",ROUND(-((CH23*($C$111/113))+($B$111-72)),3),
IF(CI23="White/Red",ROUND(-((CH23*($C$112/113))+($B$112-72)),3),
IF(CI23="Red",ROUND(-((CH23*($C$113/113))+($B$113-72)),3),0)))))),"")</f>
        <v/>
      </c>
      <c r="CL23" t="str" cm="1">
        <f t="array" ref="CL23">IF(CF23&gt;=8,_xlfn.TAKE(_xlfn._xlws.FILTER(D23:CE23,D23:CE23&lt;&gt;""),1,-8),"")</f>
        <v/>
      </c>
    </row>
    <row r="24" spans="1:97" ht="15" x14ac:dyDescent="0.25">
      <c r="A24" s="68">
        <v>9223172</v>
      </c>
      <c r="B24" s="22" t="s">
        <v>73</v>
      </c>
      <c r="C24" s="32" t="s">
        <v>182</v>
      </c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>
        <v>27.3</v>
      </c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41">
        <f t="shared" si="0"/>
        <v>1</v>
      </c>
      <c r="CG24" s="39">
        <f t="shared" si="1"/>
        <v>27.3</v>
      </c>
      <c r="CH24" s="42" t="str" cm="1">
        <f t="array" ref="CH24">IF(CF24&gt;=8,ROUND(AVERAGE(_xlfn.TAKE(_xlfn.TAKE(_xlfn._xlws.SORT(_xlfn.TAKE(_xlfn._xlws.FILTER(D24:CE24,D24:CE24&lt;&gt;""),1,-8),1,1,TRUE),,7),,-6)),1),"")</f>
        <v/>
      </c>
      <c r="CI24" s="43" t="s">
        <v>7</v>
      </c>
      <c r="CJ24" s="44" t="str">
        <f>IF(CH24&lt;&gt;"",
IF(CI24="Gold",ROUND(-((CH24*($C$108/113))+($B$108-72)),3),
IF(CI24="Blue",ROUND(-((CH24*($C$109/113))+($B$109-72)),3),
IF(CI24="Blue/White",ROUND(-((CH24*($C$110/113))+($B$110-72)),3),
IF(CI24="White",ROUND(-((CH24*($C$111/113))+($B$111-72)),3),
IF(CI24="White/Red",ROUND(-((CH24*($C$112/113))+($B$112-72)),3),
IF(CI24="Red",ROUND(-((CH24*($C$113/113))+($B$113-72)),3),0)))))),"")</f>
        <v/>
      </c>
      <c r="CL24" t="str" cm="1">
        <f t="array" ref="CL24">IF(CF24&gt;=8,_xlfn.TAKE(_xlfn._xlws.FILTER(D24:CE24,D24:CE24&lt;&gt;""),1,-8),"")</f>
        <v/>
      </c>
    </row>
    <row r="25" spans="1:97" ht="15" x14ac:dyDescent="0.2">
      <c r="A25" s="22">
        <v>2639326</v>
      </c>
      <c r="B25" s="22" t="s">
        <v>77</v>
      </c>
      <c r="C25" s="32" t="s">
        <v>78</v>
      </c>
      <c r="D25" s="39">
        <v>26.5</v>
      </c>
      <c r="E25" s="39">
        <v>22.3</v>
      </c>
      <c r="F25" s="39">
        <v>23.3</v>
      </c>
      <c r="G25" s="39">
        <v>23.3</v>
      </c>
      <c r="H25" s="40">
        <v>23.3</v>
      </c>
      <c r="I25" s="40">
        <v>31.7</v>
      </c>
      <c r="J25" s="39"/>
      <c r="K25" s="39">
        <v>27.5</v>
      </c>
      <c r="L25" s="39"/>
      <c r="M25" s="39"/>
      <c r="N25" s="39"/>
      <c r="O25" s="39">
        <v>26.5</v>
      </c>
      <c r="P25" s="39"/>
      <c r="Q25" s="39"/>
      <c r="R25" s="39"/>
      <c r="S25" s="39"/>
      <c r="T25" s="39">
        <v>28.6</v>
      </c>
      <c r="U25" s="39">
        <v>19.100000000000001</v>
      </c>
      <c r="V25" s="39">
        <v>27.5</v>
      </c>
      <c r="W25" s="39"/>
      <c r="X25" s="39"/>
      <c r="Y25" s="39"/>
      <c r="Z25" s="39"/>
      <c r="AA25" s="39">
        <v>23.3</v>
      </c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>
        <v>20.2</v>
      </c>
      <c r="AZ25" s="39"/>
      <c r="BA25" s="39"/>
      <c r="BB25" s="39">
        <v>24.4</v>
      </c>
      <c r="BC25" s="39">
        <v>30.7</v>
      </c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41">
        <f t="shared" si="0"/>
        <v>15</v>
      </c>
      <c r="CG25" s="39">
        <f t="shared" si="1"/>
        <v>25.2</v>
      </c>
      <c r="CH25" s="42" cm="1">
        <f t="array" ref="CH25">IF(CF25&gt;=8,ROUND(AVERAGE(_xlfn.TAKE(_xlfn.TAKE(_xlfn._xlws.SORT(_xlfn.TAKE(_xlfn._xlws.FILTER(D25:CE25,D25:CE25&lt;&gt;""),1,-8),1,1,TRUE),,7),,-6)),1),"")</f>
        <v>25.1</v>
      </c>
      <c r="CI25" s="43" t="s">
        <v>8</v>
      </c>
      <c r="CJ25" s="44">
        <f>IF(CH25&lt;&gt;"",
IF(CI25="Gold",ROUND(-((CH25*($C$108/113))+($B$108-72)),3),
IF(CI25="Blue",ROUND(-((CH25*($C$109/113))+($B$109-72)),3),
IF(CI25="Blue/White",ROUND(-((CH25*($C$110/113))+($B$110-72)),3),
IF(CI25="White",ROUND(-((CH25*($C$111/113))+($B$111-72)),3),
IF(CI25="White/Red",ROUND(-((CH25*($C$112/113))+($B$112-72)),3),
IF(CI25="Red",ROUND(-((CH25*($C$113/113))+($B$113-72)),3),0)))))),"")</f>
        <v>-16.689</v>
      </c>
      <c r="CL25" cm="1">
        <f t="array" ref="CL25:CS25">IF(CF25&gt;=8,_xlfn.TAKE(_xlfn._xlws.FILTER(D25:CE25,D25:CE25&lt;&gt;""),1,-8),"")</f>
        <v>26.5</v>
      </c>
      <c r="CM25">
        <v>28.6</v>
      </c>
      <c r="CN25">
        <v>19.100000000000001</v>
      </c>
      <c r="CO25">
        <v>27.5</v>
      </c>
      <c r="CP25">
        <v>23.3</v>
      </c>
      <c r="CQ25">
        <v>20.2</v>
      </c>
      <c r="CR25">
        <v>24.4</v>
      </c>
      <c r="CS25">
        <v>30.7</v>
      </c>
    </row>
    <row r="26" spans="1:97" ht="15" x14ac:dyDescent="0.25">
      <c r="A26" s="45">
        <v>11205892</v>
      </c>
      <c r="B26" s="22" t="s">
        <v>174</v>
      </c>
      <c r="C26" s="32" t="s">
        <v>175</v>
      </c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  <c r="Q26" s="39"/>
      <c r="R26" s="39">
        <v>5.7</v>
      </c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41">
        <f t="shared" si="0"/>
        <v>1</v>
      </c>
      <c r="CG26" s="39">
        <f t="shared" si="1"/>
        <v>5.7</v>
      </c>
      <c r="CH26" s="42" t="str" cm="1">
        <f t="array" ref="CH26">IF(CF26&gt;=8,ROUND(AVERAGE(_xlfn.TAKE(_xlfn.TAKE(_xlfn._xlws.SORT(_xlfn.TAKE(_xlfn._xlws.FILTER(D26:CE26,D26:CE26&lt;&gt;""),1,-8),1,1,TRUE),,7),,-6)),1),"")</f>
        <v/>
      </c>
      <c r="CI26" s="43" t="s">
        <v>7</v>
      </c>
      <c r="CJ26" s="44" t="str">
        <f>IF(CH26&lt;&gt;"",
IF(CI26="Gold",ROUND(-((CH26*($C$108/113))+($B$108-72)),3),
IF(CI26="Blue",ROUND(-((CH26*($C$109/113))+($B$109-72)),3),
IF(CI26="Blue/White",ROUND(-((CH26*($C$110/113))+($B$110-72)),3),
IF(CI26="White",ROUND(-((CH26*($C$111/113))+($B$111-72)),3),
IF(CI26="White/Red",ROUND(-((CH26*($C$112/113))+($B$112-72)),3),
IF(CI26="Red",ROUND(-((CH26*($C$113/113))+($B$113-72)),3),0)))))),"")</f>
        <v/>
      </c>
      <c r="CL26" t="str" cm="1">
        <f t="array" ref="CL26">IF(CF26&gt;=8,_xlfn.TAKE(_xlfn._xlws.FILTER(D26:CE26,D26:CE26&lt;&gt;""),1,-8),"")</f>
        <v/>
      </c>
    </row>
    <row r="27" spans="1:97" ht="15" x14ac:dyDescent="0.2">
      <c r="A27" s="38">
        <v>10713273</v>
      </c>
      <c r="B27" s="22" t="s">
        <v>64</v>
      </c>
      <c r="C27" s="32" t="s">
        <v>65</v>
      </c>
      <c r="D27" s="39">
        <v>24.4</v>
      </c>
      <c r="E27" s="39">
        <v>19.100000000000001</v>
      </c>
      <c r="F27" s="39"/>
      <c r="G27" s="39">
        <v>26.5</v>
      </c>
      <c r="H27" s="40">
        <v>28.6</v>
      </c>
      <c r="I27" s="40">
        <v>21.4</v>
      </c>
      <c r="J27" s="39"/>
      <c r="K27" s="39">
        <v>28.3</v>
      </c>
      <c r="L27" s="39">
        <v>25.3</v>
      </c>
      <c r="M27" s="39">
        <v>24.4</v>
      </c>
      <c r="N27" s="39"/>
      <c r="O27" s="39">
        <v>20.2</v>
      </c>
      <c r="P27" s="39">
        <v>19.100000000000001</v>
      </c>
      <c r="Q27" s="39"/>
      <c r="R27" s="39"/>
      <c r="S27" s="39">
        <v>26.5</v>
      </c>
      <c r="T27" s="39">
        <v>24.4</v>
      </c>
      <c r="U27" s="39">
        <v>25.4</v>
      </c>
      <c r="V27" s="39"/>
      <c r="W27" s="39">
        <v>20.5</v>
      </c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>
        <v>19.100000000000001</v>
      </c>
      <c r="BC27" s="39">
        <v>28.3</v>
      </c>
      <c r="BD27" s="39">
        <v>24.4</v>
      </c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41">
        <f t="shared" si="0"/>
        <v>17</v>
      </c>
      <c r="CG27" s="39">
        <f t="shared" si="1"/>
        <v>23.9</v>
      </c>
      <c r="CH27" s="42" cm="1">
        <f t="array" ref="CH27">IF(CF27&gt;=8,ROUND(AVERAGE(_xlfn.TAKE(_xlfn.TAKE(_xlfn._xlws.SORT(_xlfn.TAKE(_xlfn._xlws.FILTER(D27:CE27,D27:CE27&lt;&gt;""),1,-8),1,1,TRUE),,7),,-6)),1),"")</f>
        <v>23.4</v>
      </c>
      <c r="CI27" s="43" t="s">
        <v>8</v>
      </c>
      <c r="CJ27" s="44">
        <f>IF(CH27&lt;&gt;"",
IF(CI27="Gold",ROUND(-((CH27*($C$108/113))+($B$108-72)),3),
IF(CI27="Blue",ROUND(-((CH27*($C$109/113))+($B$109-72)),3),
IF(CI27="Blue/White",ROUND(-((CH27*($C$110/113))+($B$110-72)),3),
IF(CI27="White",ROUND(-((CH27*($C$111/113))+($B$111-72)),3),
IF(CI27="White/Red",ROUND(-((CH27*($C$112/113))+($B$112-72)),3),
IF(CI27="Red",ROUND(-((CH27*($C$113/113))+($B$113-72)),3),0)))))),"")</f>
        <v>-15.065</v>
      </c>
      <c r="CL27" cm="1">
        <f t="array" ref="CL27:CS27">IF(CF27&gt;=8,_xlfn.TAKE(_xlfn._xlws.FILTER(D27:CE27,D27:CE27&lt;&gt;""),1,-8),"")</f>
        <v>19.100000000000001</v>
      </c>
      <c r="CM27">
        <v>26.5</v>
      </c>
      <c r="CN27">
        <v>24.4</v>
      </c>
      <c r="CO27">
        <v>25.4</v>
      </c>
      <c r="CP27">
        <v>20.5</v>
      </c>
      <c r="CQ27">
        <v>19.100000000000001</v>
      </c>
      <c r="CR27">
        <v>28.3</v>
      </c>
      <c r="CS27">
        <v>24.4</v>
      </c>
    </row>
    <row r="28" spans="1:97" ht="15" x14ac:dyDescent="0.25">
      <c r="A28" s="68">
        <v>9702816</v>
      </c>
      <c r="B28" s="22" t="s">
        <v>88</v>
      </c>
      <c r="C28" s="32" t="s">
        <v>163</v>
      </c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>
        <v>22.4</v>
      </c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41">
        <f t="shared" si="0"/>
        <v>1</v>
      </c>
      <c r="CG28" s="39">
        <f t="shared" si="1"/>
        <v>22.4</v>
      </c>
      <c r="CH28" s="42" t="str" cm="1">
        <f t="array" ref="CH28">IF(CF28&gt;=8,ROUND(AVERAGE(_xlfn.TAKE(_xlfn.TAKE(_xlfn._xlws.SORT(_xlfn.TAKE(_xlfn._xlws.FILTER(D28:CE28,D28:CE28&lt;&gt;""),1,-8),1,1,TRUE),,7),,-6)),1),"")</f>
        <v/>
      </c>
      <c r="CI28" s="43" t="s">
        <v>7</v>
      </c>
      <c r="CJ28" s="44" t="str">
        <f>IF(CH28&lt;&gt;"",
IF(CI28="Gold",ROUND(-((CH28*($C$108/113))+($B$108-72)),3),
IF(CI28="Blue",ROUND(-((CH28*($C$109/113))+($B$109-72)),3),
IF(CI28="Blue/White",ROUND(-((CH28*($C$110/113))+($B$110-72)),3),
IF(CI28="White",ROUND(-((CH28*($C$111/113))+($B$111-72)),3),
IF(CI28="White/Red",ROUND(-((CH28*($C$112/113))+($B$112-72)),3),
IF(CI28="Red",ROUND(-((CH28*($C$113/113))+($B$113-72)),3),0)))))),"")</f>
        <v/>
      </c>
      <c r="CL28" t="str" cm="1">
        <f t="array" ref="CL28">IF(CF28&gt;=8,_xlfn.TAKE(_xlfn._xlws.FILTER(D28:CE28,D28:CE28&lt;&gt;""),1,-8),"")</f>
        <v/>
      </c>
    </row>
    <row r="29" spans="1:97" ht="15" x14ac:dyDescent="0.2">
      <c r="A29" s="38">
        <v>8684884</v>
      </c>
      <c r="B29" s="22" t="s">
        <v>27</v>
      </c>
      <c r="C29" s="32" t="s">
        <v>28</v>
      </c>
      <c r="D29" s="39">
        <v>13.6</v>
      </c>
      <c r="E29" s="39"/>
      <c r="F29" s="39">
        <v>7.8</v>
      </c>
      <c r="G29" s="39"/>
      <c r="H29" s="40"/>
      <c r="I29" s="40">
        <v>10.7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>
        <v>8.4</v>
      </c>
      <c r="U29" s="39">
        <v>12.1</v>
      </c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>
        <v>10.3</v>
      </c>
      <c r="AI29" s="39">
        <v>17.7</v>
      </c>
      <c r="AJ29" s="39"/>
      <c r="AK29" s="39"/>
      <c r="AL29" s="39"/>
      <c r="AM29" s="39"/>
      <c r="AN29" s="39"/>
      <c r="AO29" s="39">
        <v>14</v>
      </c>
      <c r="AP29" s="39"/>
      <c r="AQ29" s="39"/>
      <c r="AR29" s="39"/>
      <c r="AS29" s="39">
        <v>15.8</v>
      </c>
      <c r="AT29" s="39"/>
      <c r="AU29" s="39"/>
      <c r="AV29" s="39"/>
      <c r="AW29" s="39"/>
      <c r="AX29" s="39"/>
      <c r="AY29" s="39">
        <v>17.5</v>
      </c>
      <c r="AZ29" s="39"/>
      <c r="BA29" s="39"/>
      <c r="BB29" s="39">
        <v>15.6</v>
      </c>
      <c r="BC29" s="39"/>
      <c r="BD29" s="39"/>
      <c r="BE29" s="39">
        <v>11.4</v>
      </c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41">
        <f t="shared" si="0"/>
        <v>12</v>
      </c>
      <c r="CG29" s="39">
        <f t="shared" si="1"/>
        <v>12.9</v>
      </c>
      <c r="CH29" s="42" cm="1">
        <f t="array" ref="CH29">IF(CF29&gt;=8,ROUND(AVERAGE(_xlfn.TAKE(_xlfn.TAKE(_xlfn._xlws.SORT(_xlfn.TAKE(_xlfn._xlws.FILTER(D29:CE29,D29:CE29&lt;&gt;""),1,-8),1,1,TRUE),,7),,-6)),1),"")</f>
        <v>14.4</v>
      </c>
      <c r="CI29" s="43" t="s">
        <v>6</v>
      </c>
      <c r="CJ29" s="44">
        <f>IF(CH29&lt;&gt;"",
IF(CI29="Gold",ROUND(-((CH29*($C$108/113))+($B$108-72)),3),
IF(CI29="Blue",ROUND(-((CH29*($C$109/113))+($B$109-72)),3),
IF(CI29="Blue/White",ROUND(-((CH29*($C$110/113))+($B$110-72)),3),
IF(CI29="White",ROUND(-((CH29*($C$111/113))+($B$111-72)),3),
IF(CI29="White/Red",ROUND(-((CH29*($C$112/113))+($B$112-72)),3),
IF(CI29="Red",ROUND(-((CH29*($C$113/113))+($B$113-72)),3),0)))))),"")</f>
        <v>-13.446999999999999</v>
      </c>
      <c r="CL29" cm="1">
        <f t="array" ref="CL29:CS29">IF(CF29&gt;=8,_xlfn.TAKE(_xlfn._xlws.FILTER(D29:CE29,D29:CE29&lt;&gt;""),1,-8),"")</f>
        <v>12.1</v>
      </c>
      <c r="CM29">
        <v>10.3</v>
      </c>
      <c r="CN29">
        <v>17.7</v>
      </c>
      <c r="CO29">
        <v>14</v>
      </c>
      <c r="CP29">
        <v>15.8</v>
      </c>
      <c r="CQ29">
        <v>17.5</v>
      </c>
      <c r="CR29">
        <v>15.6</v>
      </c>
      <c r="CS29">
        <v>11.4</v>
      </c>
    </row>
    <row r="30" spans="1:97" ht="15" x14ac:dyDescent="0.2">
      <c r="A30" s="38">
        <v>2570950</v>
      </c>
      <c r="B30" s="22" t="s">
        <v>33</v>
      </c>
      <c r="C30" s="32" t="s">
        <v>34</v>
      </c>
      <c r="D30" s="39">
        <v>0</v>
      </c>
      <c r="E30" s="39">
        <v>1.9</v>
      </c>
      <c r="F30" s="39">
        <v>13.6</v>
      </c>
      <c r="G30" s="39">
        <v>5.8</v>
      </c>
      <c r="H30" s="40">
        <v>4.7</v>
      </c>
      <c r="I30" s="40">
        <v>4.9000000000000004</v>
      </c>
      <c r="J30" s="39"/>
      <c r="K30" s="39">
        <v>9.6999999999999993</v>
      </c>
      <c r="L30" s="39">
        <v>8.4</v>
      </c>
      <c r="M30" s="39"/>
      <c r="N30" s="39"/>
      <c r="O30" s="39">
        <v>9.5</v>
      </c>
      <c r="P30" s="39"/>
      <c r="Q30" s="39">
        <v>3.9</v>
      </c>
      <c r="R30" s="39">
        <v>8.5</v>
      </c>
      <c r="S30" s="39">
        <v>4.9000000000000004</v>
      </c>
      <c r="T30" s="39">
        <v>1.9</v>
      </c>
      <c r="U30" s="39">
        <v>3.8</v>
      </c>
      <c r="V30" s="39"/>
      <c r="W30" s="39">
        <v>6.8</v>
      </c>
      <c r="X30" s="39"/>
      <c r="Y30" s="39">
        <v>0</v>
      </c>
      <c r="Z30" s="39"/>
      <c r="AA30" s="39">
        <v>0</v>
      </c>
      <c r="AB30" s="39">
        <v>-1.9</v>
      </c>
      <c r="AC30" s="39"/>
      <c r="AD30" s="39"/>
      <c r="AE30" s="39">
        <v>3.8</v>
      </c>
      <c r="AF30" s="39"/>
      <c r="AG30" s="39">
        <v>1</v>
      </c>
      <c r="AH30" s="39"/>
      <c r="AI30" s="39"/>
      <c r="AJ30" s="39">
        <v>5.7</v>
      </c>
      <c r="AK30" s="39">
        <v>4.7</v>
      </c>
      <c r="AL30" s="39">
        <v>6.6</v>
      </c>
      <c r="AM30" s="39">
        <v>1</v>
      </c>
      <c r="AN30" s="39">
        <v>6.6</v>
      </c>
      <c r="AO30" s="39">
        <v>2.9</v>
      </c>
      <c r="AP30" s="39"/>
      <c r="AQ30" s="39">
        <v>1.9</v>
      </c>
      <c r="AR30" s="39">
        <v>6.6</v>
      </c>
      <c r="AS30" s="39">
        <v>-1.8</v>
      </c>
      <c r="AT30" s="39">
        <v>4.7</v>
      </c>
      <c r="AU30" s="39">
        <v>4.7</v>
      </c>
      <c r="AV30" s="39"/>
      <c r="AW30" s="39">
        <v>8.5</v>
      </c>
      <c r="AX30" s="39">
        <v>11.2</v>
      </c>
      <c r="AY30" s="39">
        <v>1.9</v>
      </c>
      <c r="AZ30" s="39"/>
      <c r="BA30" s="39"/>
      <c r="BB30" s="39"/>
      <c r="BC30" s="39">
        <v>3.8</v>
      </c>
      <c r="BD30" s="39">
        <v>2.9</v>
      </c>
      <c r="BE30" s="39">
        <v>0.9</v>
      </c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41">
        <f t="shared" si="0"/>
        <v>37</v>
      </c>
      <c r="CG30" s="39">
        <f t="shared" si="1"/>
        <v>4.4000000000000004</v>
      </c>
      <c r="CH30" s="42" cm="1">
        <f t="array" ref="CH30">IF(CF30&gt;=8,ROUND(AVERAGE(_xlfn.TAKE(_xlfn.TAKE(_xlfn._xlws.SORT(_xlfn.TAKE(_xlfn._xlws.FILTER(D30:CE30,D30:CE30&lt;&gt;""),1,-8),1,1,TRUE),,7),,-6)),1),"")</f>
        <v>4.4000000000000004</v>
      </c>
      <c r="CI30" s="43" t="s">
        <v>6</v>
      </c>
      <c r="CJ30" s="44">
        <f>IF(CH30&lt;&gt;"",
IF(CI30="Gold",ROUND(-((CH30*($C$108/113))+($B$108-72)),3),
IF(CI30="Blue",ROUND(-((CH30*($C$109/113))+($B$109-72)),3),
IF(CI30="Blue/White",ROUND(-((CH30*($C$110/113))+($B$110-72)),3),
IF(CI30="White",ROUND(-((CH30*($C$111/113))+($B$111-72)),3),
IF(CI30="White/Red",ROUND(-((CH30*($C$112/113))+($B$112-72)),3),
IF(CI30="Red",ROUND(-((CH30*($C$113/113))+($B$113-72)),3),0)))))),"")</f>
        <v>-2.65</v>
      </c>
      <c r="CL30" cm="1">
        <f t="array" ref="CL30:CS30">IF(CF30&gt;=8,_xlfn.TAKE(_xlfn._xlws.FILTER(D30:CE30,D30:CE30&lt;&gt;""),1,-8),"")</f>
        <v>4.7</v>
      </c>
      <c r="CM30">
        <v>4.7</v>
      </c>
      <c r="CN30">
        <v>8.5</v>
      </c>
      <c r="CO30">
        <v>11.2</v>
      </c>
      <c r="CP30">
        <v>1.9</v>
      </c>
      <c r="CQ30">
        <v>3.8</v>
      </c>
      <c r="CR30">
        <v>2.9</v>
      </c>
      <c r="CS30">
        <v>0.9</v>
      </c>
    </row>
    <row r="31" spans="1:97" ht="15" x14ac:dyDescent="0.25">
      <c r="A31" s="68">
        <v>9664337</v>
      </c>
      <c r="B31" s="22" t="s">
        <v>164</v>
      </c>
      <c r="C31" s="32" t="s">
        <v>165</v>
      </c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>
        <v>-1</v>
      </c>
      <c r="Q31" s="39"/>
      <c r="R31" s="39"/>
      <c r="S31" s="39"/>
      <c r="T31" s="39">
        <v>-0.8</v>
      </c>
      <c r="U31" s="39">
        <v>-0.8</v>
      </c>
      <c r="V31" s="39"/>
      <c r="W31" s="39"/>
      <c r="X31" s="39"/>
      <c r="Y31" s="39"/>
      <c r="Z31" s="39"/>
      <c r="AA31" s="39">
        <v>1</v>
      </c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>
        <v>0.1</v>
      </c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41">
        <f t="shared" si="0"/>
        <v>5</v>
      </c>
      <c r="CG31" s="39">
        <f t="shared" si="1"/>
        <v>-0.3</v>
      </c>
      <c r="CH31" s="42" t="str" cm="1">
        <f t="array" ref="CH31">IF(CF31&gt;=8,ROUND(AVERAGE(_xlfn.TAKE(_xlfn.TAKE(_xlfn._xlws.SORT(_xlfn.TAKE(_xlfn._xlws.FILTER(D31:CE31,D31:CE31&lt;&gt;""),1,-8),1,1,TRUE),,7),,-6)),1),"")</f>
        <v/>
      </c>
      <c r="CI31" s="43" t="s">
        <v>7</v>
      </c>
      <c r="CJ31" s="44" t="str">
        <f>IF(CH31&lt;&gt;"",
IF(CI31="Gold",ROUND(-((CH31*($C$108/113))+($B$108-72)),3),
IF(CI31="Blue",ROUND(-((CH31*($C$109/113))+($B$109-72)),3),
IF(CI31="Blue/White",ROUND(-((CH31*($C$110/113))+($B$110-72)),3),
IF(CI31="White",ROUND(-((CH31*($C$111/113))+($B$111-72)),3),
IF(CI31="White/Red",ROUND(-((CH31*($C$112/113))+($B$112-72)),3),
IF(CI31="Red",ROUND(-((CH31*($C$113/113))+($B$113-72)),3),0)))))),"")</f>
        <v/>
      </c>
      <c r="CL31" t="str" cm="1">
        <f t="array" ref="CL31">IF(CF31&gt;=8,_xlfn.TAKE(_xlfn._xlws.FILTER(D31:CE31,D31:CE31&lt;&gt;""),1,-8),"")</f>
        <v/>
      </c>
    </row>
    <row r="32" spans="1:97" ht="15.75" customHeight="1" x14ac:dyDescent="0.25">
      <c r="A32" s="45">
        <v>11919289</v>
      </c>
      <c r="B32" s="22" t="s">
        <v>153</v>
      </c>
      <c r="C32" s="32" t="s">
        <v>154</v>
      </c>
      <c r="D32" s="39"/>
      <c r="E32" s="39"/>
      <c r="F32" s="39"/>
      <c r="G32" s="39"/>
      <c r="H32" s="40"/>
      <c r="I32" s="40"/>
      <c r="J32" s="39"/>
      <c r="K32" s="39"/>
      <c r="L32" s="39">
        <v>28.3</v>
      </c>
      <c r="M32" s="39"/>
      <c r="N32" s="39"/>
      <c r="O32" s="39">
        <v>21.4</v>
      </c>
      <c r="P32" s="39"/>
      <c r="Q32" s="39"/>
      <c r="R32" s="39">
        <v>26.3</v>
      </c>
      <c r="S32" s="39">
        <v>23.4</v>
      </c>
      <c r="T32" s="39"/>
      <c r="U32" s="39"/>
      <c r="V32" s="39">
        <v>20.5</v>
      </c>
      <c r="W32" s="39">
        <v>19.5</v>
      </c>
      <c r="X32" s="39"/>
      <c r="Y32" s="39">
        <v>22.4</v>
      </c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>
        <v>22.4</v>
      </c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41">
        <f t="shared" si="0"/>
        <v>8</v>
      </c>
      <c r="CG32" s="39">
        <f t="shared" si="1"/>
        <v>23</v>
      </c>
      <c r="CH32" s="42" cm="1">
        <f t="array" ref="CH32">IF(CF32&gt;=8,ROUND(AVERAGE(_xlfn.TAKE(_xlfn.TAKE(_xlfn._xlws.SORT(_xlfn.TAKE(_xlfn._xlws.FILTER(D32:CE32,D32:CE32&lt;&gt;""),1,-8),1,1,TRUE),,7),,-6)),1),"")</f>
        <v>22.7</v>
      </c>
      <c r="CI32" s="43" t="s">
        <v>7</v>
      </c>
      <c r="CJ32" s="44">
        <f>IF(CH32&lt;&gt;"",
IF(CI32="Gold",ROUND(-((CH32*($C$108/113))+($B$108-72)),3),
IF(CI32="Blue",ROUND(-((CH32*($C$109/113))+($B$109-72)),3),
IF(CI32="Blue/White",ROUND(-((CH32*($C$110/113))+($B$110-72)),3),
IF(CI32="White",ROUND(-((CH32*($C$111/113))+($B$111-72)),3),
IF(CI32="White/Red",ROUND(-((CH32*($C$112/113))+($B$112-72)),3),
IF(CI32="Red",ROUND(-((CH32*($C$113/113))+($B$113-72)),3),0)))))),"")</f>
        <v>-19.303000000000001</v>
      </c>
      <c r="CL32" cm="1">
        <f t="array" ref="CL32:CS32">IF(CF32&gt;=8,_xlfn.TAKE(_xlfn._xlws.FILTER(D32:CE32,D32:CE32&lt;&gt;""),1,-8),"")</f>
        <v>28.3</v>
      </c>
      <c r="CM32">
        <v>21.4</v>
      </c>
      <c r="CN32">
        <v>26.3</v>
      </c>
      <c r="CO32">
        <v>23.4</v>
      </c>
      <c r="CP32">
        <v>20.5</v>
      </c>
      <c r="CQ32">
        <v>19.5</v>
      </c>
      <c r="CR32">
        <v>22.4</v>
      </c>
      <c r="CS32">
        <v>22.4</v>
      </c>
    </row>
    <row r="33" spans="1:97" ht="15" x14ac:dyDescent="0.2">
      <c r="A33" s="38">
        <v>1988334</v>
      </c>
      <c r="B33" s="22" t="s">
        <v>131</v>
      </c>
      <c r="C33" s="32" t="s">
        <v>132</v>
      </c>
      <c r="D33" s="39"/>
      <c r="E33" s="39"/>
      <c r="F33" s="39"/>
      <c r="G33" s="39">
        <v>31.7</v>
      </c>
      <c r="H33" s="46"/>
      <c r="I33" s="46"/>
      <c r="J33" s="39"/>
      <c r="K33" s="39"/>
      <c r="L33" s="39"/>
      <c r="M33" s="39">
        <v>34.799999999999997</v>
      </c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41">
        <f t="shared" si="0"/>
        <v>2</v>
      </c>
      <c r="CG33" s="39">
        <f t="shared" si="1"/>
        <v>33.299999999999997</v>
      </c>
      <c r="CH33" s="42" t="str" cm="1">
        <f t="array" ref="CH33">IF(CF33&gt;=8,ROUND(AVERAGE(_xlfn.TAKE(_xlfn.TAKE(_xlfn._xlws.SORT(_xlfn.TAKE(_xlfn._xlws.FILTER(D33:CE33,D33:CE33&lt;&gt;""),1,-8),1,1,TRUE),,7),,-6)),1),"")</f>
        <v/>
      </c>
      <c r="CI33" s="43" t="s">
        <v>7</v>
      </c>
      <c r="CJ33" s="44" t="str">
        <f>IF(CH33&lt;&gt;"",
IF(CI33="Gold",ROUND(-((CH33*($C$108/113))+($B$108-72)),3),
IF(CI33="Blue",ROUND(-((CH33*($C$109/113))+($B$109-72)),3),
IF(CI33="Blue/White",ROUND(-((CH33*($C$110/113))+($B$110-72)),3),
IF(CI33="White",ROUND(-((CH33*($C$111/113))+($B$111-72)),3),
IF(CI33="White/Red",ROUND(-((CH33*($C$112/113))+($B$112-72)),3),
IF(CI33="Red",ROUND(-((CH33*($C$113/113))+($B$113-72)),3),0)))))),"")</f>
        <v/>
      </c>
      <c r="CL33" t="str" cm="1">
        <f t="array" ref="CL33">IF(CF33&gt;=8,_xlfn.TAKE(_xlfn._xlws.FILTER(D33:CE33,D33:CE33&lt;&gt;""),1,-8),"")</f>
        <v/>
      </c>
    </row>
    <row r="34" spans="1:97" ht="15" x14ac:dyDescent="0.2">
      <c r="A34" s="38">
        <v>1028836</v>
      </c>
      <c r="B34" s="22" t="s">
        <v>58</v>
      </c>
      <c r="C34" s="32" t="s">
        <v>59</v>
      </c>
      <c r="D34" s="39">
        <v>3.9</v>
      </c>
      <c r="E34" s="39"/>
      <c r="F34" s="39"/>
      <c r="G34" s="39"/>
      <c r="H34" s="40"/>
      <c r="I34" s="40"/>
      <c r="J34" s="39"/>
      <c r="K34" s="39"/>
      <c r="L34" s="39"/>
      <c r="M34" s="39">
        <v>6.8</v>
      </c>
      <c r="N34" s="39"/>
      <c r="O34" s="39">
        <v>3.8</v>
      </c>
      <c r="P34" s="39"/>
      <c r="Q34" s="39"/>
      <c r="R34" s="39">
        <v>6.6</v>
      </c>
      <c r="S34" s="39"/>
      <c r="T34" s="39"/>
      <c r="U34" s="39"/>
      <c r="V34" s="39"/>
      <c r="W34" s="39"/>
      <c r="X34" s="39"/>
      <c r="Y34" s="39"/>
      <c r="Z34" s="39"/>
      <c r="AA34" s="39">
        <v>10.7</v>
      </c>
      <c r="AB34" s="39">
        <v>6.8</v>
      </c>
      <c r="AC34" s="39"/>
      <c r="AD34" s="39"/>
      <c r="AE34" s="39">
        <v>6.8</v>
      </c>
      <c r="AF34" s="39"/>
      <c r="AG34" s="39">
        <v>2.9</v>
      </c>
      <c r="AH34" s="39">
        <v>4.7</v>
      </c>
      <c r="AI34" s="39">
        <v>6.6</v>
      </c>
      <c r="AJ34" s="39">
        <v>-3.6</v>
      </c>
      <c r="AK34" s="39">
        <v>3.8</v>
      </c>
      <c r="AL34" s="39">
        <v>2.9</v>
      </c>
      <c r="AM34" s="39">
        <v>2.9</v>
      </c>
      <c r="AN34" s="39">
        <v>7.5</v>
      </c>
      <c r="AO34" s="39">
        <v>5.7</v>
      </c>
      <c r="AP34" s="39"/>
      <c r="AQ34" s="39"/>
      <c r="AR34" s="39">
        <v>5.7</v>
      </c>
      <c r="AS34" s="39"/>
      <c r="AT34" s="39"/>
      <c r="AU34" s="39"/>
      <c r="AV34" s="39"/>
      <c r="AW34" s="39">
        <v>0.1</v>
      </c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41">
        <f t="shared" si="0"/>
        <v>18</v>
      </c>
      <c r="CG34" s="39">
        <f t="shared" si="1"/>
        <v>4.7</v>
      </c>
      <c r="CH34" s="42" cm="1">
        <f t="array" ref="CH34">IF(CF34&gt;=8,ROUND(AVERAGE(_xlfn.TAKE(_xlfn.TAKE(_xlfn._xlws.SORT(_xlfn.TAKE(_xlfn._xlws.FILTER(D34:CE34,D34:CE34&lt;&gt;""),1,-8),1,1,TRUE),,7),,-6)),1),"")</f>
        <v>3.5</v>
      </c>
      <c r="CI34" s="43" t="s">
        <v>6</v>
      </c>
      <c r="CJ34" s="44">
        <f>IF(CH34&lt;&gt;"",
IF(CI34="Gold",ROUND(-((CH34*($C$108/113))+($B$108-72)),3),
IF(CI34="Blue",ROUND(-((CH34*($C$109/113))+($B$109-72)),3),
IF(CI34="Blue/White",ROUND(-((CH34*($C$110/113))+($B$110-72)),3),
IF(CI34="White",ROUND(-((CH34*($C$111/113))+($B$111-72)),3),
IF(CI34="White/Red",ROUND(-((CH34*($C$112/113))+($B$112-72)),3),
IF(CI34="Red",ROUND(-((CH34*($C$113/113))+($B$113-72)),3),0)))))),"")</f>
        <v>-1.679</v>
      </c>
      <c r="CL34" cm="1">
        <f t="array" ref="CL34:CS34">IF(CF34&gt;=8,_xlfn.TAKE(_xlfn._xlws.FILTER(D34:CE34,D34:CE34&lt;&gt;""),1,-8),"")</f>
        <v>-3.6</v>
      </c>
      <c r="CM34">
        <v>3.8</v>
      </c>
      <c r="CN34">
        <v>2.9</v>
      </c>
      <c r="CO34">
        <v>2.9</v>
      </c>
      <c r="CP34">
        <v>7.5</v>
      </c>
      <c r="CQ34">
        <v>5.7</v>
      </c>
      <c r="CR34">
        <v>5.7</v>
      </c>
      <c r="CS34">
        <v>0.1</v>
      </c>
    </row>
    <row r="35" spans="1:97" ht="15" x14ac:dyDescent="0.2">
      <c r="A35" s="38">
        <v>9925185</v>
      </c>
      <c r="B35" s="22" t="s">
        <v>21</v>
      </c>
      <c r="C35" s="32" t="s">
        <v>22</v>
      </c>
      <c r="D35" s="39"/>
      <c r="E35" s="39"/>
      <c r="F35" s="39"/>
      <c r="G35" s="39">
        <v>20.5</v>
      </c>
      <c r="H35" s="40"/>
      <c r="I35" s="40"/>
      <c r="J35" s="39"/>
      <c r="K35" s="39"/>
      <c r="L35" s="39"/>
      <c r="M35" s="39"/>
      <c r="N35" s="39"/>
      <c r="O35" s="39">
        <v>15.2</v>
      </c>
      <c r="P35" s="39"/>
      <c r="Q35" s="39">
        <v>10.7</v>
      </c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41">
        <f t="shared" si="0"/>
        <v>3</v>
      </c>
      <c r="CG35" s="39">
        <f t="shared" si="1"/>
        <v>15.5</v>
      </c>
      <c r="CH35" s="42" t="str" cm="1">
        <f t="array" ref="CH35">IF(CF35&gt;=8,ROUND(AVERAGE(_xlfn.TAKE(_xlfn.TAKE(_xlfn._xlws.SORT(_xlfn.TAKE(_xlfn._xlws.FILTER(D35:CE35,D35:CE35&lt;&gt;""),1,-8),1,1,TRUE),,7),,-6)),1),"")</f>
        <v/>
      </c>
      <c r="CI35" s="43" t="s">
        <v>7</v>
      </c>
      <c r="CJ35" s="44" t="str">
        <f>IF(CH35&lt;&gt;"",
IF(CI35="Gold",ROUND(-((CH35*($C$108/113))+($B$108-72)),3),
IF(CI35="Blue",ROUND(-((CH35*($C$109/113))+($B$109-72)),3),
IF(CI35="Blue/White",ROUND(-((CH35*($C$110/113))+($B$110-72)),3),
IF(CI35="White",ROUND(-((CH35*($C$111/113))+($B$111-72)),3),
IF(CI35="White/Red",ROUND(-((CH35*($C$112/113))+($B$112-72)),3),
IF(CI35="Red",ROUND(-((CH35*($C$113/113))+($B$113-72)),3),0)))))),"")</f>
        <v/>
      </c>
      <c r="CL35" t="str" cm="1">
        <f t="array" ref="CL35">IF(CF35&gt;=8,_xlfn.TAKE(_xlfn._xlws.FILTER(D35:CE35,D35:CE35&lt;&gt;""),1,-8),"")</f>
        <v/>
      </c>
    </row>
    <row r="36" spans="1:97" ht="15" x14ac:dyDescent="0.2">
      <c r="A36" s="38">
        <v>9075351</v>
      </c>
      <c r="B36" s="22" t="s">
        <v>90</v>
      </c>
      <c r="C36" s="32" t="s">
        <v>91</v>
      </c>
      <c r="D36" s="39">
        <v>17.5</v>
      </c>
      <c r="E36" s="39"/>
      <c r="F36" s="39"/>
      <c r="G36" s="39">
        <v>7.8</v>
      </c>
      <c r="H36" s="40">
        <v>17.100000000000001</v>
      </c>
      <c r="I36" s="40"/>
      <c r="J36" s="39"/>
      <c r="K36" s="39">
        <v>15.6</v>
      </c>
      <c r="L36" s="39">
        <v>11.2</v>
      </c>
      <c r="M36" s="39"/>
      <c r="N36" s="39"/>
      <c r="O36" s="39"/>
      <c r="P36" s="39">
        <v>9.6999999999999993</v>
      </c>
      <c r="Q36" s="39"/>
      <c r="R36" s="39"/>
      <c r="S36" s="39">
        <v>18.5</v>
      </c>
      <c r="T36" s="39">
        <v>8.4</v>
      </c>
      <c r="U36" s="39">
        <v>8.4</v>
      </c>
      <c r="V36" s="39"/>
      <c r="W36" s="39">
        <v>20.5</v>
      </c>
      <c r="X36" s="39"/>
      <c r="Y36" s="39"/>
      <c r="Z36" s="39"/>
      <c r="AA36" s="39"/>
      <c r="AB36" s="39">
        <v>17.5</v>
      </c>
      <c r="AC36" s="39"/>
      <c r="AD36" s="39"/>
      <c r="AE36" s="39"/>
      <c r="AF36" s="39"/>
      <c r="AG36" s="39"/>
      <c r="AH36" s="39">
        <v>9.6999999999999993</v>
      </c>
      <c r="AI36" s="39"/>
      <c r="AJ36" s="39">
        <v>16.100000000000001</v>
      </c>
      <c r="AK36" s="39"/>
      <c r="AL36" s="39">
        <v>14</v>
      </c>
      <c r="AM36" s="39"/>
      <c r="AN36" s="39"/>
      <c r="AO36" s="39"/>
      <c r="AP36" s="39"/>
      <c r="AQ36" s="39"/>
      <c r="AR36" s="39"/>
      <c r="AS36" s="39"/>
      <c r="AT36" s="39"/>
      <c r="AU36" s="39">
        <v>14.6</v>
      </c>
      <c r="AV36" s="39"/>
      <c r="AW36" s="39">
        <v>13</v>
      </c>
      <c r="AX36" s="39"/>
      <c r="AY36" s="39">
        <v>14.6</v>
      </c>
      <c r="AZ36" s="39"/>
      <c r="BA36" s="39"/>
      <c r="BB36" s="39">
        <v>17.5</v>
      </c>
      <c r="BC36" s="39">
        <v>17.5</v>
      </c>
      <c r="BD36" s="39">
        <v>13.6</v>
      </c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41">
        <f t="shared" si="0"/>
        <v>20</v>
      </c>
      <c r="CG36" s="39">
        <f t="shared" si="1"/>
        <v>14.1</v>
      </c>
      <c r="CH36" s="42" cm="1">
        <f t="array" ref="CH36">IF(CF36&gt;=8,ROUND(AVERAGE(_xlfn.TAKE(_xlfn.TAKE(_xlfn._xlws.SORT(_xlfn.TAKE(_xlfn._xlws.FILTER(D36:CE36,D36:CE36&lt;&gt;""),1,-8),1,1,TRUE),,7),,-6)),1),"")</f>
        <v>15.1</v>
      </c>
      <c r="CI36" s="43" t="s">
        <v>12</v>
      </c>
      <c r="CJ36" s="44">
        <f>IF(CH36&lt;&gt;"",
IF(CI36="Gold",ROUND(-((CH36*($C$108/113))+($B$108-72)),3),
IF(CI36="Blue",ROUND(-((CH36*($C$109/113))+($B$109-72)),3),
IF(CI36="Blue/White",ROUND(-((CH36*($C$110/113))+($B$110-72)),3),
IF(CI36="White",ROUND(-((CH36*($C$111/113))+($B$111-72)),3),
IF(CI36="White/Red",ROUND(-((CH36*($C$112/113))+($B$112-72)),3),
IF(CI36="Red",ROUND(-((CH36*($C$113/113))+($B$113-72)),3),0)))))),"")</f>
        <v>-12.901999999999999</v>
      </c>
      <c r="CL36" cm="1">
        <f t="array" ref="CL36:CS36">IF(CF36&gt;=8,_xlfn.TAKE(_xlfn._xlws.FILTER(D36:CE36,D36:CE36&lt;&gt;""),1,-8),"")</f>
        <v>16.100000000000001</v>
      </c>
      <c r="CM36">
        <v>14</v>
      </c>
      <c r="CN36">
        <v>14.6</v>
      </c>
      <c r="CO36">
        <v>13</v>
      </c>
      <c r="CP36">
        <v>14.6</v>
      </c>
      <c r="CQ36">
        <v>17.5</v>
      </c>
      <c r="CR36">
        <v>17.5</v>
      </c>
      <c r="CS36">
        <v>13.6</v>
      </c>
    </row>
    <row r="37" spans="1:97" ht="15" x14ac:dyDescent="0.2">
      <c r="A37" s="38">
        <v>1544941</v>
      </c>
      <c r="B37" s="22" t="s">
        <v>42</v>
      </c>
      <c r="C37" s="32" t="s">
        <v>43</v>
      </c>
      <c r="D37" s="39"/>
      <c r="E37" s="39"/>
      <c r="F37" s="39"/>
      <c r="G37" s="39">
        <v>25.3</v>
      </c>
      <c r="H37" s="40"/>
      <c r="I37" s="40"/>
      <c r="J37" s="39"/>
      <c r="K37" s="39"/>
      <c r="L37" s="39">
        <v>27.5</v>
      </c>
      <c r="M37" s="39"/>
      <c r="N37" s="39"/>
      <c r="O37" s="39"/>
      <c r="P37" s="39"/>
      <c r="Q37" s="39"/>
      <c r="R37" s="39"/>
      <c r="S37" s="39"/>
      <c r="T37" s="39"/>
      <c r="U37" s="39"/>
      <c r="V37" s="39">
        <v>29.2</v>
      </c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>
        <v>26.3</v>
      </c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41">
        <f t="shared" ref="CF37:CF70" si="2">COUNT(D37:CE37)</f>
        <v>4</v>
      </c>
      <c r="CG37" s="39">
        <f t="shared" si="1"/>
        <v>27.1</v>
      </c>
      <c r="CH37" s="42" t="str" cm="1">
        <f t="array" ref="CH37">IF(CF37&gt;=8,ROUND(AVERAGE(_xlfn.TAKE(_xlfn.TAKE(_xlfn._xlws.SORT(_xlfn.TAKE(_xlfn._xlws.FILTER(D37:CE37,D37:CE37&lt;&gt;""),1,-8),1,1,TRUE),,7),,-6)),1),"")</f>
        <v/>
      </c>
      <c r="CI37" s="43" t="s">
        <v>7</v>
      </c>
      <c r="CJ37" s="44" t="str">
        <f>IF(CH37&lt;&gt;"",
IF(CI37="Gold",ROUND(-((CH37*($C$108/113))+($B$108-72)),3),
IF(CI37="Blue",ROUND(-((CH37*($C$109/113))+($B$109-72)),3),
IF(CI37="Blue/White",ROUND(-((CH37*($C$110/113))+($B$110-72)),3),
IF(CI37="White",ROUND(-((CH37*($C$111/113))+($B$111-72)),3),
IF(CI37="White/Red",ROUND(-((CH37*($C$112/113))+($B$112-72)),3),
IF(CI37="Red",ROUND(-((CH37*($C$113/113))+($B$113-72)),3),0)))))),"")</f>
        <v/>
      </c>
      <c r="CL37" t="str" cm="1">
        <f t="array" ref="CL37">IF(CF37&gt;=8,_xlfn.TAKE(_xlfn._xlws.FILTER(D37:CE37,D37:CE37&lt;&gt;""),1,-8),"")</f>
        <v/>
      </c>
    </row>
    <row r="38" spans="1:97" ht="15.75" customHeight="1" x14ac:dyDescent="0.25">
      <c r="A38" s="45">
        <v>5546322</v>
      </c>
      <c r="B38" s="22" t="s">
        <v>141</v>
      </c>
      <c r="C38" s="32" t="s">
        <v>142</v>
      </c>
      <c r="D38" s="39"/>
      <c r="E38" s="39"/>
      <c r="F38" s="39"/>
      <c r="G38" s="39"/>
      <c r="H38" s="40"/>
      <c r="I38" s="40"/>
      <c r="J38" s="39"/>
      <c r="K38" s="39">
        <v>24.4</v>
      </c>
      <c r="L38" s="39">
        <v>20.5</v>
      </c>
      <c r="M38" s="39">
        <v>26.3</v>
      </c>
      <c r="N38" s="39"/>
      <c r="O38" s="39"/>
      <c r="P38" s="39"/>
      <c r="Q38" s="39"/>
      <c r="R38" s="39">
        <v>22.4</v>
      </c>
      <c r="S38" s="39">
        <v>18.5</v>
      </c>
      <c r="T38" s="39"/>
      <c r="U38" s="39"/>
      <c r="V38" s="39"/>
      <c r="W38" s="39">
        <v>21.4</v>
      </c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>
        <v>16.600000000000001</v>
      </c>
      <c r="BC38" s="39">
        <v>18.5</v>
      </c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41">
        <f t="shared" si="2"/>
        <v>8</v>
      </c>
      <c r="CG38" s="39">
        <f t="shared" si="1"/>
        <v>21.1</v>
      </c>
      <c r="CH38" s="42" cm="1">
        <f t="array" ref="CH38">IF(CF38&gt;=8,ROUND(AVERAGE(_xlfn.TAKE(_xlfn.TAKE(_xlfn._xlws.SORT(_xlfn.TAKE(_xlfn._xlws.FILTER(D38:CE38,D38:CE38&lt;&gt;""),1,-8),1,1,TRUE),,7),,-6)),1),"")</f>
        <v>21</v>
      </c>
      <c r="CI38" s="43" t="s">
        <v>7</v>
      </c>
      <c r="CJ38" s="44">
        <f>IF(CH38&lt;&gt;"",
IF(CI38="Gold",ROUND(-((CH38*($C$108/113))+($B$108-72)),3),
IF(CI38="Blue",ROUND(-((CH38*($C$109/113))+($B$109-72)),3),
IF(CI38="Blue/White",ROUND(-((CH38*($C$110/113))+($B$110-72)),3),
IF(CI38="White",ROUND(-((CH38*($C$111/113))+($B$111-72)),3),
IF(CI38="White/Red",ROUND(-((CH38*($C$112/113))+($B$112-72)),3),
IF(CI38="Red",ROUND(-((CH38*($C$113/113))+($B$113-72)),3),0)))))),"")</f>
        <v>-17.558</v>
      </c>
      <c r="CL38" cm="1">
        <f t="array" ref="CL38:CS38">IF(CF38&gt;=8,_xlfn.TAKE(_xlfn._xlws.FILTER(D38:CE38,D38:CE38&lt;&gt;""),1,-8),"")</f>
        <v>24.4</v>
      </c>
      <c r="CM38">
        <v>20.5</v>
      </c>
      <c r="CN38">
        <v>26.3</v>
      </c>
      <c r="CO38">
        <v>22.4</v>
      </c>
      <c r="CP38">
        <v>18.5</v>
      </c>
      <c r="CQ38">
        <v>21.4</v>
      </c>
      <c r="CR38">
        <v>16.600000000000001</v>
      </c>
      <c r="CS38">
        <v>18.5</v>
      </c>
    </row>
    <row r="39" spans="1:97" ht="15" x14ac:dyDescent="0.2">
      <c r="A39" s="38">
        <v>18371</v>
      </c>
      <c r="B39" s="22" t="s">
        <v>82</v>
      </c>
      <c r="C39" s="32" t="s">
        <v>83</v>
      </c>
      <c r="D39" s="39"/>
      <c r="E39" s="39"/>
      <c r="F39" s="39">
        <v>35.9</v>
      </c>
      <c r="G39" s="39"/>
      <c r="H39" s="40"/>
      <c r="I39" s="40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41">
        <f t="shared" si="2"/>
        <v>1</v>
      </c>
      <c r="CG39" s="39">
        <f t="shared" si="1"/>
        <v>35.9</v>
      </c>
      <c r="CH39" s="42" t="str" cm="1">
        <f t="array" ref="CH39">IF(CF39&gt;=8,ROUND(AVERAGE(_xlfn.TAKE(_xlfn.TAKE(_xlfn._xlws.SORT(_xlfn.TAKE(_xlfn._xlws.FILTER(D39:CE39,D39:CE39&lt;&gt;""),1,-8),1,1,TRUE),,7),,-6)),1),"")</f>
        <v/>
      </c>
      <c r="CI39" s="43" t="s">
        <v>7</v>
      </c>
      <c r="CJ39" s="44" t="str">
        <f>IF(CH39&lt;&gt;"",
IF(CI39="Gold",ROUND(-((CH39*($C$108/113))+($B$108-72)),3),
IF(CI39="Blue",ROUND(-((CH39*($C$109/113))+($B$109-72)),3),
IF(CI39="Blue/White",ROUND(-((CH39*($C$110/113))+($B$110-72)),3),
IF(CI39="White",ROUND(-((CH39*($C$111/113))+($B$111-72)),3),
IF(CI39="White/Red",ROUND(-((CH39*($C$112/113))+($B$112-72)),3),
IF(CI39="Red",ROUND(-((CH39*($C$113/113))+($B$113-72)),3),0)))))),"")</f>
        <v/>
      </c>
      <c r="CL39" t="str" cm="1">
        <f t="array" ref="CL39">IF(CF39&gt;=8,_xlfn.TAKE(_xlfn._xlws.FILTER(D39:CE39,D39:CE39&lt;&gt;""),1,-8),"")</f>
        <v/>
      </c>
    </row>
    <row r="40" spans="1:97" ht="15" x14ac:dyDescent="0.25">
      <c r="A40" s="59">
        <v>10491601</v>
      </c>
      <c r="B40" s="22" t="s">
        <v>118</v>
      </c>
      <c r="C40" s="32" t="s">
        <v>196</v>
      </c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>
        <v>17.5</v>
      </c>
      <c r="AI40" s="39">
        <v>16.600000000000001</v>
      </c>
      <c r="AJ40" s="39">
        <v>14.6</v>
      </c>
      <c r="AK40" s="39"/>
      <c r="AL40" s="39">
        <v>27.3</v>
      </c>
      <c r="AM40" s="39">
        <v>25.3</v>
      </c>
      <c r="AN40" s="39"/>
      <c r="AO40" s="39"/>
      <c r="AP40" s="39">
        <v>15.6</v>
      </c>
      <c r="AQ40" s="39">
        <v>16.600000000000001</v>
      </c>
      <c r="AR40" s="39">
        <v>15.6</v>
      </c>
      <c r="AS40" s="39">
        <v>17.5</v>
      </c>
      <c r="AT40" s="39">
        <v>19.5</v>
      </c>
      <c r="AU40" s="39">
        <v>22.4</v>
      </c>
      <c r="AV40" s="39"/>
      <c r="AW40" s="39">
        <v>15.6</v>
      </c>
      <c r="AX40" s="39"/>
      <c r="AY40" s="39">
        <v>17.5</v>
      </c>
      <c r="AZ40" s="39"/>
      <c r="BA40" s="39"/>
      <c r="BB40" s="39">
        <v>17.5</v>
      </c>
      <c r="BC40" s="39">
        <v>20.5</v>
      </c>
      <c r="BD40" s="39">
        <v>12.7</v>
      </c>
      <c r="BE40" s="39">
        <v>20.5</v>
      </c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41">
        <f t="shared" si="2"/>
        <v>17</v>
      </c>
      <c r="CG40" s="39">
        <f t="shared" si="1"/>
        <v>18.399999999999999</v>
      </c>
      <c r="CH40" s="42" cm="1">
        <f t="array" ref="CH40">IF(CF40&gt;=8,ROUND(AVERAGE(_xlfn.TAKE(_xlfn.TAKE(_xlfn._xlws.SORT(_xlfn.TAKE(_xlfn._xlws.FILTER(D40:CE40,D40:CE40&lt;&gt;""),1,-8),1,1,TRUE),,7),,-6)),1),"")</f>
        <v>18.5</v>
      </c>
      <c r="CI40" s="43" t="s">
        <v>7</v>
      </c>
      <c r="CJ40" s="44">
        <f>IF(CH40&lt;&gt;"",
IF(CI40="Gold",ROUND(-((CH40*($C$108/113))+($B$108-72)),3),
IF(CI40="Blue",ROUND(-((CH40*($C$109/113))+($B$109-72)),3),
IF(CI40="Blue/White",ROUND(-((CH40*($C$110/113))+($B$110-72)),3),
IF(CI40="White",ROUND(-((CH40*($C$111/113))+($B$111-72)),3),
IF(CI40="White/Red",ROUND(-((CH40*($C$112/113))+($B$112-72)),3),
IF(CI40="Red",ROUND(-((CH40*($C$113/113))+($B$113-72)),3),0)))))),"")</f>
        <v>-14.991</v>
      </c>
      <c r="CL40" cm="1">
        <f t="array" ref="CL40:CS40">IF(CF40&gt;=8,_xlfn.TAKE(_xlfn._xlws.FILTER(D40:CE40,D40:CE40&lt;&gt;""),1,-8),"")</f>
        <v>19.5</v>
      </c>
      <c r="CM40">
        <v>22.4</v>
      </c>
      <c r="CN40">
        <v>15.6</v>
      </c>
      <c r="CO40">
        <v>17.5</v>
      </c>
      <c r="CP40">
        <v>17.5</v>
      </c>
      <c r="CQ40">
        <v>20.5</v>
      </c>
      <c r="CR40">
        <v>12.7</v>
      </c>
      <c r="CS40">
        <v>20.5</v>
      </c>
    </row>
    <row r="41" spans="1:97" ht="15" x14ac:dyDescent="0.25">
      <c r="A41" s="68">
        <v>12659936</v>
      </c>
      <c r="B41" s="22" t="s">
        <v>185</v>
      </c>
      <c r="C41" s="32" t="s">
        <v>186</v>
      </c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>
        <v>32.1</v>
      </c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>
        <v>25.3</v>
      </c>
      <c r="AL41" s="39"/>
      <c r="AM41" s="39"/>
      <c r="AN41" s="39"/>
      <c r="AO41" s="39"/>
      <c r="AP41" s="39"/>
      <c r="AQ41" s="39"/>
      <c r="AR41" s="39"/>
      <c r="AS41" s="39">
        <v>27.3</v>
      </c>
      <c r="AT41" s="39"/>
      <c r="AU41" s="39">
        <v>25.3</v>
      </c>
      <c r="AV41" s="39"/>
      <c r="AW41" s="39">
        <v>26.3</v>
      </c>
      <c r="AX41" s="39"/>
      <c r="AY41" s="39">
        <v>22.4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41">
        <f t="shared" si="2"/>
        <v>6</v>
      </c>
      <c r="CG41" s="39">
        <f t="shared" si="1"/>
        <v>26.5</v>
      </c>
      <c r="CH41" s="42" t="str" cm="1">
        <f t="array" ref="CH41">IF(CF41&gt;=8,ROUND(AVERAGE(_xlfn.TAKE(_xlfn.TAKE(_xlfn._xlws.SORT(_xlfn.TAKE(_xlfn._xlws.FILTER(D41:CE41,D41:CE41&lt;&gt;""),1,-8),1,1,TRUE),,7),,-6)),1),"")</f>
        <v/>
      </c>
      <c r="CI41" s="43" t="s">
        <v>7</v>
      </c>
      <c r="CJ41" s="44" t="str">
        <f>IF(CH41&lt;&gt;"",
IF(CI41="Gold",ROUND(-((CH41*($C$108/113))+($B$108-72)),3),
IF(CI41="Blue",ROUND(-((CH41*($C$109/113))+($B$109-72)),3),
IF(CI41="Blue/White",ROUND(-((CH41*($C$110/113))+($B$110-72)),3),
IF(CI41="White",ROUND(-((CH41*($C$111/113))+($B$111-72)),3),
IF(CI41="White/Red",ROUND(-((CH41*($C$112/113))+($B$112-72)),3),
IF(CI41="Red",ROUND(-((CH41*($C$113/113))+($B$113-72)),3),0)))))),"")</f>
        <v/>
      </c>
      <c r="CL41" t="str" cm="1">
        <f t="array" ref="CL41">IF(CF41&gt;=8,_xlfn.TAKE(_xlfn._xlws.FILTER(D41:CE41,D41:CE41&lt;&gt;""),1,-8),"")</f>
        <v/>
      </c>
    </row>
    <row r="42" spans="1:97" ht="15" x14ac:dyDescent="0.25">
      <c r="A42" s="68">
        <v>9830785</v>
      </c>
      <c r="B42" s="22" t="s">
        <v>234</v>
      </c>
      <c r="C42" s="32" t="s">
        <v>235</v>
      </c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>
        <v>18</v>
      </c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41">
        <f t="shared" si="2"/>
        <v>1</v>
      </c>
      <c r="CG42" s="39">
        <f t="shared" si="1"/>
        <v>18</v>
      </c>
      <c r="CH42" s="42" t="str" cm="1">
        <f t="array" ref="CH42">IF(CF42&gt;=8,ROUND(AVERAGE(_xlfn.TAKE(_xlfn.TAKE(_xlfn._xlws.SORT(_xlfn.TAKE(_xlfn._xlws.FILTER(D42:CE42,D42:CE42&lt;&gt;""),1,-8),1,1,TRUE),,7),,-6)),1),"")</f>
        <v/>
      </c>
      <c r="CI42" s="43" t="s">
        <v>7</v>
      </c>
      <c r="CJ42" s="44" t="str">
        <f>IF(CH42&lt;&gt;"",
IF(CI42="Gold",ROUND(-((CH42*($C$108/113))+($B$108-72)),3),
IF(CI42="Blue",ROUND(-((CH42*($C$109/113))+($B$109-72)),3),
IF(CI42="Blue/White",ROUND(-((CH42*($C$110/113))+($B$110-72)),3),
IF(CI42="White",ROUND(-((CH42*($C$111/113))+($B$111-72)),3),
IF(CI42="White/Red",ROUND(-((CH42*($C$112/113))+($B$112-72)),3),
IF(CI42="Red",ROUND(-((CH42*($C$113/113))+($B$113-72)),3),0)))))),"")</f>
        <v/>
      </c>
    </row>
    <row r="43" spans="1:97" ht="15" x14ac:dyDescent="0.2">
      <c r="A43" s="38">
        <v>9346598</v>
      </c>
      <c r="B43" s="22" t="s">
        <v>56</v>
      </c>
      <c r="C43" s="32" t="s">
        <v>57</v>
      </c>
      <c r="D43" s="39"/>
      <c r="E43" s="39">
        <v>20.5</v>
      </c>
      <c r="F43" s="39"/>
      <c r="G43" s="39">
        <v>20.5</v>
      </c>
      <c r="H43" s="40"/>
      <c r="I43" s="40"/>
      <c r="J43" s="39"/>
      <c r="K43" s="39">
        <v>21.4</v>
      </c>
      <c r="L43" s="39"/>
      <c r="M43" s="39">
        <v>27.3</v>
      </c>
      <c r="N43" s="39"/>
      <c r="O43" s="39">
        <v>27.3</v>
      </c>
      <c r="P43" s="39"/>
      <c r="Q43" s="39">
        <v>21.4</v>
      </c>
      <c r="R43" s="39"/>
      <c r="S43" s="39">
        <v>26.3</v>
      </c>
      <c r="T43" s="39">
        <v>20.5</v>
      </c>
      <c r="U43" s="39">
        <v>19.5</v>
      </c>
      <c r="V43" s="39"/>
      <c r="W43" s="39"/>
      <c r="X43" s="39"/>
      <c r="Y43" s="39">
        <v>27.3</v>
      </c>
      <c r="Z43" s="39"/>
      <c r="AA43" s="39">
        <v>23.4</v>
      </c>
      <c r="AB43" s="39">
        <v>18.5</v>
      </c>
      <c r="AC43" s="39"/>
      <c r="AD43" s="39"/>
      <c r="AE43" s="39"/>
      <c r="AF43" s="39"/>
      <c r="AG43" s="39">
        <v>23.4</v>
      </c>
      <c r="AH43" s="39">
        <v>26.5</v>
      </c>
      <c r="AI43" s="39">
        <v>23.3</v>
      </c>
      <c r="AJ43" s="39"/>
      <c r="AK43" s="39">
        <v>26.5</v>
      </c>
      <c r="AL43" s="39">
        <v>19.100000000000001</v>
      </c>
      <c r="AM43" s="39">
        <v>27.3</v>
      </c>
      <c r="AN43" s="39">
        <v>21.4</v>
      </c>
      <c r="AO43" s="39"/>
      <c r="AP43" s="39"/>
      <c r="AQ43" s="39"/>
      <c r="AR43" s="39"/>
      <c r="AS43" s="39"/>
      <c r="AT43" s="39"/>
      <c r="AU43" s="39">
        <v>19.5</v>
      </c>
      <c r="AV43" s="39"/>
      <c r="AW43" s="39">
        <v>18.5</v>
      </c>
      <c r="AX43" s="39">
        <v>21.4</v>
      </c>
      <c r="AY43" s="39"/>
      <c r="AZ43" s="39"/>
      <c r="BA43" s="39"/>
      <c r="BB43" s="39"/>
      <c r="BC43" s="39"/>
      <c r="BD43" s="39">
        <v>22.4</v>
      </c>
      <c r="BE43" s="39">
        <v>22.4</v>
      </c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41">
        <f t="shared" si="2"/>
        <v>24</v>
      </c>
      <c r="CG43" s="39">
        <f t="shared" si="1"/>
        <v>22.7</v>
      </c>
      <c r="CH43" s="42" cm="1">
        <f t="array" ref="CH43">IF(CF43&gt;=8,ROUND(AVERAGE(_xlfn.TAKE(_xlfn.TAKE(_xlfn._xlws.SORT(_xlfn.TAKE(_xlfn._xlws.FILTER(D43:CE43,D43:CE43&lt;&gt;""),1,-8),1,1,TRUE),,7),,-6)),1),"")</f>
        <v>21</v>
      </c>
      <c r="CI43" s="43" t="s">
        <v>8</v>
      </c>
      <c r="CJ43" s="44">
        <f>IF(CH43&lt;&gt;"",
IF(CI43="Gold",ROUND(-((CH43*($C$108/113))+($B$108-72)),3),
IF(CI43="Blue",ROUND(-((CH43*($C$109/113))+($B$109-72)),3),
IF(CI43="Blue/White",ROUND(-((CH43*($C$110/113))+($B$110-72)),3),
IF(CI43="White",ROUND(-((CH43*($C$111/113))+($B$111-72)),3),
IF(CI43="White/Red",ROUND(-((CH43*($C$112/113))+($B$112-72)),3),
IF(CI43="Red",ROUND(-((CH43*($C$113/113))+($B$113-72)),3),0)))))),"")</f>
        <v>-12.771000000000001</v>
      </c>
      <c r="CL43" cm="1">
        <f t="array" ref="CL43:CS43">IF(CF43&gt;=8,_xlfn.TAKE(_xlfn._xlws.FILTER(D43:CE43,D43:CE43&lt;&gt;""),1,-8),"")</f>
        <v>19.100000000000001</v>
      </c>
      <c r="CM43">
        <v>27.3</v>
      </c>
      <c r="CN43">
        <v>21.4</v>
      </c>
      <c r="CO43">
        <v>19.5</v>
      </c>
      <c r="CP43">
        <v>18.5</v>
      </c>
      <c r="CQ43">
        <v>21.4</v>
      </c>
      <c r="CR43">
        <v>22.4</v>
      </c>
      <c r="CS43">
        <v>22.4</v>
      </c>
    </row>
    <row r="44" spans="1:97" ht="15" x14ac:dyDescent="0.25">
      <c r="A44" s="68">
        <v>1562944</v>
      </c>
      <c r="B44" s="22" t="s">
        <v>92</v>
      </c>
      <c r="C44" s="32" t="s">
        <v>176</v>
      </c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  <c r="Q44" s="39"/>
      <c r="R44" s="39">
        <v>7.6</v>
      </c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>
        <v>9.5</v>
      </c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41">
        <f t="shared" si="2"/>
        <v>2</v>
      </c>
      <c r="CG44" s="39">
        <f t="shared" si="1"/>
        <v>8.6</v>
      </c>
      <c r="CH44" s="42" t="str" cm="1">
        <f t="array" ref="CH44">IF(CF44&gt;=8,ROUND(AVERAGE(_xlfn.TAKE(_xlfn.TAKE(_xlfn._xlws.SORT(_xlfn.TAKE(_xlfn._xlws.FILTER(D44:CE44,D44:CE44&lt;&gt;""),1,-8),1,1,TRUE),,7),,-6)),1),"")</f>
        <v/>
      </c>
      <c r="CI44" s="43" t="s">
        <v>7</v>
      </c>
      <c r="CJ44" s="44" t="str">
        <f>IF(CH44&lt;&gt;"",
IF(CI44="Gold",ROUND(-((CH44*($C$108/113))+($B$108-72)),3),
IF(CI44="Blue",ROUND(-((CH44*($C$109/113))+($B$109-72)),3),
IF(CI44="Blue/White",ROUND(-((CH44*($C$110/113))+($B$110-72)),3),
IF(CI44="White",ROUND(-((CH44*($C$111/113))+($B$111-72)),3),
IF(CI44="White/Red",ROUND(-((CH44*($C$112/113))+($B$112-72)),3),
IF(CI44="Red",ROUND(-((CH44*($C$113/113))+($B$113-72)),3),0)))))),"")</f>
        <v/>
      </c>
      <c r="CL44" t="str" cm="1">
        <f t="array" ref="CL44">IF(CF44&gt;=8,_xlfn.TAKE(_xlfn._xlws.FILTER(D44:CE44,D44:CE44&lt;&gt;""),1,-8),"")</f>
        <v/>
      </c>
    </row>
    <row r="45" spans="1:97" ht="15" x14ac:dyDescent="0.2">
      <c r="A45" s="38">
        <v>1836082</v>
      </c>
      <c r="B45" s="22" t="s">
        <v>121</v>
      </c>
      <c r="C45" s="32" t="s">
        <v>122</v>
      </c>
      <c r="D45" s="39">
        <v>12.7</v>
      </c>
      <c r="E45" s="39">
        <v>18.5</v>
      </c>
      <c r="F45" s="39"/>
      <c r="G45" s="39"/>
      <c r="H45" s="40"/>
      <c r="I45" s="40"/>
      <c r="J45" s="39"/>
      <c r="K45" s="39"/>
      <c r="L45" s="46">
        <v>18.5</v>
      </c>
      <c r="M45" s="39"/>
      <c r="N45" s="39"/>
      <c r="O45" s="39"/>
      <c r="P45" s="39">
        <v>15.6</v>
      </c>
      <c r="Q45" s="39"/>
      <c r="R45" s="39"/>
      <c r="S45" s="39"/>
      <c r="T45" s="39">
        <v>18.600000000000001</v>
      </c>
      <c r="U45" s="39">
        <v>13.1</v>
      </c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>
        <v>11.7</v>
      </c>
      <c r="AZ45" s="39"/>
      <c r="BA45" s="39"/>
      <c r="BB45" s="39"/>
      <c r="BC45" s="39">
        <v>8.8000000000000007</v>
      </c>
      <c r="BD45" s="39"/>
      <c r="BE45" s="39">
        <v>7.6</v>
      </c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41">
        <f t="shared" si="2"/>
        <v>9</v>
      </c>
      <c r="CG45" s="39">
        <f t="shared" si="1"/>
        <v>13.9</v>
      </c>
      <c r="CH45" s="42" cm="1">
        <f t="array" ref="CH45">IF(CF45&gt;=8,ROUND(AVERAGE(_xlfn.TAKE(_xlfn.TAKE(_xlfn._xlws.SORT(_xlfn.TAKE(_xlfn._xlws.FILTER(D45:CE45,D45:CE45&lt;&gt;""),1,-8),1,1,TRUE),,7),,-6)),1),"")</f>
        <v>14.4</v>
      </c>
      <c r="CI45" s="43" t="s">
        <v>7</v>
      </c>
      <c r="CJ45" s="44">
        <f>IF(CH45&lt;&gt;"",
IF(CI45="Gold",ROUND(-((CH45*($C$108/113))+($B$108-72)),3),
IF(CI45="Blue",ROUND(-((CH45*($C$109/113))+($B$109-72)),3),
IF(CI45="Blue/White",ROUND(-((CH45*($C$110/113))+($B$110-72)),3),
IF(CI45="White",ROUND(-((CH45*($C$111/113))+($B$111-72)),3),
IF(CI45="White/Red",ROUND(-((CH45*($C$112/113))+($B$112-72)),3),
IF(CI45="Red",ROUND(-((CH45*($C$113/113))+($B$113-72)),3),0)))))),"")</f>
        <v>-10.782</v>
      </c>
      <c r="CL45" cm="1">
        <f t="array" ref="CL45:CS45">IF(CF45&gt;=8,_xlfn.TAKE(_xlfn._xlws.FILTER(D45:CE45,D45:CE45&lt;&gt;""),1,-8),"")</f>
        <v>18.5</v>
      </c>
      <c r="CM45">
        <v>18.5</v>
      </c>
      <c r="CN45">
        <v>15.6</v>
      </c>
      <c r="CO45">
        <v>18.600000000000001</v>
      </c>
      <c r="CP45">
        <v>13.1</v>
      </c>
      <c r="CQ45">
        <v>11.7</v>
      </c>
      <c r="CR45">
        <v>8.8000000000000007</v>
      </c>
      <c r="CS45">
        <v>7.6</v>
      </c>
    </row>
    <row r="46" spans="1:97" ht="15" customHeight="1" x14ac:dyDescent="0.2">
      <c r="A46" s="38">
        <v>1598638</v>
      </c>
      <c r="B46" s="22" t="s">
        <v>101</v>
      </c>
      <c r="C46" s="32" t="s">
        <v>102</v>
      </c>
      <c r="D46" s="39"/>
      <c r="E46" s="39"/>
      <c r="F46" s="39">
        <v>13.6</v>
      </c>
      <c r="G46" s="39"/>
      <c r="H46" s="40"/>
      <c r="I46" s="40"/>
      <c r="J46" s="39"/>
      <c r="K46" s="39">
        <v>14.6</v>
      </c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>
        <v>21.4</v>
      </c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41">
        <f t="shared" si="2"/>
        <v>3</v>
      </c>
      <c r="CG46" s="39">
        <f t="shared" si="1"/>
        <v>16.5</v>
      </c>
      <c r="CH46" s="42" t="str" cm="1">
        <f t="array" ref="CH46">IF(CF46&gt;=8,ROUND(AVERAGE(_xlfn.TAKE(_xlfn.TAKE(_xlfn._xlws.SORT(_xlfn.TAKE(_xlfn._xlws.FILTER(D46:CE46,D46:CE46&lt;&gt;""),1,-8),1,1,TRUE),,7),,-6)),1),"")</f>
        <v/>
      </c>
      <c r="CI46" s="43" t="s">
        <v>7</v>
      </c>
      <c r="CJ46" s="44" t="str">
        <f>IF(CH46&lt;&gt;"",
IF(CI46="Gold",ROUND(-((CH46*($C$108/113))+($B$108-72)),3),
IF(CI46="Blue",ROUND(-((CH46*($C$109/113))+($B$109-72)),3),
IF(CI46="Blue/White",ROUND(-((CH46*($C$110/113))+($B$110-72)),3),
IF(CI46="White",ROUND(-((CH46*($C$111/113))+($B$111-72)),3),
IF(CI46="White/Red",ROUND(-((CH46*($C$112/113))+($B$112-72)),3),
IF(CI46="Red",ROUND(-((CH46*($C$113/113))+($B$113-72)),3),0)))))),"")</f>
        <v/>
      </c>
      <c r="CL46" t="str" cm="1">
        <f t="array" ref="CL46">IF(CF46&gt;=8,_xlfn.TAKE(_xlfn._xlws.FILTER(D46:CE46,D46:CE46&lt;&gt;""),1,-8),"")</f>
        <v/>
      </c>
    </row>
    <row r="47" spans="1:97" ht="15" x14ac:dyDescent="0.2">
      <c r="A47" s="38">
        <v>10343436</v>
      </c>
      <c r="B47" s="22" t="s">
        <v>69</v>
      </c>
      <c r="C47" s="32" t="s">
        <v>70</v>
      </c>
      <c r="D47" s="39">
        <v>14.6</v>
      </c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>
        <v>17.5</v>
      </c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41">
        <f t="shared" si="2"/>
        <v>2</v>
      </c>
      <c r="CG47" s="39">
        <f t="shared" si="1"/>
        <v>16.100000000000001</v>
      </c>
      <c r="CH47" s="42" t="str" cm="1">
        <f t="array" ref="CH47">IF(CF47&gt;=8,ROUND(AVERAGE(_xlfn.TAKE(_xlfn.TAKE(_xlfn._xlws.SORT(_xlfn.TAKE(_xlfn._xlws.FILTER(D47:CE47,D47:CE47&lt;&gt;""),1,-8),1,1,TRUE),,7),,-6)),1),"")</f>
        <v/>
      </c>
      <c r="CI47" s="43" t="s">
        <v>7</v>
      </c>
      <c r="CJ47" s="44" t="str">
        <f>IF(CH47&lt;&gt;"",
IF(CI47="Gold",ROUND(-((CH47*($C$108/113))+($B$108-72)),3),
IF(CI47="Blue",ROUND(-((CH47*($C$109/113))+($B$109-72)),3),
IF(CI47="Blue/White",ROUND(-((CH47*($C$110/113))+($B$110-72)),3),
IF(CI47="White",ROUND(-((CH47*($C$111/113))+($B$111-72)),3),
IF(CI47="White/Red",ROUND(-((CH47*($C$112/113))+($B$112-72)),3),
IF(CI47="Red",ROUND(-((CH47*($C$113/113))+($B$113-72)),3),0)))))),"")</f>
        <v/>
      </c>
      <c r="CL47" t="str" cm="1">
        <f t="array" ref="CL47">IF(CF47&gt;=8,_xlfn.TAKE(_xlfn._xlws.FILTER(D47:CE47,D47:CE47&lt;&gt;""),1,-8),"")</f>
        <v/>
      </c>
    </row>
    <row r="48" spans="1:97" ht="15" x14ac:dyDescent="0.25">
      <c r="A48" s="59">
        <v>3165458</v>
      </c>
      <c r="B48" s="22" t="s">
        <v>88</v>
      </c>
      <c r="C48" s="32" t="s">
        <v>233</v>
      </c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>
        <v>19.5</v>
      </c>
      <c r="BE48" s="39">
        <v>16.100000000000001</v>
      </c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41">
        <f t="shared" si="2"/>
        <v>2</v>
      </c>
      <c r="CG48" s="39">
        <f t="shared" si="1"/>
        <v>17.8</v>
      </c>
      <c r="CH48" s="42" t="str" cm="1">
        <f t="array" ref="CH48">IF(CF48&gt;=8,ROUND(AVERAGE(_xlfn.TAKE(_xlfn.TAKE(_xlfn._xlws.SORT(_xlfn.TAKE(_xlfn._xlws.FILTER(D48:CE48,D48:CE48&lt;&gt;""),1,-8),1,1,TRUE),,7),,-6)),1),"")</f>
        <v/>
      </c>
      <c r="CI48" s="43" t="s">
        <v>7</v>
      </c>
      <c r="CJ48" s="44" t="str">
        <f>IF(CH48&lt;&gt;"",
IF(CI48="Gold",ROUND(-((CH48*($C$108/113))+($B$108-72)),3),
IF(CI48="Blue",ROUND(-((CH48*($C$109/113))+($B$109-72)),3),
IF(CI48="Blue/White",ROUND(-((CH48*($C$110/113))+($B$110-72)),3),
IF(CI48="White",ROUND(-((CH48*($C$111/113))+($B$111-72)),3),
IF(CI48="White/Red",ROUND(-((CH48*($C$112/113))+($B$112-72)),3),
IF(CI48="Red",ROUND(-((CH48*($C$113/113))+($B$113-72)),3),0)))))),"")</f>
        <v/>
      </c>
    </row>
    <row r="49" spans="1:97" ht="15" x14ac:dyDescent="0.2">
      <c r="A49" s="38">
        <v>9515943</v>
      </c>
      <c r="B49" s="22" t="s">
        <v>110</v>
      </c>
      <c r="C49" s="32" t="s">
        <v>111</v>
      </c>
      <c r="D49" s="39"/>
      <c r="E49" s="39">
        <v>40.9</v>
      </c>
      <c r="F49" s="39">
        <v>35.1</v>
      </c>
      <c r="G49" s="39"/>
      <c r="H49" s="40"/>
      <c r="I49" s="40"/>
      <c r="J49" s="39"/>
      <c r="K49" s="39"/>
      <c r="L49" s="39"/>
      <c r="M49" s="39"/>
      <c r="N49" s="39"/>
      <c r="O49" s="39"/>
      <c r="P49" s="39"/>
      <c r="Q49" s="39"/>
      <c r="R49" s="39">
        <v>40.9</v>
      </c>
      <c r="S49" s="39"/>
      <c r="T49" s="39">
        <v>33.1</v>
      </c>
      <c r="U49" s="39">
        <v>36</v>
      </c>
      <c r="V49" s="39">
        <v>35.1</v>
      </c>
      <c r="W49" s="39"/>
      <c r="X49" s="39"/>
      <c r="Y49" s="39"/>
      <c r="Z49" s="39"/>
      <c r="AA49" s="39"/>
      <c r="AB49" s="39"/>
      <c r="AC49" s="39"/>
      <c r="AD49" s="39"/>
      <c r="AE49" s="39">
        <v>32.1</v>
      </c>
      <c r="AF49" s="39"/>
      <c r="AG49" s="39">
        <v>37</v>
      </c>
      <c r="AH49" s="39">
        <v>28.3</v>
      </c>
      <c r="AI49" s="39">
        <v>31.2</v>
      </c>
      <c r="AJ49" s="39">
        <v>26.3</v>
      </c>
      <c r="AK49" s="39"/>
      <c r="AL49" s="39">
        <v>27.3</v>
      </c>
      <c r="AM49" s="39">
        <v>29.2</v>
      </c>
      <c r="AN49" s="39">
        <v>29.2</v>
      </c>
      <c r="AO49" s="39"/>
      <c r="AP49" s="39"/>
      <c r="AQ49" s="39">
        <v>34.1</v>
      </c>
      <c r="AR49" s="39">
        <v>33.1</v>
      </c>
      <c r="AS49" s="39"/>
      <c r="AT49" s="39"/>
      <c r="AU49" s="39"/>
      <c r="AV49" s="39">
        <v>31.2</v>
      </c>
      <c r="AW49" s="39"/>
      <c r="AX49" s="39"/>
      <c r="AY49" s="39">
        <v>40.9</v>
      </c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41">
        <f t="shared" si="2"/>
        <v>18</v>
      </c>
      <c r="CG49" s="39">
        <f t="shared" si="1"/>
        <v>33.4</v>
      </c>
      <c r="CH49" s="42" cm="1">
        <f t="array" ref="CH49">IF(CF49&gt;=8,ROUND(AVERAGE(_xlfn.TAKE(_xlfn.TAKE(_xlfn._xlws.SORT(_xlfn.TAKE(_xlfn._xlws.FILTER(D49:CE49,D49:CE49&lt;&gt;""),1,-8),1,1,TRUE),,7),,-6)),1),"")</f>
        <v>30.7</v>
      </c>
      <c r="CI49" s="43" t="s">
        <v>7</v>
      </c>
      <c r="CJ49" s="44">
        <f>IF(CH49&lt;&gt;"",
IF(CI49="Gold",ROUND(-((CH49*($C$108/113))+($B$108-72)),3),
IF(CI49="Blue",ROUND(-((CH49*($C$109/113))+($B$109-72)),3),
IF(CI49="Blue/White",ROUND(-((CH49*($C$110/113))+($B$110-72)),3),
IF(CI49="White",ROUND(-((CH49*($C$111/113))+($B$111-72)),3),
IF(CI49="White/Red",ROUND(-((CH49*($C$112/113))+($B$112-72)),3),
IF(CI49="Red",ROUND(-((CH49*($C$113/113))+($B$113-72)),3),0)))))),"")</f>
        <v>-27.515000000000001</v>
      </c>
      <c r="CL49" cm="1">
        <f t="array" ref="CL49:CS49">IF(CF49&gt;=8,_xlfn.TAKE(_xlfn._xlws.FILTER(D49:CE49,D49:CE49&lt;&gt;""),1,-8),"")</f>
        <v>26.3</v>
      </c>
      <c r="CM49">
        <v>27.3</v>
      </c>
      <c r="CN49">
        <v>29.2</v>
      </c>
      <c r="CO49">
        <v>29.2</v>
      </c>
      <c r="CP49">
        <v>34.1</v>
      </c>
      <c r="CQ49">
        <v>33.1</v>
      </c>
      <c r="CR49">
        <v>31.2</v>
      </c>
      <c r="CS49">
        <v>40.9</v>
      </c>
    </row>
    <row r="50" spans="1:97" ht="15" x14ac:dyDescent="0.2">
      <c r="A50" s="38">
        <v>2961693</v>
      </c>
      <c r="B50" s="22" t="s">
        <v>124</v>
      </c>
      <c r="C50" s="32" t="s">
        <v>125</v>
      </c>
      <c r="D50" s="39">
        <v>14.6</v>
      </c>
      <c r="E50" s="39">
        <v>21.4</v>
      </c>
      <c r="F50" s="39">
        <v>12.7</v>
      </c>
      <c r="G50" s="39"/>
      <c r="H50" s="40">
        <v>19</v>
      </c>
      <c r="I50" s="40">
        <v>20.5</v>
      </c>
      <c r="J50" s="39"/>
      <c r="K50" s="39">
        <v>16.600000000000001</v>
      </c>
      <c r="L50" s="39"/>
      <c r="M50" s="39">
        <v>19.5</v>
      </c>
      <c r="N50" s="39"/>
      <c r="O50" s="39">
        <v>16.100000000000001</v>
      </c>
      <c r="P50" s="39"/>
      <c r="Q50" s="39">
        <v>9.6999999999999993</v>
      </c>
      <c r="R50" s="39">
        <v>12.3</v>
      </c>
      <c r="S50" s="39">
        <v>25.3</v>
      </c>
      <c r="T50" s="39">
        <v>17.7</v>
      </c>
      <c r="U50" s="39"/>
      <c r="V50" s="39">
        <v>19.899999999999999</v>
      </c>
      <c r="W50" s="39"/>
      <c r="X50" s="39"/>
      <c r="Y50" s="39"/>
      <c r="Z50" s="39"/>
      <c r="AA50" s="39">
        <v>12.7</v>
      </c>
      <c r="AB50" s="39"/>
      <c r="AC50" s="39"/>
      <c r="AD50" s="39"/>
      <c r="AE50" s="39"/>
      <c r="AF50" s="39"/>
      <c r="AG50" s="39">
        <v>17.899999999999999</v>
      </c>
      <c r="AH50" s="39"/>
      <c r="AI50" s="39">
        <v>7.5</v>
      </c>
      <c r="AJ50" s="39">
        <v>8.4</v>
      </c>
      <c r="AK50" s="39">
        <v>6.6</v>
      </c>
      <c r="AL50" s="39"/>
      <c r="AM50" s="39"/>
      <c r="AN50" s="39"/>
      <c r="AO50" s="39">
        <v>14.9</v>
      </c>
      <c r="AP50" s="39">
        <v>21.4</v>
      </c>
      <c r="AQ50" s="39">
        <v>10.3</v>
      </c>
      <c r="AR50" s="39">
        <v>15.8</v>
      </c>
      <c r="AS50" s="39"/>
      <c r="AT50" s="39">
        <v>7.5</v>
      </c>
      <c r="AU50" s="39">
        <v>10.3</v>
      </c>
      <c r="AV50" s="39">
        <v>9.4</v>
      </c>
      <c r="AW50" s="39">
        <v>15.8</v>
      </c>
      <c r="AX50" s="39">
        <v>14</v>
      </c>
      <c r="AY50" s="39">
        <v>16.600000000000001</v>
      </c>
      <c r="AZ50" s="39"/>
      <c r="BA50" s="39"/>
      <c r="BB50" s="39">
        <v>20.5</v>
      </c>
      <c r="BC50" s="39">
        <v>22.3</v>
      </c>
      <c r="BD50" s="39">
        <v>14</v>
      </c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41">
        <f t="shared" si="2"/>
        <v>31</v>
      </c>
      <c r="CG50" s="39">
        <f t="shared" si="1"/>
        <v>15.2</v>
      </c>
      <c r="CH50" s="42" cm="1">
        <f t="array" ref="CH50">IF(CF50&gt;=8,ROUND(AVERAGE(_xlfn.TAKE(_xlfn.TAKE(_xlfn._xlws.SORT(_xlfn.TAKE(_xlfn._xlws.FILTER(D50:CE50,D50:CE50&lt;&gt;""),1,-8),1,1,TRUE),,7),,-6)),1),"")</f>
        <v>15.2</v>
      </c>
      <c r="CI50" s="43" t="s">
        <v>6</v>
      </c>
      <c r="CJ50" s="44">
        <f>IF(CH50&lt;&gt;"",
IF(CI50="Gold",ROUND(-((CH50*($C$108/113))+($B$108-72)),3),
IF(CI50="Blue",ROUND(-((CH50*($C$109/113))+($B$109-72)),3),
IF(CI50="Blue/White",ROUND(-((CH50*($C$110/113))+($B$110-72)),3),
IF(CI50="White",ROUND(-((CH50*($C$111/113))+($B$111-72)),3),
IF(CI50="White/Red",ROUND(-((CH50*($C$112/113))+($B$112-72)),3),
IF(CI50="Red",ROUND(-((CH50*($C$113/113))+($B$113-72)),3),0)))))),"")</f>
        <v>-14.311</v>
      </c>
      <c r="CL50" cm="1">
        <f t="array" ref="CL50:CS50">IF(CF50&gt;=8,_xlfn.TAKE(_xlfn._xlws.FILTER(D50:CE50,D50:CE50&lt;&gt;""),1,-8),"")</f>
        <v>10.3</v>
      </c>
      <c r="CM50">
        <v>9.4</v>
      </c>
      <c r="CN50">
        <v>15.8</v>
      </c>
      <c r="CO50">
        <v>14</v>
      </c>
      <c r="CP50">
        <v>16.600000000000001</v>
      </c>
      <c r="CQ50">
        <v>20.5</v>
      </c>
      <c r="CR50">
        <v>22.3</v>
      </c>
      <c r="CS50">
        <v>14</v>
      </c>
    </row>
    <row r="51" spans="1:97" ht="15" x14ac:dyDescent="0.25">
      <c r="A51" s="68">
        <v>1294387</v>
      </c>
      <c r="B51" s="22" t="s">
        <v>50</v>
      </c>
      <c r="C51" s="32" t="s">
        <v>177</v>
      </c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  <c r="Q51" s="39"/>
      <c r="R51" s="39">
        <v>4.7</v>
      </c>
      <c r="S51" s="39">
        <v>6.8</v>
      </c>
      <c r="T51" s="39"/>
      <c r="U51" s="39"/>
      <c r="V51" s="39">
        <v>6.6</v>
      </c>
      <c r="W51" s="39">
        <v>6.8</v>
      </c>
      <c r="X51" s="39"/>
      <c r="Y51" s="39">
        <v>4.9000000000000004</v>
      </c>
      <c r="Z51" s="39"/>
      <c r="AA51" s="39">
        <v>10.7</v>
      </c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41">
        <f t="shared" si="2"/>
        <v>6</v>
      </c>
      <c r="CG51" s="39">
        <f t="shared" si="1"/>
        <v>6.8</v>
      </c>
      <c r="CH51" s="42" t="str" cm="1">
        <f t="array" ref="CH51">IF(CF51&gt;=8,ROUND(AVERAGE(_xlfn.TAKE(_xlfn.TAKE(_xlfn._xlws.SORT(_xlfn.TAKE(_xlfn._xlws.FILTER(D51:CE51,D51:CE51&lt;&gt;""),1,-8),1,1,TRUE),,7),,-6)),1),"")</f>
        <v/>
      </c>
      <c r="CI51" s="43" t="s">
        <v>7</v>
      </c>
      <c r="CJ51" s="44" t="str">
        <f>IF(CH51&lt;&gt;"",
IF(CI51="Gold",ROUND(-((CH51*($C$108/113))+($B$108-72)),3),
IF(CI51="Blue",ROUND(-((CH51*($C$109/113))+($B$109-72)),3),
IF(CI51="Blue/White",ROUND(-((CH51*($C$110/113))+($B$110-72)),3),
IF(CI51="White",ROUND(-((CH51*($C$111/113))+($B$111-72)),3),
IF(CI51="White/Red",ROUND(-((CH51*($C$112/113))+($B$112-72)),3),
IF(CI51="Red",ROUND(-((CH51*($C$113/113))+($B$113-72)),3),0)))))),"")</f>
        <v/>
      </c>
      <c r="CL51" t="str" cm="1">
        <f t="array" ref="CL51">IF(CF51&gt;=8,_xlfn.TAKE(_xlfn._xlws.FILTER(D51:CE51,D51:CE51&lt;&gt;""),1,-8),"")</f>
        <v/>
      </c>
    </row>
    <row r="52" spans="1:97" ht="15" customHeight="1" x14ac:dyDescent="0.2">
      <c r="A52" s="13">
        <v>12087969</v>
      </c>
      <c r="B52" s="22" t="s">
        <v>75</v>
      </c>
      <c r="C52" s="32" t="s">
        <v>76</v>
      </c>
      <c r="D52" s="39"/>
      <c r="E52" s="39"/>
      <c r="F52" s="39"/>
      <c r="G52" s="39"/>
      <c r="H52" s="40"/>
      <c r="I52" s="40">
        <v>27.3</v>
      </c>
      <c r="J52" s="39"/>
      <c r="K52" s="39">
        <v>40.9</v>
      </c>
      <c r="L52" s="39"/>
      <c r="M52" s="39"/>
      <c r="N52" s="39"/>
      <c r="O52" s="39"/>
      <c r="P52" s="39"/>
      <c r="Q52" s="39"/>
      <c r="R52" s="39"/>
      <c r="S52" s="39">
        <v>40.9</v>
      </c>
      <c r="T52" s="39"/>
      <c r="U52" s="39"/>
      <c r="V52" s="39"/>
      <c r="W52" s="39"/>
      <c r="X52" s="39"/>
      <c r="Y52" s="39">
        <v>39.9</v>
      </c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>
        <v>33.1</v>
      </c>
      <c r="BC52" s="39">
        <v>42.9</v>
      </c>
      <c r="BD52" s="39">
        <v>32.1</v>
      </c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41">
        <f t="shared" si="2"/>
        <v>7</v>
      </c>
      <c r="CG52" s="39">
        <f t="shared" si="1"/>
        <v>36.700000000000003</v>
      </c>
      <c r="CH52" s="42" t="str" cm="1">
        <f t="array" ref="CH52">IF(CF52&gt;=8,ROUND(AVERAGE(_xlfn.TAKE(_xlfn.TAKE(_xlfn._xlws.SORT(_xlfn.TAKE(_xlfn._xlws.FILTER(D52:CE52,D52:CE52&lt;&gt;""),1,-8),1,1,TRUE),,7),,-6)),1),"")</f>
        <v/>
      </c>
      <c r="CI52" s="43" t="s">
        <v>7</v>
      </c>
      <c r="CJ52" s="44" t="str">
        <f>IF(CH52&lt;&gt;"",
IF(CI52="Gold",ROUND(-((CH52*($C$108/113))+($B$108-72)),3),
IF(CI52="Blue",ROUND(-((CH52*($C$109/113))+($B$109-72)),3),
IF(CI52="Blue/White",ROUND(-((CH52*($C$110/113))+($B$110-72)),3),
IF(CI52="White",ROUND(-((CH52*($C$111/113))+($B$111-72)),3),
IF(CI52="White/Red",ROUND(-((CH52*($C$112/113))+($B$112-72)),3),
IF(CI52="Red",ROUND(-((CH52*($C$113/113))+($B$113-72)),3),0)))))),"")</f>
        <v/>
      </c>
      <c r="CL52" t="str" cm="1">
        <f t="array" ref="CL52">IF(CF52&gt;=8,_xlfn.TAKE(_xlfn._xlws.FILTER(D52:CE52,D52:CE52&lt;&gt;""),1,-8),"")</f>
        <v/>
      </c>
    </row>
    <row r="53" spans="1:97" ht="15" x14ac:dyDescent="0.2">
      <c r="A53" s="38">
        <v>9347439</v>
      </c>
      <c r="B53" s="22" t="s">
        <v>62</v>
      </c>
      <c r="C53" s="32" t="s">
        <v>63</v>
      </c>
      <c r="D53" s="39">
        <v>10.7</v>
      </c>
      <c r="E53" s="39">
        <v>18.5</v>
      </c>
      <c r="F53" s="39">
        <v>15.6</v>
      </c>
      <c r="G53" s="39">
        <v>20.5</v>
      </c>
      <c r="H53" s="40"/>
      <c r="I53" s="40">
        <v>14.6</v>
      </c>
      <c r="J53" s="39"/>
      <c r="K53" s="39">
        <v>21.4</v>
      </c>
      <c r="L53" s="39">
        <v>18</v>
      </c>
      <c r="M53" s="39">
        <v>12.7</v>
      </c>
      <c r="N53" s="39"/>
      <c r="O53" s="39">
        <v>19</v>
      </c>
      <c r="P53" s="39">
        <v>17.5</v>
      </c>
      <c r="Q53" s="39">
        <v>27.3</v>
      </c>
      <c r="R53" s="39">
        <v>22.4</v>
      </c>
      <c r="S53" s="39">
        <v>19.5</v>
      </c>
      <c r="T53" s="39">
        <v>25.3</v>
      </c>
      <c r="U53" s="39">
        <v>18.5</v>
      </c>
      <c r="V53" s="39">
        <v>25.6</v>
      </c>
      <c r="W53" s="39">
        <v>21.4</v>
      </c>
      <c r="X53" s="39"/>
      <c r="Y53" s="39">
        <v>17.5</v>
      </c>
      <c r="Z53" s="39"/>
      <c r="AA53" s="39">
        <v>19.5</v>
      </c>
      <c r="AB53" s="39">
        <v>17.5</v>
      </c>
      <c r="AC53" s="39"/>
      <c r="AD53" s="39"/>
      <c r="AE53" s="39">
        <v>13.6</v>
      </c>
      <c r="AF53" s="39"/>
      <c r="AG53" s="39">
        <v>14.6</v>
      </c>
      <c r="AH53" s="39">
        <v>14.6</v>
      </c>
      <c r="AI53" s="39">
        <v>21.4</v>
      </c>
      <c r="AJ53" s="39">
        <v>22.4</v>
      </c>
      <c r="AK53" s="39">
        <v>13.6</v>
      </c>
      <c r="AL53" s="39">
        <v>22.4</v>
      </c>
      <c r="AM53" s="39">
        <v>20.5</v>
      </c>
      <c r="AN53" s="39">
        <v>15.6</v>
      </c>
      <c r="AO53" s="39">
        <v>20.5</v>
      </c>
      <c r="AP53" s="39">
        <v>21.4</v>
      </c>
      <c r="AQ53" s="39">
        <v>8.8000000000000007</v>
      </c>
      <c r="AR53" s="39"/>
      <c r="AS53" s="39">
        <v>11.7</v>
      </c>
      <c r="AT53" s="39">
        <v>16.600000000000001</v>
      </c>
      <c r="AU53" s="39">
        <v>20.5</v>
      </c>
      <c r="AV53" s="39">
        <v>19.5</v>
      </c>
      <c r="AW53" s="39">
        <v>20.5</v>
      </c>
      <c r="AX53" s="39">
        <v>16.600000000000001</v>
      </c>
      <c r="AY53" s="39">
        <v>15.6</v>
      </c>
      <c r="AZ53" s="39"/>
      <c r="BA53" s="39"/>
      <c r="BB53" s="39">
        <v>21.4</v>
      </c>
      <c r="BC53" s="39">
        <v>18.5</v>
      </c>
      <c r="BD53" s="39"/>
      <c r="BE53" s="39">
        <v>16.600000000000001</v>
      </c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41">
        <f t="shared" si="2"/>
        <v>42</v>
      </c>
      <c r="CG53" s="39">
        <f t="shared" si="1"/>
        <v>18.3</v>
      </c>
      <c r="CH53" s="42" cm="1">
        <f t="array" ref="CH53">IF(CF53&gt;=8,ROUND(AVERAGE(_xlfn.TAKE(_xlfn.TAKE(_xlfn._xlws.SORT(_xlfn.TAKE(_xlfn._xlws.FILTER(D53:CE53,D53:CE53&lt;&gt;""),1,-8),1,1,TRUE),,7),,-6)),1),"")</f>
        <v>18.7</v>
      </c>
      <c r="CI53" s="43" t="s">
        <v>7</v>
      </c>
      <c r="CJ53" s="44">
        <f>IF(CH53&lt;&gt;"",
IF(CI53="Gold",ROUND(-((CH53*($C$108/113))+($B$108-72)),3),
IF(CI53="Blue",ROUND(-((CH53*($C$109/113))+($B$109-72)),3),
IF(CI53="Blue/White",ROUND(-((CH53*($C$110/113))+($B$110-72)),3),
IF(CI53="White",ROUND(-((CH53*($C$111/113))+($B$111-72)),3),
IF(CI53="White/Red",ROUND(-((CH53*($C$112/113))+($B$112-72)),3),
IF(CI53="Red",ROUND(-((CH53*($C$113/113))+($B$113-72)),3),0)))))),"")</f>
        <v>-15.196</v>
      </c>
      <c r="CL53" cm="1">
        <f t="array" ref="CL53:CS53">IF(CF53&gt;=8,_xlfn.TAKE(_xlfn._xlws.FILTER(D53:CE53,D53:CE53&lt;&gt;""),1,-8),"")</f>
        <v>20.5</v>
      </c>
      <c r="CM53">
        <v>19.5</v>
      </c>
      <c r="CN53">
        <v>20.5</v>
      </c>
      <c r="CO53">
        <v>16.600000000000001</v>
      </c>
      <c r="CP53">
        <v>15.6</v>
      </c>
      <c r="CQ53">
        <v>21.4</v>
      </c>
      <c r="CR53">
        <v>18.5</v>
      </c>
      <c r="CS53">
        <v>16.600000000000001</v>
      </c>
    </row>
    <row r="54" spans="1:97" ht="15" x14ac:dyDescent="0.2">
      <c r="A54" s="38">
        <v>2390445</v>
      </c>
      <c r="B54" s="22" t="s">
        <v>35</v>
      </c>
      <c r="C54" s="32" t="s">
        <v>36</v>
      </c>
      <c r="D54" s="39"/>
      <c r="E54" s="39"/>
      <c r="F54" s="39"/>
      <c r="G54" s="39">
        <v>20.5</v>
      </c>
      <c r="H54" s="40">
        <v>16.600000000000001</v>
      </c>
      <c r="I54" s="40">
        <v>20.5</v>
      </c>
      <c r="J54" s="39"/>
      <c r="K54" s="39"/>
      <c r="L54" s="39"/>
      <c r="M54" s="39"/>
      <c r="N54" s="39"/>
      <c r="O54" s="39">
        <v>18.5</v>
      </c>
      <c r="P54" s="39"/>
      <c r="Q54" s="39"/>
      <c r="R54" s="39"/>
      <c r="S54" s="39"/>
      <c r="T54" s="39">
        <v>24.4</v>
      </c>
      <c r="U54" s="39">
        <v>21.4</v>
      </c>
      <c r="V54" s="39">
        <v>13.3</v>
      </c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41">
        <f t="shared" si="2"/>
        <v>7</v>
      </c>
      <c r="CG54" s="39">
        <f t="shared" si="1"/>
        <v>19.3</v>
      </c>
      <c r="CH54" s="42" t="str" cm="1">
        <f t="array" ref="CH54">IF(CF54&gt;=8,ROUND(AVERAGE(_xlfn.TAKE(_xlfn.TAKE(_xlfn._xlws.SORT(_xlfn.TAKE(_xlfn._xlws.FILTER(D54:CE54,D54:CE54&lt;&gt;""),1,-8),1,1,TRUE),,7),,-6)),1),"")</f>
        <v/>
      </c>
      <c r="CI54" s="43" t="s">
        <v>7</v>
      </c>
      <c r="CJ54" s="44" t="str">
        <f>IF(CH54&lt;&gt;"",
IF(CI54="Gold",ROUND(-((CH54*($C$108/113))+($B$108-72)),3),
IF(CI54="Blue",ROUND(-((CH54*($C$109/113))+($B$109-72)),3),
IF(CI54="Blue/White",ROUND(-((CH54*($C$110/113))+($B$110-72)),3),
IF(CI54="White",ROUND(-((CH54*($C$111/113))+($B$111-72)),3),
IF(CI54="White/Red",ROUND(-((CH54*($C$112/113))+($B$112-72)),3),
IF(CI54="Red",ROUND(-((CH54*($C$113/113))+($B$113-72)),3),0)))))),"")</f>
        <v/>
      </c>
      <c r="CL54" t="str" cm="1">
        <f t="array" ref="CL54">IF(CF54&gt;=8,_xlfn.TAKE(_xlfn._xlws.FILTER(D54:CE54,D54:CE54&lt;&gt;""),1,-8),"")</f>
        <v/>
      </c>
    </row>
    <row r="55" spans="1:97" ht="15.75" customHeight="1" x14ac:dyDescent="0.25">
      <c r="A55" s="45">
        <v>2343508</v>
      </c>
      <c r="B55" s="22" t="s">
        <v>35</v>
      </c>
      <c r="C55" s="32" t="s">
        <v>143</v>
      </c>
      <c r="D55" s="39"/>
      <c r="E55" s="39"/>
      <c r="F55" s="39"/>
      <c r="G55" s="39"/>
      <c r="H55" s="40"/>
      <c r="I55" s="40"/>
      <c r="J55" s="39"/>
      <c r="K55" s="39">
        <v>26.3</v>
      </c>
      <c r="L55" s="39">
        <v>28.6</v>
      </c>
      <c r="M55" s="39"/>
      <c r="N55" s="39"/>
      <c r="O55" s="39">
        <v>33.799999999999997</v>
      </c>
      <c r="P55" s="39"/>
      <c r="Q55" s="39"/>
      <c r="R55" s="39">
        <v>24.4</v>
      </c>
      <c r="S55" s="39">
        <v>24.4</v>
      </c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41">
        <f t="shared" si="2"/>
        <v>5</v>
      </c>
      <c r="CG55" s="39">
        <f t="shared" si="1"/>
        <v>27.5</v>
      </c>
      <c r="CH55" s="42" t="str" cm="1">
        <f t="array" ref="CH55">IF(CF55&gt;=8,ROUND(AVERAGE(_xlfn.TAKE(_xlfn.TAKE(_xlfn._xlws.SORT(_xlfn.TAKE(_xlfn._xlws.FILTER(D55:CE55,D55:CE55&lt;&gt;""),1,-8),1,1,TRUE),,7),,-6)),1),"")</f>
        <v/>
      </c>
      <c r="CI55" s="43" t="s">
        <v>7</v>
      </c>
      <c r="CJ55" s="44" t="str">
        <f>IF(CH55&lt;&gt;"",
IF(CI55="Gold",ROUND(-((CH55*($C$108/113))+($B$108-72)),3),
IF(CI55="Blue",ROUND(-((CH55*($C$109/113))+($B$109-72)),3),
IF(CI55="Blue/White",ROUND(-((CH55*($C$110/113))+($B$110-72)),3),
IF(CI55="White",ROUND(-((CH55*($C$111/113))+($B$111-72)),3),
IF(CI55="White/Red",ROUND(-((CH55*($C$112/113))+($B$112-72)),3),
IF(CI55="Red",ROUND(-((CH55*($C$113/113))+($B$113-72)),3),0)))))),"")</f>
        <v/>
      </c>
      <c r="CL55" t="str" cm="1">
        <f t="array" ref="CL55">IF(CF55&gt;=8,_xlfn.TAKE(_xlfn._xlws.FILTER(D55:CE55,D55:CE55&lt;&gt;""),1,-8),"")</f>
        <v/>
      </c>
    </row>
    <row r="56" spans="1:97" ht="15" x14ac:dyDescent="0.2">
      <c r="A56" s="38">
        <v>174486</v>
      </c>
      <c r="B56" s="22" t="s">
        <v>66</v>
      </c>
      <c r="C56" s="32" t="s">
        <v>67</v>
      </c>
      <c r="D56" s="39">
        <v>21.4</v>
      </c>
      <c r="E56" s="39">
        <v>23.4</v>
      </c>
      <c r="F56" s="39">
        <v>24.4</v>
      </c>
      <c r="G56" s="39"/>
      <c r="H56" s="40"/>
      <c r="I56" s="40">
        <v>28.3</v>
      </c>
      <c r="J56" s="39"/>
      <c r="K56" s="39"/>
      <c r="L56" s="39"/>
      <c r="M56" s="39">
        <v>22.4</v>
      </c>
      <c r="N56" s="39"/>
      <c r="O56" s="39">
        <v>25.3</v>
      </c>
      <c r="P56" s="39">
        <v>24.4</v>
      </c>
      <c r="Q56" s="39"/>
      <c r="R56" s="39">
        <v>23.4</v>
      </c>
      <c r="S56" s="39"/>
      <c r="T56" s="39"/>
      <c r="U56" s="39"/>
      <c r="V56" s="39">
        <v>29.2</v>
      </c>
      <c r="W56" s="39">
        <v>18.5</v>
      </c>
      <c r="X56" s="39"/>
      <c r="Y56" s="39">
        <v>20.5</v>
      </c>
      <c r="Z56" s="39"/>
      <c r="AA56" s="39"/>
      <c r="AB56" s="39"/>
      <c r="AC56" s="39"/>
      <c r="AD56" s="39"/>
      <c r="AE56" s="39">
        <v>19.5</v>
      </c>
      <c r="AF56" s="39"/>
      <c r="AG56" s="39">
        <v>17.5</v>
      </c>
      <c r="AH56" s="39">
        <v>24.4</v>
      </c>
      <c r="AI56" s="39">
        <v>21.4</v>
      </c>
      <c r="AJ56" s="39">
        <v>23.4</v>
      </c>
      <c r="AK56" s="39">
        <v>23.4</v>
      </c>
      <c r="AL56" s="39"/>
      <c r="AM56" s="39"/>
      <c r="AN56" s="39">
        <v>21.4</v>
      </c>
      <c r="AO56" s="39">
        <v>25.3</v>
      </c>
      <c r="AP56" s="39">
        <v>17.5</v>
      </c>
      <c r="AQ56" s="39">
        <v>19.5</v>
      </c>
      <c r="AR56" s="39"/>
      <c r="AS56" s="39"/>
      <c r="AT56" s="39"/>
      <c r="AU56" s="39">
        <v>22.4</v>
      </c>
      <c r="AV56" s="39">
        <v>21.4</v>
      </c>
      <c r="AW56" s="39">
        <v>23.4</v>
      </c>
      <c r="AX56" s="39"/>
      <c r="AY56" s="39">
        <v>21.4</v>
      </c>
      <c r="AZ56" s="39"/>
      <c r="BA56" s="39"/>
      <c r="BB56" s="39">
        <v>22.4</v>
      </c>
      <c r="BC56" s="39">
        <v>33.1</v>
      </c>
      <c r="BD56" s="39">
        <v>22.4</v>
      </c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41">
        <f t="shared" si="2"/>
        <v>28</v>
      </c>
      <c r="CG56" s="39">
        <f t="shared" si="1"/>
        <v>22.9</v>
      </c>
      <c r="CH56" s="42" cm="1">
        <f t="array" ref="CH56">IF(CF56&gt;=8,ROUND(AVERAGE(_xlfn.TAKE(_xlfn.TAKE(_xlfn._xlws.SORT(_xlfn.TAKE(_xlfn._xlws.FILTER(D56:CE56,D56:CE56&lt;&gt;""),1,-8),1,1,TRUE),,7),,-6)),1),"")</f>
        <v>22.2</v>
      </c>
      <c r="CI56" s="43" t="s">
        <v>7</v>
      </c>
      <c r="CJ56" s="44">
        <f>IF(CH56&lt;&gt;"",
IF(CI56="Gold",ROUND(-((CH56*($C$108/113))+($B$108-72)),3),
IF(CI56="Blue",ROUND(-((CH56*($C$109/113))+($B$109-72)),3),
IF(CI56="Blue/White",ROUND(-((CH56*($C$110/113))+($B$110-72)),3),
IF(CI56="White",ROUND(-((CH56*($C$111/113))+($B$111-72)),3),
IF(CI56="White/Red",ROUND(-((CH56*($C$112/113))+($B$112-72)),3),
IF(CI56="Red",ROUND(-((CH56*($C$113/113))+($B$113-72)),3),0)))))),"")</f>
        <v>-18.789000000000001</v>
      </c>
      <c r="CL56" cm="1">
        <f t="array" ref="CL56:CS56">IF(CF56&gt;=8,_xlfn.TAKE(_xlfn._xlws.FILTER(D56:CE56,D56:CE56&lt;&gt;""),1,-8),"")</f>
        <v>19.5</v>
      </c>
      <c r="CM56">
        <v>22.4</v>
      </c>
      <c r="CN56">
        <v>21.4</v>
      </c>
      <c r="CO56">
        <v>23.4</v>
      </c>
      <c r="CP56">
        <v>21.4</v>
      </c>
      <c r="CQ56">
        <v>22.4</v>
      </c>
      <c r="CR56">
        <v>33.1</v>
      </c>
      <c r="CS56">
        <v>22.4</v>
      </c>
    </row>
    <row r="57" spans="1:97" ht="15" x14ac:dyDescent="0.2">
      <c r="A57" s="38">
        <v>4702426</v>
      </c>
      <c r="B57" s="22" t="s">
        <v>114</v>
      </c>
      <c r="C57" s="32" t="s">
        <v>117</v>
      </c>
      <c r="D57" s="39"/>
      <c r="E57" s="39"/>
      <c r="F57" s="39"/>
      <c r="G57" s="39"/>
      <c r="H57" s="40">
        <v>9.5</v>
      </c>
      <c r="I57" s="40"/>
      <c r="J57" s="39"/>
      <c r="K57" s="39"/>
      <c r="L57" s="39"/>
      <c r="M57" s="39"/>
      <c r="N57" s="39"/>
      <c r="O57" s="39"/>
      <c r="P57" s="39">
        <v>11.7</v>
      </c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>
        <v>9.6999999999999993</v>
      </c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41">
        <f t="shared" si="2"/>
        <v>3</v>
      </c>
      <c r="CG57" s="39">
        <f t="shared" si="1"/>
        <v>10.3</v>
      </c>
      <c r="CH57" s="42" t="str" cm="1">
        <f t="array" ref="CH57">IF(CF57&gt;=8,ROUND(AVERAGE(_xlfn.TAKE(_xlfn.TAKE(_xlfn._xlws.SORT(_xlfn.TAKE(_xlfn._xlws.FILTER(D57:CE57,D57:CE57&lt;&gt;""),1,-8),1,1,TRUE),,7),,-6)),1),"")</f>
        <v/>
      </c>
      <c r="CI57" s="43" t="s">
        <v>7</v>
      </c>
      <c r="CJ57" s="44" t="str">
        <f>IF(CH57&lt;&gt;"",
IF(CI57="Gold",ROUND(-((CH57*($C$108/113))+($B$108-72)),3),
IF(CI57="Blue",ROUND(-((CH57*($C$109/113))+($B$109-72)),3),
IF(CI57="Blue/White",ROUND(-((CH57*($C$110/113))+($B$110-72)),3),
IF(CI57="White",ROUND(-((CH57*($C$111/113))+($B$111-72)),3),
IF(CI57="White/Red",ROUND(-((CH57*($C$112/113))+($B$112-72)),3),
IF(CI57="Red",ROUND(-((CH57*($C$113/113))+($B$113-72)),3),0)))))),"")</f>
        <v/>
      </c>
      <c r="CL57" t="str" cm="1">
        <f t="array" ref="CL57">IF(CF57&gt;=8,_xlfn.TAKE(_xlfn._xlws.FILTER(D57:CE57,D57:CE57&lt;&gt;""),1,-8),"")</f>
        <v/>
      </c>
    </row>
    <row r="58" spans="1:97" ht="15" x14ac:dyDescent="0.2">
      <c r="A58" s="38">
        <v>2145714</v>
      </c>
      <c r="B58" s="22" t="s">
        <v>19</v>
      </c>
      <c r="C58" s="32" t="s">
        <v>20</v>
      </c>
      <c r="D58" s="39"/>
      <c r="E58" s="39"/>
      <c r="F58" s="39"/>
      <c r="G58" s="39">
        <v>12.7</v>
      </c>
      <c r="H58" s="40">
        <v>16.100000000000001</v>
      </c>
      <c r="I58" s="39"/>
      <c r="J58" s="39"/>
      <c r="K58" s="39"/>
      <c r="L58" s="39"/>
      <c r="M58" s="39">
        <v>19.5</v>
      </c>
      <c r="N58" s="39"/>
      <c r="O58" s="39"/>
      <c r="P58" s="39"/>
      <c r="Q58" s="39"/>
      <c r="R58" s="39">
        <v>20.9</v>
      </c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>
        <v>12.7</v>
      </c>
      <c r="AZ58" s="39"/>
      <c r="BA58" s="39"/>
      <c r="BB58" s="39">
        <v>24.4</v>
      </c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41">
        <f t="shared" si="2"/>
        <v>6</v>
      </c>
      <c r="CG58" s="39">
        <f t="shared" si="1"/>
        <v>17.7</v>
      </c>
      <c r="CH58" s="42" t="str" cm="1">
        <f t="array" ref="CH58">IF(CF58&gt;=8,ROUND(AVERAGE(_xlfn.TAKE(_xlfn.TAKE(_xlfn._xlws.SORT(_xlfn.TAKE(_xlfn._xlws.FILTER(D58:CE58,D58:CE58&lt;&gt;""),1,-8),1,1,TRUE),,7),,-6)),1),"")</f>
        <v/>
      </c>
      <c r="CI58" s="43" t="s">
        <v>7</v>
      </c>
      <c r="CJ58" s="44" t="str">
        <f>IF(CH58&lt;&gt;"",
IF(CI58="Gold",ROUND(-((CH58*($C$108/113))+($B$108-72)),3),
IF(CI58="Blue",ROUND(-((CH58*($C$109/113))+($B$109-72)),3),
IF(CI58="Blue/White",ROUND(-((CH58*($C$110/113))+($B$110-72)),3),
IF(CI58="White",ROUND(-((CH58*($C$111/113))+($B$111-72)),3),
IF(CI58="White/Red",ROUND(-((CH58*($C$112/113))+($B$112-72)),3),
IF(CI58="Red",ROUND(-((CH58*($C$113/113))+($B$113-72)),3),0)))))),"")</f>
        <v/>
      </c>
      <c r="CL58" t="str" cm="1">
        <f t="array" ref="CL58">IF(CF58&gt;=8,_xlfn.TAKE(_xlfn._xlws.FILTER(D58:CE58,D58:CE58&lt;&gt;""),1,-8),"")</f>
        <v/>
      </c>
    </row>
    <row r="59" spans="1:97" ht="15" x14ac:dyDescent="0.2">
      <c r="A59" s="38">
        <v>1082385</v>
      </c>
      <c r="B59" s="22" t="s">
        <v>101</v>
      </c>
      <c r="C59" s="32" t="s">
        <v>103</v>
      </c>
      <c r="D59" s="39">
        <v>20.5</v>
      </c>
      <c r="E59" s="39"/>
      <c r="F59" s="39"/>
      <c r="G59" s="39"/>
      <c r="H59" s="40"/>
      <c r="I59" s="40"/>
      <c r="J59" s="39"/>
      <c r="K59" s="39">
        <v>11.7</v>
      </c>
      <c r="L59" s="39"/>
      <c r="M59" s="39"/>
      <c r="N59" s="39"/>
      <c r="O59" s="39"/>
      <c r="P59" s="39">
        <v>18.5</v>
      </c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>
        <v>14.6</v>
      </c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41">
        <f t="shared" si="2"/>
        <v>4</v>
      </c>
      <c r="CG59" s="39">
        <f t="shared" si="1"/>
        <v>16.3</v>
      </c>
      <c r="CH59" s="42" t="str" cm="1">
        <f t="array" ref="CH59">IF(CF59&gt;=8,ROUND(AVERAGE(_xlfn.TAKE(_xlfn.TAKE(_xlfn._xlws.SORT(_xlfn.TAKE(_xlfn._xlws.FILTER(D59:CE59,D59:CE59&lt;&gt;""),1,-8),1,1,TRUE),,7),,-6)),1),"")</f>
        <v/>
      </c>
      <c r="CI59" s="43" t="s">
        <v>7</v>
      </c>
      <c r="CJ59" s="44" t="str">
        <f>IF(CH59&lt;&gt;"",
IF(CI59="Gold",ROUND(-((CH59*($C$108/113))+($B$108-72)),3),
IF(CI59="Blue",ROUND(-((CH59*($C$109/113))+($B$109-72)),3),
IF(CI59="Blue/White",ROUND(-((CH59*($C$110/113))+($B$110-72)),3),
IF(CI59="White",ROUND(-((CH59*($C$111/113))+($B$111-72)),3),
IF(CI59="White/Red",ROUND(-((CH59*($C$112/113))+($B$112-72)),3),
IF(CI59="Red",ROUND(-((CH59*($C$113/113))+($B$113-72)),3),0)))))),"")</f>
        <v/>
      </c>
      <c r="CL59" t="str" cm="1">
        <f t="array" ref="CL59">IF(CF59&gt;=8,_xlfn.TAKE(_xlfn._xlws.FILTER(D59:CE59,D59:CE59&lt;&gt;""),1,-8),"")</f>
        <v/>
      </c>
    </row>
    <row r="60" spans="1:97" ht="15.75" customHeight="1" x14ac:dyDescent="0.25">
      <c r="A60" s="45">
        <v>9358659</v>
      </c>
      <c r="B60" s="22" t="s">
        <v>62</v>
      </c>
      <c r="C60" s="32" t="s">
        <v>146</v>
      </c>
      <c r="D60" s="39"/>
      <c r="E60" s="39"/>
      <c r="F60" s="39"/>
      <c r="G60" s="39"/>
      <c r="H60" s="40"/>
      <c r="I60" s="40"/>
      <c r="J60" s="39"/>
      <c r="K60" s="39">
        <v>23.4</v>
      </c>
      <c r="L60" s="39">
        <v>29.6</v>
      </c>
      <c r="M60" s="39"/>
      <c r="N60" s="39"/>
      <c r="O60" s="39">
        <v>27.5</v>
      </c>
      <c r="P60" s="39"/>
      <c r="Q60" s="39"/>
      <c r="R60" s="39">
        <v>31.7</v>
      </c>
      <c r="S60" s="39">
        <v>25.4</v>
      </c>
      <c r="T60" s="39">
        <v>32.700000000000003</v>
      </c>
      <c r="U60" s="39">
        <v>31.7</v>
      </c>
      <c r="V60" s="39">
        <v>38</v>
      </c>
      <c r="W60" s="39"/>
      <c r="X60" s="39"/>
      <c r="Y60" s="39"/>
      <c r="Z60" s="39"/>
      <c r="AA60" s="39"/>
      <c r="AB60" s="39">
        <v>26.5</v>
      </c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41">
        <f t="shared" si="2"/>
        <v>9</v>
      </c>
      <c r="CG60" s="39">
        <f t="shared" si="1"/>
        <v>29.6</v>
      </c>
      <c r="CH60" s="42" cm="1">
        <f t="array" ref="CH60">IF(CF60&gt;=8,ROUND(AVERAGE(_xlfn.TAKE(_xlfn.TAKE(_xlfn._xlws.SORT(_xlfn.TAKE(_xlfn._xlws.FILTER(D60:CE60,D60:CE60&lt;&gt;""),1,-8),1,1,TRUE),,7),,-6)),1),"")</f>
        <v>30</v>
      </c>
      <c r="CI60" s="43" t="s">
        <v>8</v>
      </c>
      <c r="CJ60" s="44">
        <f>IF(CH60&lt;&gt;"",
IF(CI60="Gold",ROUND(-((CH60*($C$108/113))+($B$108-72)),3),
IF(CI60="Blue",ROUND(-((CH60*($C$109/113))+($B$109-72)),3),
IF(CI60="Blue/White",ROUND(-((CH60*($C$110/113))+($B$110-72)),3),
IF(CI60="White",ROUND(-((CH60*($C$111/113))+($B$111-72)),3),
IF(CI60="White/Red",ROUND(-((CH60*($C$112/113))+($B$112-72)),3),
IF(CI60="Red",ROUND(-((CH60*($C$113/113))+($B$113-72)),3),0)))))),"")</f>
        <v>-21.373000000000001</v>
      </c>
      <c r="CL60" cm="1">
        <f t="array" ref="CL60:CS60">IF(CF60&gt;=8,_xlfn.TAKE(_xlfn._xlws.FILTER(D60:CE60,D60:CE60&lt;&gt;""),1,-8),"")</f>
        <v>29.6</v>
      </c>
      <c r="CM60">
        <v>27.5</v>
      </c>
      <c r="CN60">
        <v>31.7</v>
      </c>
      <c r="CO60">
        <v>25.4</v>
      </c>
      <c r="CP60">
        <v>32.700000000000003</v>
      </c>
      <c r="CQ60">
        <v>31.7</v>
      </c>
      <c r="CR60">
        <v>38</v>
      </c>
      <c r="CS60">
        <v>26.5</v>
      </c>
    </row>
    <row r="61" spans="1:97" ht="15" x14ac:dyDescent="0.25">
      <c r="A61" s="45">
        <v>1579162</v>
      </c>
      <c r="B61" s="22" t="s">
        <v>144</v>
      </c>
      <c r="C61" s="32" t="s">
        <v>145</v>
      </c>
      <c r="D61" s="39"/>
      <c r="E61" s="39"/>
      <c r="F61" s="39"/>
      <c r="G61" s="39"/>
      <c r="H61" s="40"/>
      <c r="I61" s="40"/>
      <c r="J61" s="39"/>
      <c r="K61" s="39">
        <v>14.6</v>
      </c>
      <c r="L61" s="39"/>
      <c r="M61" s="39"/>
      <c r="N61" s="39"/>
      <c r="O61" s="39"/>
      <c r="P61" s="39">
        <v>9.6999999999999993</v>
      </c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41">
        <f t="shared" si="2"/>
        <v>2</v>
      </c>
      <c r="CG61" s="39">
        <f t="shared" si="1"/>
        <v>12.2</v>
      </c>
      <c r="CH61" s="42" t="str" cm="1">
        <f t="array" ref="CH61">IF(CF61&gt;=8,ROUND(AVERAGE(_xlfn.TAKE(_xlfn.TAKE(_xlfn._xlws.SORT(_xlfn.TAKE(_xlfn._xlws.FILTER(D61:CE61,D61:CE61&lt;&gt;""),1,-8),1,1,TRUE),,7),,-6)),1),"")</f>
        <v/>
      </c>
      <c r="CI61" s="43" t="s">
        <v>7</v>
      </c>
      <c r="CJ61" s="44" t="str">
        <f>IF(CH61&lt;&gt;"",
IF(CI61="Gold",ROUND(-((CH61*($C$108/113))+($B$108-72)),3),
IF(CI61="Blue",ROUND(-((CH61*($C$109/113))+($B$109-72)),3),
IF(CI61="Blue/White",ROUND(-((CH61*($C$110/113))+($B$110-72)),3),
IF(CI61="White",ROUND(-((CH61*($C$111/113))+($B$111-72)),3),
IF(CI61="White/Red",ROUND(-((CH61*($C$112/113))+($B$112-72)),3),
IF(CI61="Red",ROUND(-((CH61*($C$113/113))+($B$113-72)),3),0)))))),"")</f>
        <v/>
      </c>
      <c r="CL61" t="str" cm="1">
        <f t="array" ref="CL61">IF(CF61&gt;=8,_xlfn.TAKE(_xlfn._xlws.FILTER(D61:CE61,D61:CE61&lt;&gt;""),1,-8),"")</f>
        <v/>
      </c>
    </row>
    <row r="62" spans="1:97" ht="15" x14ac:dyDescent="0.2">
      <c r="A62" s="38">
        <v>711327</v>
      </c>
      <c r="B62" s="22" t="s">
        <v>97</v>
      </c>
      <c r="C62" s="32" t="s">
        <v>98</v>
      </c>
      <c r="D62" s="39">
        <v>10.7</v>
      </c>
      <c r="E62" s="39">
        <v>14.6</v>
      </c>
      <c r="F62" s="39"/>
      <c r="G62" s="39">
        <v>10.7</v>
      </c>
      <c r="H62" s="40">
        <v>19</v>
      </c>
      <c r="I62" s="40">
        <v>10.7</v>
      </c>
      <c r="J62" s="39"/>
      <c r="K62" s="39">
        <v>13.6</v>
      </c>
      <c r="L62" s="39">
        <v>16.8</v>
      </c>
      <c r="M62" s="39"/>
      <c r="N62" s="39"/>
      <c r="O62" s="39">
        <v>21.8</v>
      </c>
      <c r="P62" s="39"/>
      <c r="Q62" s="39">
        <v>16.600000000000001</v>
      </c>
      <c r="R62" s="39">
        <v>15.2</v>
      </c>
      <c r="S62" s="39"/>
      <c r="T62" s="39">
        <v>12.1</v>
      </c>
      <c r="U62" s="39">
        <v>14</v>
      </c>
      <c r="V62" s="39">
        <v>11.4</v>
      </c>
      <c r="W62" s="39">
        <v>21.4</v>
      </c>
      <c r="X62" s="39"/>
      <c r="Y62" s="39">
        <v>16.600000000000001</v>
      </c>
      <c r="Z62" s="39"/>
      <c r="AA62" s="39">
        <v>14.6</v>
      </c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>
        <v>20.9</v>
      </c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41">
        <f t="shared" si="2"/>
        <v>17</v>
      </c>
      <c r="CG62" s="39">
        <f t="shared" si="1"/>
        <v>15.3</v>
      </c>
      <c r="CH62" s="42" cm="1">
        <f t="array" ref="CH62">IF(CF62&gt;=8,ROUND(AVERAGE(_xlfn.TAKE(_xlfn.TAKE(_xlfn._xlws.SORT(_xlfn.TAKE(_xlfn._xlws.FILTER(D62:CE62,D62:CE62&lt;&gt;""),1,-8),1,1,TRUE),,7),,-6)),1),"")</f>
        <v>15.6</v>
      </c>
      <c r="CI62" s="43" t="s">
        <v>7</v>
      </c>
      <c r="CJ62" s="44">
        <f>IF(CH62&lt;&gt;"",
IF(CI62="Gold",ROUND(-((CH62*($C$108/113))+($B$108-72)),3),
IF(CI62="Blue",ROUND(-((CH62*($C$109/113))+($B$109-72)),3),
IF(CI62="Blue/White",ROUND(-((CH62*($C$110/113))+($B$110-72)),3),
IF(CI62="White",ROUND(-((CH62*($C$111/113))+($B$111-72)),3),
IF(CI62="White/Red",ROUND(-((CH62*($C$112/113))+($B$112-72)),3),
IF(CI62="Red",ROUND(-((CH62*($C$113/113))+($B$113-72)),3),0)))))),"")</f>
        <v>-12.013999999999999</v>
      </c>
      <c r="CL62" cm="1">
        <f t="array" ref="CL62:CS62">IF(CF62&gt;=8,_xlfn.TAKE(_xlfn._xlws.FILTER(D62:CE62,D62:CE62&lt;&gt;""),1,-8),"")</f>
        <v>15.2</v>
      </c>
      <c r="CM62">
        <v>12.1</v>
      </c>
      <c r="CN62">
        <v>14</v>
      </c>
      <c r="CO62">
        <v>11.4</v>
      </c>
      <c r="CP62">
        <v>21.4</v>
      </c>
      <c r="CQ62">
        <v>16.600000000000001</v>
      </c>
      <c r="CR62">
        <v>14.6</v>
      </c>
      <c r="CS62">
        <v>20.9</v>
      </c>
    </row>
    <row r="63" spans="1:97" ht="15" x14ac:dyDescent="0.2">
      <c r="A63" s="22">
        <v>11900296</v>
      </c>
      <c r="B63" s="22" t="s">
        <v>77</v>
      </c>
      <c r="C63" s="32" t="s">
        <v>197</v>
      </c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>
        <v>16.600000000000001</v>
      </c>
      <c r="AI63" s="39">
        <v>22.4</v>
      </c>
      <c r="AJ63" s="39">
        <v>21.4</v>
      </c>
      <c r="AK63" s="39">
        <v>15.6</v>
      </c>
      <c r="AL63" s="39">
        <v>26.3</v>
      </c>
      <c r="AM63" s="39">
        <v>21.4</v>
      </c>
      <c r="AN63" s="39"/>
      <c r="AO63" s="39"/>
      <c r="AP63" s="39"/>
      <c r="AQ63" s="39">
        <v>15.6</v>
      </c>
      <c r="AR63" s="39">
        <v>15.6</v>
      </c>
      <c r="AS63" s="39">
        <v>18.5</v>
      </c>
      <c r="AT63" s="39"/>
      <c r="AU63" s="39">
        <v>18.5</v>
      </c>
      <c r="AV63" s="39">
        <v>11.7</v>
      </c>
      <c r="AW63" s="39">
        <v>21.4</v>
      </c>
      <c r="AX63" s="39"/>
      <c r="AY63" s="39"/>
      <c r="AZ63" s="39"/>
      <c r="BA63" s="39"/>
      <c r="BB63" s="39">
        <v>19.5</v>
      </c>
      <c r="BC63" s="39">
        <v>24.4</v>
      </c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41">
        <f t="shared" si="2"/>
        <v>14</v>
      </c>
      <c r="CG63" s="39">
        <f t="shared" si="1"/>
        <v>19.2</v>
      </c>
      <c r="CH63" s="42" cm="1">
        <f t="array" ref="CH63">IF(CF63&gt;=8,ROUND(AVERAGE(_xlfn.TAKE(_xlfn.TAKE(_xlfn._xlws.SORT(_xlfn.TAKE(_xlfn._xlws.FILTER(D63:CE63,D63:CE63&lt;&gt;""),1,-8),1,1,TRUE),,7),,-6)),1),"")</f>
        <v>18.2</v>
      </c>
      <c r="CI63" s="43" t="s">
        <v>7</v>
      </c>
      <c r="CJ63" s="44">
        <f>IF(CH63&lt;&gt;"",
IF(CI63="Gold",ROUND(-((CH63*($C$108/113))+($B$108-72)),3),
IF(CI63="Blue",ROUND(-((CH63*($C$109/113))+($B$109-72)),3),
IF(CI63="Blue/White",ROUND(-((CH63*($C$110/113))+($B$110-72)),3),
IF(CI63="White",ROUND(-((CH63*($C$111/113))+($B$111-72)),3),
IF(CI63="White/Red",ROUND(-((CH63*($C$112/113))+($B$112-72)),3),
IF(CI63="Red",ROUND(-((CH63*($C$113/113))+($B$113-72)),3),0)))))),"")</f>
        <v>-14.683</v>
      </c>
      <c r="CL63" cm="1">
        <f t="array" ref="CL63:CS63">IF(CF63&gt;=8,_xlfn.TAKE(_xlfn._xlws.FILTER(D63:CE63,D63:CE63&lt;&gt;""),1,-8),"")</f>
        <v>15.6</v>
      </c>
      <c r="CM63">
        <v>15.6</v>
      </c>
      <c r="CN63">
        <v>18.5</v>
      </c>
      <c r="CO63">
        <v>18.5</v>
      </c>
      <c r="CP63">
        <v>11.7</v>
      </c>
      <c r="CQ63">
        <v>21.4</v>
      </c>
      <c r="CR63">
        <v>19.5</v>
      </c>
      <c r="CS63">
        <v>24.4</v>
      </c>
    </row>
    <row r="64" spans="1:97" ht="15" x14ac:dyDescent="0.25">
      <c r="A64" s="68">
        <v>9232747</v>
      </c>
      <c r="B64" s="22" t="s">
        <v>77</v>
      </c>
      <c r="C64" s="32" t="s">
        <v>166</v>
      </c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>
        <v>19.5</v>
      </c>
      <c r="Q64" s="39"/>
      <c r="R64" s="39"/>
      <c r="S64" s="39"/>
      <c r="T64" s="39"/>
      <c r="U64" s="39"/>
      <c r="V64" s="39"/>
      <c r="W64" s="39">
        <v>22.4</v>
      </c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41">
        <f t="shared" si="2"/>
        <v>2</v>
      </c>
      <c r="CG64" s="39">
        <f t="shared" si="1"/>
        <v>21</v>
      </c>
      <c r="CH64" s="42" t="str" cm="1">
        <f t="array" ref="CH64">IF(CF64&gt;=8,ROUND(AVERAGE(_xlfn.TAKE(_xlfn.TAKE(_xlfn._xlws.SORT(_xlfn.TAKE(_xlfn._xlws.FILTER(D64:CE64,D64:CE64&lt;&gt;""),1,-8),1,1,TRUE),,7),,-6)),1),"")</f>
        <v/>
      </c>
      <c r="CI64" s="43" t="s">
        <v>7</v>
      </c>
      <c r="CJ64" s="44" t="str">
        <f>IF(CH64&lt;&gt;"",
IF(CI64="Gold",ROUND(-((CH64*($C$108/113))+($B$108-72)),3),
IF(CI64="Blue",ROUND(-((CH64*($C$109/113))+($B$109-72)),3),
IF(CI64="Blue/White",ROUND(-((CH64*($C$110/113))+($B$110-72)),3),
IF(CI64="White",ROUND(-((CH64*($C$111/113))+($B$111-72)),3),
IF(CI64="White/Red",ROUND(-((CH64*($C$112/113))+($B$112-72)),3),
IF(CI64="Red",ROUND(-((CH64*($C$113/113))+($B$113-72)),3),0)))))),"")</f>
        <v/>
      </c>
      <c r="CL64" t="str" cm="1">
        <f t="array" ref="CL64">IF(CF64&gt;=8,_xlfn.TAKE(_xlfn._xlws.FILTER(D64:CE64,D64:CE64&lt;&gt;""),1,-8),"")</f>
        <v/>
      </c>
    </row>
    <row r="65" spans="1:97" ht="15" x14ac:dyDescent="0.2">
      <c r="A65" s="38">
        <v>12621406</v>
      </c>
      <c r="B65" s="22" t="s">
        <v>31</v>
      </c>
      <c r="C65" s="32" t="s">
        <v>32</v>
      </c>
      <c r="D65" s="39"/>
      <c r="E65" s="39"/>
      <c r="F65" s="39"/>
      <c r="G65" s="39"/>
      <c r="H65" s="40">
        <v>27.3</v>
      </c>
      <c r="I65" s="40"/>
      <c r="J65" s="39"/>
      <c r="K65" s="39"/>
      <c r="L65" s="39"/>
      <c r="M65" s="39"/>
      <c r="N65" s="39"/>
      <c r="O65" s="39"/>
      <c r="P65" s="39">
        <v>16.600000000000001</v>
      </c>
      <c r="Q65" s="39"/>
      <c r="R65" s="39">
        <v>25.3</v>
      </c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>
        <v>26.3</v>
      </c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>
        <v>22.8</v>
      </c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41">
        <f t="shared" si="2"/>
        <v>5</v>
      </c>
      <c r="CG65" s="39">
        <f t="shared" si="1"/>
        <v>23.7</v>
      </c>
      <c r="CH65" s="42" t="str" cm="1">
        <f t="array" ref="CH65">IF(CF65&gt;=8,ROUND(AVERAGE(_xlfn.TAKE(_xlfn.TAKE(_xlfn._xlws.SORT(_xlfn.TAKE(_xlfn._xlws.FILTER(D65:CE65,D65:CE65&lt;&gt;""),1,-8),1,1,TRUE),,7),,-6)),1),"")</f>
        <v/>
      </c>
      <c r="CI65" s="43" t="s">
        <v>7</v>
      </c>
      <c r="CJ65" s="44" t="str">
        <f>IF(CH65&lt;&gt;"",
IF(CI65="Gold",ROUND(-((CH65*($C$108/113))+($B$108-72)),3),
IF(CI65="Blue",ROUND(-((CH65*($C$109/113))+($B$109-72)),3),
IF(CI65="Blue/White",ROUND(-((CH65*($C$110/113))+($B$110-72)),3),
IF(CI65="White",ROUND(-((CH65*($C$111/113))+($B$111-72)),3),
IF(CI65="White/Red",ROUND(-((CH65*($C$112/113))+($B$112-72)),3),
IF(CI65="Red",ROUND(-((CH65*($C$113/113))+($B$113-72)),3),0)))))),"")</f>
        <v/>
      </c>
      <c r="CL65" t="str" cm="1">
        <f t="array" ref="CL65">IF(CF65&gt;=8,_xlfn.TAKE(_xlfn._xlws.FILTER(D65:CE65,D65:CE65&lt;&gt;""),1,-8),"")</f>
        <v/>
      </c>
    </row>
    <row r="66" spans="1:97" ht="15" x14ac:dyDescent="0.25">
      <c r="A66" s="68">
        <v>123820</v>
      </c>
      <c r="B66" s="22" t="s">
        <v>167</v>
      </c>
      <c r="C66" s="32" t="s">
        <v>168</v>
      </c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>
        <v>20.5</v>
      </c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>
        <v>22.4</v>
      </c>
      <c r="AF66" s="39"/>
      <c r="AG66" s="39">
        <v>16.5</v>
      </c>
      <c r="AH66" s="39"/>
      <c r="AI66" s="39"/>
      <c r="AJ66" s="39">
        <v>16.600000000000001</v>
      </c>
      <c r="AK66" s="39">
        <v>18.5</v>
      </c>
      <c r="AL66" s="39">
        <v>12.7</v>
      </c>
      <c r="AM66" s="39">
        <v>17.5</v>
      </c>
      <c r="AN66" s="39">
        <v>15.6</v>
      </c>
      <c r="AO66" s="39">
        <v>16.600000000000001</v>
      </c>
      <c r="AP66" s="39">
        <v>13.6</v>
      </c>
      <c r="AQ66" s="39">
        <v>14.6</v>
      </c>
      <c r="AR66" s="39">
        <v>18.5</v>
      </c>
      <c r="AS66" s="39">
        <v>15.6</v>
      </c>
      <c r="AT66" s="39">
        <v>16.600000000000001</v>
      </c>
      <c r="AU66" s="39">
        <v>10.7</v>
      </c>
      <c r="AV66" s="39">
        <v>12.7</v>
      </c>
      <c r="AW66" s="39">
        <v>17.5</v>
      </c>
      <c r="AX66" s="39">
        <v>17.5</v>
      </c>
      <c r="AY66" s="39">
        <v>13.6</v>
      </c>
      <c r="AZ66" s="39"/>
      <c r="BA66" s="39"/>
      <c r="BB66" s="39">
        <v>19.5</v>
      </c>
      <c r="BC66" s="39"/>
      <c r="BD66" s="39"/>
      <c r="BE66" s="39">
        <v>13.6</v>
      </c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41">
        <f t="shared" si="2"/>
        <v>21</v>
      </c>
      <c r="CG66" s="39">
        <f t="shared" si="1"/>
        <v>16.2</v>
      </c>
      <c r="CH66" s="42" cm="1">
        <f t="array" ref="CH66">IF(CF66&gt;=8,ROUND(AVERAGE(_xlfn.TAKE(_xlfn.TAKE(_xlfn._xlws.SORT(_xlfn.TAKE(_xlfn._xlws.FILTER(D66:CE66,D66:CE66&lt;&gt;""),1,-8),1,1,TRUE),,7),,-6)),1),"")</f>
        <v>15.3</v>
      </c>
      <c r="CI66" s="43" t="s">
        <v>7</v>
      </c>
      <c r="CJ66" s="44">
        <f>IF(CH66&lt;&gt;"",
IF(CI66="Gold",ROUND(-((CH66*($C$108/113))+($B$108-72)),3),
IF(CI66="Blue",ROUND(-((CH66*($C$109/113))+($B$109-72)),3),
IF(CI66="Blue/White",ROUND(-((CH66*($C$110/113))+($B$110-72)),3),
IF(CI66="White",ROUND(-((CH66*($C$111/113))+($B$111-72)),3),
IF(CI66="White/Red",ROUND(-((CH66*($C$112/113))+($B$112-72)),3),
IF(CI66="Red",ROUND(-((CH66*($C$113/113))+($B$113-72)),3),0)))))),"")</f>
        <v>-11.706</v>
      </c>
      <c r="CL66" cm="1">
        <f t="array" ref="CL66:CS66">IF(CF66&gt;=8,_xlfn.TAKE(_xlfn._xlws.FILTER(D66:CE66,D66:CE66&lt;&gt;""),1,-8),"")</f>
        <v>16.600000000000001</v>
      </c>
      <c r="CM66">
        <v>10.7</v>
      </c>
      <c r="CN66">
        <v>12.7</v>
      </c>
      <c r="CO66">
        <v>17.5</v>
      </c>
      <c r="CP66">
        <v>17.5</v>
      </c>
      <c r="CQ66">
        <v>13.6</v>
      </c>
      <c r="CR66">
        <v>19.5</v>
      </c>
      <c r="CS66">
        <v>13.6</v>
      </c>
    </row>
    <row r="67" spans="1:97" ht="15" x14ac:dyDescent="0.2">
      <c r="A67" s="38">
        <v>9571099</v>
      </c>
      <c r="B67" s="22" t="s">
        <v>106</v>
      </c>
      <c r="C67" s="32" t="s">
        <v>107</v>
      </c>
      <c r="D67" s="39">
        <v>21.4</v>
      </c>
      <c r="E67" s="39">
        <v>7.8</v>
      </c>
      <c r="F67" s="39">
        <v>12.7</v>
      </c>
      <c r="G67" s="39">
        <v>14.6</v>
      </c>
      <c r="H67" s="40">
        <v>11.4</v>
      </c>
      <c r="I67" s="40"/>
      <c r="J67" s="39"/>
      <c r="K67" s="39"/>
      <c r="L67" s="39">
        <v>15.2</v>
      </c>
      <c r="M67" s="39"/>
      <c r="N67" s="39"/>
      <c r="O67" s="39"/>
      <c r="P67" s="39"/>
      <c r="Q67" s="39">
        <v>19.5</v>
      </c>
      <c r="R67" s="39"/>
      <c r="S67" s="39"/>
      <c r="T67" s="39">
        <v>16.8</v>
      </c>
      <c r="U67" s="39"/>
      <c r="V67" s="39"/>
      <c r="W67" s="39"/>
      <c r="X67" s="39"/>
      <c r="Y67" s="39">
        <v>22.4</v>
      </c>
      <c r="Z67" s="39"/>
      <c r="AA67" s="39">
        <v>18.5</v>
      </c>
      <c r="AB67" s="39"/>
      <c r="AC67" s="39"/>
      <c r="AD67" s="39"/>
      <c r="AE67" s="39"/>
      <c r="AF67" s="39"/>
      <c r="AG67" s="39"/>
      <c r="AH67" s="39"/>
      <c r="AI67" s="39">
        <v>21.4</v>
      </c>
      <c r="AJ67" s="39"/>
      <c r="AK67" s="39"/>
      <c r="AL67" s="39"/>
      <c r="AM67" s="39"/>
      <c r="AN67" s="39"/>
      <c r="AO67" s="39"/>
      <c r="AP67" s="39">
        <v>10.7</v>
      </c>
      <c r="AQ67" s="39"/>
      <c r="AR67" s="39"/>
      <c r="AS67" s="39">
        <v>18.5</v>
      </c>
      <c r="AT67" s="39">
        <v>27.3</v>
      </c>
      <c r="AU67" s="39">
        <v>20.5</v>
      </c>
      <c r="AV67" s="39"/>
      <c r="AW67" s="39">
        <v>8.8000000000000007</v>
      </c>
      <c r="AX67" s="39">
        <v>12.7</v>
      </c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41">
        <f t="shared" si="2"/>
        <v>17</v>
      </c>
      <c r="CG67" s="39">
        <f t="shared" si="1"/>
        <v>16.5</v>
      </c>
      <c r="CH67" s="42" cm="1">
        <f t="array" ref="CH67">IF(CF67&gt;=8,ROUND(AVERAGE(_xlfn.TAKE(_xlfn.TAKE(_xlfn._xlws.SORT(_xlfn.TAKE(_xlfn._xlws.FILTER(D67:CE67,D67:CE67&lt;&gt;""),1,-8),1,1,TRUE),,7),,-6)),1),"")</f>
        <v>17.100000000000001</v>
      </c>
      <c r="CI67" s="43" t="s">
        <v>7</v>
      </c>
      <c r="CJ67" s="44">
        <f>IF(CH67&lt;&gt;"",
IF(CI67="Gold",ROUND(-((CH67*($C$108/113))+($B$108-72)),3),
IF(CI67="Blue",ROUND(-((CH67*($C$109/113))+($B$109-72)),3),
IF(CI67="Blue/White",ROUND(-((CH67*($C$110/113))+($B$110-72)),3),
IF(CI67="White",ROUND(-((CH67*($C$111/113))+($B$111-72)),3),
IF(CI67="White/Red",ROUND(-((CH67*($C$112/113))+($B$112-72)),3),
IF(CI67="Red",ROUND(-((CH67*($C$113/113))+($B$113-72)),3),0)))))),"")</f>
        <v>-13.554</v>
      </c>
      <c r="CL67" cm="1">
        <f t="array" ref="CL67:CS67">IF(CF67&gt;=8,_xlfn.TAKE(_xlfn._xlws.FILTER(D67:CE67,D67:CE67&lt;&gt;""),1,-8),"")</f>
        <v>18.5</v>
      </c>
      <c r="CM67">
        <v>21.4</v>
      </c>
      <c r="CN67">
        <v>10.7</v>
      </c>
      <c r="CO67">
        <v>18.5</v>
      </c>
      <c r="CP67">
        <v>27.3</v>
      </c>
      <c r="CQ67">
        <v>20.5</v>
      </c>
      <c r="CR67">
        <v>8.8000000000000007</v>
      </c>
      <c r="CS67">
        <v>12.7</v>
      </c>
    </row>
    <row r="68" spans="1:97" ht="15" customHeight="1" x14ac:dyDescent="0.2">
      <c r="A68" s="38">
        <v>3016902</v>
      </c>
      <c r="B68" s="22" t="s">
        <v>79</v>
      </c>
      <c r="C68" s="32" t="s">
        <v>80</v>
      </c>
      <c r="D68" s="39">
        <v>9.6999999999999993</v>
      </c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>
        <v>11.7</v>
      </c>
      <c r="Q68" s="39"/>
      <c r="R68" s="39"/>
      <c r="S68" s="39"/>
      <c r="T68" s="39"/>
      <c r="U68" s="39"/>
      <c r="V68" s="39"/>
      <c r="W68" s="39"/>
      <c r="X68" s="39"/>
      <c r="Y68" s="39">
        <v>7.8</v>
      </c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41">
        <f t="shared" si="2"/>
        <v>3</v>
      </c>
      <c r="CG68" s="39">
        <f t="shared" si="1"/>
        <v>9.6999999999999993</v>
      </c>
      <c r="CH68" s="42" t="str" cm="1">
        <f t="array" ref="CH68">IF(CF68&gt;=8,ROUND(AVERAGE(_xlfn.TAKE(_xlfn.TAKE(_xlfn._xlws.SORT(_xlfn.TAKE(_xlfn._xlws.FILTER(D68:CE68,D68:CE68&lt;&gt;""),1,-8),1,1,TRUE),,7),,-6)),1),"")</f>
        <v/>
      </c>
      <c r="CI68" s="43" t="s">
        <v>7</v>
      </c>
      <c r="CJ68" s="44" t="str">
        <f>IF(CH68&lt;&gt;"",
IF(CI68="Gold",ROUND(-((CH68*($C$108/113))+($B$108-72)),3),
IF(CI68="Blue",ROUND(-((CH68*($C$109/113))+($B$109-72)),3),
IF(CI68="Blue/White",ROUND(-((CH68*($C$110/113))+($B$110-72)),3),
IF(CI68="White",ROUND(-((CH68*($C$111/113))+($B$111-72)),3),
IF(CI68="White/Red",ROUND(-((CH68*($C$112/113))+($B$112-72)),3),
IF(CI68="Red",ROUND(-((CH68*($C$113/113))+($B$113-72)),3),0)))))),"")</f>
        <v/>
      </c>
      <c r="CL68" t="str" cm="1">
        <f t="array" ref="CL68">IF(CF68&gt;=8,_xlfn.TAKE(_xlfn._xlws.FILTER(D68:CE68,D68:CE68&lt;&gt;""),1,-8),"")</f>
        <v/>
      </c>
    </row>
    <row r="69" spans="1:97" ht="15" customHeight="1" x14ac:dyDescent="0.25">
      <c r="A69" s="68">
        <v>3213488</v>
      </c>
      <c r="B69" s="22" t="s">
        <v>92</v>
      </c>
      <c r="C69" s="32" t="s">
        <v>171</v>
      </c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  <c r="Q69" s="39">
        <v>28.6</v>
      </c>
      <c r="R69" s="39"/>
      <c r="S69" s="39">
        <v>34.1</v>
      </c>
      <c r="T69" s="39"/>
      <c r="U69" s="39"/>
      <c r="V69" s="39">
        <v>33.1</v>
      </c>
      <c r="W69" s="39"/>
      <c r="X69" s="39"/>
      <c r="Y69" s="39">
        <v>28.3</v>
      </c>
      <c r="Z69" s="39"/>
      <c r="AA69" s="39">
        <v>27.3</v>
      </c>
      <c r="AB69" s="39">
        <v>28.3</v>
      </c>
      <c r="AC69" s="39"/>
      <c r="AD69" s="39"/>
      <c r="AE69" s="39">
        <v>28.3</v>
      </c>
      <c r="AF69" s="39"/>
      <c r="AG69" s="39">
        <v>27.3</v>
      </c>
      <c r="AH69" s="39">
        <v>28.3</v>
      </c>
      <c r="AI69" s="39">
        <v>37</v>
      </c>
      <c r="AJ69" s="39"/>
      <c r="AK69" s="39">
        <v>27.3</v>
      </c>
      <c r="AL69" s="39"/>
      <c r="AM69" s="39">
        <v>26.3</v>
      </c>
      <c r="AN69" s="39">
        <v>27.3</v>
      </c>
      <c r="AO69" s="39">
        <v>28.3</v>
      </c>
      <c r="AP69" s="39"/>
      <c r="AQ69" s="39">
        <v>35.1</v>
      </c>
      <c r="AR69" s="39"/>
      <c r="AS69" s="39">
        <v>29.2</v>
      </c>
      <c r="AT69" s="39">
        <v>34.1</v>
      </c>
      <c r="AU69" s="39">
        <v>22.4</v>
      </c>
      <c r="AV69" s="39">
        <v>32.1</v>
      </c>
      <c r="AW69" s="39"/>
      <c r="AX69" s="39">
        <v>25.3</v>
      </c>
      <c r="AY69" s="39"/>
      <c r="AZ69" s="39"/>
      <c r="BA69" s="39"/>
      <c r="BB69" s="39">
        <v>28.3</v>
      </c>
      <c r="BC69" s="39">
        <v>36</v>
      </c>
      <c r="BD69" s="39">
        <v>22.4</v>
      </c>
      <c r="BE69" s="39">
        <v>26.3</v>
      </c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41">
        <f t="shared" si="2"/>
        <v>24</v>
      </c>
      <c r="CG69" s="39">
        <f t="shared" si="1"/>
        <v>29.2</v>
      </c>
      <c r="CH69" s="42" cm="1">
        <f t="array" ref="CH69">IF(CF69&gt;=8,ROUND(AVERAGE(_xlfn.TAKE(_xlfn.TAKE(_xlfn._xlws.SORT(_xlfn.TAKE(_xlfn._xlws.FILTER(D69:CE69,D69:CE69&lt;&gt;""),1,-8),1,1,TRUE),,7),,-6)),1),"")</f>
        <v>28.1</v>
      </c>
      <c r="CI69" s="43" t="s">
        <v>7</v>
      </c>
      <c r="CJ69" s="44">
        <f>IF(CH69&lt;&gt;"",
IF(CI69="Gold",ROUND(-((CH69*($C$108/113))+($B$108-72)),3),
IF(CI69="Blue",ROUND(-((CH69*($C$109/113))+($B$109-72)),3),
IF(CI69="Blue/White",ROUND(-((CH69*($C$110/113))+($B$110-72)),3),
IF(CI69="White",ROUND(-((CH69*($C$111/113))+($B$111-72)),3),
IF(CI69="White/Red",ROUND(-((CH69*($C$112/113))+($B$112-72)),3),
IF(CI69="Red",ROUND(-((CH69*($C$113/113))+($B$113-72)),3),0)))))),"")</f>
        <v>-24.846</v>
      </c>
      <c r="CL69" cm="1">
        <f t="array" ref="CL69:CS69">IF(CF69&gt;=8,_xlfn.TAKE(_xlfn._xlws.FILTER(D69:CE69,D69:CE69&lt;&gt;""),1,-8),"")</f>
        <v>34.1</v>
      </c>
      <c r="CM69">
        <v>22.4</v>
      </c>
      <c r="CN69">
        <v>32.1</v>
      </c>
      <c r="CO69">
        <v>25.3</v>
      </c>
      <c r="CP69">
        <v>28.3</v>
      </c>
      <c r="CQ69">
        <v>36</v>
      </c>
      <c r="CR69">
        <v>22.4</v>
      </c>
      <c r="CS69">
        <v>26.3</v>
      </c>
    </row>
    <row r="70" spans="1:97" ht="15" customHeight="1" x14ac:dyDescent="0.2">
      <c r="A70" s="38">
        <v>11634989</v>
      </c>
      <c r="B70" s="22" t="s">
        <v>37</v>
      </c>
      <c r="C70" s="32" t="s">
        <v>38</v>
      </c>
      <c r="D70" s="39">
        <v>16.600000000000001</v>
      </c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>
        <v>17.5</v>
      </c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41">
        <f t="shared" si="2"/>
        <v>2</v>
      </c>
      <c r="CG70" s="39">
        <f t="shared" si="1"/>
        <v>17.100000000000001</v>
      </c>
      <c r="CH70" s="42" t="str" cm="1">
        <f t="array" ref="CH70">IF(CF70&gt;=8,ROUND(AVERAGE(_xlfn.TAKE(_xlfn.TAKE(_xlfn._xlws.SORT(_xlfn.TAKE(_xlfn._xlws.FILTER(D70:CE70,D70:CE70&lt;&gt;""),1,-8),1,1,TRUE),,7),,-6)),1),"")</f>
        <v/>
      </c>
      <c r="CI70" s="43" t="s">
        <v>7</v>
      </c>
      <c r="CJ70" s="44" t="str">
        <f>IF(CH70&lt;&gt;"",
IF(CI70="Gold",ROUND(-((CH70*($C$108/113))+($B$108-72)),3),
IF(CI70="Blue",ROUND(-((CH70*($C$109/113))+($B$109-72)),3),
IF(CI70="Blue/White",ROUND(-((CH70*($C$110/113))+($B$110-72)),3),
IF(CI70="White",ROUND(-((CH70*($C$111/113))+($B$111-72)),3),
IF(CI70="White/Red",ROUND(-((CH70*($C$112/113))+($B$112-72)),3),
IF(CI70="Red",ROUND(-((CH70*($C$113/113))+($B$113-72)),3),0)))))),"")</f>
        <v/>
      </c>
      <c r="CL70" t="str" cm="1">
        <f t="array" ref="CL70">IF(CF70&gt;=8,_xlfn.TAKE(_xlfn._xlws.FILTER(D70:CE70,D70:CE70&lt;&gt;""),1,-8),"")</f>
        <v/>
      </c>
    </row>
    <row r="71" spans="1:97" ht="15" x14ac:dyDescent="0.2">
      <c r="A71" s="38">
        <v>9247996</v>
      </c>
      <c r="B71" s="22" t="s">
        <v>25</v>
      </c>
      <c r="C71" s="32" t="s">
        <v>26</v>
      </c>
      <c r="D71" s="39">
        <v>12.7</v>
      </c>
      <c r="E71" s="39"/>
      <c r="F71" s="39"/>
      <c r="G71" s="39"/>
      <c r="H71" s="40"/>
      <c r="I71" s="40"/>
      <c r="J71" s="39"/>
      <c r="K71" s="39"/>
      <c r="L71" s="39"/>
      <c r="M71" s="39">
        <v>13.6</v>
      </c>
      <c r="N71" s="39"/>
      <c r="O71" s="39"/>
      <c r="P71" s="39">
        <v>18.5</v>
      </c>
      <c r="Q71" s="39"/>
      <c r="R71" s="39"/>
      <c r="S71" s="39"/>
      <c r="T71" s="39">
        <v>14.9</v>
      </c>
      <c r="U71" s="39">
        <v>14</v>
      </c>
      <c r="V71" s="39"/>
      <c r="W71" s="39"/>
      <c r="X71" s="39"/>
      <c r="Y71" s="39">
        <v>13.6</v>
      </c>
      <c r="Z71" s="39"/>
      <c r="AA71" s="39">
        <v>11.7</v>
      </c>
      <c r="AB71" s="39"/>
      <c r="AC71" s="39"/>
      <c r="AD71" s="39"/>
      <c r="AE71" s="39">
        <v>11.7</v>
      </c>
      <c r="AF71" s="39"/>
      <c r="AG71" s="39"/>
      <c r="AH71" s="39"/>
      <c r="AI71" s="39">
        <v>5.8</v>
      </c>
      <c r="AJ71" s="39">
        <v>10.7</v>
      </c>
      <c r="AK71" s="39"/>
      <c r="AL71" s="39">
        <v>8.8000000000000007</v>
      </c>
      <c r="AM71" s="39">
        <v>13.6</v>
      </c>
      <c r="AN71" s="39"/>
      <c r="AO71" s="39"/>
      <c r="AP71" s="39">
        <v>15.6</v>
      </c>
      <c r="AQ71" s="39">
        <v>7.8</v>
      </c>
      <c r="AR71" s="39"/>
      <c r="AS71" s="39">
        <v>6.8</v>
      </c>
      <c r="AT71" s="39">
        <v>10.7</v>
      </c>
      <c r="AU71" s="39">
        <v>10.7</v>
      </c>
      <c r="AV71" s="39">
        <v>16.600000000000001</v>
      </c>
      <c r="AW71" s="39"/>
      <c r="AX71" s="39">
        <v>19.5</v>
      </c>
      <c r="AY71" s="39">
        <v>10.7</v>
      </c>
      <c r="AZ71" s="39"/>
      <c r="BA71" s="39"/>
      <c r="BB71" s="39">
        <v>22.4</v>
      </c>
      <c r="BC71" s="39"/>
      <c r="BD71" s="39"/>
      <c r="BE71" s="39">
        <v>9.5</v>
      </c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41">
        <f t="shared" ref="CF71:CF104" si="3">COUNT(D71:CE71)</f>
        <v>22</v>
      </c>
      <c r="CG71" s="39">
        <f t="shared" ref="CG71:CG104" si="4">ROUND(AVERAGE(C71:CE71),1)</f>
        <v>12.7</v>
      </c>
      <c r="CH71" s="42" cm="1">
        <f t="array" ref="CH71">IF(CF71&gt;=8,ROUND(AVERAGE(_xlfn.TAKE(_xlfn.TAKE(_xlfn._xlws.SORT(_xlfn.TAKE(_xlfn._xlws.FILTER(D71:CE71,D71:CE71&lt;&gt;""),1,-8),1,1,TRUE),,7),,-6)),1),"")</f>
        <v>13</v>
      </c>
      <c r="CI71" s="43" t="s">
        <v>7</v>
      </c>
      <c r="CJ71" s="44">
        <f>IF(CH71&lt;&gt;"",
IF(CI71="Gold",ROUND(-((CH71*($C$108/113))+($B$108-72)),3),
IF(CI71="Blue",ROUND(-((CH71*($C$109/113))+($B$109-72)),3),
IF(CI71="Blue/White",ROUND(-((CH71*($C$110/113))+($B$110-72)),3),
IF(CI71="White",ROUND(-((CH71*($C$111/113))+($B$111-72)),3),
IF(CI71="White/Red",ROUND(-((CH71*($C$112/113))+($B$112-72)),3),
IF(CI71="Red",ROUND(-((CH71*($C$113/113))+($B$113-72)),3),0)))))),"")</f>
        <v>-9.3450000000000006</v>
      </c>
      <c r="CL71" cm="1">
        <f t="array" ref="CL71:CS71">IF(CF71&gt;=8,_xlfn.TAKE(_xlfn._xlws.FILTER(D71:CE71,D71:CE71&lt;&gt;""),1,-8),"")</f>
        <v>6.8</v>
      </c>
      <c r="CM71">
        <v>10.7</v>
      </c>
      <c r="CN71">
        <v>10.7</v>
      </c>
      <c r="CO71">
        <v>16.600000000000001</v>
      </c>
      <c r="CP71">
        <v>19.5</v>
      </c>
      <c r="CQ71">
        <v>10.7</v>
      </c>
      <c r="CR71">
        <v>22.4</v>
      </c>
      <c r="CS71">
        <v>9.5</v>
      </c>
    </row>
    <row r="72" spans="1:97" ht="15" x14ac:dyDescent="0.25">
      <c r="A72" s="68">
        <v>2200575</v>
      </c>
      <c r="B72" s="22" t="s">
        <v>187</v>
      </c>
      <c r="C72" s="32" t="s">
        <v>188</v>
      </c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>
        <v>8.8000000000000007</v>
      </c>
      <c r="Z72" s="39"/>
      <c r="AA72" s="39">
        <v>11.7</v>
      </c>
      <c r="AB72" s="39"/>
      <c r="AC72" s="39"/>
      <c r="AD72" s="39"/>
      <c r="AE72" s="39"/>
      <c r="AF72" s="39"/>
      <c r="AG72" s="39">
        <v>15.2</v>
      </c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>
        <v>13.6</v>
      </c>
      <c r="AZ72" s="39"/>
      <c r="BA72" s="39"/>
      <c r="BB72" s="39">
        <v>11.7</v>
      </c>
      <c r="BC72" s="39">
        <v>6.8</v>
      </c>
      <c r="BD72" s="39">
        <v>15.6</v>
      </c>
      <c r="BE72" s="39">
        <v>13.3</v>
      </c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41">
        <f t="shared" si="3"/>
        <v>8</v>
      </c>
      <c r="CG72" s="39">
        <f t="shared" si="4"/>
        <v>12.1</v>
      </c>
      <c r="CH72" s="42" cm="1">
        <f t="array" ref="CH72">IF(CF72&gt;=8,ROUND(AVERAGE(_xlfn.TAKE(_xlfn.TAKE(_xlfn._xlws.SORT(_xlfn.TAKE(_xlfn._xlws.FILTER(D72:CE72,D72:CE72&lt;&gt;""),1,-8),1,1,TRUE),,7),,-6)),1),"")</f>
        <v>12.4</v>
      </c>
      <c r="CI72" s="43" t="s">
        <v>7</v>
      </c>
      <c r="CJ72" s="44">
        <f>IF(CH72&lt;&gt;"",
IF(CI72="Gold",ROUND(-((CH72*($C$108/113))+($B$108-72)),3),
IF(CI72="Blue",ROUND(-((CH72*($C$109/113))+($B$109-72)),3),
IF(CI72="Blue/White",ROUND(-((CH72*($C$110/113))+($B$110-72)),3),
IF(CI72="White",ROUND(-((CH72*($C$111/113))+($B$111-72)),3),
IF(CI72="White/Red",ROUND(-((CH72*($C$112/113))+($B$112-72)),3),
IF(CI72="Red",ROUND(-((CH72*($C$113/113))+($B$113-72)),3),0)))))),"")</f>
        <v>-8.7289999999999992</v>
      </c>
      <c r="CL72" cm="1">
        <f t="array" ref="CL72:CS72">IF(CF72&gt;=8,_xlfn.TAKE(_xlfn._xlws.FILTER(D72:CE72,D72:CE72&lt;&gt;""),1,-8),"")</f>
        <v>8.8000000000000007</v>
      </c>
      <c r="CM72">
        <v>11.7</v>
      </c>
      <c r="CN72">
        <v>15.2</v>
      </c>
      <c r="CO72">
        <v>13.6</v>
      </c>
      <c r="CP72">
        <v>11.7</v>
      </c>
      <c r="CQ72">
        <v>6.8</v>
      </c>
      <c r="CR72">
        <v>15.6</v>
      </c>
      <c r="CS72">
        <v>13.3</v>
      </c>
    </row>
    <row r="73" spans="1:97" ht="15" customHeight="1" x14ac:dyDescent="0.2">
      <c r="A73" s="38">
        <v>2051051</v>
      </c>
      <c r="B73" s="22" t="s">
        <v>126</v>
      </c>
      <c r="C73" s="32" t="s">
        <v>128</v>
      </c>
      <c r="D73" s="39">
        <v>11.7</v>
      </c>
      <c r="E73" s="39">
        <v>12.7</v>
      </c>
      <c r="F73" s="39">
        <v>11.7</v>
      </c>
      <c r="G73" s="39">
        <v>8.8000000000000007</v>
      </c>
      <c r="H73" s="40">
        <v>9.5</v>
      </c>
      <c r="I73" s="40">
        <v>12.7</v>
      </c>
      <c r="J73" s="39"/>
      <c r="K73" s="39">
        <v>3.9</v>
      </c>
      <c r="L73" s="39">
        <v>19.5</v>
      </c>
      <c r="M73" s="39"/>
      <c r="N73" s="39"/>
      <c r="O73" s="39">
        <v>18</v>
      </c>
      <c r="P73" s="39">
        <v>15.6</v>
      </c>
      <c r="Q73" s="39">
        <v>11.7</v>
      </c>
      <c r="R73" s="39">
        <v>11.4</v>
      </c>
      <c r="S73" s="39">
        <v>16.600000000000001</v>
      </c>
      <c r="T73" s="39">
        <v>12.1</v>
      </c>
      <c r="U73" s="39">
        <v>16.899999999999999</v>
      </c>
      <c r="V73" s="39">
        <v>10.4</v>
      </c>
      <c r="W73" s="39">
        <v>15.6</v>
      </c>
      <c r="X73" s="39"/>
      <c r="Y73" s="39">
        <v>8.8000000000000007</v>
      </c>
      <c r="Z73" s="39"/>
      <c r="AA73" s="39">
        <v>10.7</v>
      </c>
      <c r="AB73" s="39">
        <v>10.7</v>
      </c>
      <c r="AC73" s="39"/>
      <c r="AD73" s="39"/>
      <c r="AE73" s="39">
        <v>5.8</v>
      </c>
      <c r="AF73" s="39"/>
      <c r="AG73" s="39">
        <v>4.9000000000000004</v>
      </c>
      <c r="AH73" s="39"/>
      <c r="AI73" s="39">
        <v>8.8000000000000007</v>
      </c>
      <c r="AJ73" s="39">
        <v>11.2</v>
      </c>
      <c r="AK73" s="39">
        <v>11.7</v>
      </c>
      <c r="AL73" s="39">
        <v>7.8</v>
      </c>
      <c r="AM73" s="39">
        <v>5.8</v>
      </c>
      <c r="AN73" s="39">
        <v>4.9000000000000004</v>
      </c>
      <c r="AO73" s="39">
        <v>14.9</v>
      </c>
      <c r="AP73" s="39">
        <v>12.1</v>
      </c>
      <c r="AQ73" s="39">
        <v>12.1</v>
      </c>
      <c r="AR73" s="39">
        <v>6.8</v>
      </c>
      <c r="AS73" s="39">
        <v>4.7</v>
      </c>
      <c r="AT73" s="39">
        <v>13.1</v>
      </c>
      <c r="AU73" s="39">
        <v>13.1</v>
      </c>
      <c r="AV73" s="39">
        <v>11.2</v>
      </c>
      <c r="AW73" s="39">
        <v>9.6999999999999993</v>
      </c>
      <c r="AX73" s="39">
        <v>8.4</v>
      </c>
      <c r="AY73" s="39">
        <v>7.5</v>
      </c>
      <c r="AZ73" s="39"/>
      <c r="BA73" s="39"/>
      <c r="BB73" s="39">
        <v>8.4</v>
      </c>
      <c r="BC73" s="39"/>
      <c r="BD73" s="39">
        <v>12.1</v>
      </c>
      <c r="BE73" s="39">
        <v>4.7</v>
      </c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41">
        <f t="shared" si="3"/>
        <v>42</v>
      </c>
      <c r="CG73" s="39">
        <f t="shared" si="4"/>
        <v>10.7</v>
      </c>
      <c r="CH73" s="42" cm="1">
        <f t="array" ref="CH73">IF(CF73&gt;=8,ROUND(AVERAGE(_xlfn.TAKE(_xlfn.TAKE(_xlfn._xlws.SORT(_xlfn.TAKE(_xlfn._xlws.FILTER(D73:CE73,D73:CE73&lt;&gt;""),1,-8),1,1,TRUE),,7),,-6)),1),"")</f>
        <v>9.6</v>
      </c>
      <c r="CI73" s="43" t="s">
        <v>6</v>
      </c>
      <c r="CJ73" s="44">
        <f>IF(CH73&lt;&gt;"",
IF(CI73="Gold",ROUND(-((CH73*($C$108/113))+($B$108-72)),3),
IF(CI73="Blue",ROUND(-((CH73*($C$109/113))+($B$109-72)),3),
IF(CI73="Blue/White",ROUND(-((CH73*($C$110/113))+($B$110-72)),3),
IF(CI73="White",ROUND(-((CH73*($C$111/113))+($B$111-72)),3),
IF(CI73="White/Red",ROUND(-((CH73*($C$112/113))+($B$112-72)),3),
IF(CI73="Red",ROUND(-((CH73*($C$113/113))+($B$113-72)),3),0)))))),"")</f>
        <v>-8.2650000000000006</v>
      </c>
      <c r="CL73" cm="1">
        <f t="array" ref="CL73:CS73">IF(CF73&gt;=8,_xlfn.TAKE(_xlfn._xlws.FILTER(D73:CE73,D73:CE73&lt;&gt;""),1,-8),"")</f>
        <v>13.1</v>
      </c>
      <c r="CM73">
        <v>11.2</v>
      </c>
      <c r="CN73">
        <v>9.6999999999999993</v>
      </c>
      <c r="CO73">
        <v>8.4</v>
      </c>
      <c r="CP73">
        <v>7.5</v>
      </c>
      <c r="CQ73">
        <v>8.4</v>
      </c>
      <c r="CR73">
        <v>12.1</v>
      </c>
      <c r="CS73">
        <v>4.7</v>
      </c>
    </row>
    <row r="74" spans="1:97" ht="15" customHeight="1" x14ac:dyDescent="0.25">
      <c r="A74" s="68">
        <v>6795006</v>
      </c>
      <c r="B74" s="22" t="s">
        <v>53</v>
      </c>
      <c r="C74" s="32" t="s">
        <v>158</v>
      </c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>
        <v>19.899999999999999</v>
      </c>
      <c r="P74" s="39"/>
      <c r="Q74" s="39"/>
      <c r="R74" s="39">
        <v>19</v>
      </c>
      <c r="S74" s="39"/>
      <c r="T74" s="39"/>
      <c r="U74" s="39"/>
      <c r="V74" s="39">
        <v>12.7</v>
      </c>
      <c r="W74" s="39"/>
      <c r="X74" s="39"/>
      <c r="Y74" s="39"/>
      <c r="Z74" s="39"/>
      <c r="AA74" s="39">
        <v>16.600000000000001</v>
      </c>
      <c r="AB74" s="39">
        <v>15.6</v>
      </c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>
        <v>12.9</v>
      </c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41">
        <f t="shared" si="3"/>
        <v>6</v>
      </c>
      <c r="CG74" s="39">
        <f t="shared" si="4"/>
        <v>16.100000000000001</v>
      </c>
      <c r="CH74" s="42" t="str" cm="1">
        <f t="array" ref="CH74">IF(CF74&gt;=8,ROUND(AVERAGE(_xlfn.TAKE(_xlfn.TAKE(_xlfn._xlws.SORT(_xlfn.TAKE(_xlfn._xlws.FILTER(D74:CE74,D74:CE74&lt;&gt;""),1,-8),1,1,TRUE),,7),,-6)),1),"")</f>
        <v/>
      </c>
      <c r="CI74" s="43" t="s">
        <v>7</v>
      </c>
      <c r="CJ74" s="44" t="str">
        <f>IF(CH74&lt;&gt;"",
IF(CI74="Gold",ROUND(-((CH74*($C$108/113))+($B$108-72)),3),
IF(CI74="Blue",ROUND(-((CH74*($C$109/113))+($B$109-72)),3),
IF(CI74="Blue/White",ROUND(-((CH74*($C$110/113))+($B$110-72)),3),
IF(CI74="White",ROUND(-((CH74*($C$111/113))+($B$111-72)),3),
IF(CI74="White/Red",ROUND(-((CH74*($C$112/113))+($B$112-72)),3),
IF(CI74="Red",ROUND(-((CH74*($C$113/113))+($B$113-72)),3),0)))))),"")</f>
        <v/>
      </c>
      <c r="CL74" t="str" cm="1">
        <f t="array" ref="CL74">IF(CF74&gt;=8,_xlfn.TAKE(_xlfn._xlws.FILTER(D74:CE74,D74:CE74&lt;&gt;""),1,-8),"")</f>
        <v/>
      </c>
    </row>
    <row r="75" spans="1:97" ht="15" x14ac:dyDescent="0.2">
      <c r="A75" s="38">
        <v>8815427</v>
      </c>
      <c r="B75" s="22" t="s">
        <v>53</v>
      </c>
      <c r="C75" s="32" t="s">
        <v>54</v>
      </c>
      <c r="D75" s="39">
        <v>22.4</v>
      </c>
      <c r="E75" s="39">
        <v>24.4</v>
      </c>
      <c r="F75" s="39">
        <v>15.6</v>
      </c>
      <c r="G75" s="39"/>
      <c r="H75" s="40"/>
      <c r="I75" s="40">
        <v>22.4</v>
      </c>
      <c r="J75" s="39"/>
      <c r="K75" s="39"/>
      <c r="L75" s="39"/>
      <c r="M75" s="39">
        <v>24.4</v>
      </c>
      <c r="N75" s="39"/>
      <c r="O75" s="39"/>
      <c r="P75" s="39"/>
      <c r="Q75" s="39"/>
      <c r="R75" s="39">
        <v>26.3</v>
      </c>
      <c r="S75" s="39">
        <v>20.5</v>
      </c>
      <c r="T75" s="39"/>
      <c r="U75" s="39"/>
      <c r="V75" s="39"/>
      <c r="W75" s="39">
        <v>24.4</v>
      </c>
      <c r="X75" s="39"/>
      <c r="Y75" s="39">
        <v>28.3</v>
      </c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>
        <v>40.9</v>
      </c>
      <c r="BD75" s="39">
        <v>23.3</v>
      </c>
      <c r="BE75" s="39">
        <v>18.5</v>
      </c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41">
        <f t="shared" si="3"/>
        <v>12</v>
      </c>
      <c r="CG75" s="39">
        <f t="shared" si="4"/>
        <v>24.3</v>
      </c>
      <c r="CH75" s="42" cm="1">
        <f t="array" ref="CH75">IF(CF75&gt;=8,ROUND(AVERAGE(_xlfn.TAKE(_xlfn.TAKE(_xlfn._xlws.SORT(_xlfn.TAKE(_xlfn._xlws.FILTER(D75:CE75,D75:CE75&lt;&gt;""),1,-8),1,1,TRUE),,7),,-6)),1),"")</f>
        <v>24.5</v>
      </c>
      <c r="CI75" s="43" t="s">
        <v>7</v>
      </c>
      <c r="CJ75" s="44">
        <f>IF(CH75&lt;&gt;"",
IF(CI75="Gold",ROUND(-((CH75*($C$108/113))+($B$108-72)),3),
IF(CI75="Blue",ROUND(-((CH75*($C$109/113))+($B$109-72)),3),
IF(CI75="Blue/White",ROUND(-((CH75*($C$110/113))+($B$110-72)),3),
IF(CI75="White",ROUND(-((CH75*($C$111/113))+($B$111-72)),3),
IF(CI75="White/Red",ROUND(-((CH75*($C$112/113))+($B$112-72)),3),
IF(CI75="Red",ROUND(-((CH75*($C$113/113))+($B$113-72)),3),0)))))),"")</f>
        <v>-21.15</v>
      </c>
      <c r="CL75" cm="1">
        <f t="array" ref="CL75:CS75">IF(CF75&gt;=8,_xlfn.TAKE(_xlfn._xlws.FILTER(D75:CE75,D75:CE75&lt;&gt;""),1,-8),"")</f>
        <v>24.4</v>
      </c>
      <c r="CM75">
        <v>26.3</v>
      </c>
      <c r="CN75">
        <v>20.5</v>
      </c>
      <c r="CO75">
        <v>24.4</v>
      </c>
      <c r="CP75">
        <v>28.3</v>
      </c>
      <c r="CQ75">
        <v>40.9</v>
      </c>
      <c r="CR75">
        <v>23.3</v>
      </c>
      <c r="CS75">
        <v>18.5</v>
      </c>
    </row>
    <row r="76" spans="1:97" ht="15" x14ac:dyDescent="0.2">
      <c r="A76" s="38">
        <v>8847614</v>
      </c>
      <c r="B76" s="22" t="s">
        <v>101</v>
      </c>
      <c r="C76" s="32" t="s">
        <v>104</v>
      </c>
      <c r="D76" s="39"/>
      <c r="E76" s="39"/>
      <c r="F76" s="39"/>
      <c r="G76" s="39">
        <v>17.5</v>
      </c>
      <c r="H76" s="40"/>
      <c r="I76" s="40"/>
      <c r="J76" s="39"/>
      <c r="K76" s="39">
        <v>13.6</v>
      </c>
      <c r="L76" s="39">
        <v>12.3</v>
      </c>
      <c r="M76" s="39">
        <v>10.7</v>
      </c>
      <c r="N76" s="39"/>
      <c r="O76" s="39"/>
      <c r="P76" s="39"/>
      <c r="Q76" s="39"/>
      <c r="R76" s="39">
        <v>17.100000000000001</v>
      </c>
      <c r="S76" s="39"/>
      <c r="T76" s="39">
        <v>20.5</v>
      </c>
      <c r="U76" s="39">
        <v>17.5</v>
      </c>
      <c r="V76" s="39">
        <v>22.8</v>
      </c>
      <c r="W76" s="39">
        <v>13.6</v>
      </c>
      <c r="X76" s="39"/>
      <c r="Y76" s="39">
        <v>14.6</v>
      </c>
      <c r="Z76" s="39"/>
      <c r="AA76" s="39">
        <v>13.6</v>
      </c>
      <c r="AB76" s="39">
        <v>19.5</v>
      </c>
      <c r="AC76" s="39"/>
      <c r="AD76" s="39"/>
      <c r="AE76" s="39">
        <v>14.6</v>
      </c>
      <c r="AF76" s="39"/>
      <c r="AG76" s="39"/>
      <c r="AH76" s="39"/>
      <c r="AI76" s="39">
        <v>21.4</v>
      </c>
      <c r="AJ76" s="39"/>
      <c r="AK76" s="39">
        <v>18.5</v>
      </c>
      <c r="AL76" s="39"/>
      <c r="AM76" s="39">
        <v>17.5</v>
      </c>
      <c r="AN76" s="39">
        <v>17.5</v>
      </c>
      <c r="AO76" s="39">
        <v>8.8000000000000007</v>
      </c>
      <c r="AP76" s="39">
        <v>16.600000000000001</v>
      </c>
      <c r="AQ76" s="39">
        <v>15.6</v>
      </c>
      <c r="AR76" s="39">
        <v>17.5</v>
      </c>
      <c r="AS76" s="39"/>
      <c r="AT76" s="39"/>
      <c r="AU76" s="39">
        <v>15.6</v>
      </c>
      <c r="AV76" s="39"/>
      <c r="AW76" s="39">
        <v>6.8</v>
      </c>
      <c r="AX76" s="39">
        <v>10.7</v>
      </c>
      <c r="AY76" s="39">
        <v>9.6999999999999993</v>
      </c>
      <c r="AZ76" s="39"/>
      <c r="BA76" s="39"/>
      <c r="BB76" s="39">
        <v>7.8</v>
      </c>
      <c r="BC76" s="39">
        <v>13.6</v>
      </c>
      <c r="BD76" s="39">
        <v>13.6</v>
      </c>
      <c r="BE76" s="39">
        <v>14.2</v>
      </c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41">
        <f t="shared" si="3"/>
        <v>29</v>
      </c>
      <c r="CG76" s="39">
        <f t="shared" si="4"/>
        <v>14.9</v>
      </c>
      <c r="CH76" s="42" cm="1">
        <f t="array" ref="CH76">IF(CF76&gt;=8,ROUND(AVERAGE(_xlfn.TAKE(_xlfn.TAKE(_xlfn._xlws.SORT(_xlfn.TAKE(_xlfn._xlws.FILTER(D76:CE76,D76:CE76&lt;&gt;""),1,-8),1,1,TRUE),,7),,-6)),1),"")</f>
        <v>11.6</v>
      </c>
      <c r="CI76" s="43" t="s">
        <v>7</v>
      </c>
      <c r="CJ76" s="44">
        <f>IF(CH76&lt;&gt;"",
IF(CI76="Gold",ROUND(-((CH76*($C$108/113))+($B$108-72)),3),
IF(CI76="Blue",ROUND(-((CH76*($C$109/113))+($B$109-72)),3),
IF(CI76="Blue/White",ROUND(-((CH76*($C$110/113))+($B$110-72)),3),
IF(CI76="White",ROUND(-((CH76*($C$111/113))+($B$111-72)),3),
IF(CI76="White/Red",ROUND(-((CH76*($C$112/113))+($B$112-72)),3),
IF(CI76="Red",ROUND(-((CH76*($C$113/113))+($B$113-72)),3),0)))))),"")</f>
        <v>-7.9080000000000004</v>
      </c>
      <c r="CL76" cm="1">
        <f t="array" ref="CL76:CS76">IF(CF76&gt;=8,_xlfn.TAKE(_xlfn._xlws.FILTER(D76:CE76,D76:CE76&lt;&gt;""),1,-8),"")</f>
        <v>15.6</v>
      </c>
      <c r="CM76">
        <v>6.8</v>
      </c>
      <c r="CN76">
        <v>10.7</v>
      </c>
      <c r="CO76">
        <v>9.6999999999999993</v>
      </c>
      <c r="CP76">
        <v>7.8</v>
      </c>
      <c r="CQ76">
        <v>13.6</v>
      </c>
      <c r="CR76">
        <v>13.6</v>
      </c>
      <c r="CS76">
        <v>14.2</v>
      </c>
    </row>
    <row r="77" spans="1:97" ht="15" x14ac:dyDescent="0.25">
      <c r="A77" s="68">
        <v>9270746</v>
      </c>
      <c r="B77" s="22" t="s">
        <v>236</v>
      </c>
      <c r="C77" s="32" t="s">
        <v>237</v>
      </c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>
        <v>18.5</v>
      </c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41">
        <f t="shared" si="3"/>
        <v>1</v>
      </c>
      <c r="CG77" s="39">
        <f t="shared" si="4"/>
        <v>18.5</v>
      </c>
      <c r="CH77" s="42" t="str" cm="1">
        <f t="array" ref="CH77">IF(CF77&gt;=8,ROUND(AVERAGE(_xlfn.TAKE(_xlfn.TAKE(_xlfn._xlws.SORT(_xlfn.TAKE(_xlfn._xlws.FILTER(D77:CE77,D77:CE77&lt;&gt;""),1,-8),1,1,TRUE),,7),,-6)),1),"")</f>
        <v/>
      </c>
      <c r="CI77" s="43" t="s">
        <v>7</v>
      </c>
      <c r="CJ77" s="44" t="str">
        <f>IF(CH77&lt;&gt;"",
IF(CI77="Gold",ROUND(-((CH77*($C$108/113))+($B$108-72)),3),
IF(CI77="Blue",ROUND(-((CH77*($C$109/113))+($B$109-72)),3),
IF(CI77="Blue/White",ROUND(-((CH77*($C$110/113))+($B$110-72)),3),
IF(CI77="White",ROUND(-((CH77*($C$111/113))+($B$111-72)),3),
IF(CI77="White/Red",ROUND(-((CH77*($C$112/113))+($B$112-72)),3),
IF(CI77="Red",ROUND(-((CH77*($C$113/113))+($B$113-72)),3),0)))))),"")</f>
        <v/>
      </c>
    </row>
    <row r="78" spans="1:97" ht="15" customHeight="1" x14ac:dyDescent="0.2">
      <c r="A78" s="38">
        <v>10838064</v>
      </c>
      <c r="B78" s="22" t="s">
        <v>60</v>
      </c>
      <c r="C78" s="32" t="s">
        <v>61</v>
      </c>
      <c r="D78" s="39">
        <v>20.5</v>
      </c>
      <c r="E78" s="39">
        <v>13.6</v>
      </c>
      <c r="F78" s="39"/>
      <c r="G78" s="39">
        <v>22.4</v>
      </c>
      <c r="H78" s="40">
        <v>23.4</v>
      </c>
      <c r="I78" s="40">
        <v>15.6</v>
      </c>
      <c r="J78" s="39"/>
      <c r="K78" s="39">
        <v>21.4</v>
      </c>
      <c r="L78" s="39">
        <v>20.5</v>
      </c>
      <c r="M78" s="39">
        <v>16.600000000000001</v>
      </c>
      <c r="N78" s="39"/>
      <c r="O78" s="39">
        <v>15.6</v>
      </c>
      <c r="P78" s="39"/>
      <c r="Q78" s="39">
        <v>18.5</v>
      </c>
      <c r="R78" s="39">
        <v>17.5</v>
      </c>
      <c r="S78" s="39">
        <v>22.4</v>
      </c>
      <c r="T78" s="39">
        <v>16.600000000000001</v>
      </c>
      <c r="U78" s="39">
        <v>14.6</v>
      </c>
      <c r="V78" s="39">
        <v>17.100000000000001</v>
      </c>
      <c r="W78" s="39"/>
      <c r="X78" s="39"/>
      <c r="Y78" s="39">
        <v>17.5</v>
      </c>
      <c r="Z78" s="39"/>
      <c r="AA78" s="39">
        <v>22.4</v>
      </c>
      <c r="AB78" s="39">
        <v>18.5</v>
      </c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>
        <v>22.4</v>
      </c>
      <c r="AZ78" s="39"/>
      <c r="BA78" s="39"/>
      <c r="BB78" s="39"/>
      <c r="BC78" s="39">
        <v>23.4</v>
      </c>
      <c r="BD78" s="39">
        <v>19.5</v>
      </c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41">
        <f t="shared" si="3"/>
        <v>21</v>
      </c>
      <c r="CG78" s="39">
        <f t="shared" si="4"/>
        <v>19</v>
      </c>
      <c r="CH78" s="42" cm="1">
        <f t="array" ref="CH78">IF(CF78&gt;=8,ROUND(AVERAGE(_xlfn.TAKE(_xlfn.TAKE(_xlfn._xlws.SORT(_xlfn.TAKE(_xlfn._xlws.FILTER(D78:CE78,D78:CE78&lt;&gt;""),1,-8),1,1,TRUE),,7),,-6)),1),"")</f>
        <v>19.600000000000001</v>
      </c>
      <c r="CI78" s="43" t="s">
        <v>7</v>
      </c>
      <c r="CJ78" s="44">
        <f>IF(CH78&lt;&gt;"",
IF(CI78="Gold",ROUND(-((CH78*($C$108/113))+($B$108-72)),3),
IF(CI78="Blue",ROUND(-((CH78*($C$109/113))+($B$109-72)),3),
IF(CI78="Blue/White",ROUND(-((CH78*($C$110/113))+($B$110-72)),3),
IF(CI78="White",ROUND(-((CH78*($C$111/113))+($B$111-72)),3),
IF(CI78="White/Red",ROUND(-((CH78*($C$112/113))+($B$112-72)),3),
IF(CI78="Red",ROUND(-((CH78*($C$113/113))+($B$113-72)),3),0)))))),"")</f>
        <v>-16.12</v>
      </c>
      <c r="CL78" cm="1">
        <f t="array" ref="CL78:CS78">IF(CF78&gt;=8,_xlfn.TAKE(_xlfn._xlws.FILTER(D78:CE78,D78:CE78&lt;&gt;""),1,-8),"")</f>
        <v>14.6</v>
      </c>
      <c r="CM78">
        <v>17.100000000000001</v>
      </c>
      <c r="CN78">
        <v>17.5</v>
      </c>
      <c r="CO78">
        <v>22.4</v>
      </c>
      <c r="CP78">
        <v>18.5</v>
      </c>
      <c r="CQ78">
        <v>22.4</v>
      </c>
      <c r="CR78">
        <v>23.4</v>
      </c>
      <c r="CS78">
        <v>19.5</v>
      </c>
    </row>
    <row r="79" spans="1:97" ht="15" customHeight="1" x14ac:dyDescent="0.2">
      <c r="A79" s="38">
        <v>5474145</v>
      </c>
      <c r="B79" s="22" t="s">
        <v>79</v>
      </c>
      <c r="C79" s="32" t="s">
        <v>81</v>
      </c>
      <c r="D79" s="39"/>
      <c r="E79" s="39"/>
      <c r="F79" s="39">
        <v>10.7</v>
      </c>
      <c r="G79" s="39"/>
      <c r="H79" s="40"/>
      <c r="I79" s="40"/>
      <c r="J79" s="39"/>
      <c r="K79" s="39"/>
      <c r="L79" s="39"/>
      <c r="M79" s="39">
        <v>11.7</v>
      </c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41">
        <f t="shared" si="3"/>
        <v>2</v>
      </c>
      <c r="CG79" s="39">
        <f t="shared" si="4"/>
        <v>11.2</v>
      </c>
      <c r="CH79" s="42" t="str" cm="1">
        <f t="array" ref="CH79">IF(CF79&gt;=8,ROUND(AVERAGE(_xlfn.TAKE(_xlfn.TAKE(_xlfn._xlws.SORT(_xlfn.TAKE(_xlfn._xlws.FILTER(D79:CE79,D79:CE79&lt;&gt;""),1,-8),1,1,TRUE),,7),,-6)),1),"")</f>
        <v/>
      </c>
      <c r="CI79" s="43" t="s">
        <v>7</v>
      </c>
      <c r="CJ79" s="44" t="str">
        <f>IF(CH79&lt;&gt;"",
IF(CI79="Gold",ROUND(-((CH79*($C$108/113))+($B$108-72)),3),
IF(CI79="Blue",ROUND(-((CH79*($C$109/113))+($B$109-72)),3),
IF(CI79="Blue/White",ROUND(-((CH79*($C$110/113))+($B$110-72)),3),
IF(CI79="White",ROUND(-((CH79*($C$111/113))+($B$111-72)),3),
IF(CI79="White/Red",ROUND(-((CH79*($C$112/113))+($B$112-72)),3),
IF(CI79="Red",ROUND(-((CH79*($C$113/113))+($B$113-72)),3),0)))))),"")</f>
        <v/>
      </c>
      <c r="CL79" t="str" cm="1">
        <f t="array" ref="CL79">IF(CF79&gt;=8,_xlfn.TAKE(_xlfn._xlws.FILTER(D79:CE79,D79:CE79&lt;&gt;""),1,-8),"")</f>
        <v/>
      </c>
    </row>
    <row r="80" spans="1:97" ht="15" customHeight="1" x14ac:dyDescent="0.2">
      <c r="A80" s="38">
        <v>9832150</v>
      </c>
      <c r="B80" s="22" t="s">
        <v>71</v>
      </c>
      <c r="C80" s="32" t="s">
        <v>72</v>
      </c>
      <c r="D80" s="39">
        <v>8.8000000000000007</v>
      </c>
      <c r="E80" s="39"/>
      <c r="F80" s="39"/>
      <c r="G80" s="39"/>
      <c r="H80" s="40">
        <v>10.4</v>
      </c>
      <c r="I80" s="40"/>
      <c r="J80" s="39"/>
      <c r="K80" s="39"/>
      <c r="L80" s="39"/>
      <c r="M80" s="39"/>
      <c r="N80" s="39"/>
      <c r="O80" s="39"/>
      <c r="P80" s="39">
        <v>11.7</v>
      </c>
      <c r="Q80" s="39"/>
      <c r="R80" s="39"/>
      <c r="S80" s="39"/>
      <c r="T80" s="39">
        <v>12.1</v>
      </c>
      <c r="U80" s="39">
        <v>14.9</v>
      </c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>
        <v>8.8000000000000007</v>
      </c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41">
        <f t="shared" si="3"/>
        <v>6</v>
      </c>
      <c r="CG80" s="39">
        <f t="shared" si="4"/>
        <v>11.1</v>
      </c>
      <c r="CH80" s="42" t="str" cm="1">
        <f t="array" ref="CH80">IF(CF80&gt;=8,ROUND(AVERAGE(_xlfn.TAKE(_xlfn.TAKE(_xlfn._xlws.SORT(_xlfn.TAKE(_xlfn._xlws.FILTER(D80:CE80,D80:CE80&lt;&gt;""),1,-8),1,1,TRUE),,7),,-6)),1),"")</f>
        <v/>
      </c>
      <c r="CI80" s="43" t="s">
        <v>7</v>
      </c>
      <c r="CJ80" s="44" t="str">
        <f>IF(CH80&lt;&gt;"",
IF(CI80="Gold",ROUND(-((CH80*($C$108/113))+($B$108-72)),3),
IF(CI80="Blue",ROUND(-((CH80*($C$109/113))+($B$109-72)),3),
IF(CI80="Blue/White",ROUND(-((CH80*($C$110/113))+($B$110-72)),3),
IF(CI80="White",ROUND(-((CH80*($C$111/113))+($B$111-72)),3),
IF(CI80="White/Red",ROUND(-((CH80*($C$112/113))+($B$112-72)),3),
IF(CI80="Red",ROUND(-((CH80*($C$113/113))+($B$113-72)),3),0)))))),"")</f>
        <v/>
      </c>
      <c r="CL80" t="str" cm="1">
        <f t="array" ref="CL80">IF(CF80&gt;=8,_xlfn.TAKE(_xlfn._xlws.FILTER(D80:CE80,D80:CE80&lt;&gt;""),1,-8),"")</f>
        <v/>
      </c>
    </row>
    <row r="81" spans="1:97" ht="15" customHeight="1" x14ac:dyDescent="0.2">
      <c r="A81" s="13">
        <v>9640570</v>
      </c>
      <c r="B81" s="22" t="s">
        <v>29</v>
      </c>
      <c r="C81" s="32" t="s">
        <v>30</v>
      </c>
      <c r="D81" s="39"/>
      <c r="E81" s="39"/>
      <c r="F81" s="39"/>
      <c r="G81" s="39"/>
      <c r="H81" s="40"/>
      <c r="I81" s="40">
        <v>18.5</v>
      </c>
      <c r="J81" s="39"/>
      <c r="K81" s="39">
        <v>23.4</v>
      </c>
      <c r="L81" s="39">
        <v>13.3</v>
      </c>
      <c r="M81" s="39"/>
      <c r="N81" s="39"/>
      <c r="O81" s="39">
        <v>15.2</v>
      </c>
      <c r="P81" s="39">
        <v>14.6</v>
      </c>
      <c r="Q81" s="39">
        <v>15.6</v>
      </c>
      <c r="R81" s="39">
        <v>17.100000000000001</v>
      </c>
      <c r="S81" s="39">
        <v>15.6</v>
      </c>
      <c r="T81" s="39">
        <v>9.4</v>
      </c>
      <c r="U81" s="39">
        <v>12.3</v>
      </c>
      <c r="V81" s="39">
        <v>15.2</v>
      </c>
      <c r="W81" s="39"/>
      <c r="X81" s="39"/>
      <c r="Y81" s="39">
        <v>14.6</v>
      </c>
      <c r="Z81" s="39"/>
      <c r="AA81" s="39"/>
      <c r="AB81" s="39">
        <v>13.6</v>
      </c>
      <c r="AC81" s="39"/>
      <c r="AD81" s="39"/>
      <c r="AE81" s="39">
        <v>12.7</v>
      </c>
      <c r="AF81" s="39"/>
      <c r="AG81" s="39"/>
      <c r="AH81" s="39">
        <v>10.7</v>
      </c>
      <c r="AI81" s="39">
        <v>10.7</v>
      </c>
      <c r="AJ81" s="39"/>
      <c r="AK81" s="39">
        <v>10.7</v>
      </c>
      <c r="AL81" s="39">
        <v>11.7</v>
      </c>
      <c r="AM81" s="39">
        <v>12.7</v>
      </c>
      <c r="AN81" s="39"/>
      <c r="AO81" s="39"/>
      <c r="AP81" s="39"/>
      <c r="AQ81" s="39"/>
      <c r="AR81" s="39">
        <v>12.7</v>
      </c>
      <c r="AS81" s="39">
        <v>12.7</v>
      </c>
      <c r="AT81" s="39">
        <v>13.6</v>
      </c>
      <c r="AU81" s="39"/>
      <c r="AV81" s="39">
        <v>19.5</v>
      </c>
      <c r="AW81" s="39">
        <v>9.6999999999999993</v>
      </c>
      <c r="AX81" s="39"/>
      <c r="AY81" s="39"/>
      <c r="AZ81" s="39"/>
      <c r="BA81" s="39"/>
      <c r="BB81" s="39">
        <v>16.600000000000001</v>
      </c>
      <c r="BC81" s="39">
        <v>14.6</v>
      </c>
      <c r="BD81" s="39">
        <v>14.6</v>
      </c>
      <c r="BE81" s="39">
        <v>15.2</v>
      </c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41">
        <f t="shared" si="3"/>
        <v>28</v>
      </c>
      <c r="CG81" s="39">
        <f t="shared" si="4"/>
        <v>14.2</v>
      </c>
      <c r="CH81" s="42" cm="1">
        <f t="array" ref="CH81">IF(CF81&gt;=8,ROUND(AVERAGE(_xlfn.TAKE(_xlfn.TAKE(_xlfn._xlws.SORT(_xlfn.TAKE(_xlfn._xlws.FILTER(D81:CE81,D81:CE81&lt;&gt;""),1,-8),1,1,TRUE),,7),,-6)),1),"")</f>
        <v>14.6</v>
      </c>
      <c r="CI81" s="43" t="s">
        <v>7</v>
      </c>
      <c r="CJ81" s="44">
        <f>IF(CH81&lt;&gt;"",
IF(CI81="Gold",ROUND(-((CH81*($C$108/113))+($B$108-72)),3),
IF(CI81="Blue",ROUND(-((CH81*($C$109/113))+($B$109-72)),3),
IF(CI81="Blue/White",ROUND(-((CH81*($C$110/113))+($B$110-72)),3),
IF(CI81="White",ROUND(-((CH81*($C$111/113))+($B$111-72)),3),
IF(CI81="White/Red",ROUND(-((CH81*($C$112/113))+($B$112-72)),3),
IF(CI81="Red",ROUND(-((CH81*($C$113/113))+($B$113-72)),3),0)))))),"")</f>
        <v>-10.988</v>
      </c>
      <c r="CL81" cm="1">
        <f t="array" ref="CL81:CS81">IF(CF81&gt;=8,_xlfn.TAKE(_xlfn._xlws.FILTER(D81:CE81,D81:CE81&lt;&gt;""),1,-8),"")</f>
        <v>12.7</v>
      </c>
      <c r="CM81">
        <v>13.6</v>
      </c>
      <c r="CN81">
        <v>19.5</v>
      </c>
      <c r="CO81">
        <v>9.6999999999999993</v>
      </c>
      <c r="CP81">
        <v>16.600000000000001</v>
      </c>
      <c r="CQ81">
        <v>14.6</v>
      </c>
      <c r="CR81">
        <v>14.6</v>
      </c>
      <c r="CS81">
        <v>15.2</v>
      </c>
    </row>
    <row r="82" spans="1:97" ht="15" customHeight="1" x14ac:dyDescent="0.25">
      <c r="A82" s="68">
        <v>12081390</v>
      </c>
      <c r="B82" s="22" t="s">
        <v>191</v>
      </c>
      <c r="C82" s="32" t="s">
        <v>192</v>
      </c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>
        <v>18.5</v>
      </c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41">
        <f t="shared" si="3"/>
        <v>1</v>
      </c>
      <c r="CG82" s="39">
        <f t="shared" si="4"/>
        <v>18.5</v>
      </c>
      <c r="CH82" s="42" t="str" cm="1">
        <f t="array" ref="CH82">IF(CF82&gt;=8,ROUND(AVERAGE(_xlfn.TAKE(_xlfn.TAKE(_xlfn._xlws.SORT(_xlfn.TAKE(_xlfn._xlws.FILTER(D82:CE82,D82:CE82&lt;&gt;""),1,-8),1,1,TRUE),,7),,-6)),1),"")</f>
        <v/>
      </c>
      <c r="CI82" s="43" t="s">
        <v>7</v>
      </c>
      <c r="CJ82" s="44" t="str">
        <f>IF(CH82&lt;&gt;"",
IF(CI82="Gold",ROUND(-((CH82*($C$108/113))+($B$108-72)),3),
IF(CI82="Blue",ROUND(-((CH82*($C$109/113))+($B$109-72)),3),
IF(CI82="Blue/White",ROUND(-((CH82*($C$110/113))+($B$110-72)),3),
IF(CI82="White",ROUND(-((CH82*($C$111/113))+($B$111-72)),3),
IF(CI82="White/Red",ROUND(-((CH82*($C$112/113))+($B$112-72)),3),
IF(CI82="Red",ROUND(-((CH82*($C$113/113))+($B$113-72)),3),0)))))),"")</f>
        <v/>
      </c>
      <c r="CL82" t="str" cm="1">
        <f t="array" ref="CL82">IF(CF82&gt;=8,_xlfn.TAKE(_xlfn._xlws.FILTER(D82:CE82,D82:CE82&lt;&gt;""),1,-8),"")</f>
        <v/>
      </c>
    </row>
    <row r="83" spans="1:97" ht="15" x14ac:dyDescent="0.2">
      <c r="A83" s="38">
        <v>12087971</v>
      </c>
      <c r="B83" s="22" t="s">
        <v>123</v>
      </c>
      <c r="C83" s="32" t="s">
        <v>121</v>
      </c>
      <c r="D83" s="39">
        <v>17.5</v>
      </c>
      <c r="E83" s="39">
        <v>18.5</v>
      </c>
      <c r="F83" s="39"/>
      <c r="G83" s="39"/>
      <c r="H83" s="40"/>
      <c r="I83" s="40">
        <v>17.5</v>
      </c>
      <c r="J83" s="39"/>
      <c r="K83" s="39">
        <v>17.5</v>
      </c>
      <c r="L83" s="39">
        <v>12.3</v>
      </c>
      <c r="M83" s="39"/>
      <c r="N83" s="39"/>
      <c r="O83" s="39"/>
      <c r="P83" s="39">
        <v>16.600000000000001</v>
      </c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41">
        <f t="shared" si="3"/>
        <v>6</v>
      </c>
      <c r="CG83" s="39">
        <f t="shared" si="4"/>
        <v>16.7</v>
      </c>
      <c r="CH83" s="42" t="str" cm="1">
        <f t="array" ref="CH83">IF(CF83&gt;=8,ROUND(AVERAGE(_xlfn.TAKE(_xlfn.TAKE(_xlfn._xlws.SORT(_xlfn.TAKE(_xlfn._xlws.FILTER(D83:CE83,D83:CE83&lt;&gt;""),1,-8),1,1,TRUE),,7),,-6)),1),"")</f>
        <v/>
      </c>
      <c r="CI83" s="43" t="s">
        <v>7</v>
      </c>
      <c r="CJ83" s="44" t="str">
        <f>IF(CH83&lt;&gt;"",
IF(CI83="Gold",ROUND(-((CH83*($C$108/113))+($B$108-72)),3),
IF(CI83="Blue",ROUND(-((CH83*($C$109/113))+($B$109-72)),3),
IF(CI83="Blue/White",ROUND(-((CH83*($C$110/113))+($B$110-72)),3),
IF(CI83="White",ROUND(-((CH83*($C$111/113))+($B$111-72)),3),
IF(CI83="White/Red",ROUND(-((CH83*($C$112/113))+($B$112-72)),3),
IF(CI83="Red",ROUND(-((CH83*($C$113/113))+($B$113-72)),3),0)))))),"")</f>
        <v/>
      </c>
      <c r="CL83" t="str" cm="1">
        <f t="array" ref="CL83">IF(CF83&gt;=8,_xlfn.TAKE(_xlfn._xlws.FILTER(D83:CE83,D83:CE83&lt;&gt;""),1,-8),"")</f>
        <v/>
      </c>
    </row>
    <row r="84" spans="1:97" ht="15" customHeight="1" x14ac:dyDescent="0.2">
      <c r="A84" s="38">
        <v>2492469</v>
      </c>
      <c r="B84" s="22" t="s">
        <v>37</v>
      </c>
      <c r="C84" s="32" t="s">
        <v>39</v>
      </c>
      <c r="D84" s="39">
        <v>21.4</v>
      </c>
      <c r="E84" s="39">
        <v>18.5</v>
      </c>
      <c r="F84" s="39">
        <v>15.6</v>
      </c>
      <c r="G84" s="39">
        <v>21.4</v>
      </c>
      <c r="H84" s="40">
        <v>21.4</v>
      </c>
      <c r="I84" s="40"/>
      <c r="J84" s="39"/>
      <c r="K84" s="39"/>
      <c r="L84" s="39"/>
      <c r="M84" s="39">
        <v>18.5</v>
      </c>
      <c r="N84" s="39"/>
      <c r="O84" s="39">
        <v>21.4</v>
      </c>
      <c r="P84" s="39"/>
      <c r="Q84" s="39">
        <v>22.3</v>
      </c>
      <c r="R84" s="39">
        <v>22.4</v>
      </c>
      <c r="S84" s="39">
        <v>31.2</v>
      </c>
      <c r="T84" s="39">
        <v>25.3</v>
      </c>
      <c r="U84" s="39">
        <v>18.5</v>
      </c>
      <c r="V84" s="39">
        <v>21.4</v>
      </c>
      <c r="W84" s="39">
        <v>26.3</v>
      </c>
      <c r="X84" s="39"/>
      <c r="Y84" s="39">
        <v>21.4</v>
      </c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>
        <v>22.4</v>
      </c>
      <c r="AP84" s="39"/>
      <c r="AQ84" s="39"/>
      <c r="AR84" s="39"/>
      <c r="AS84" s="39">
        <v>19.5</v>
      </c>
      <c r="AT84" s="39"/>
      <c r="AU84" s="39"/>
      <c r="AV84" s="39">
        <v>20.5</v>
      </c>
      <c r="AW84" s="39"/>
      <c r="AX84" s="39"/>
      <c r="AY84" s="39"/>
      <c r="AZ84" s="39"/>
      <c r="BA84" s="39"/>
      <c r="BB84" s="39"/>
      <c r="BC84" s="39">
        <v>25.3</v>
      </c>
      <c r="BD84" s="39">
        <v>29.2</v>
      </c>
      <c r="BE84" s="39">
        <v>22.4</v>
      </c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41">
        <f t="shared" si="3"/>
        <v>21</v>
      </c>
      <c r="CG84" s="39">
        <f t="shared" si="4"/>
        <v>22.2</v>
      </c>
      <c r="CH84" s="42" cm="1">
        <f t="array" ref="CH84">IF(CF84&gt;=8,ROUND(AVERAGE(_xlfn.TAKE(_xlfn.TAKE(_xlfn._xlws.SORT(_xlfn.TAKE(_xlfn._xlws.FILTER(D84:CE84,D84:CE84&lt;&gt;""),1,-8),1,1,TRUE),,7),,-6)),1),"")</f>
        <v>23.1</v>
      </c>
      <c r="CI84" s="43" t="s">
        <v>7</v>
      </c>
      <c r="CJ84" s="44">
        <f>IF(CH84&lt;&gt;"",
IF(CI84="Gold",ROUND(-((CH84*($C$108/113))+($B$108-72)),3),
IF(CI84="Blue",ROUND(-((CH84*($C$109/113))+($B$109-72)),3),
IF(CI84="Blue/White",ROUND(-((CH84*($C$110/113))+($B$110-72)),3),
IF(CI84="White",ROUND(-((CH84*($C$111/113))+($B$111-72)),3),
IF(CI84="White/Red",ROUND(-((CH84*($C$112/113))+($B$112-72)),3),
IF(CI84="Red",ROUND(-((CH84*($C$113/113))+($B$113-72)),3),0)))))),"")</f>
        <v>-19.713000000000001</v>
      </c>
      <c r="CL84" cm="1">
        <f t="array" ref="CL84:CS84">IF(CF84&gt;=8,_xlfn.TAKE(_xlfn._xlws.FILTER(D84:CE84,D84:CE84&lt;&gt;""),1,-8),"")</f>
        <v>26.3</v>
      </c>
      <c r="CM84">
        <v>21.4</v>
      </c>
      <c r="CN84">
        <v>22.4</v>
      </c>
      <c r="CO84">
        <v>19.5</v>
      </c>
      <c r="CP84">
        <v>20.5</v>
      </c>
      <c r="CQ84">
        <v>25.3</v>
      </c>
      <c r="CR84">
        <v>29.2</v>
      </c>
      <c r="CS84">
        <v>22.4</v>
      </c>
    </row>
    <row r="85" spans="1:97" ht="15" x14ac:dyDescent="0.2">
      <c r="A85" s="38">
        <v>10211597</v>
      </c>
      <c r="B85" s="22" t="s">
        <v>108</v>
      </c>
      <c r="C85" s="32" t="s">
        <v>109</v>
      </c>
      <c r="D85" s="39"/>
      <c r="E85" s="39">
        <v>15.6</v>
      </c>
      <c r="F85" s="39"/>
      <c r="G85" s="39">
        <v>14.6</v>
      </c>
      <c r="H85" s="40"/>
      <c r="I85" s="40"/>
      <c r="J85" s="39"/>
      <c r="K85" s="39">
        <v>22.4</v>
      </c>
      <c r="L85" s="39"/>
      <c r="M85" s="39">
        <v>17.5</v>
      </c>
      <c r="N85" s="39"/>
      <c r="O85" s="39">
        <v>17.5</v>
      </c>
      <c r="P85" s="39">
        <v>27.3</v>
      </c>
      <c r="Q85" s="39"/>
      <c r="R85" s="39"/>
      <c r="S85" s="39">
        <v>18.5</v>
      </c>
      <c r="T85" s="39"/>
      <c r="U85" s="39"/>
      <c r="V85" s="39">
        <v>20.9</v>
      </c>
      <c r="W85" s="39"/>
      <c r="X85" s="39"/>
      <c r="Y85" s="39">
        <v>15.6</v>
      </c>
      <c r="Z85" s="39"/>
      <c r="AA85" s="39"/>
      <c r="AB85" s="39">
        <v>13.6</v>
      </c>
      <c r="AC85" s="39"/>
      <c r="AD85" s="39"/>
      <c r="AE85" s="39">
        <v>14.6</v>
      </c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>
        <v>8.8000000000000007</v>
      </c>
      <c r="AZ85" s="39"/>
      <c r="BA85" s="39"/>
      <c r="BB85" s="39"/>
      <c r="BC85" s="39">
        <v>12.7</v>
      </c>
      <c r="BD85" s="39">
        <v>15.6</v>
      </c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41">
        <f t="shared" si="3"/>
        <v>14</v>
      </c>
      <c r="CG85" s="39">
        <f t="shared" si="4"/>
        <v>16.8</v>
      </c>
      <c r="CH85" s="42" cm="1">
        <f t="array" ref="CH85">IF(CF85&gt;=8,ROUND(AVERAGE(_xlfn.TAKE(_xlfn.TAKE(_xlfn._xlws.SORT(_xlfn.TAKE(_xlfn._xlws.FILTER(D85:CE85,D85:CE85&lt;&gt;""),1,-8),1,1,TRUE),,7),,-6)),1),"")</f>
        <v>15.1</v>
      </c>
      <c r="CI85" s="43" t="s">
        <v>7</v>
      </c>
      <c r="CJ85" s="44">
        <f>IF(CH85&lt;&gt;"",
IF(CI85="Gold",ROUND(-((CH85*($C$108/113))+($B$108-72)),3),
IF(CI85="Blue",ROUND(-((CH85*($C$109/113))+($B$109-72)),3),
IF(CI85="Blue/White",ROUND(-((CH85*($C$110/113))+($B$110-72)),3),
IF(CI85="White",ROUND(-((CH85*($C$111/113))+($B$111-72)),3),
IF(CI85="White/Red",ROUND(-((CH85*($C$112/113))+($B$112-72)),3),
IF(CI85="Red",ROUND(-((CH85*($C$113/113))+($B$113-72)),3),0)))))),"")</f>
        <v>-11.500999999999999</v>
      </c>
      <c r="CL85" cm="1">
        <f t="array" ref="CL85:CS85">IF(CF85&gt;=8,_xlfn.TAKE(_xlfn._xlws.FILTER(D85:CE85,D85:CE85&lt;&gt;""),1,-8),"")</f>
        <v>18.5</v>
      </c>
      <c r="CM85">
        <v>20.9</v>
      </c>
      <c r="CN85">
        <v>15.6</v>
      </c>
      <c r="CO85">
        <v>13.6</v>
      </c>
      <c r="CP85">
        <v>14.6</v>
      </c>
      <c r="CQ85">
        <v>8.8000000000000007</v>
      </c>
      <c r="CR85">
        <v>12.7</v>
      </c>
      <c r="CS85">
        <v>15.6</v>
      </c>
    </row>
    <row r="86" spans="1:97" ht="15" x14ac:dyDescent="0.25">
      <c r="A86" s="68">
        <v>12630565</v>
      </c>
      <c r="B86" s="22" t="s">
        <v>155</v>
      </c>
      <c r="C86" s="32" t="s">
        <v>229</v>
      </c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>
        <v>11.7</v>
      </c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41">
        <f t="shared" si="3"/>
        <v>1</v>
      </c>
      <c r="CG86" s="39">
        <f t="shared" si="4"/>
        <v>11.7</v>
      </c>
      <c r="CH86" s="42" t="str" cm="1">
        <f t="array" ref="CH86">IF(CF86&gt;=8,ROUND(AVERAGE(_xlfn.TAKE(_xlfn.TAKE(_xlfn._xlws.SORT(_xlfn.TAKE(_xlfn._xlws.FILTER(D86:CE86,D86:CE86&lt;&gt;""),1,-8),1,1,TRUE),,7),,-6)),1),"")</f>
        <v/>
      </c>
      <c r="CI86" s="43" t="s">
        <v>7</v>
      </c>
      <c r="CJ86" s="44" t="str">
        <f>IF(CH86&lt;&gt;"",
IF(CI86="Gold",ROUND(-((CH86*($C$108/113))+($B$108-72)),3),
IF(CI86="Blue",ROUND(-((CH86*($C$109/113))+($B$109-72)),3),
IF(CI86="Blue/White",ROUND(-((CH86*($C$110/113))+($B$110-72)),3),
IF(CI86="White",ROUND(-((CH86*($C$111/113))+($B$111-72)),3),
IF(CI86="White/Red",ROUND(-((CH86*($C$112/113))+($B$112-72)),3),
IF(CI86="Red",ROUND(-((CH86*($C$113/113))+($B$113-72)),3),0)))))),"")</f>
        <v/>
      </c>
    </row>
    <row r="87" spans="1:97" ht="15" customHeight="1" x14ac:dyDescent="0.2">
      <c r="A87" s="38">
        <v>9273879</v>
      </c>
      <c r="B87" s="22" t="s">
        <v>50</v>
      </c>
      <c r="C87" s="32" t="s">
        <v>51</v>
      </c>
      <c r="D87" s="39">
        <v>12.7</v>
      </c>
      <c r="E87" s="39"/>
      <c r="F87" s="39"/>
      <c r="G87" s="39"/>
      <c r="H87" s="46"/>
      <c r="I87" s="40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>
        <v>9.6999999999999993</v>
      </c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41">
        <f t="shared" si="3"/>
        <v>2</v>
      </c>
      <c r="CG87" s="39">
        <f t="shared" si="4"/>
        <v>11.2</v>
      </c>
      <c r="CH87" s="42" t="str" cm="1">
        <f t="array" ref="CH87">IF(CF87&gt;=8,ROUND(AVERAGE(_xlfn.TAKE(_xlfn.TAKE(_xlfn._xlws.SORT(_xlfn.TAKE(_xlfn._xlws.FILTER(D87:CE87,D87:CE87&lt;&gt;""),1,-8),1,1,TRUE),,7),,-6)),1),"")</f>
        <v/>
      </c>
      <c r="CI87" s="43" t="s">
        <v>7</v>
      </c>
      <c r="CJ87" s="44" t="str">
        <f>IF(CH87&lt;&gt;"",
IF(CI87="Gold",ROUND(-((CH87*($C$108/113))+($B$108-72)),3),
IF(CI87="Blue",ROUND(-((CH87*($C$109/113))+($B$109-72)),3),
IF(CI87="Blue/White",ROUND(-((CH87*($C$110/113))+($B$110-72)),3),
IF(CI87="White",ROUND(-((CH87*($C$111/113))+($B$111-72)),3),
IF(CI87="White/Red",ROUND(-((CH87*($C$112/113))+($B$112-72)),3),
IF(CI87="Red",ROUND(-((CH87*($C$113/113))+($B$113-72)),3),0)))))),"")</f>
        <v/>
      </c>
      <c r="CL87" t="str" cm="1">
        <f t="array" ref="CL87">IF(CF87&gt;=8,_xlfn.TAKE(_xlfn._xlws.FILTER(D87:CE87,D87:CE87&lt;&gt;""),1,-8),"")</f>
        <v/>
      </c>
    </row>
    <row r="88" spans="1:97" ht="15" customHeight="1" x14ac:dyDescent="0.25">
      <c r="A88" s="45">
        <v>8598459</v>
      </c>
      <c r="B88" s="22" t="s">
        <v>155</v>
      </c>
      <c r="C88" s="32" t="s">
        <v>156</v>
      </c>
      <c r="D88" s="39"/>
      <c r="E88" s="39"/>
      <c r="F88" s="39"/>
      <c r="G88" s="39"/>
      <c r="H88" s="46"/>
      <c r="I88" s="40"/>
      <c r="J88" s="39"/>
      <c r="K88" s="39"/>
      <c r="L88" s="39">
        <v>17.100000000000001</v>
      </c>
      <c r="M88" s="39">
        <v>21.2</v>
      </c>
      <c r="N88" s="39"/>
      <c r="O88" s="39">
        <v>20.2</v>
      </c>
      <c r="P88" s="39"/>
      <c r="Q88" s="39"/>
      <c r="R88" s="39">
        <v>25.4</v>
      </c>
      <c r="S88" s="39">
        <v>24.4</v>
      </c>
      <c r="T88" s="39">
        <v>16</v>
      </c>
      <c r="U88" s="39">
        <v>25.4</v>
      </c>
      <c r="V88" s="39">
        <v>26.5</v>
      </c>
      <c r="W88" s="39">
        <v>23.4</v>
      </c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>
        <v>21.2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41">
        <f t="shared" si="3"/>
        <v>10</v>
      </c>
      <c r="CG88" s="39">
        <f t="shared" si="4"/>
        <v>22.1</v>
      </c>
      <c r="CH88" s="42" cm="1">
        <f t="array" ref="CH88">IF(CF88&gt;=8,ROUND(AVERAGE(_xlfn.TAKE(_xlfn.TAKE(_xlfn._xlws.SORT(_xlfn.TAKE(_xlfn._xlws.FILTER(D88:CE88,D88:CE88&lt;&gt;""),1,-8),1,1,TRUE),,7),,-6)),1),"")</f>
        <v>23.3</v>
      </c>
      <c r="CI88" s="43" t="s">
        <v>8</v>
      </c>
      <c r="CJ88" s="44">
        <f>IF(CH88&lt;&gt;"",
IF(CI88="Gold",ROUND(-((CH88*($C$108/113))+($B$108-72)),3),
IF(CI88="Blue",ROUND(-((CH88*($C$109/113))+($B$109-72)),3),
IF(CI88="Blue/White",ROUND(-((CH88*($C$110/113))+($B$110-72)),3),
IF(CI88="White",ROUND(-((CH88*($C$111/113))+($B$111-72)),3),
IF(CI88="White/Red",ROUND(-((CH88*($C$112/113))+($B$112-72)),3),
IF(CI88="Red",ROUND(-((CH88*($C$113/113))+($B$113-72)),3),0)))))),"")</f>
        <v>-14.968999999999999</v>
      </c>
      <c r="CK88" s="21"/>
      <c r="CL88" cm="1">
        <f t="array" ref="CL88:CS88">IF(CF88&gt;=8,_xlfn.TAKE(_xlfn._xlws.FILTER(D88:CE88,D88:CE88&lt;&gt;""),1,-8),"")</f>
        <v>20.2</v>
      </c>
      <c r="CM88">
        <v>25.4</v>
      </c>
      <c r="CN88">
        <v>24.4</v>
      </c>
      <c r="CO88">
        <v>16</v>
      </c>
      <c r="CP88">
        <v>25.4</v>
      </c>
      <c r="CQ88">
        <v>26.5</v>
      </c>
      <c r="CR88">
        <v>23.4</v>
      </c>
      <c r="CS88">
        <v>21.2</v>
      </c>
    </row>
    <row r="89" spans="1:97" ht="15" x14ac:dyDescent="0.2">
      <c r="A89" s="38">
        <v>1641161</v>
      </c>
      <c r="B89" s="22" t="s">
        <v>129</v>
      </c>
      <c r="C89" s="32" t="s">
        <v>130</v>
      </c>
      <c r="D89" s="39"/>
      <c r="E89" s="39"/>
      <c r="F89" s="39"/>
      <c r="G89" s="39"/>
      <c r="H89" s="40">
        <v>13.3</v>
      </c>
      <c r="I89" s="46"/>
      <c r="J89" s="39"/>
      <c r="K89" s="39"/>
      <c r="L89" s="39">
        <v>13.3</v>
      </c>
      <c r="M89" s="39"/>
      <c r="N89" s="39"/>
      <c r="O89" s="39"/>
      <c r="P89" s="39"/>
      <c r="Q89" s="39">
        <v>17.5</v>
      </c>
      <c r="R89" s="39"/>
      <c r="S89" s="39">
        <v>18.5</v>
      </c>
      <c r="T89" s="39">
        <v>14.6</v>
      </c>
      <c r="U89" s="39">
        <v>17.5</v>
      </c>
      <c r="V89" s="39"/>
      <c r="W89" s="39"/>
      <c r="X89" s="39"/>
      <c r="Y89" s="39">
        <v>12.7</v>
      </c>
      <c r="Z89" s="39"/>
      <c r="AA89" s="39"/>
      <c r="AB89" s="39">
        <v>16.600000000000001</v>
      </c>
      <c r="AC89" s="39"/>
      <c r="AD89" s="39"/>
      <c r="AE89" s="39">
        <v>9.6999999999999993</v>
      </c>
      <c r="AF89" s="39"/>
      <c r="AG89" s="39">
        <v>14.6</v>
      </c>
      <c r="AH89" s="39"/>
      <c r="AI89" s="39"/>
      <c r="AJ89" s="39">
        <v>16.600000000000001</v>
      </c>
      <c r="AK89" s="39">
        <v>13.6</v>
      </c>
      <c r="AL89" s="39">
        <v>13.6</v>
      </c>
      <c r="AM89" s="39"/>
      <c r="AN89" s="39">
        <v>14.6</v>
      </c>
      <c r="AO89" s="39"/>
      <c r="AP89" s="39">
        <v>11.7</v>
      </c>
      <c r="AQ89" s="39">
        <v>16.600000000000001</v>
      </c>
      <c r="AR89" s="39">
        <v>14.6</v>
      </c>
      <c r="AS89" s="39">
        <v>18.5</v>
      </c>
      <c r="AT89" s="39">
        <v>12.7</v>
      </c>
      <c r="AU89" s="39">
        <v>16.600000000000001</v>
      </c>
      <c r="AV89" s="39">
        <v>16.600000000000001</v>
      </c>
      <c r="AW89" s="39">
        <v>8.8000000000000007</v>
      </c>
      <c r="AX89" s="39">
        <v>22.4</v>
      </c>
      <c r="AY89" s="39"/>
      <c r="AZ89" s="39"/>
      <c r="BA89" s="39"/>
      <c r="BB89" s="39"/>
      <c r="BC89" s="39">
        <v>15.6</v>
      </c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41">
        <f t="shared" si="3"/>
        <v>24</v>
      </c>
      <c r="CG89" s="39">
        <f t="shared" si="4"/>
        <v>15</v>
      </c>
      <c r="CH89" s="42" cm="1">
        <f t="array" ref="CH89">IF(CF89&gt;=8,ROUND(AVERAGE(_xlfn.TAKE(_xlfn.TAKE(_xlfn._xlws.SORT(_xlfn.TAKE(_xlfn._xlws.FILTER(D89:CE89,D89:CE89&lt;&gt;""),1,-8),1,1,TRUE),,7),,-6)),1),"")</f>
        <v>15.8</v>
      </c>
      <c r="CI89" s="43" t="s">
        <v>7</v>
      </c>
      <c r="CJ89" s="44">
        <f>IF(CH89&lt;&gt;"",
IF(CI89="Gold",ROUND(-((CH89*($C$108/113))+($B$108-72)),3),
IF(CI89="Blue",ROUND(-((CH89*($C$109/113))+($B$109-72)),3),
IF(CI89="Blue/White",ROUND(-((CH89*($C$110/113))+($B$110-72)),3),
IF(CI89="White",ROUND(-((CH89*($C$111/113))+($B$111-72)),3),
IF(CI89="White/Red",ROUND(-((CH89*($C$112/113))+($B$112-72)),3),
IF(CI89="Red",ROUND(-((CH89*($C$113/113))+($B$113-72)),3),0)))))),"")</f>
        <v>-12.218999999999999</v>
      </c>
      <c r="CL89" cm="1">
        <f t="array" ref="CL89:CS89">IF(CF89&gt;=8,_xlfn.TAKE(_xlfn._xlws.FILTER(D89:CE89,D89:CE89&lt;&gt;""),1,-8),"")</f>
        <v>14.6</v>
      </c>
      <c r="CM89">
        <v>18.5</v>
      </c>
      <c r="CN89">
        <v>12.7</v>
      </c>
      <c r="CO89">
        <v>16.600000000000001</v>
      </c>
      <c r="CP89">
        <v>16.600000000000001</v>
      </c>
      <c r="CQ89">
        <v>8.8000000000000007</v>
      </c>
      <c r="CR89">
        <v>22.4</v>
      </c>
      <c r="CS89">
        <v>15.6</v>
      </c>
    </row>
    <row r="90" spans="1:97" ht="15" x14ac:dyDescent="0.25">
      <c r="A90" s="68">
        <v>12659945</v>
      </c>
      <c r="B90" s="22" t="s">
        <v>159</v>
      </c>
      <c r="C90" s="32" t="s">
        <v>160</v>
      </c>
      <c r="D90" s="39"/>
      <c r="E90" s="39"/>
      <c r="F90" s="39"/>
      <c r="G90" s="39"/>
      <c r="H90" s="40"/>
      <c r="I90" s="46"/>
      <c r="J90" s="39"/>
      <c r="K90" s="39"/>
      <c r="L90" s="39"/>
      <c r="M90" s="39"/>
      <c r="N90" s="39"/>
      <c r="O90" s="39">
        <v>20.9</v>
      </c>
      <c r="P90" s="39"/>
      <c r="Q90" s="39">
        <v>20.5</v>
      </c>
      <c r="R90" s="39"/>
      <c r="S90" s="39">
        <v>15.6</v>
      </c>
      <c r="T90" s="39"/>
      <c r="U90" s="39"/>
      <c r="V90" s="39">
        <v>18</v>
      </c>
      <c r="W90" s="39">
        <v>19.5</v>
      </c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41">
        <f t="shared" si="3"/>
        <v>5</v>
      </c>
      <c r="CG90" s="39">
        <f t="shared" si="4"/>
        <v>18.899999999999999</v>
      </c>
      <c r="CH90" s="42" t="str" cm="1">
        <f t="array" ref="CH90">IF(CF90&gt;=8,ROUND(AVERAGE(_xlfn.TAKE(_xlfn.TAKE(_xlfn._xlws.SORT(_xlfn.TAKE(_xlfn._xlws.FILTER(D90:CE90,D90:CE90&lt;&gt;""),1,-8),1,1,TRUE),,7),,-6)),1),"")</f>
        <v/>
      </c>
      <c r="CI90" s="43" t="s">
        <v>7</v>
      </c>
      <c r="CJ90" s="44" t="str">
        <f>IF(CH90&lt;&gt;"",
IF(CI90="Gold",ROUND(-((CH90*($C$108/113))+($B$108-72)),3),
IF(CI90="Blue",ROUND(-((CH90*($C$109/113))+($B$109-72)),3),
IF(CI90="Blue/White",ROUND(-((CH90*($C$110/113))+($B$110-72)),3),
IF(CI90="White",ROUND(-((CH90*($C$111/113))+($B$111-72)),3),
IF(CI90="White/Red",ROUND(-((CH90*($C$112/113))+($B$112-72)),3),
IF(CI90="Red",ROUND(-((CH90*($C$113/113))+($B$113-72)),3),0)))))),"")</f>
        <v/>
      </c>
      <c r="CL90" t="str" cm="1">
        <f t="array" ref="CL90">IF(CF90&gt;=8,_xlfn.TAKE(_xlfn._xlws.FILTER(D90:CE90,D90:CE90&lt;&gt;""),1,-8),"")</f>
        <v/>
      </c>
    </row>
    <row r="91" spans="1:97" ht="15.75" customHeight="1" x14ac:dyDescent="0.25">
      <c r="A91" s="45">
        <v>668845</v>
      </c>
      <c r="B91" s="22" t="s">
        <v>147</v>
      </c>
      <c r="C91" s="32" t="s">
        <v>148</v>
      </c>
      <c r="D91" s="39"/>
      <c r="E91" s="39"/>
      <c r="F91" s="39"/>
      <c r="G91" s="39"/>
      <c r="H91" s="40"/>
      <c r="I91" s="46"/>
      <c r="J91" s="39"/>
      <c r="K91" s="39">
        <v>9.6999999999999993</v>
      </c>
      <c r="L91" s="39"/>
      <c r="M91" s="39"/>
      <c r="N91" s="39"/>
      <c r="O91" s="39">
        <v>16</v>
      </c>
      <c r="P91" s="39"/>
      <c r="Q91" s="39"/>
      <c r="R91" s="39"/>
      <c r="S91" s="39">
        <v>24.4</v>
      </c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41">
        <f t="shared" si="3"/>
        <v>3</v>
      </c>
      <c r="CG91" s="39">
        <f t="shared" si="4"/>
        <v>16.7</v>
      </c>
      <c r="CH91" s="42" t="str" cm="1">
        <f t="array" ref="CH91">IF(CF91&gt;=8,ROUND(AVERAGE(_xlfn.TAKE(_xlfn.TAKE(_xlfn._xlws.SORT(_xlfn.TAKE(_xlfn._xlws.FILTER(D91:CE91,D91:CE91&lt;&gt;""),1,-8),1,1,TRUE),,7),,-6)),1),"")</f>
        <v/>
      </c>
      <c r="CI91" s="43" t="s">
        <v>7</v>
      </c>
      <c r="CJ91" s="44" t="str">
        <f>IF(CH91&lt;&gt;"",
IF(CI91="Gold",ROUND(-((CH91*($C$108/113))+($B$108-72)),3),
IF(CI91="Blue",ROUND(-((CH91*($C$109/113))+($B$109-72)),3),
IF(CI91="Blue/White",ROUND(-((CH91*($C$110/113))+($B$110-72)),3),
IF(CI91="White",ROUND(-((CH91*($C$111/113))+($B$111-72)),3),
IF(CI91="White/Red",ROUND(-((CH91*($C$112/113))+($B$112-72)),3),
IF(CI91="Red",ROUND(-((CH91*($C$113/113))+($B$113-72)),3),0)))))),"")</f>
        <v/>
      </c>
      <c r="CL91" t="str" cm="1">
        <f t="array" ref="CL91">IF(CF91&gt;=8,_xlfn.TAKE(_xlfn._xlws.FILTER(D91:CE91,D91:CE91&lt;&gt;""),1,-8),"")</f>
        <v/>
      </c>
    </row>
    <row r="92" spans="1:97" ht="15" x14ac:dyDescent="0.2">
      <c r="A92" s="38">
        <v>1081202</v>
      </c>
      <c r="B92" s="22" t="s">
        <v>50</v>
      </c>
      <c r="C92" s="32" t="s">
        <v>52</v>
      </c>
      <c r="D92" s="39">
        <v>11.7</v>
      </c>
      <c r="E92" s="39">
        <v>12.7</v>
      </c>
      <c r="F92" s="39">
        <v>13.6</v>
      </c>
      <c r="G92" s="39">
        <v>13.6</v>
      </c>
      <c r="H92" s="40">
        <v>6.6</v>
      </c>
      <c r="I92" s="40">
        <v>7.8</v>
      </c>
      <c r="J92" s="39"/>
      <c r="K92" s="39">
        <v>13.6</v>
      </c>
      <c r="L92" s="39"/>
      <c r="M92" s="39">
        <v>13.6</v>
      </c>
      <c r="N92" s="39"/>
      <c r="O92" s="39">
        <v>13.3</v>
      </c>
      <c r="P92" s="39">
        <v>11.7</v>
      </c>
      <c r="Q92" s="39">
        <v>7.8</v>
      </c>
      <c r="R92" s="39">
        <v>13.3</v>
      </c>
      <c r="S92" s="39"/>
      <c r="T92" s="39">
        <v>13.1</v>
      </c>
      <c r="U92" s="39">
        <v>9.4</v>
      </c>
      <c r="V92" s="39">
        <v>11.4</v>
      </c>
      <c r="W92" s="39">
        <v>16.600000000000001</v>
      </c>
      <c r="X92" s="39"/>
      <c r="Y92" s="39">
        <v>13.6</v>
      </c>
      <c r="Z92" s="39"/>
      <c r="AA92" s="39">
        <v>7.8</v>
      </c>
      <c r="AB92" s="39">
        <v>18.5</v>
      </c>
      <c r="AC92" s="39"/>
      <c r="AD92" s="39"/>
      <c r="AE92" s="39">
        <v>5.8</v>
      </c>
      <c r="AF92" s="39"/>
      <c r="AG92" s="39"/>
      <c r="AH92" s="39"/>
      <c r="AI92" s="39">
        <v>11.4</v>
      </c>
      <c r="AJ92" s="39">
        <v>15.6</v>
      </c>
      <c r="AK92" s="39">
        <v>7.8</v>
      </c>
      <c r="AL92" s="39"/>
      <c r="AM92" s="39">
        <v>13.6</v>
      </c>
      <c r="AN92" s="39">
        <v>6.8</v>
      </c>
      <c r="AO92" s="39">
        <v>9.6999999999999993</v>
      </c>
      <c r="AP92" s="39">
        <v>6.8</v>
      </c>
      <c r="AQ92" s="39">
        <v>6.8</v>
      </c>
      <c r="AR92" s="39">
        <v>10.7</v>
      </c>
      <c r="AS92" s="39">
        <v>14.6</v>
      </c>
      <c r="AT92" s="39"/>
      <c r="AU92" s="39"/>
      <c r="AV92" s="39"/>
      <c r="AW92" s="39"/>
      <c r="AX92" s="39">
        <v>16.600000000000001</v>
      </c>
      <c r="AY92" s="39">
        <v>12.7</v>
      </c>
      <c r="AZ92" s="39"/>
      <c r="BA92" s="39"/>
      <c r="BB92" s="39">
        <v>11.7</v>
      </c>
      <c r="BC92" s="39">
        <v>11.7</v>
      </c>
      <c r="BD92" s="39">
        <v>7.8</v>
      </c>
      <c r="BE92" s="39">
        <v>6.6</v>
      </c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41">
        <f t="shared" si="3"/>
        <v>36</v>
      </c>
      <c r="CG92" s="39">
        <f t="shared" si="4"/>
        <v>11.3</v>
      </c>
      <c r="CH92" s="42" cm="1">
        <f t="array" ref="CH92">IF(CF92&gt;=8,ROUND(AVERAGE(_xlfn.TAKE(_xlfn.TAKE(_xlfn._xlws.SORT(_xlfn.TAKE(_xlfn._xlws.FILTER(D92:CE92,D92:CE92&lt;&gt;""),1,-8),1,1,TRUE),,7),,-6)),1),"")</f>
        <v>11.5</v>
      </c>
      <c r="CI92" s="43" t="s">
        <v>7</v>
      </c>
      <c r="CJ92" s="44">
        <f>IF(CH92&lt;&gt;"",
IF(CI92="Gold",ROUND(-((CH92*($C$108/113))+($B$108-72)),3),
IF(CI92="Blue",ROUND(-((CH92*($C$109/113))+($B$109-72)),3),
IF(CI92="Blue/White",ROUND(-((CH92*($C$110/113))+($B$110-72)),3),
IF(CI92="White",ROUND(-((CH92*($C$111/113))+($B$111-72)),3),
IF(CI92="White/Red",ROUND(-((CH92*($C$112/113))+($B$112-72)),3),
IF(CI92="Red",ROUND(-((CH92*($C$113/113))+($B$113-72)),3),0)))))),"")</f>
        <v>-7.8049999999999997</v>
      </c>
      <c r="CL92" cm="1">
        <f t="array" ref="CL92:CS92">IF(CF92&gt;=8,_xlfn.TAKE(_xlfn._xlws.FILTER(D92:CE92,D92:CE92&lt;&gt;""),1,-8),"")</f>
        <v>10.7</v>
      </c>
      <c r="CM92">
        <v>14.6</v>
      </c>
      <c r="CN92">
        <v>16.600000000000001</v>
      </c>
      <c r="CO92">
        <v>12.7</v>
      </c>
      <c r="CP92">
        <v>11.7</v>
      </c>
      <c r="CQ92">
        <v>11.7</v>
      </c>
      <c r="CR92">
        <v>7.8</v>
      </c>
      <c r="CS92">
        <v>6.6</v>
      </c>
    </row>
    <row r="93" spans="1:97" ht="15" x14ac:dyDescent="0.25">
      <c r="A93" s="45">
        <v>7851515</v>
      </c>
      <c r="B93" s="22" t="s">
        <v>79</v>
      </c>
      <c r="C93" s="32" t="s">
        <v>149</v>
      </c>
      <c r="D93" s="39"/>
      <c r="E93" s="39"/>
      <c r="F93" s="39"/>
      <c r="G93" s="39"/>
      <c r="H93" s="40"/>
      <c r="I93" s="40"/>
      <c r="J93" s="39"/>
      <c r="K93" s="39">
        <v>16.600000000000001</v>
      </c>
      <c r="L93" s="39">
        <v>9.5</v>
      </c>
      <c r="M93" s="39"/>
      <c r="N93" s="39"/>
      <c r="O93" s="39">
        <v>10.4</v>
      </c>
      <c r="P93" s="39"/>
      <c r="Q93" s="39"/>
      <c r="R93" s="39"/>
      <c r="S93" s="39"/>
      <c r="T93" s="39">
        <v>16.600000000000001</v>
      </c>
      <c r="U93" s="39">
        <v>3.9</v>
      </c>
      <c r="V93" s="39"/>
      <c r="W93" s="39"/>
      <c r="X93" s="39"/>
      <c r="Y93" s="39">
        <v>15.6</v>
      </c>
      <c r="Z93" s="39"/>
      <c r="AA93" s="39"/>
      <c r="AB93" s="39">
        <v>15.6</v>
      </c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41">
        <f t="shared" si="3"/>
        <v>7</v>
      </c>
      <c r="CG93" s="39">
        <f t="shared" si="4"/>
        <v>12.6</v>
      </c>
      <c r="CH93" s="42" t="str" cm="1">
        <f t="array" ref="CH93">IF(CF93&gt;=8,ROUND(AVERAGE(_xlfn.TAKE(_xlfn.TAKE(_xlfn._xlws.SORT(_xlfn.TAKE(_xlfn._xlws.FILTER(D93:CE93,D93:CE93&lt;&gt;""),1,-8),1,1,TRUE),,7),,-6)),1),"")</f>
        <v/>
      </c>
      <c r="CI93" s="43" t="s">
        <v>7</v>
      </c>
      <c r="CJ93" s="44" t="str">
        <f>IF(CH93&lt;&gt;"",
IF(CI93="Gold",ROUND(-((CH93*($C$108/113))+($B$108-72)),3),
IF(CI93="Blue",ROUND(-((CH93*($C$109/113))+($B$109-72)),3),
IF(CI93="Blue/White",ROUND(-((CH93*($C$110/113))+($B$110-72)),3),
IF(CI93="White",ROUND(-((CH93*($C$111/113))+($B$111-72)),3),
IF(CI93="White/Red",ROUND(-((CH93*($C$112/113))+($B$112-72)),3),
IF(CI93="Red",ROUND(-((CH93*($C$113/113))+($B$113-72)),3),0)))))),"")</f>
        <v/>
      </c>
      <c r="CL93" t="str" cm="1">
        <f t="array" ref="CL93">IF(CF93&gt;=8,_xlfn.TAKE(_xlfn._xlws.FILTER(D93:CE93,D93:CE93&lt;&gt;""),1,-8),"")</f>
        <v/>
      </c>
    </row>
    <row r="94" spans="1:97" ht="15" x14ac:dyDescent="0.25">
      <c r="A94" s="68">
        <v>10486156</v>
      </c>
      <c r="B94" s="22" t="s">
        <v>151</v>
      </c>
      <c r="C94" s="32" t="s">
        <v>161</v>
      </c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>
        <v>16.600000000000001</v>
      </c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41">
        <f t="shared" si="3"/>
        <v>1</v>
      </c>
      <c r="CG94" s="39">
        <f t="shared" si="4"/>
        <v>16.600000000000001</v>
      </c>
      <c r="CH94" s="42" t="str" cm="1">
        <f t="array" ref="CH94">IF(CF94&gt;=8,ROUND(AVERAGE(_xlfn.TAKE(_xlfn.TAKE(_xlfn._xlws.SORT(_xlfn.TAKE(_xlfn._xlws.FILTER(D94:CE94,D94:CE94&lt;&gt;""),1,-8),1,1,TRUE),,7),,-6)),1),"")</f>
        <v/>
      </c>
      <c r="CI94" s="43" t="s">
        <v>7</v>
      </c>
      <c r="CJ94" s="44" t="str">
        <f>IF(CH94&lt;&gt;"",
IF(CI94="Gold",ROUND(-((CH94*($C$108/113))+($B$108-72)),3),
IF(CI94="Blue",ROUND(-((CH94*($C$109/113))+($B$109-72)),3),
IF(CI94="Blue/White",ROUND(-((CH94*($C$110/113))+($B$110-72)),3),
IF(CI94="White",ROUND(-((CH94*($C$111/113))+($B$111-72)),3),
IF(CI94="White/Red",ROUND(-((CH94*($C$112/113))+($B$112-72)),3),
IF(CI94="Red",ROUND(-((CH94*($C$113/113))+($B$113-72)),3),0)))))),"")</f>
        <v/>
      </c>
      <c r="CL94" t="str" cm="1">
        <f t="array" ref="CL94">IF(CF94&gt;=8,_xlfn.TAKE(_xlfn._xlws.FILTER(D94:CE94,D94:CE94&lt;&gt;""),1,-8),"")</f>
        <v/>
      </c>
    </row>
    <row r="95" spans="1:97" ht="15" x14ac:dyDescent="0.25">
      <c r="A95" s="68">
        <v>256516</v>
      </c>
      <c r="B95" s="22" t="s">
        <v>172</v>
      </c>
      <c r="C95" s="32" t="s">
        <v>7</v>
      </c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  <c r="Q95" s="39">
        <v>25.3</v>
      </c>
      <c r="R95" s="39">
        <v>27.3</v>
      </c>
      <c r="S95" s="39">
        <v>21.4</v>
      </c>
      <c r="T95" s="39"/>
      <c r="U95" s="39"/>
      <c r="V95" s="39"/>
      <c r="W95" s="39"/>
      <c r="X95" s="39"/>
      <c r="Y95" s="39"/>
      <c r="Z95" s="39"/>
      <c r="AA95" s="39">
        <v>28.3</v>
      </c>
      <c r="AB95" s="39">
        <v>18.5</v>
      </c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>
        <v>23.4</v>
      </c>
      <c r="BC95" s="39">
        <v>15.6</v>
      </c>
      <c r="BD95" s="39">
        <v>22.4</v>
      </c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41">
        <f t="shared" si="3"/>
        <v>8</v>
      </c>
      <c r="CG95" s="39">
        <f t="shared" si="4"/>
        <v>22.8</v>
      </c>
      <c r="CH95" s="42" cm="1">
        <f t="array" ref="CH95">IF(CF95&gt;=8,ROUND(AVERAGE(_xlfn.TAKE(_xlfn.TAKE(_xlfn._xlws.SORT(_xlfn.TAKE(_xlfn._xlws.FILTER(D95:CE95,D95:CE95&lt;&gt;""),1,-8),1,1,TRUE),,7),,-6)),1),"")</f>
        <v>23.1</v>
      </c>
      <c r="CI95" s="43" t="s">
        <v>7</v>
      </c>
      <c r="CJ95" s="44">
        <f>IF(CH95&lt;&gt;"",
IF(CI95="Gold",ROUND(-((CH95*($C$108/113))+($B$108-72)),3),
IF(CI95="Blue",ROUND(-((CH95*($C$109/113))+($B$109-72)),3),
IF(CI95="Blue/White",ROUND(-((CH95*($C$110/113))+($B$110-72)),3),
IF(CI95="White",ROUND(-((CH95*($C$111/113))+($B$111-72)),3),
IF(CI95="White/Red",ROUND(-((CH95*($C$112/113))+($B$112-72)),3),
IF(CI95="Red",ROUND(-((CH95*($C$113/113))+($B$113-72)),3),0)))))),"")</f>
        <v>-19.713000000000001</v>
      </c>
      <c r="CL95" cm="1">
        <f t="array" ref="CL95:CS95">IF(CF95&gt;=8,_xlfn.TAKE(_xlfn._xlws.FILTER(D95:CE95,D95:CE95&lt;&gt;""),1,-8),"")</f>
        <v>25.3</v>
      </c>
      <c r="CM95">
        <v>27.3</v>
      </c>
      <c r="CN95">
        <v>21.4</v>
      </c>
      <c r="CO95">
        <v>28.3</v>
      </c>
      <c r="CP95">
        <v>18.5</v>
      </c>
      <c r="CQ95">
        <v>23.4</v>
      </c>
      <c r="CR95">
        <v>15.6</v>
      </c>
      <c r="CS95">
        <v>22.4</v>
      </c>
    </row>
    <row r="96" spans="1:97" ht="15" x14ac:dyDescent="0.2">
      <c r="A96" s="38">
        <v>613191</v>
      </c>
      <c r="B96" s="22" t="s">
        <v>40</v>
      </c>
      <c r="C96" s="32" t="s">
        <v>41</v>
      </c>
      <c r="D96" s="39"/>
      <c r="E96" s="39">
        <v>8.8000000000000007</v>
      </c>
      <c r="F96" s="39"/>
      <c r="G96" s="39"/>
      <c r="H96" s="40">
        <v>14.2</v>
      </c>
      <c r="I96" s="40"/>
      <c r="J96" s="39"/>
      <c r="K96" s="39">
        <v>12.7</v>
      </c>
      <c r="L96" s="39">
        <v>4.7</v>
      </c>
      <c r="M96" s="39"/>
      <c r="N96" s="39"/>
      <c r="O96" s="39">
        <v>11.4</v>
      </c>
      <c r="P96" s="39">
        <v>8.8000000000000007</v>
      </c>
      <c r="Q96" s="39"/>
      <c r="R96" s="39">
        <v>12.3</v>
      </c>
      <c r="S96" s="39"/>
      <c r="T96" s="39"/>
      <c r="U96" s="39"/>
      <c r="V96" s="39"/>
      <c r="W96" s="39"/>
      <c r="X96" s="39"/>
      <c r="Y96" s="39">
        <v>6.8</v>
      </c>
      <c r="Z96" s="39"/>
      <c r="AA96" s="39">
        <v>12.7</v>
      </c>
      <c r="AB96" s="39"/>
      <c r="AC96" s="39"/>
      <c r="AD96" s="39"/>
      <c r="AE96" s="39">
        <v>7.8</v>
      </c>
      <c r="AF96" s="39"/>
      <c r="AG96" s="39">
        <v>10.7</v>
      </c>
      <c r="AH96" s="39">
        <v>7.6</v>
      </c>
      <c r="AI96" s="39"/>
      <c r="AJ96" s="39">
        <v>10.4</v>
      </c>
      <c r="AK96" s="39"/>
      <c r="AL96" s="39">
        <v>7.5</v>
      </c>
      <c r="AM96" s="39">
        <v>6.6</v>
      </c>
      <c r="AN96" s="39"/>
      <c r="AO96" s="39"/>
      <c r="AP96" s="39"/>
      <c r="AQ96" s="39"/>
      <c r="AR96" s="39"/>
      <c r="AS96" s="39"/>
      <c r="AT96" s="39">
        <v>14.2</v>
      </c>
      <c r="AU96" s="39">
        <v>10.3</v>
      </c>
      <c r="AV96" s="39"/>
      <c r="AW96" s="39">
        <v>5.7</v>
      </c>
      <c r="AX96" s="39">
        <v>10.3</v>
      </c>
      <c r="AY96" s="39">
        <v>9.5</v>
      </c>
      <c r="AZ96" s="39"/>
      <c r="BA96" s="39"/>
      <c r="BB96" s="39"/>
      <c r="BC96" s="39">
        <v>6.6</v>
      </c>
      <c r="BD96" s="39">
        <v>10.4</v>
      </c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41">
        <f t="shared" si="3"/>
        <v>22</v>
      </c>
      <c r="CG96" s="39">
        <f t="shared" si="4"/>
        <v>9.5</v>
      </c>
      <c r="CH96" s="42" cm="1">
        <f t="array" ref="CH96">IF(CF96&gt;=8,ROUND(AVERAGE(_xlfn.TAKE(_xlfn.TAKE(_xlfn._xlws.SORT(_xlfn.TAKE(_xlfn._xlws.FILTER(D96:CE96,D96:CE96&lt;&gt;""),1,-8),1,1,TRUE),,7),,-6)),1),"")</f>
        <v>9</v>
      </c>
      <c r="CI96" s="43" t="s">
        <v>12</v>
      </c>
      <c r="CJ96" s="44">
        <f>IF(CH96&lt;&gt;"",
IF(CI96="Gold",ROUND(-((CH96*($C$108/113))+($B$108-72)),3),
IF(CI96="Blue",ROUND(-((CH96*($C$109/113))+($B$109-72)),3),
IF(CI96="Blue/White",ROUND(-((CH96*($C$110/113))+($B$110-72)),3),
IF(CI96="White",ROUND(-((CH96*($C$111/113))+($B$111-72)),3),
IF(CI96="White/Red",ROUND(-((CH96*($C$112/113))+($B$112-72)),3),
IF(CI96="Red",ROUND(-((CH96*($C$113/113))+($B$113-72)),3),0)))))),"")</f>
        <v>-6.4779999999999998</v>
      </c>
      <c r="CL96" cm="1">
        <f t="array" ref="CL96:CS96">IF(CF96&gt;=8,_xlfn.TAKE(_xlfn._xlws.FILTER(D96:CE96,D96:CE96&lt;&gt;""),1,-8),"")</f>
        <v>6.6</v>
      </c>
      <c r="CM96">
        <v>14.2</v>
      </c>
      <c r="CN96">
        <v>10.3</v>
      </c>
      <c r="CO96">
        <v>5.7</v>
      </c>
      <c r="CP96">
        <v>10.3</v>
      </c>
      <c r="CQ96">
        <v>9.5</v>
      </c>
      <c r="CR96">
        <v>6.6</v>
      </c>
      <c r="CS96">
        <v>10.4</v>
      </c>
    </row>
    <row r="97" spans="1:97" ht="15" x14ac:dyDescent="0.2">
      <c r="A97" s="38">
        <v>2491197</v>
      </c>
      <c r="B97" s="22" t="s">
        <v>101</v>
      </c>
      <c r="C97" s="32" t="s">
        <v>105</v>
      </c>
      <c r="D97" s="39">
        <v>14.6</v>
      </c>
      <c r="E97" s="39"/>
      <c r="F97" s="39">
        <v>14.6</v>
      </c>
      <c r="G97" s="39"/>
      <c r="H97" s="40">
        <v>19</v>
      </c>
      <c r="I97" s="40">
        <v>13.6</v>
      </c>
      <c r="J97" s="39"/>
      <c r="K97" s="39">
        <v>23.4</v>
      </c>
      <c r="L97" s="39"/>
      <c r="M97" s="39">
        <v>12.7</v>
      </c>
      <c r="N97" s="39"/>
      <c r="O97" s="39"/>
      <c r="P97" s="39"/>
      <c r="Q97" s="39"/>
      <c r="R97" s="39">
        <v>16.100000000000001</v>
      </c>
      <c r="S97" s="39">
        <v>16.600000000000001</v>
      </c>
      <c r="T97" s="39">
        <v>13.1</v>
      </c>
      <c r="U97" s="39">
        <v>15.8</v>
      </c>
      <c r="V97" s="39">
        <v>11.4</v>
      </c>
      <c r="W97" s="39">
        <v>22.4</v>
      </c>
      <c r="X97" s="39"/>
      <c r="Y97" s="39">
        <v>14.6</v>
      </c>
      <c r="Z97" s="39"/>
      <c r="AA97" s="39"/>
      <c r="AB97" s="39">
        <v>16.600000000000001</v>
      </c>
      <c r="AC97" s="39"/>
      <c r="AD97" s="39"/>
      <c r="AE97" s="39">
        <v>10.7</v>
      </c>
      <c r="AF97" s="39"/>
      <c r="AG97" s="39"/>
      <c r="AH97" s="39"/>
      <c r="AI97" s="39">
        <v>9.6999999999999993</v>
      </c>
      <c r="AJ97" s="39"/>
      <c r="AK97" s="39">
        <v>18.5</v>
      </c>
      <c r="AL97" s="39"/>
      <c r="AM97" s="39">
        <v>12.7</v>
      </c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>
        <v>11.7</v>
      </c>
      <c r="AY97" s="39">
        <v>16.600000000000001</v>
      </c>
      <c r="AZ97" s="39"/>
      <c r="BA97" s="39"/>
      <c r="BB97" s="39"/>
      <c r="BC97" s="39">
        <v>9.5</v>
      </c>
      <c r="BD97" s="39">
        <v>11.4</v>
      </c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41">
        <f t="shared" si="3"/>
        <v>22</v>
      </c>
      <c r="CG97" s="39">
        <f t="shared" si="4"/>
        <v>14.8</v>
      </c>
      <c r="CH97" s="42" cm="1">
        <f t="array" ref="CH97">IF(CF97&gt;=8,ROUND(AVERAGE(_xlfn.TAKE(_xlfn.TAKE(_xlfn._xlws.SORT(_xlfn.TAKE(_xlfn._xlws.FILTER(D97:CE97,D97:CE97&lt;&gt;""),1,-8),1,1,TRUE),,7),,-6)),1),"")</f>
        <v>12.1</v>
      </c>
      <c r="CI97" s="43" t="s">
        <v>7</v>
      </c>
      <c r="CJ97" s="44">
        <f>IF(CH97&lt;&gt;"",
IF(CI97="Gold",ROUND(-((CH97*($C$108/113))+($B$108-72)),3),
IF(CI97="Blue",ROUND(-((CH97*($C$109/113))+($B$109-72)),3),
IF(CI97="Blue/White",ROUND(-((CH97*($C$110/113))+($B$110-72)),3),
IF(CI97="White",ROUND(-((CH97*($C$111/113))+($B$111-72)),3),
IF(CI97="White/Red",ROUND(-((CH97*($C$112/113))+($B$112-72)),3),
IF(CI97="Red",ROUND(-((CH97*($C$113/113))+($B$113-72)),3),0)))))),"")</f>
        <v>-8.4209999999999994</v>
      </c>
      <c r="CL97" cm="1">
        <f t="array" ref="CL97:CS97">IF(CF97&gt;=8,_xlfn.TAKE(_xlfn._xlws.FILTER(D97:CE97,D97:CE97&lt;&gt;""),1,-8),"")</f>
        <v>10.7</v>
      </c>
      <c r="CM97">
        <v>9.6999999999999993</v>
      </c>
      <c r="CN97">
        <v>18.5</v>
      </c>
      <c r="CO97">
        <v>12.7</v>
      </c>
      <c r="CP97">
        <v>11.7</v>
      </c>
      <c r="CQ97">
        <v>16.600000000000001</v>
      </c>
      <c r="CR97">
        <v>9.5</v>
      </c>
      <c r="CS97">
        <v>11.4</v>
      </c>
    </row>
    <row r="98" spans="1:97" ht="15" x14ac:dyDescent="0.2">
      <c r="A98" s="38">
        <v>2479978</v>
      </c>
      <c r="B98" s="22" t="s">
        <v>73</v>
      </c>
      <c r="C98" s="32" t="s">
        <v>74</v>
      </c>
      <c r="D98" s="39"/>
      <c r="E98" s="39">
        <v>13.6</v>
      </c>
      <c r="F98" s="39">
        <v>11.8</v>
      </c>
      <c r="G98" s="39"/>
      <c r="H98" s="40"/>
      <c r="I98" s="46"/>
      <c r="J98" s="39"/>
      <c r="K98" s="39">
        <v>20.5</v>
      </c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41">
        <f t="shared" si="3"/>
        <v>3</v>
      </c>
      <c r="CG98" s="39">
        <f t="shared" si="4"/>
        <v>15.3</v>
      </c>
      <c r="CH98" s="42" t="str" cm="1">
        <f t="array" ref="CH98">IF(CF98&gt;=8,ROUND(AVERAGE(_xlfn.TAKE(_xlfn.TAKE(_xlfn._xlws.SORT(_xlfn.TAKE(_xlfn._xlws.FILTER(D98:CE98,D98:CE98&lt;&gt;""),1,-8),1,1,TRUE),,7),,-6)),1),"")</f>
        <v/>
      </c>
      <c r="CI98" s="43" t="s">
        <v>7</v>
      </c>
      <c r="CJ98" s="44" t="str">
        <f>IF(CH98&lt;&gt;"",
IF(CI98="Gold",ROUND(-((CH98*($C$108/113))+($B$108-72)),3),
IF(CI98="Blue",ROUND(-((CH98*($C$109/113))+($B$109-72)),3),
IF(CI98="Blue/White",ROUND(-((CH98*($C$110/113))+($B$110-72)),3),
IF(CI98="White",ROUND(-((CH98*($C$111/113))+($B$111-72)),3),
IF(CI98="White/Red",ROUND(-((CH98*($C$112/113))+($B$112-72)),3),
IF(CI98="Red",ROUND(-((CH98*($C$113/113))+($B$113-72)),3),0)))))),"")</f>
        <v/>
      </c>
      <c r="CL98" t="str" cm="1">
        <f t="array" ref="CL98">IF(CF98&gt;=8,_xlfn.TAKE(_xlfn._xlws.FILTER(D98:CE98,D98:CE98&lt;&gt;""),1,-8),"")</f>
        <v/>
      </c>
    </row>
    <row r="99" spans="1:97" ht="15" customHeight="1" x14ac:dyDescent="0.2">
      <c r="A99" s="38">
        <v>1608864</v>
      </c>
      <c r="B99" s="22" t="s">
        <v>68</v>
      </c>
      <c r="C99" s="32" t="s">
        <v>55</v>
      </c>
      <c r="D99" s="39"/>
      <c r="E99" s="39">
        <v>10.7</v>
      </c>
      <c r="F99" s="39">
        <v>12.7</v>
      </c>
      <c r="G99" s="39">
        <v>21.4</v>
      </c>
      <c r="H99" s="40">
        <v>10.4</v>
      </c>
      <c r="I99" s="40">
        <v>16.600000000000001</v>
      </c>
      <c r="J99" s="39"/>
      <c r="K99" s="39"/>
      <c r="L99" s="39">
        <v>5.7</v>
      </c>
      <c r="M99" s="39"/>
      <c r="N99" s="39"/>
      <c r="O99" s="39"/>
      <c r="P99" s="39"/>
      <c r="Q99" s="39"/>
      <c r="R99" s="39">
        <v>16.100000000000001</v>
      </c>
      <c r="S99" s="39"/>
      <c r="T99" s="39"/>
      <c r="U99" s="39"/>
      <c r="V99" s="39"/>
      <c r="W99" s="39"/>
      <c r="X99" s="39"/>
      <c r="Y99" s="39">
        <v>13.6</v>
      </c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>
        <v>14.6</v>
      </c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41">
        <f t="shared" si="3"/>
        <v>9</v>
      </c>
      <c r="CG99" s="39">
        <f t="shared" si="4"/>
        <v>13.5</v>
      </c>
      <c r="CH99" s="42" cm="1">
        <f t="array" ref="CH99">IF(CF99&gt;=8,ROUND(AVERAGE(_xlfn.TAKE(_xlfn.TAKE(_xlfn._xlws.SORT(_xlfn.TAKE(_xlfn._xlws.FILTER(D99:CE99,D99:CE99&lt;&gt;""),1,-8),1,1,TRUE),,7),,-6)),1),"")</f>
        <v>14</v>
      </c>
      <c r="CI99" s="43" t="s">
        <v>7</v>
      </c>
      <c r="CJ99" s="44">
        <f>IF(CH99&lt;&gt;"",
IF(CI99="Gold",ROUND(-((CH99*($C$108/113))+($B$108-72)),3),
IF(CI99="Blue",ROUND(-((CH99*($C$109/113))+($B$109-72)),3),
IF(CI99="Blue/White",ROUND(-((CH99*($C$110/113))+($B$110-72)),3),
IF(CI99="White",ROUND(-((CH99*($C$111/113))+($B$111-72)),3),
IF(CI99="White/Red",ROUND(-((CH99*($C$112/113))+($B$112-72)),3),
IF(CI99="Red",ROUND(-((CH99*($C$113/113))+($B$113-72)),3),0)))))),"")</f>
        <v>-10.372</v>
      </c>
      <c r="CL99" cm="1">
        <f t="array" ref="CL99:CS99">IF(CF99&gt;=8,_xlfn.TAKE(_xlfn._xlws.FILTER(D99:CE99,D99:CE99&lt;&gt;""),1,-8),"")</f>
        <v>12.7</v>
      </c>
      <c r="CM99">
        <v>21.4</v>
      </c>
      <c r="CN99">
        <v>10.4</v>
      </c>
      <c r="CO99">
        <v>16.600000000000001</v>
      </c>
      <c r="CP99">
        <v>5.7</v>
      </c>
      <c r="CQ99">
        <v>16.100000000000001</v>
      </c>
      <c r="CR99">
        <v>13.6</v>
      </c>
      <c r="CS99">
        <v>14.6</v>
      </c>
    </row>
    <row r="100" spans="1:97" ht="15" x14ac:dyDescent="0.2">
      <c r="A100" s="38">
        <v>9299245</v>
      </c>
      <c r="B100" s="22" t="s">
        <v>53</v>
      </c>
      <c r="C100" s="32" t="s">
        <v>55</v>
      </c>
      <c r="D100" s="39">
        <v>27.3</v>
      </c>
      <c r="E100" s="39">
        <v>26.3</v>
      </c>
      <c r="F100" s="39"/>
      <c r="G100" s="39">
        <v>20.5</v>
      </c>
      <c r="H100" s="40">
        <v>34.1</v>
      </c>
      <c r="I100" s="40"/>
      <c r="J100" s="39"/>
      <c r="K100" s="39"/>
      <c r="L100" s="39">
        <v>25.4</v>
      </c>
      <c r="M100" s="39"/>
      <c r="N100" s="39"/>
      <c r="O100" s="39"/>
      <c r="P100" s="39"/>
      <c r="Q100" s="39">
        <v>26.3</v>
      </c>
      <c r="R100" s="39"/>
      <c r="S100" s="39"/>
      <c r="T100" s="39">
        <v>26.3</v>
      </c>
      <c r="U100" s="39">
        <v>27.3</v>
      </c>
      <c r="V100" s="39"/>
      <c r="W100" s="39">
        <v>27.3</v>
      </c>
      <c r="X100" s="39"/>
      <c r="Y100" s="39">
        <v>26.3</v>
      </c>
      <c r="Z100" s="39"/>
      <c r="AA100" s="39"/>
      <c r="AB100" s="39">
        <v>24.4</v>
      </c>
      <c r="AC100" s="39"/>
      <c r="AD100" s="39"/>
      <c r="AE100" s="39"/>
      <c r="AF100" s="39"/>
      <c r="AG100" s="39">
        <v>23.4</v>
      </c>
      <c r="AH100" s="39">
        <v>31.2</v>
      </c>
      <c r="AI100" s="39"/>
      <c r="AJ100" s="39"/>
      <c r="AK100" s="39">
        <v>28.3</v>
      </c>
      <c r="AL100" s="39">
        <v>21.4</v>
      </c>
      <c r="AM100" s="39">
        <v>26.3</v>
      </c>
      <c r="AN100" s="39"/>
      <c r="AO100" s="39">
        <v>20.5</v>
      </c>
      <c r="AP100" s="39"/>
      <c r="AQ100" s="39"/>
      <c r="AR100" s="39"/>
      <c r="AS100" s="39">
        <v>23.4</v>
      </c>
      <c r="AT100" s="39">
        <v>20.5</v>
      </c>
      <c r="AU100" s="39"/>
      <c r="AV100" s="39">
        <v>23.4</v>
      </c>
      <c r="AW100" s="39">
        <v>14.6</v>
      </c>
      <c r="AX100" s="39"/>
      <c r="AY100" s="39">
        <v>18.399999999999999</v>
      </c>
      <c r="AZ100" s="39"/>
      <c r="BA100" s="39"/>
      <c r="BB100" s="39"/>
      <c r="BC100" s="39">
        <v>25.3</v>
      </c>
      <c r="BD100" s="39">
        <v>28.3</v>
      </c>
      <c r="BE100" s="39">
        <v>27.3</v>
      </c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41">
        <f t="shared" si="3"/>
        <v>25</v>
      </c>
      <c r="CG100" s="39">
        <f t="shared" si="4"/>
        <v>25</v>
      </c>
      <c r="CH100" s="42" cm="1">
        <f t="array" ref="CH100">IF(CF100&gt;=8,ROUND(AVERAGE(_xlfn.TAKE(_xlfn.TAKE(_xlfn._xlws.SORT(_xlfn.TAKE(_xlfn._xlws.FILTER(D100:CE100,D100:CE100&lt;&gt;""),1,-8),1,1,TRUE),,7),,-6)),1),"")</f>
        <v>23.1</v>
      </c>
      <c r="CI100" s="43" t="s">
        <v>7</v>
      </c>
      <c r="CJ100" s="44">
        <f>IF(CH100&lt;&gt;"",
IF(CI100="Gold",ROUND(-((CH100*($C$108/113))+($B$108-72)),3),
IF(CI100="Blue",ROUND(-((CH100*($C$109/113))+($B$109-72)),3),
IF(CI100="Blue/White",ROUND(-((CH100*($C$110/113))+($B$110-72)),3),
IF(CI100="White",ROUND(-((CH100*($C$111/113))+($B$111-72)),3),
IF(CI100="White/Red",ROUND(-((CH100*($C$112/113))+($B$112-72)),3),
IF(CI100="Red",ROUND(-((CH100*($C$113/113))+($B$113-72)),3),0)))))),"")</f>
        <v>-19.713000000000001</v>
      </c>
      <c r="CL100" cm="1">
        <f t="array" ref="CL100:CS100">IF(CF100&gt;=8,_xlfn.TAKE(_xlfn._xlws.FILTER(D100:CE100,D100:CE100&lt;&gt;""),1,-8),"")</f>
        <v>23.4</v>
      </c>
      <c r="CM100">
        <v>20.5</v>
      </c>
      <c r="CN100">
        <v>23.4</v>
      </c>
      <c r="CO100">
        <v>14.6</v>
      </c>
      <c r="CP100">
        <v>18.399999999999999</v>
      </c>
      <c r="CQ100">
        <v>25.3</v>
      </c>
      <c r="CR100">
        <v>28.3</v>
      </c>
      <c r="CS100">
        <v>27.3</v>
      </c>
    </row>
    <row r="101" spans="1:97" ht="15" x14ac:dyDescent="0.2">
      <c r="A101" s="38">
        <v>629249</v>
      </c>
      <c r="B101" s="22" t="s">
        <v>92</v>
      </c>
      <c r="C101" s="32" t="s">
        <v>93</v>
      </c>
      <c r="D101" s="39">
        <v>15.6</v>
      </c>
      <c r="E101" s="39">
        <v>17.5</v>
      </c>
      <c r="F101" s="39">
        <v>14.6</v>
      </c>
      <c r="G101" s="39">
        <v>28.3</v>
      </c>
      <c r="H101" s="40">
        <v>20.9</v>
      </c>
      <c r="I101" s="40"/>
      <c r="J101" s="39"/>
      <c r="K101" s="39"/>
      <c r="L101" s="39">
        <v>15.2</v>
      </c>
      <c r="M101" s="39">
        <v>19.5</v>
      </c>
      <c r="N101" s="39"/>
      <c r="O101" s="39">
        <v>15.2</v>
      </c>
      <c r="P101" s="39"/>
      <c r="Q101" s="39">
        <v>10.7</v>
      </c>
      <c r="R101" s="39"/>
      <c r="S101" s="39"/>
      <c r="T101" s="39">
        <v>14.6</v>
      </c>
      <c r="U101" s="39">
        <v>15.6</v>
      </c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41">
        <f t="shared" si="3"/>
        <v>11</v>
      </c>
      <c r="CG101" s="39">
        <f t="shared" si="4"/>
        <v>17.100000000000001</v>
      </c>
      <c r="CH101" s="42" cm="1">
        <f t="array" ref="CH101">IF(CF101&gt;=8,ROUND(AVERAGE(_xlfn.TAKE(_xlfn.TAKE(_xlfn._xlws.SORT(_xlfn.TAKE(_xlfn._xlws.FILTER(D101:CE101,D101:CE101&lt;&gt;""),1,-8),1,1,TRUE),,7),,-6)),1),"")</f>
        <v>16.8</v>
      </c>
      <c r="CI101" s="43" t="s">
        <v>7</v>
      </c>
      <c r="CJ101" s="44">
        <f>IF(CH101&lt;&gt;"",
IF(CI101="Gold",ROUND(-((CH101*($C$108/113))+($B$108-72)),3),
IF(CI101="Blue",ROUND(-((CH101*($C$109/113))+($B$109-72)),3),
IF(CI101="Blue/White",ROUND(-((CH101*($C$110/113))+($B$110-72)),3),
IF(CI101="White",ROUND(-((CH101*($C$111/113))+($B$111-72)),3),
IF(CI101="White/Red",ROUND(-((CH101*($C$112/113))+($B$112-72)),3),
IF(CI101="Red",ROUND(-((CH101*($C$113/113))+($B$113-72)),3),0)))))),"")</f>
        <v>-13.246</v>
      </c>
      <c r="CL101" cm="1">
        <f t="array" ref="CL101:CS101">IF(CF101&gt;=8,_xlfn.TAKE(_xlfn._xlws.FILTER(D101:CE101,D101:CE101&lt;&gt;""),1,-8),"")</f>
        <v>28.3</v>
      </c>
      <c r="CM101">
        <v>20.9</v>
      </c>
      <c r="CN101">
        <v>15.2</v>
      </c>
      <c r="CO101">
        <v>19.5</v>
      </c>
      <c r="CP101">
        <v>15.2</v>
      </c>
      <c r="CQ101">
        <v>10.7</v>
      </c>
      <c r="CR101">
        <v>14.6</v>
      </c>
      <c r="CS101">
        <v>15.6</v>
      </c>
    </row>
    <row r="102" spans="1:97" ht="15" customHeight="1" x14ac:dyDescent="0.2">
      <c r="A102" s="38">
        <v>7538389</v>
      </c>
      <c r="B102" s="22" t="s">
        <v>92</v>
      </c>
      <c r="C102" s="32" t="s">
        <v>94</v>
      </c>
      <c r="D102" s="39"/>
      <c r="E102" s="39">
        <v>20.5</v>
      </c>
      <c r="F102" s="39"/>
      <c r="G102" s="39">
        <v>24.4</v>
      </c>
      <c r="H102" s="40">
        <v>22.4</v>
      </c>
      <c r="I102" s="40"/>
      <c r="J102" s="39"/>
      <c r="K102" s="39">
        <v>21.4</v>
      </c>
      <c r="L102" s="39">
        <v>26.5</v>
      </c>
      <c r="M102" s="39">
        <v>23.4</v>
      </c>
      <c r="N102" s="39"/>
      <c r="O102" s="39">
        <v>26.3</v>
      </c>
      <c r="P102" s="39"/>
      <c r="Q102" s="39">
        <v>22.4</v>
      </c>
      <c r="R102" s="39">
        <v>25.3</v>
      </c>
      <c r="S102" s="39">
        <v>23.4</v>
      </c>
      <c r="T102" s="39">
        <v>19.5</v>
      </c>
      <c r="U102" s="39">
        <v>19.5</v>
      </c>
      <c r="V102" s="39">
        <v>22.4</v>
      </c>
      <c r="W102" s="39">
        <v>30.2</v>
      </c>
      <c r="X102" s="39"/>
      <c r="Y102" s="39">
        <v>21.4</v>
      </c>
      <c r="Z102" s="39"/>
      <c r="AA102" s="39">
        <v>22.4</v>
      </c>
      <c r="AB102" s="39">
        <v>22.4</v>
      </c>
      <c r="AC102" s="39"/>
      <c r="AD102" s="39"/>
      <c r="AE102" s="39"/>
      <c r="AF102" s="39"/>
      <c r="AG102" s="39">
        <v>25.3</v>
      </c>
      <c r="AH102" s="39">
        <v>19.5</v>
      </c>
      <c r="AI102" s="39">
        <v>22.4</v>
      </c>
      <c r="AJ102" s="39">
        <v>25.3</v>
      </c>
      <c r="AK102" s="39">
        <v>17.5</v>
      </c>
      <c r="AL102" s="39">
        <v>22.4</v>
      </c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>
        <v>27.3</v>
      </c>
      <c r="BD102" s="39">
        <v>26.3</v>
      </c>
      <c r="BE102" s="39">
        <v>27.3</v>
      </c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41">
        <f t="shared" si="3"/>
        <v>26</v>
      </c>
      <c r="CG102" s="39">
        <f t="shared" si="4"/>
        <v>23.4</v>
      </c>
      <c r="CH102" s="42" cm="1">
        <f t="array" ref="CH102">IF(CF102&gt;=8,ROUND(AVERAGE(_xlfn.TAKE(_xlfn.TAKE(_xlfn._xlws.SORT(_xlfn.TAKE(_xlfn._xlws.FILTER(D102:CE102,D102:CE102&lt;&gt;""),1,-8),1,1,TRUE),,7),,-6)),1),"")</f>
        <v>23.9</v>
      </c>
      <c r="CI102" s="43" t="s">
        <v>7</v>
      </c>
      <c r="CJ102" s="44">
        <f>IF(CH102&lt;&gt;"",
IF(CI102="Gold",ROUND(-((CH102*($C$108/113))+($B$108-72)),3),
IF(CI102="Blue",ROUND(-((CH102*($C$109/113))+($B$109-72)),3),
IF(CI102="Blue/White",ROUND(-((CH102*($C$110/113))+($B$110-72)),3),
IF(CI102="White",ROUND(-((CH102*($C$111/113))+($B$111-72)),3),
IF(CI102="White/Red",ROUND(-((CH102*($C$112/113))+($B$112-72)),3),
IF(CI102="Red",ROUND(-((CH102*($C$113/113))+($B$113-72)),3),0)))))),"")</f>
        <v>-20.535</v>
      </c>
      <c r="CL102" cm="1">
        <f t="array" ref="CL102:CS102">IF(CF102&gt;=8,_xlfn.TAKE(_xlfn._xlws.FILTER(D102:CE102,D102:CE102&lt;&gt;""),1,-8),"")</f>
        <v>19.5</v>
      </c>
      <c r="CM102">
        <v>22.4</v>
      </c>
      <c r="CN102">
        <v>25.3</v>
      </c>
      <c r="CO102">
        <v>17.5</v>
      </c>
      <c r="CP102">
        <v>22.4</v>
      </c>
      <c r="CQ102">
        <v>27.3</v>
      </c>
      <c r="CR102">
        <v>26.3</v>
      </c>
      <c r="CS102">
        <v>27.3</v>
      </c>
    </row>
    <row r="103" spans="1:97" ht="15" customHeight="1" x14ac:dyDescent="0.2">
      <c r="A103" s="38">
        <v>632425</v>
      </c>
      <c r="B103" s="73" t="s">
        <v>48</v>
      </c>
      <c r="C103" s="32" t="s">
        <v>49</v>
      </c>
      <c r="D103" s="76"/>
      <c r="E103" s="76"/>
      <c r="F103" s="76"/>
      <c r="G103" s="76"/>
      <c r="H103" s="77">
        <v>27.3</v>
      </c>
      <c r="I103" s="77">
        <v>30.2</v>
      </c>
      <c r="J103" s="76"/>
      <c r="K103" s="76">
        <v>38</v>
      </c>
      <c r="L103" s="76"/>
      <c r="M103" s="76"/>
      <c r="N103" s="76"/>
      <c r="O103" s="76">
        <v>31.2</v>
      </c>
      <c r="P103" s="76">
        <v>33.1</v>
      </c>
      <c r="Q103" s="76"/>
      <c r="R103" s="76">
        <v>28.3</v>
      </c>
      <c r="S103" s="76">
        <v>27.3</v>
      </c>
      <c r="T103" s="76">
        <v>14.6</v>
      </c>
      <c r="U103" s="76">
        <v>22.4</v>
      </c>
      <c r="V103" s="76">
        <v>26.3</v>
      </c>
      <c r="W103" s="76">
        <v>30.2</v>
      </c>
      <c r="X103" s="76"/>
      <c r="Y103" s="76">
        <v>18.5</v>
      </c>
      <c r="Z103" s="76"/>
      <c r="AA103" s="39">
        <v>25.3</v>
      </c>
      <c r="AB103" s="76">
        <v>12.7</v>
      </c>
      <c r="AC103" s="76"/>
      <c r="AD103" s="76"/>
      <c r="AE103" s="76"/>
      <c r="AF103" s="76"/>
      <c r="AG103" s="76">
        <v>22.4</v>
      </c>
      <c r="AH103" s="76">
        <v>16.600000000000001</v>
      </c>
      <c r="AI103" s="76">
        <v>24.4</v>
      </c>
      <c r="AJ103" s="76">
        <v>28.3</v>
      </c>
      <c r="AK103" s="76">
        <v>23.4</v>
      </c>
      <c r="AL103" s="76">
        <v>15.6</v>
      </c>
      <c r="AM103" s="76"/>
      <c r="AN103" s="76">
        <v>22.4</v>
      </c>
      <c r="AO103" s="76">
        <v>14.6</v>
      </c>
      <c r="AP103" s="76">
        <v>16.600000000000001</v>
      </c>
      <c r="AQ103" s="76">
        <v>26.3</v>
      </c>
      <c r="AR103" s="76">
        <v>26.3</v>
      </c>
      <c r="AS103" s="76"/>
      <c r="AT103" s="76"/>
      <c r="AU103" s="76"/>
      <c r="AV103" s="76">
        <v>24.4</v>
      </c>
      <c r="AW103" s="76">
        <v>22.4</v>
      </c>
      <c r="AX103" s="76">
        <v>21.4</v>
      </c>
      <c r="AY103" s="76">
        <v>24.4</v>
      </c>
      <c r="AZ103" s="76"/>
      <c r="BA103" s="76"/>
      <c r="BB103" s="76">
        <v>18.5</v>
      </c>
      <c r="BC103" s="76">
        <v>19.5</v>
      </c>
      <c r="BD103" s="76">
        <v>22.4</v>
      </c>
      <c r="BE103" s="76">
        <v>19.5</v>
      </c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41">
        <f t="shared" si="3"/>
        <v>33</v>
      </c>
      <c r="CG103" s="39">
        <f t="shared" si="4"/>
        <v>23.5</v>
      </c>
      <c r="CH103" s="42" cm="1">
        <f t="array" ref="CH103">IF(CF103&gt;=8,ROUND(AVERAGE(_xlfn.TAKE(_xlfn.TAKE(_xlfn._xlws.SORT(_xlfn.TAKE(_xlfn._xlws.FILTER(D103:CE103,D103:CE103&lt;&gt;""),1,-8),1,1,TRUE),,7),,-6)),1),"")</f>
        <v>21.6</v>
      </c>
      <c r="CI103" s="71" t="s">
        <v>7</v>
      </c>
      <c r="CJ103" s="44">
        <f>IF(CH103&lt;&gt;"",
IF(CI103="Gold",ROUND(-((CH103*($C$108/113))+($B$108-72)),3),
IF(CI103="Blue",ROUND(-((CH103*($C$109/113))+($B$109-72)),3),
IF(CI103="Blue/White",ROUND(-((CH103*($C$110/113))+($B$110-72)),3),
IF(CI103="White",ROUND(-((CH103*($C$111/113))+($B$111-72)),3),
IF(CI103="White/Red",ROUND(-((CH103*($C$112/113))+($B$112-72)),3),
IF(CI103="Red",ROUND(-((CH103*($C$113/113))+($B$113-72)),3),0)))))),"")</f>
        <v>-18.172999999999998</v>
      </c>
      <c r="CL103" cm="1">
        <f t="array" ref="CL103:CS103">IF(CF103&gt;=8,_xlfn.TAKE(_xlfn._xlws.FILTER(D103:CE103,D103:CE103&lt;&gt;""),1,-8),"")</f>
        <v>24.4</v>
      </c>
      <c r="CM103">
        <v>22.4</v>
      </c>
      <c r="CN103">
        <v>21.4</v>
      </c>
      <c r="CO103">
        <v>24.4</v>
      </c>
      <c r="CP103">
        <v>18.5</v>
      </c>
      <c r="CQ103">
        <v>19.5</v>
      </c>
      <c r="CR103">
        <v>22.4</v>
      </c>
      <c r="CS103">
        <v>19.5</v>
      </c>
    </row>
    <row r="104" spans="1:97" ht="15" customHeight="1" x14ac:dyDescent="0.25">
      <c r="A104" s="74">
        <v>13280713</v>
      </c>
      <c r="B104" s="19" t="s">
        <v>106</v>
      </c>
      <c r="C104" s="75" t="s">
        <v>230</v>
      </c>
      <c r="D104" s="47"/>
      <c r="E104" s="47"/>
      <c r="F104" s="47"/>
      <c r="G104" s="47"/>
      <c r="H104" s="48"/>
      <c r="I104" s="48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>
        <v>24.4</v>
      </c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1">
        <f t="shared" si="3"/>
        <v>1</v>
      </c>
      <c r="CG104" s="39">
        <f t="shared" si="4"/>
        <v>24.4</v>
      </c>
      <c r="CH104" s="69" t="str" cm="1">
        <f t="array" ref="CH104">IF(CF104&gt;=8,ROUND(AVERAGE(_xlfn.TAKE(_xlfn.TAKE(_xlfn._xlws.SORT(_xlfn.TAKE(_xlfn._xlws.FILTER(D104:CE104,D104:CE104&lt;&gt;""),1,-8),1,1,TRUE),,7),,-6)),1),"")</f>
        <v/>
      </c>
      <c r="CI104" s="72" t="s">
        <v>7</v>
      </c>
      <c r="CJ104" s="70" t="str">
        <f>IF(CH104&lt;&gt;"",
IF(CI104="Gold",ROUND(-((CH104*($C$108/113))+($B$108-72)),3),
IF(CI104="Blue",ROUND(-((CH104*($C$109/113))+($B$109-72)),3),
IF(CI104="Blue/White",ROUND(-((CH104*($C$110/113))+($B$110-72)),3),
IF(CI104="White",ROUND(-((CH104*($C$111/113))+($B$111-72)),3),
IF(CI104="White/Red",ROUND(-((CH104*($C$112/113))+($B$112-72)),3),
IF(CI104="Red",ROUND(-((CH104*($C$113/113))+($B$113-72)),3),0)))))),"")</f>
        <v/>
      </c>
    </row>
    <row r="105" spans="1:97" ht="18" x14ac:dyDescent="0.25">
      <c r="A105" s="66" t="s">
        <v>232</v>
      </c>
      <c r="D105" s="67">
        <f t="shared" ref="D105:AI105" si="5">COUNT(D4:D104)</f>
        <v>38</v>
      </c>
      <c r="E105" s="67">
        <f t="shared" si="5"/>
        <v>34</v>
      </c>
      <c r="F105" s="67">
        <f t="shared" si="5"/>
        <v>27</v>
      </c>
      <c r="G105" s="67">
        <f t="shared" si="5"/>
        <v>28</v>
      </c>
      <c r="H105" s="67">
        <f t="shared" si="5"/>
        <v>30</v>
      </c>
      <c r="I105" s="67">
        <f t="shared" si="5"/>
        <v>26</v>
      </c>
      <c r="J105" s="67">
        <f t="shared" si="5"/>
        <v>0</v>
      </c>
      <c r="K105" s="67">
        <f t="shared" si="5"/>
        <v>40</v>
      </c>
      <c r="L105" s="67">
        <f t="shared" si="5"/>
        <v>32</v>
      </c>
      <c r="M105" s="67">
        <f t="shared" si="5"/>
        <v>27</v>
      </c>
      <c r="N105" s="67">
        <f t="shared" si="5"/>
        <v>0</v>
      </c>
      <c r="O105" s="67">
        <f t="shared" si="5"/>
        <v>37</v>
      </c>
      <c r="P105" s="67">
        <f t="shared" si="5"/>
        <v>32</v>
      </c>
      <c r="Q105" s="67">
        <f t="shared" si="5"/>
        <v>28</v>
      </c>
      <c r="R105" s="67">
        <f t="shared" si="5"/>
        <v>42</v>
      </c>
      <c r="S105" s="67">
        <f t="shared" si="5"/>
        <v>37</v>
      </c>
      <c r="T105" s="67">
        <f t="shared" si="5"/>
        <v>39</v>
      </c>
      <c r="U105" s="67">
        <f t="shared" si="5"/>
        <v>37</v>
      </c>
      <c r="V105" s="67">
        <f t="shared" si="5"/>
        <v>31</v>
      </c>
      <c r="W105" s="67">
        <f t="shared" si="5"/>
        <v>27</v>
      </c>
      <c r="X105" s="67">
        <f t="shared" si="5"/>
        <v>0</v>
      </c>
      <c r="Y105" s="67">
        <f t="shared" si="5"/>
        <v>36</v>
      </c>
      <c r="Z105" s="67">
        <f t="shared" si="5"/>
        <v>0</v>
      </c>
      <c r="AA105" s="67">
        <f t="shared" si="5"/>
        <v>30</v>
      </c>
      <c r="AB105" s="67">
        <f t="shared" si="5"/>
        <v>30</v>
      </c>
      <c r="AC105" s="67">
        <f t="shared" si="5"/>
        <v>0</v>
      </c>
      <c r="AD105" s="67">
        <f t="shared" si="5"/>
        <v>0</v>
      </c>
      <c r="AE105" s="67">
        <f t="shared" si="5"/>
        <v>24</v>
      </c>
      <c r="AF105" s="67">
        <f t="shared" si="5"/>
        <v>0</v>
      </c>
      <c r="AG105" s="67">
        <f t="shared" si="5"/>
        <v>21</v>
      </c>
      <c r="AH105" s="67">
        <f t="shared" si="5"/>
        <v>22</v>
      </c>
      <c r="AI105" s="67">
        <f t="shared" si="5"/>
        <v>26</v>
      </c>
      <c r="AJ105" s="67">
        <f t="shared" ref="AJ105:BC105" si="6">COUNT(AJ4:AJ104)</f>
        <v>24</v>
      </c>
      <c r="AK105" s="67">
        <f t="shared" si="6"/>
        <v>26</v>
      </c>
      <c r="AL105" s="67">
        <f t="shared" si="6"/>
        <v>22</v>
      </c>
      <c r="AM105" s="67">
        <f t="shared" si="6"/>
        <v>23</v>
      </c>
      <c r="AN105" s="67">
        <f t="shared" si="6"/>
        <v>21</v>
      </c>
      <c r="AO105" s="67">
        <f t="shared" si="6"/>
        <v>20</v>
      </c>
      <c r="AP105" s="67">
        <f t="shared" si="6"/>
        <v>17</v>
      </c>
      <c r="AQ105" s="67">
        <f t="shared" si="6"/>
        <v>19</v>
      </c>
      <c r="AR105" s="67">
        <f t="shared" si="6"/>
        <v>17</v>
      </c>
      <c r="AS105" s="67">
        <f t="shared" si="6"/>
        <v>19</v>
      </c>
      <c r="AT105" s="67">
        <f t="shared" si="6"/>
        <v>16</v>
      </c>
      <c r="AU105" s="67">
        <f t="shared" si="6"/>
        <v>22</v>
      </c>
      <c r="AV105" s="67">
        <f t="shared" si="6"/>
        <v>20</v>
      </c>
      <c r="AW105" s="67">
        <f t="shared" si="6"/>
        <v>24</v>
      </c>
      <c r="AX105" s="67">
        <f t="shared" si="6"/>
        <v>20</v>
      </c>
      <c r="AY105" s="67">
        <f t="shared" si="6"/>
        <v>48</v>
      </c>
      <c r="AZ105" s="67">
        <f t="shared" si="6"/>
        <v>0</v>
      </c>
      <c r="BA105" s="67">
        <f t="shared" si="6"/>
        <v>0</v>
      </c>
      <c r="BB105" s="67">
        <f t="shared" si="6"/>
        <v>28</v>
      </c>
      <c r="BC105" s="67">
        <f t="shared" si="6"/>
        <v>40</v>
      </c>
      <c r="BD105" s="67">
        <f t="shared" ref="BD105:CE105" si="7">COUNT(BD4:BD104)</f>
        <v>32</v>
      </c>
      <c r="BE105" s="67">
        <f t="shared" si="7"/>
        <v>35</v>
      </c>
      <c r="BF105" s="67">
        <f t="shared" si="7"/>
        <v>0</v>
      </c>
      <c r="BG105" s="67">
        <f t="shared" si="7"/>
        <v>0</v>
      </c>
      <c r="BH105" s="67">
        <f t="shared" si="7"/>
        <v>0</v>
      </c>
      <c r="BI105" s="67">
        <f t="shared" si="7"/>
        <v>0</v>
      </c>
      <c r="BJ105" s="67">
        <f t="shared" si="7"/>
        <v>0</v>
      </c>
      <c r="BK105" s="67">
        <f t="shared" si="7"/>
        <v>0</v>
      </c>
      <c r="BL105" s="67">
        <f t="shared" si="7"/>
        <v>0</v>
      </c>
      <c r="BM105" s="67">
        <f t="shared" si="7"/>
        <v>0</v>
      </c>
      <c r="BN105" s="67">
        <f t="shared" si="7"/>
        <v>0</v>
      </c>
      <c r="BO105" s="67">
        <f t="shared" si="7"/>
        <v>0</v>
      </c>
      <c r="BP105" s="67">
        <f t="shared" si="7"/>
        <v>0</v>
      </c>
      <c r="BQ105" s="67">
        <f t="shared" si="7"/>
        <v>0</v>
      </c>
      <c r="BR105" s="67">
        <f t="shared" si="7"/>
        <v>0</v>
      </c>
      <c r="BS105" s="67">
        <f t="shared" si="7"/>
        <v>0</v>
      </c>
      <c r="BT105" s="67">
        <f t="shared" si="7"/>
        <v>0</v>
      </c>
      <c r="BU105" s="67">
        <f t="shared" si="7"/>
        <v>0</v>
      </c>
      <c r="BV105" s="67">
        <f t="shared" si="7"/>
        <v>0</v>
      </c>
      <c r="BW105" s="67">
        <f t="shared" si="7"/>
        <v>0</v>
      </c>
      <c r="BX105" s="67">
        <f t="shared" si="7"/>
        <v>0</v>
      </c>
      <c r="BY105" s="67">
        <f t="shared" si="7"/>
        <v>0</v>
      </c>
      <c r="BZ105" s="67">
        <f t="shared" si="7"/>
        <v>0</v>
      </c>
      <c r="CA105" s="67">
        <f t="shared" si="7"/>
        <v>0</v>
      </c>
      <c r="CB105" s="67">
        <f t="shared" si="7"/>
        <v>0</v>
      </c>
      <c r="CC105" s="67">
        <f t="shared" si="7"/>
        <v>0</v>
      </c>
      <c r="CD105" s="67">
        <f t="shared" si="7"/>
        <v>0</v>
      </c>
      <c r="CE105" s="67">
        <f t="shared" si="7"/>
        <v>0</v>
      </c>
      <c r="CF105" s="2"/>
      <c r="CG105" s="2"/>
      <c r="CH105" s="2"/>
    </row>
    <row r="106" spans="1:97" x14ac:dyDescent="0.2">
      <c r="G106" s="1"/>
    </row>
    <row r="107" spans="1:97" ht="12.75" customHeight="1" x14ac:dyDescent="0.25">
      <c r="A107" s="7"/>
      <c r="B107" s="12" t="s">
        <v>3</v>
      </c>
      <c r="C107" s="8" t="s">
        <v>4</v>
      </c>
      <c r="G107" s="17"/>
    </row>
    <row r="108" spans="1:97" ht="12.75" customHeight="1" x14ac:dyDescent="0.25">
      <c r="A108" s="7" t="s">
        <v>5</v>
      </c>
      <c r="B108" s="9">
        <v>71.900000000000006</v>
      </c>
      <c r="C108" s="9">
        <v>127</v>
      </c>
    </row>
    <row r="109" spans="1:97" ht="12.75" customHeight="1" x14ac:dyDescent="0.25">
      <c r="A109" s="7" t="s">
        <v>6</v>
      </c>
      <c r="B109" s="10">
        <v>69.900000000000006</v>
      </c>
      <c r="C109" s="10">
        <v>122</v>
      </c>
    </row>
    <row r="110" spans="1:97" ht="12.75" customHeight="1" x14ac:dyDescent="0.25">
      <c r="A110" s="7" t="s">
        <v>12</v>
      </c>
      <c r="B110" s="10">
        <v>69</v>
      </c>
      <c r="C110" s="10">
        <v>119</v>
      </c>
    </row>
    <row r="111" spans="1:97" ht="12.75" customHeight="1" x14ac:dyDescent="0.25">
      <c r="A111" s="7" t="s">
        <v>7</v>
      </c>
      <c r="B111" s="10">
        <v>68</v>
      </c>
      <c r="C111" s="10">
        <v>116</v>
      </c>
    </row>
    <row r="112" spans="1:97" ht="12.75" customHeight="1" x14ac:dyDescent="0.25">
      <c r="A112" s="7" t="s">
        <v>13</v>
      </c>
      <c r="B112" s="10">
        <v>66.3</v>
      </c>
      <c r="C112" s="10">
        <v>112</v>
      </c>
    </row>
    <row r="113" spans="1:7" ht="12.75" customHeight="1" x14ac:dyDescent="0.25">
      <c r="A113" s="7" t="s">
        <v>8</v>
      </c>
      <c r="B113" s="11">
        <v>64.7</v>
      </c>
      <c r="C113" s="11">
        <v>108</v>
      </c>
    </row>
    <row r="114" spans="1:7" x14ac:dyDescent="0.2">
      <c r="G114" s="1"/>
    </row>
    <row r="115" spans="1:7" x14ac:dyDescent="0.2">
      <c r="G115" s="1"/>
    </row>
    <row r="116" spans="1:7" x14ac:dyDescent="0.2">
      <c r="G116" s="1"/>
    </row>
    <row r="117" spans="1:7" x14ac:dyDescent="0.2">
      <c r="G117" s="1"/>
    </row>
    <row r="118" spans="1:7" x14ac:dyDescent="0.2">
      <c r="G118" s="1"/>
    </row>
    <row r="119" spans="1:7" x14ac:dyDescent="0.2">
      <c r="G119" s="1"/>
    </row>
    <row r="120" spans="1:7" x14ac:dyDescent="0.2">
      <c r="G120" s="1"/>
    </row>
    <row r="121" spans="1:7" x14ac:dyDescent="0.2">
      <c r="G121" s="1"/>
    </row>
    <row r="122" spans="1:7" x14ac:dyDescent="0.2">
      <c r="G122" s="1"/>
    </row>
    <row r="123" spans="1:7" x14ac:dyDescent="0.2">
      <c r="G123" s="1"/>
    </row>
    <row r="124" spans="1:7" x14ac:dyDescent="0.2">
      <c r="G124" s="1"/>
    </row>
    <row r="125" spans="1:7" x14ac:dyDescent="0.2">
      <c r="G125" s="1"/>
    </row>
    <row r="126" spans="1:7" x14ac:dyDescent="0.2">
      <c r="G126" s="1"/>
    </row>
    <row r="127" spans="1:7" x14ac:dyDescent="0.2">
      <c r="G127" s="1"/>
    </row>
  </sheetData>
  <autoFilter ref="A3:CI3" xr:uid="{6BF14856-F0FA-4062-9F17-DDE5AF993FB1}">
    <sortState xmlns:xlrd2="http://schemas.microsoft.com/office/spreadsheetml/2017/richdata2" ref="A4:CI92">
      <sortCondition ref="C3"/>
    </sortState>
  </autoFilter>
  <conditionalFormatting sqref="CF4:CJ4 B48:CJ48 A5:CF18 B19:CF19 A20:CF23 B24:CF25 A26:CF27 B28:CF28 A29:CF30 B31:CF31 A32:CF39 A43:CF43 B44:CF44 A45:CF47 A49:CF50 B51:CF51 A52:CF63 B64:CF64 A65:CF65 B66:CF66 A67:CF68 B69:CF69 A70:CF71 B72:CF72 A73:CF73 B74:CF74 A75:CF76 B82:CF82 A83:CF85 B86:CF86 A87:CF89 B90:CF90 A91:CF93 B94:CF95 A96:CF103 B104 D104:CF104 B40:CF42 CG5:CJ104 A78:CF81 B77:CJ77">
    <cfRule type="expression" dxfId="4" priority="5">
      <formula>MOD(ROW(),5)=0</formula>
    </cfRule>
  </conditionalFormatting>
  <conditionalFormatting sqref="CI4:CI104">
    <cfRule type="cellIs" dxfId="3" priority="1" operator="equal">
      <formula>"Gold"</formula>
    </cfRule>
    <cfRule type="cellIs" dxfId="2" priority="2" operator="equal">
      <formula>"Blue"</formula>
    </cfRule>
    <cfRule type="cellIs" dxfId="1" priority="3" operator="equal">
      <formula>"White"</formula>
    </cfRule>
    <cfRule type="cellIs" dxfId="0" priority="4" operator="equal">
      <formula>"Red"</formula>
    </cfRule>
  </conditionalFormatting>
  <dataValidations count="1">
    <dataValidation type="list" allowBlank="1" showInputMessage="1" showErrorMessage="1" sqref="CI4:CI104" xr:uid="{39E54635-FC1C-48CA-9254-921D100CAD7B}">
      <formula1>"Gold,Blue,Blue/White,White,White/Red,Red"</formula1>
    </dataValidation>
  </dataValidations>
  <pageMargins left="0.25" right="0.25" top="0.25" bottom="0.25" header="0.3" footer="0.3"/>
  <pageSetup scale="1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BRMC Saturday Index</vt:lpstr>
      <vt:lpstr>'BRMC Saturday Index'!Print_Area</vt:lpstr>
      <vt:lpstr>'BRMC Saturday Index'!Print_Titles</vt:lpstr>
      <vt:lpstr>RoundDate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Steve Bushong</cp:lastModifiedBy>
  <cp:revision>0</cp:revision>
  <cp:lastPrinted>2025-11-05T14:25:14Z</cp:lastPrinted>
  <dcterms:created xsi:type="dcterms:W3CDTF">2024-12-20T23:20:27Z</dcterms:created>
  <dcterms:modified xsi:type="dcterms:W3CDTF">2025-12-21T01:01:24Z</dcterms:modified>
</cp:coreProperties>
</file>