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filterPrivacy="1" defaultThemeVersion="124226"/>
  <xr:revisionPtr revIDLastSave="115" documentId="13_ncr:1_{6E87B947-DEC8-463D-9C7D-F46EADE97670}" xr6:coauthVersionLast="37" xr6:coauthVersionMax="37" xr10:uidLastSave="{FBF82062-C337-4E92-B453-0607D86E958F}"/>
  <bookViews>
    <workbookView xWindow="0" yWindow="0" windowWidth="28800" windowHeight="11865" tabRatio="795" xr2:uid="{00000000-000D-0000-FFFF-FFFF00000000}"/>
  </bookViews>
  <sheets>
    <sheet name="Combined" sheetId="24" r:id="rId1"/>
    <sheet name="ME Dashboards" sheetId="23" r:id="rId2"/>
    <sheet name="OV1 P&amp;P" sheetId="1" r:id="rId3"/>
    <sheet name="ME1 P&amp;P" sheetId="16" r:id="rId4"/>
    <sheet name="OV2 Admin" sheetId="12" r:id="rId5"/>
    <sheet name="ME2 Admin" sheetId="17" r:id="rId6"/>
    <sheet name="OV3 Eval" sheetId="9" r:id="rId7"/>
    <sheet name="ME3 Eval" sheetId="18" r:id="rId8"/>
    <sheet name="OV4 Train" sheetId="10" r:id="rId9"/>
    <sheet name="ME4 Train" sheetId="19" r:id="rId10"/>
    <sheet name="OV5 Audit" sheetId="11" r:id="rId11"/>
    <sheet name="ME5 Audit" sheetId="20" r:id="rId12"/>
    <sheet name="OV6 Dis" sheetId="13" r:id="rId13"/>
    <sheet name="ME6 Dis" sheetId="21" r:id="rId14"/>
    <sheet name="OV7 Invest" sheetId="14" r:id="rId15"/>
    <sheet name="ME7 Invest" sheetId="22" r:id="rId16"/>
  </sheets>
  <definedNames>
    <definedName name="_xlnm._FilterDatabase" localSheetId="3" hidden="1">'ME1 P&amp;P'!$A$3:$J$76</definedName>
    <definedName name="_xlnm._FilterDatabase" localSheetId="5" hidden="1">'ME2 Admin'!$A$3:$J$85</definedName>
    <definedName name="_xlnm._FilterDatabase" localSheetId="7" hidden="1">'ME3 Eval'!$A$3:$J$55</definedName>
    <definedName name="_xlnm._FilterDatabase" localSheetId="9" hidden="1">'ME4 Train'!$A$3:$J$61</definedName>
    <definedName name="_xlnm._FilterDatabase" localSheetId="11" hidden="1">'ME5 Audit'!$A$3:$J$88</definedName>
    <definedName name="_xlnm._FilterDatabase" localSheetId="13" hidden="1">'ME6 Dis'!$A$3:$J$41</definedName>
    <definedName name="_xlnm._FilterDatabase" localSheetId="15" hidden="1">'ME7 Invest'!$A$3:$J$92</definedName>
  </definedNames>
  <calcPr calcId="179021"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73" i="16" l="1"/>
  <c r="J71" i="16"/>
  <c r="J68" i="16"/>
  <c r="J61" i="16"/>
  <c r="J57" i="16"/>
  <c r="J49" i="16"/>
  <c r="J33" i="16"/>
  <c r="J25" i="16"/>
  <c r="J16" i="16"/>
  <c r="J12" i="16"/>
  <c r="J84" i="17"/>
  <c r="J81" i="17"/>
  <c r="J78" i="17"/>
  <c r="J69" i="17"/>
  <c r="J63" i="17"/>
  <c r="J59" i="17"/>
  <c r="J51" i="17"/>
  <c r="J45" i="17"/>
  <c r="J41" i="17"/>
  <c r="J28" i="17"/>
  <c r="J25" i="17"/>
  <c r="J14" i="17"/>
  <c r="J10" i="17"/>
  <c r="J52" i="18"/>
  <c r="J46" i="18"/>
  <c r="J42" i="18"/>
  <c r="J40" i="18"/>
  <c r="J37" i="18"/>
  <c r="J35" i="18"/>
  <c r="J30" i="18"/>
  <c r="J16" i="18"/>
  <c r="J14" i="18"/>
  <c r="J9" i="18"/>
  <c r="J6" i="18"/>
  <c r="J59" i="19"/>
  <c r="J57" i="19"/>
  <c r="J55" i="19"/>
  <c r="J50" i="19"/>
  <c r="J43" i="19"/>
  <c r="J38" i="19"/>
  <c r="J35" i="19"/>
  <c r="J29" i="19"/>
  <c r="J55" i="20"/>
  <c r="J42" i="20"/>
  <c r="J31" i="20"/>
  <c r="J38" i="21"/>
  <c r="J26" i="21"/>
  <c r="J11" i="21"/>
  <c r="J90" i="22"/>
  <c r="J87" i="22"/>
  <c r="J82" i="22"/>
  <c r="J78" i="22"/>
  <c r="J71" i="22"/>
  <c r="J67" i="22"/>
  <c r="J57" i="22"/>
  <c r="J51" i="22"/>
  <c r="J48" i="22"/>
  <c r="J43" i="22"/>
  <c r="J38" i="22"/>
  <c r="J33" i="22"/>
  <c r="J28" i="22"/>
  <c r="J24" i="22"/>
  <c r="J19" i="22"/>
  <c r="J13" i="22"/>
  <c r="J9" i="22"/>
  <c r="J66" i="22" l="1"/>
  <c r="J65" i="22"/>
  <c r="J64" i="22"/>
  <c r="J63" i="22"/>
  <c r="J62" i="22"/>
  <c r="J61" i="22"/>
  <c r="J60" i="22"/>
  <c r="J59" i="22"/>
  <c r="J92" i="22"/>
  <c r="J91" i="22"/>
  <c r="J89" i="22"/>
  <c r="J88" i="22"/>
  <c r="J86" i="22"/>
  <c r="J85" i="22"/>
  <c r="J84" i="22"/>
  <c r="J83" i="22"/>
  <c r="J81" i="22"/>
  <c r="J80" i="22"/>
  <c r="J79" i="22"/>
  <c r="J77" i="22"/>
  <c r="J76" i="22"/>
  <c r="J75" i="22"/>
  <c r="J74" i="22"/>
  <c r="J73" i="22"/>
  <c r="J72" i="22"/>
  <c r="J70" i="22"/>
  <c r="J69" i="22"/>
  <c r="J68" i="22"/>
  <c r="J41" i="21"/>
  <c r="J40" i="21"/>
  <c r="J39" i="21"/>
  <c r="J37" i="21"/>
  <c r="J36" i="21"/>
  <c r="J35" i="21"/>
  <c r="J34" i="21"/>
  <c r="J33" i="21"/>
  <c r="J32" i="21"/>
  <c r="J31" i="21"/>
  <c r="J30" i="21"/>
  <c r="J29" i="21"/>
  <c r="J28" i="21"/>
  <c r="J27" i="21"/>
  <c r="J25" i="21"/>
  <c r="J24" i="21"/>
  <c r="J23" i="21"/>
  <c r="J22" i="21"/>
  <c r="J21" i="21"/>
  <c r="J20" i="21"/>
  <c r="J19" i="21"/>
  <c r="J18" i="21"/>
  <c r="J17" i="21"/>
  <c r="J16" i="21"/>
  <c r="J15" i="21"/>
  <c r="J14" i="21"/>
  <c r="J13" i="21"/>
  <c r="J12" i="21"/>
  <c r="J10" i="21"/>
  <c r="J9" i="21"/>
  <c r="J8" i="21"/>
  <c r="J7" i="21"/>
  <c r="J6" i="21"/>
  <c r="J5" i="21"/>
  <c r="J88" i="20"/>
  <c r="J86" i="20"/>
  <c r="J85" i="20"/>
  <c r="J83" i="20"/>
  <c r="J82" i="20"/>
  <c r="J81" i="20"/>
  <c r="J80" i="20"/>
  <c r="J79" i="20"/>
  <c r="J78" i="20"/>
  <c r="J76" i="20"/>
  <c r="J75" i="20"/>
  <c r="J74" i="20"/>
  <c r="J73" i="20"/>
  <c r="J72" i="20"/>
  <c r="J71" i="20"/>
  <c r="J70" i="20"/>
  <c r="J69" i="20"/>
  <c r="J67" i="20"/>
  <c r="J66" i="20"/>
  <c r="J65" i="20"/>
  <c r="J64" i="20"/>
  <c r="J63" i="20"/>
  <c r="J62" i="20"/>
  <c r="J61" i="20"/>
  <c r="J60" i="20"/>
  <c r="J59" i="20"/>
  <c r="J58" i="20"/>
  <c r="J57" i="20"/>
  <c r="J56" i="20"/>
  <c r="J54" i="20"/>
  <c r="J53" i="20"/>
  <c r="J52" i="20"/>
  <c r="J51" i="20"/>
  <c r="J50" i="20"/>
  <c r="J49" i="20"/>
  <c r="J48" i="20"/>
  <c r="J47" i="20"/>
  <c r="J46" i="20"/>
  <c r="J45" i="20"/>
  <c r="J44" i="20"/>
  <c r="J43" i="20"/>
  <c r="J41" i="20"/>
  <c r="J40" i="20"/>
  <c r="J39" i="20"/>
  <c r="J38" i="20"/>
  <c r="J37" i="20"/>
  <c r="J36" i="20"/>
  <c r="J35" i="20"/>
  <c r="J34" i="20"/>
  <c r="J33" i="20"/>
  <c r="J32" i="20"/>
  <c r="J30" i="20"/>
  <c r="J29" i="20"/>
  <c r="J28" i="20"/>
  <c r="J27" i="20"/>
  <c r="J26" i="20"/>
  <c r="J25" i="20"/>
  <c r="J24" i="20"/>
  <c r="J23" i="20"/>
  <c r="J22" i="20"/>
  <c r="J21" i="20"/>
  <c r="J20" i="20"/>
  <c r="J19" i="20"/>
  <c r="J18" i="20"/>
  <c r="J17" i="20"/>
  <c r="J16" i="20"/>
  <c r="J15" i="20"/>
  <c r="J14" i="20"/>
  <c r="J13" i="20"/>
  <c r="J12" i="20"/>
  <c r="J11" i="20"/>
  <c r="J10" i="20"/>
  <c r="J9" i="20"/>
  <c r="J8" i="20"/>
  <c r="J7" i="20"/>
  <c r="J6" i="20"/>
  <c r="J5" i="20"/>
  <c r="J56" i="22"/>
  <c r="J54" i="22"/>
  <c r="J53" i="22"/>
  <c r="J52" i="22"/>
  <c r="J49" i="22"/>
  <c r="J47" i="22"/>
  <c r="J46" i="22"/>
  <c r="J45" i="22"/>
  <c r="J44" i="22"/>
  <c r="J42" i="22"/>
  <c r="J41" i="22"/>
  <c r="J40" i="22"/>
  <c r="J39" i="22"/>
  <c r="J37" i="22"/>
  <c r="J36" i="22"/>
  <c r="J34" i="22"/>
  <c r="J32" i="22"/>
  <c r="J31" i="22"/>
  <c r="J30" i="22"/>
  <c r="J27" i="22"/>
  <c r="J26" i="22"/>
  <c r="J25" i="22"/>
  <c r="J23" i="22"/>
  <c r="J22" i="22"/>
  <c r="J21" i="22"/>
  <c r="J20" i="22"/>
  <c r="J18" i="22"/>
  <c r="J17" i="22"/>
  <c r="J16" i="22"/>
  <c r="J15" i="22"/>
  <c r="J14" i="22"/>
  <c r="J12" i="22"/>
  <c r="J11" i="22"/>
  <c r="J10" i="22"/>
  <c r="J8" i="22"/>
  <c r="J7" i="22"/>
  <c r="J6" i="22"/>
  <c r="J5" i="22"/>
  <c r="J61" i="19"/>
  <c r="J60" i="19"/>
  <c r="J58" i="19"/>
  <c r="J56" i="19"/>
  <c r="J54" i="19"/>
  <c r="J53" i="19"/>
  <c r="J52" i="19"/>
  <c r="J51" i="19"/>
  <c r="J49" i="19"/>
  <c r="J48" i="19"/>
  <c r="J47" i="19"/>
  <c r="J46" i="19"/>
  <c r="J45" i="19"/>
  <c r="J44" i="19"/>
  <c r="J42" i="19"/>
  <c r="J41" i="19"/>
  <c r="J40" i="19"/>
  <c r="J39" i="19"/>
  <c r="J37" i="19"/>
  <c r="J36" i="19"/>
  <c r="J34" i="19"/>
  <c r="J33" i="19"/>
  <c r="J32" i="19"/>
  <c r="J31" i="19"/>
  <c r="J30" i="19"/>
  <c r="J28" i="19"/>
  <c r="J27" i="19"/>
  <c r="J26" i="19"/>
  <c r="J25" i="19"/>
  <c r="J24" i="19"/>
  <c r="J23" i="19"/>
  <c r="J22" i="19"/>
  <c r="J21" i="19"/>
  <c r="J20" i="19"/>
  <c r="J19" i="19"/>
  <c r="J18" i="19"/>
  <c r="J17" i="19"/>
  <c r="J16" i="19"/>
  <c r="J15" i="19"/>
  <c r="J14" i="19"/>
  <c r="J13" i="19"/>
  <c r="J12" i="19"/>
  <c r="J11" i="19"/>
  <c r="J10" i="19"/>
  <c r="J9" i="19"/>
  <c r="J8" i="19"/>
  <c r="J7" i="19"/>
  <c r="J3" i="19" s="1"/>
  <c r="J6" i="19"/>
  <c r="J5" i="19"/>
  <c r="J55" i="18"/>
  <c r="J54" i="18"/>
  <c r="J53" i="18"/>
  <c r="J51" i="18"/>
  <c r="J50" i="18"/>
  <c r="J49" i="18"/>
  <c r="J48" i="18"/>
  <c r="J47" i="18"/>
  <c r="J45" i="18"/>
  <c r="J44" i="18"/>
  <c r="J43" i="18"/>
  <c r="J41" i="18"/>
  <c r="J39" i="18"/>
  <c r="J38" i="18"/>
  <c r="J36" i="18"/>
  <c r="J34" i="18"/>
  <c r="J33" i="18"/>
  <c r="J32" i="18"/>
  <c r="J31" i="18"/>
  <c r="J29" i="18"/>
  <c r="J28" i="18"/>
  <c r="J27" i="18"/>
  <c r="J26" i="18"/>
  <c r="J25" i="18"/>
  <c r="J24" i="18"/>
  <c r="J23" i="18"/>
  <c r="J22" i="18"/>
  <c r="J21" i="18"/>
  <c r="J20" i="18"/>
  <c r="J19" i="18"/>
  <c r="J18" i="18"/>
  <c r="J17" i="18"/>
  <c r="J15" i="18"/>
  <c r="J13" i="18"/>
  <c r="J12" i="18"/>
  <c r="J11" i="18"/>
  <c r="J10" i="18"/>
  <c r="J8" i="18"/>
  <c r="J7" i="18"/>
  <c r="J5" i="18"/>
  <c r="J85" i="17"/>
  <c r="J83" i="17"/>
  <c r="J82" i="17"/>
  <c r="J80" i="17"/>
  <c r="J79" i="17"/>
  <c r="J77" i="17"/>
  <c r="J76" i="17"/>
  <c r="J75" i="17"/>
  <c r="J74" i="17"/>
  <c r="J73" i="17"/>
  <c r="J72" i="17"/>
  <c r="J71" i="17"/>
  <c r="J70" i="17"/>
  <c r="J68" i="17"/>
  <c r="J67" i="17"/>
  <c r="J66" i="17"/>
  <c r="J65" i="17"/>
  <c r="J64" i="17"/>
  <c r="J62" i="17"/>
  <c r="J61" i="17"/>
  <c r="J60" i="17"/>
  <c r="J58" i="17"/>
  <c r="J57" i="17"/>
  <c r="J56" i="17"/>
  <c r="J55" i="17"/>
  <c r="J54" i="17"/>
  <c r="J53" i="17"/>
  <c r="J52" i="17"/>
  <c r="J50" i="17"/>
  <c r="J49" i="17"/>
  <c r="J48" i="17"/>
  <c r="J47" i="17"/>
  <c r="J46" i="17"/>
  <c r="J44" i="17"/>
  <c r="J43" i="17"/>
  <c r="J42" i="17"/>
  <c r="J40" i="17"/>
  <c r="J39" i="17"/>
  <c r="J38" i="17"/>
  <c r="J37" i="17"/>
  <c r="J36" i="17"/>
  <c r="J35" i="17"/>
  <c r="J34" i="17"/>
  <c r="J33" i="17"/>
  <c r="J32" i="17"/>
  <c r="J31" i="17"/>
  <c r="J30" i="17"/>
  <c r="J29" i="17"/>
  <c r="J27" i="17"/>
  <c r="J26" i="17"/>
  <c r="J24" i="17"/>
  <c r="J23" i="17"/>
  <c r="J22" i="17"/>
  <c r="J21" i="17"/>
  <c r="J20" i="17"/>
  <c r="J19" i="17"/>
  <c r="J18" i="17"/>
  <c r="J17" i="17"/>
  <c r="J16" i="17"/>
  <c r="J15" i="17"/>
  <c r="J13" i="17"/>
  <c r="J12" i="17"/>
  <c r="J11" i="17"/>
  <c r="J9" i="17"/>
  <c r="J8" i="17"/>
  <c r="J7" i="17"/>
  <c r="J6" i="17"/>
  <c r="J5" i="17"/>
  <c r="J21" i="14"/>
  <c r="J20" i="14"/>
  <c r="J19" i="14"/>
  <c r="J18" i="14"/>
  <c r="J17" i="14"/>
  <c r="J16" i="14"/>
  <c r="J15" i="14"/>
  <c r="J14" i="14"/>
  <c r="J13" i="14"/>
  <c r="J12" i="14"/>
  <c r="J11" i="14"/>
  <c r="J10" i="14"/>
  <c r="J9" i="14"/>
  <c r="J8" i="14"/>
  <c r="J7" i="14"/>
  <c r="J6" i="14"/>
  <c r="J5" i="14"/>
  <c r="J4" i="14"/>
  <c r="J12" i="13"/>
  <c r="J11" i="13"/>
  <c r="J10" i="13"/>
  <c r="J9" i="13"/>
  <c r="J8" i="13"/>
  <c r="J7" i="13"/>
  <c r="J6" i="13"/>
  <c r="J5" i="13"/>
  <c r="J4" i="13"/>
  <c r="J22" i="11"/>
  <c r="J21" i="11"/>
  <c r="J20" i="11"/>
  <c r="J19" i="11"/>
  <c r="J18" i="11"/>
  <c r="J17" i="11"/>
  <c r="J16" i="11"/>
  <c r="J15" i="11"/>
  <c r="J14" i="11"/>
  <c r="J13" i="11"/>
  <c r="J12" i="11"/>
  <c r="J11" i="11"/>
  <c r="J10" i="11"/>
  <c r="J9" i="11"/>
  <c r="J8" i="11"/>
  <c r="J7" i="11"/>
  <c r="J6" i="11"/>
  <c r="J5" i="11"/>
  <c r="J4" i="11"/>
  <c r="J16" i="10"/>
  <c r="J15" i="10"/>
  <c r="J14" i="10"/>
  <c r="J13" i="10"/>
  <c r="J12" i="10"/>
  <c r="J11" i="10"/>
  <c r="J10" i="10"/>
  <c r="J9" i="10"/>
  <c r="J8" i="10"/>
  <c r="J7" i="10"/>
  <c r="J6" i="10"/>
  <c r="J5" i="10"/>
  <c r="J3" i="10" s="1"/>
  <c r="J4" i="10"/>
  <c r="J11" i="9"/>
  <c r="J10" i="9"/>
  <c r="J9" i="9"/>
  <c r="J8" i="9"/>
  <c r="J7" i="9"/>
  <c r="J6" i="9"/>
  <c r="J5" i="9"/>
  <c r="J4" i="9"/>
  <c r="J27" i="12"/>
  <c r="J26" i="12"/>
  <c r="J25" i="12"/>
  <c r="J24" i="12"/>
  <c r="J23" i="12"/>
  <c r="J22" i="12"/>
  <c r="J21" i="12"/>
  <c r="J20" i="12"/>
  <c r="J19" i="12"/>
  <c r="J18" i="12"/>
  <c r="J17" i="12"/>
  <c r="J16" i="12"/>
  <c r="J15" i="12"/>
  <c r="J14" i="12"/>
  <c r="J13" i="12"/>
  <c r="J12" i="12"/>
  <c r="J11" i="12"/>
  <c r="J10" i="12"/>
  <c r="J9" i="12"/>
  <c r="J8" i="12"/>
  <c r="J7" i="12"/>
  <c r="J6" i="12"/>
  <c r="J5" i="12"/>
  <c r="J4" i="12"/>
  <c r="J3" i="18" l="1"/>
  <c r="J3" i="17"/>
  <c r="J3" i="14"/>
  <c r="J3" i="22"/>
  <c r="J3" i="21"/>
  <c r="J3" i="20"/>
  <c r="J3" i="13"/>
  <c r="J3" i="11"/>
  <c r="J3" i="9"/>
  <c r="J3" i="12"/>
  <c r="J76" i="16"/>
  <c r="J75" i="16"/>
  <c r="J74" i="16"/>
  <c r="J72" i="16"/>
  <c r="J70" i="16"/>
  <c r="J69" i="16"/>
  <c r="J67" i="16"/>
  <c r="J66" i="16"/>
  <c r="J65" i="16"/>
  <c r="J64" i="16"/>
  <c r="J63" i="16"/>
  <c r="J62" i="16"/>
  <c r="J60" i="16"/>
  <c r="J59" i="16"/>
  <c r="J58" i="16"/>
  <c r="J56" i="16"/>
  <c r="J55" i="16"/>
  <c r="J54" i="16"/>
  <c r="J53" i="16"/>
  <c r="J52" i="16"/>
  <c r="J51" i="16"/>
  <c r="J50" i="16"/>
  <c r="J48" i="16"/>
  <c r="J47" i="16"/>
  <c r="J46" i="16"/>
  <c r="J45" i="16"/>
  <c r="J44" i="16"/>
  <c r="J43" i="16"/>
  <c r="J42" i="16"/>
  <c r="J41" i="16"/>
  <c r="J40" i="16"/>
  <c r="J39" i="16"/>
  <c r="J38" i="16"/>
  <c r="J37" i="16"/>
  <c r="J36" i="16"/>
  <c r="J35" i="16"/>
  <c r="J34" i="16"/>
  <c r="J32" i="16"/>
  <c r="J31" i="16"/>
  <c r="J30" i="16"/>
  <c r="J29" i="16"/>
  <c r="J28" i="16"/>
  <c r="J27" i="16"/>
  <c r="J26" i="16"/>
  <c r="J24" i="16"/>
  <c r="J23" i="16"/>
  <c r="J22" i="16"/>
  <c r="J21" i="16"/>
  <c r="J20" i="16"/>
  <c r="J19" i="16"/>
  <c r="J18" i="16"/>
  <c r="J17" i="16"/>
  <c r="J15" i="16"/>
  <c r="J14" i="16"/>
  <c r="J13" i="16"/>
  <c r="J11" i="16"/>
  <c r="J10" i="16"/>
  <c r="J9" i="16"/>
  <c r="J8" i="16"/>
  <c r="J7" i="16"/>
  <c r="J6" i="16"/>
  <c r="J5" i="16"/>
  <c r="J21" i="1"/>
  <c r="J20" i="1"/>
  <c r="J19" i="1"/>
  <c r="J18" i="1"/>
  <c r="J17" i="1"/>
  <c r="J16" i="1"/>
  <c r="J15" i="1"/>
  <c r="J14" i="1"/>
  <c r="J13" i="1"/>
  <c r="J12" i="1"/>
  <c r="J11" i="1"/>
  <c r="J10" i="1"/>
  <c r="J9" i="1"/>
  <c r="J8" i="1"/>
  <c r="J7" i="1"/>
  <c r="J6" i="1"/>
  <c r="J5" i="1"/>
  <c r="J4" i="1"/>
  <c r="J3" i="16" l="1"/>
  <c r="J3" i="1"/>
  <c r="G1" i="14" l="1"/>
  <c r="F1" i="14"/>
  <c r="E1" i="14"/>
  <c r="D1" i="14"/>
  <c r="G1" i="13"/>
  <c r="F1" i="13"/>
  <c r="E1" i="13"/>
  <c r="D1" i="13"/>
  <c r="G1" i="11"/>
  <c r="F1" i="11"/>
  <c r="E1" i="11"/>
  <c r="D1" i="11"/>
  <c r="G1" i="10"/>
  <c r="F1" i="10"/>
  <c r="E1" i="10"/>
  <c r="D1" i="10"/>
  <c r="G1" i="9"/>
  <c r="F1" i="9"/>
  <c r="E1" i="9"/>
  <c r="D1" i="9"/>
  <c r="G1" i="12"/>
  <c r="F1" i="12"/>
  <c r="E1" i="12"/>
  <c r="D1" i="12"/>
  <c r="G1" i="1"/>
  <c r="F1" i="1"/>
  <c r="E1" i="1"/>
  <c r="D1" i="1"/>
  <c r="G1" i="22"/>
  <c r="F1" i="22"/>
  <c r="E1" i="22"/>
  <c r="D1" i="22"/>
  <c r="G1" i="21"/>
  <c r="F1" i="21"/>
  <c r="E1" i="21"/>
  <c r="D1" i="21"/>
  <c r="G1" i="20"/>
  <c r="F1" i="20"/>
  <c r="E1" i="20"/>
  <c r="D1" i="20"/>
  <c r="G1" i="19"/>
  <c r="F1" i="19"/>
  <c r="E1" i="19"/>
  <c r="D1" i="19"/>
  <c r="G1" i="16"/>
  <c r="F1" i="16"/>
  <c r="E1" i="16"/>
  <c r="D1" i="16"/>
  <c r="G1" i="17"/>
  <c r="F1" i="17"/>
  <c r="E1" i="17"/>
  <c r="D1" i="17"/>
  <c r="G1" i="18"/>
  <c r="F1" i="18"/>
  <c r="E1" i="18"/>
  <c r="D1" i="18"/>
  <c r="C1" i="19" l="1"/>
  <c r="C1" i="16"/>
  <c r="C1" i="21"/>
  <c r="C1" i="20"/>
  <c r="C1" i="18"/>
  <c r="C1" i="17"/>
  <c r="C1" i="22"/>
  <c r="F70" i="24" l="1"/>
  <c r="E70" i="24"/>
  <c r="D70" i="24"/>
  <c r="C70" i="24"/>
  <c r="F69" i="24"/>
  <c r="E69" i="24"/>
  <c r="D69" i="24"/>
  <c r="C69" i="24"/>
  <c r="F68" i="24"/>
  <c r="E68" i="24"/>
  <c r="D68" i="24"/>
  <c r="C68" i="24"/>
  <c r="F67" i="24"/>
  <c r="E67" i="24"/>
  <c r="D67" i="24"/>
  <c r="C67" i="24"/>
  <c r="F66" i="24"/>
  <c r="E66" i="24"/>
  <c r="D66" i="24"/>
  <c r="C66" i="24"/>
  <c r="F65" i="24"/>
  <c r="E65" i="24"/>
  <c r="D65" i="24"/>
  <c r="C65" i="24"/>
  <c r="F64" i="24"/>
  <c r="E64" i="24"/>
  <c r="D64" i="24"/>
  <c r="C64" i="24"/>
  <c r="C6" i="23"/>
  <c r="G68" i="24" l="1"/>
  <c r="G70" i="24"/>
  <c r="G66" i="24"/>
  <c r="G65" i="24"/>
  <c r="G67" i="24"/>
  <c r="G69" i="24"/>
  <c r="F71" i="24"/>
  <c r="G64" i="24"/>
  <c r="E71" i="24"/>
  <c r="D71" i="24"/>
  <c r="C71" i="24"/>
  <c r="F133" i="23"/>
  <c r="F132" i="23"/>
  <c r="F131" i="23"/>
  <c r="F130" i="23"/>
  <c r="F129" i="23"/>
  <c r="F128" i="23"/>
  <c r="F127" i="23"/>
  <c r="F126" i="23"/>
  <c r="F125" i="23"/>
  <c r="F124" i="23"/>
  <c r="F123" i="23"/>
  <c r="F122" i="23"/>
  <c r="F121" i="23"/>
  <c r="F120" i="23"/>
  <c r="F119" i="23"/>
  <c r="F118" i="23"/>
  <c r="F117" i="23"/>
  <c r="E133" i="23"/>
  <c r="E132" i="23"/>
  <c r="E131" i="23"/>
  <c r="E130" i="23"/>
  <c r="E129" i="23"/>
  <c r="E128" i="23"/>
  <c r="E127" i="23"/>
  <c r="E126" i="23"/>
  <c r="E125" i="23"/>
  <c r="E124" i="23"/>
  <c r="E123" i="23"/>
  <c r="E122" i="23"/>
  <c r="E121" i="23"/>
  <c r="E120" i="23"/>
  <c r="E119" i="23"/>
  <c r="E118" i="23"/>
  <c r="E117" i="23"/>
  <c r="D133" i="23"/>
  <c r="D132" i="23"/>
  <c r="D131" i="23"/>
  <c r="D130" i="23"/>
  <c r="D129" i="23"/>
  <c r="D128" i="23"/>
  <c r="D127" i="23"/>
  <c r="D126" i="23"/>
  <c r="D125" i="23"/>
  <c r="D124" i="23"/>
  <c r="D123" i="23"/>
  <c r="D122" i="23"/>
  <c r="D121" i="23"/>
  <c r="D120" i="23"/>
  <c r="D119" i="23"/>
  <c r="D118" i="23"/>
  <c r="D117" i="23"/>
  <c r="F116" i="23"/>
  <c r="E116" i="23"/>
  <c r="D116" i="23"/>
  <c r="C133" i="23"/>
  <c r="C132" i="23"/>
  <c r="C131" i="23"/>
  <c r="C130" i="23"/>
  <c r="C129" i="23"/>
  <c r="C128" i="23"/>
  <c r="C127" i="23"/>
  <c r="C126" i="23"/>
  <c r="C125" i="23"/>
  <c r="C124" i="23"/>
  <c r="C123" i="23"/>
  <c r="C122" i="23"/>
  <c r="C121" i="23"/>
  <c r="C120" i="23"/>
  <c r="C119" i="23"/>
  <c r="C118" i="23"/>
  <c r="C117" i="23"/>
  <c r="C116" i="23"/>
  <c r="F102" i="23"/>
  <c r="E102" i="23"/>
  <c r="D102" i="23"/>
  <c r="C102" i="23"/>
  <c r="F101" i="23"/>
  <c r="E101" i="23"/>
  <c r="D101" i="23"/>
  <c r="C101" i="23"/>
  <c r="F100" i="23"/>
  <c r="E100" i="23"/>
  <c r="D100" i="23"/>
  <c r="C100" i="23"/>
  <c r="F99" i="23"/>
  <c r="E99" i="23"/>
  <c r="D99" i="23"/>
  <c r="C99" i="23"/>
  <c r="F89" i="23"/>
  <c r="E89" i="23"/>
  <c r="D89" i="23"/>
  <c r="C89" i="23"/>
  <c r="F88" i="23"/>
  <c r="E88" i="23"/>
  <c r="D88" i="23"/>
  <c r="C88" i="23"/>
  <c r="F87" i="23"/>
  <c r="E87" i="23"/>
  <c r="D87" i="23"/>
  <c r="C87" i="23"/>
  <c r="F86" i="23"/>
  <c r="E86" i="23"/>
  <c r="D86" i="23"/>
  <c r="C86" i="23"/>
  <c r="F85" i="23"/>
  <c r="E85" i="23"/>
  <c r="D85" i="23"/>
  <c r="C85" i="23"/>
  <c r="F84" i="23"/>
  <c r="E84" i="23"/>
  <c r="D84" i="23"/>
  <c r="C84" i="23"/>
  <c r="F83" i="23"/>
  <c r="E83" i="23"/>
  <c r="D83" i="23"/>
  <c r="C83" i="23"/>
  <c r="F82" i="23"/>
  <c r="E82" i="23"/>
  <c r="D82" i="23"/>
  <c r="C82" i="23"/>
  <c r="F72" i="23"/>
  <c r="E72" i="23"/>
  <c r="D72" i="23"/>
  <c r="C72" i="23"/>
  <c r="F71" i="23"/>
  <c r="E71" i="23"/>
  <c r="D71" i="23"/>
  <c r="C71" i="23"/>
  <c r="F64" i="23"/>
  <c r="E64" i="23"/>
  <c r="C64" i="23"/>
  <c r="D64" i="23"/>
  <c r="F70" i="23"/>
  <c r="F69" i="23"/>
  <c r="F68" i="23"/>
  <c r="F67" i="23"/>
  <c r="F66" i="23"/>
  <c r="F65" i="23"/>
  <c r="E70" i="23"/>
  <c r="E69" i="23"/>
  <c r="E68" i="23"/>
  <c r="E67" i="23"/>
  <c r="E66" i="23"/>
  <c r="E65" i="23"/>
  <c r="D70" i="23"/>
  <c r="D69" i="23"/>
  <c r="D68" i="23"/>
  <c r="D67" i="23"/>
  <c r="D66" i="23"/>
  <c r="D65" i="23"/>
  <c r="C70" i="23"/>
  <c r="C69" i="23"/>
  <c r="C68" i="23"/>
  <c r="C67" i="23"/>
  <c r="C66" i="23"/>
  <c r="C65" i="23"/>
  <c r="F56" i="23"/>
  <c r="E56" i="23"/>
  <c r="D56" i="23"/>
  <c r="C56" i="23"/>
  <c r="F55" i="23"/>
  <c r="E55" i="23"/>
  <c r="D55" i="23"/>
  <c r="C55" i="23"/>
  <c r="F54" i="23"/>
  <c r="E54" i="23"/>
  <c r="D54" i="23"/>
  <c r="C54" i="23"/>
  <c r="F53" i="23"/>
  <c r="E53" i="23"/>
  <c r="D53" i="23"/>
  <c r="C53" i="23"/>
  <c r="F52" i="23"/>
  <c r="E52" i="23"/>
  <c r="D52" i="23"/>
  <c r="C52" i="23"/>
  <c r="F51" i="23"/>
  <c r="E51" i="23"/>
  <c r="D51" i="23"/>
  <c r="C51" i="23"/>
  <c r="F50" i="23"/>
  <c r="E50" i="23"/>
  <c r="D50" i="23"/>
  <c r="C50" i="23"/>
  <c r="F49" i="23"/>
  <c r="E49" i="23"/>
  <c r="D49" i="23"/>
  <c r="C49" i="23"/>
  <c r="F48" i="23"/>
  <c r="E48" i="23"/>
  <c r="D48" i="23"/>
  <c r="C48" i="23"/>
  <c r="F47" i="23"/>
  <c r="E47" i="23"/>
  <c r="D47" i="23"/>
  <c r="C47" i="23"/>
  <c r="F46" i="23"/>
  <c r="E46" i="23"/>
  <c r="D46" i="23"/>
  <c r="C46" i="23"/>
  <c r="F45" i="23"/>
  <c r="E45" i="23"/>
  <c r="D45" i="23"/>
  <c r="C45" i="23"/>
  <c r="C134" i="23" l="1"/>
  <c r="C57" i="24" s="1"/>
  <c r="F134" i="23"/>
  <c r="F57" i="24" s="1"/>
  <c r="D134" i="23"/>
  <c r="D57" i="24" s="1"/>
  <c r="E134" i="23"/>
  <c r="E57" i="24" s="1"/>
  <c r="G71" i="24"/>
  <c r="B73" i="24" s="1"/>
  <c r="B70" i="23"/>
  <c r="B132" i="23"/>
  <c r="B131" i="23"/>
  <c r="D90" i="23"/>
  <c r="D55" i="24" s="1"/>
  <c r="D103" i="23"/>
  <c r="D56" i="24" s="1"/>
  <c r="B130" i="23"/>
  <c r="F90" i="23"/>
  <c r="F55" i="24" s="1"/>
  <c r="F103" i="23"/>
  <c r="F56" i="24" s="1"/>
  <c r="B123" i="23"/>
  <c r="B118" i="23"/>
  <c r="B120" i="23"/>
  <c r="B122" i="23"/>
  <c r="B126" i="23"/>
  <c r="B129" i="23"/>
  <c r="B128" i="23"/>
  <c r="B124" i="23"/>
  <c r="B89" i="23"/>
  <c r="B100" i="23"/>
  <c r="B102" i="23"/>
  <c r="B117" i="23"/>
  <c r="B119" i="23"/>
  <c r="B121" i="23"/>
  <c r="B125" i="23"/>
  <c r="B127" i="23"/>
  <c r="B133" i="23"/>
  <c r="C103" i="23"/>
  <c r="C56" i="24" s="1"/>
  <c r="B101" i="23"/>
  <c r="B116" i="23"/>
  <c r="E103" i="23"/>
  <c r="E56" i="24" s="1"/>
  <c r="B99" i="23"/>
  <c r="E90" i="23"/>
  <c r="E55" i="24" s="1"/>
  <c r="B69" i="23"/>
  <c r="B83" i="23"/>
  <c r="B85" i="23"/>
  <c r="B87" i="23"/>
  <c r="B82" i="23"/>
  <c r="B84" i="23"/>
  <c r="B86" i="23"/>
  <c r="B88" i="23"/>
  <c r="C90" i="23"/>
  <c r="C55" i="24" s="1"/>
  <c r="F57" i="23"/>
  <c r="F53" i="24" s="1"/>
  <c r="B72" i="23"/>
  <c r="E73" i="23"/>
  <c r="E54" i="24" s="1"/>
  <c r="B67" i="23"/>
  <c r="F73" i="23"/>
  <c r="F54" i="24" s="1"/>
  <c r="B65" i="23"/>
  <c r="B64" i="23"/>
  <c r="B66" i="23"/>
  <c r="B68" i="23"/>
  <c r="D73" i="23"/>
  <c r="D54" i="24" s="1"/>
  <c r="B71" i="23"/>
  <c r="B46" i="23"/>
  <c r="B48" i="23"/>
  <c r="B50" i="23"/>
  <c r="B52" i="23"/>
  <c r="C73" i="23"/>
  <c r="C54" i="24" s="1"/>
  <c r="B53" i="23"/>
  <c r="B45" i="23"/>
  <c r="B55" i="23"/>
  <c r="D57" i="23"/>
  <c r="D53" i="24" s="1"/>
  <c r="E57" i="23"/>
  <c r="E53" i="24" s="1"/>
  <c r="B49" i="23"/>
  <c r="B56" i="23"/>
  <c r="B54" i="23"/>
  <c r="C57" i="23"/>
  <c r="C53" i="24" s="1"/>
  <c r="B47" i="23"/>
  <c r="B51" i="23"/>
  <c r="F37" i="23"/>
  <c r="E37" i="23"/>
  <c r="D37" i="23"/>
  <c r="C37" i="23"/>
  <c r="F36" i="23"/>
  <c r="E36" i="23"/>
  <c r="D36" i="23"/>
  <c r="C36" i="23"/>
  <c r="F35" i="23"/>
  <c r="E35" i="23"/>
  <c r="D35" i="23"/>
  <c r="C35" i="23"/>
  <c r="F34" i="23"/>
  <c r="E34" i="23"/>
  <c r="D34" i="23"/>
  <c r="C34" i="23"/>
  <c r="F33" i="23"/>
  <c r="E33" i="23"/>
  <c r="D33" i="23"/>
  <c r="C33" i="23"/>
  <c r="F32" i="23"/>
  <c r="E32" i="23"/>
  <c r="D32" i="23"/>
  <c r="C32" i="23"/>
  <c r="F31" i="23"/>
  <c r="E31" i="23"/>
  <c r="D31" i="23"/>
  <c r="C31" i="23"/>
  <c r="F30" i="23"/>
  <c r="E30" i="23"/>
  <c r="D30" i="23"/>
  <c r="C30" i="23"/>
  <c r="F29" i="23"/>
  <c r="E29" i="23"/>
  <c r="D29" i="23"/>
  <c r="C29" i="23"/>
  <c r="F28" i="23"/>
  <c r="E28" i="23"/>
  <c r="D28" i="23"/>
  <c r="C28" i="23"/>
  <c r="F27" i="23"/>
  <c r="E27" i="23"/>
  <c r="D27" i="23"/>
  <c r="C27" i="23"/>
  <c r="F26" i="23"/>
  <c r="E26" i="23"/>
  <c r="D26" i="23"/>
  <c r="C26" i="23"/>
  <c r="F25" i="23"/>
  <c r="E25" i="23"/>
  <c r="D25" i="23"/>
  <c r="C25" i="23"/>
  <c r="F24" i="23"/>
  <c r="E24" i="23"/>
  <c r="D24" i="23"/>
  <c r="C24" i="23"/>
  <c r="G72" i="24" l="1"/>
  <c r="F72" i="24"/>
  <c r="E72" i="24"/>
  <c r="D72" i="24"/>
  <c r="C72" i="24"/>
  <c r="G57" i="24"/>
  <c r="G53" i="24"/>
  <c r="G55" i="24"/>
  <c r="G54" i="24"/>
  <c r="G56" i="24"/>
  <c r="B134" i="23"/>
  <c r="A135" i="23" s="1"/>
  <c r="B103" i="23"/>
  <c r="A104" i="23" s="1"/>
  <c r="B90" i="23"/>
  <c r="A91" i="23" s="1"/>
  <c r="B73" i="23"/>
  <c r="A74" i="23" s="1"/>
  <c r="B57" i="23"/>
  <c r="A58" i="23" s="1"/>
  <c r="B36" i="23"/>
  <c r="B28" i="23"/>
  <c r="F38" i="23"/>
  <c r="F52" i="24" s="1"/>
  <c r="E38" i="23"/>
  <c r="E52" i="24" s="1"/>
  <c r="B35" i="23"/>
  <c r="C38" i="23"/>
  <c r="C52" i="24" s="1"/>
  <c r="B33" i="23"/>
  <c r="B30" i="23"/>
  <c r="B25" i="23"/>
  <c r="B27" i="23"/>
  <c r="B31" i="23"/>
  <c r="B34" i="23"/>
  <c r="B29" i="23"/>
  <c r="D38" i="23"/>
  <c r="D52" i="24" s="1"/>
  <c r="B26" i="23"/>
  <c r="B32" i="23"/>
  <c r="B37" i="23"/>
  <c r="B24" i="23"/>
  <c r="F16" i="23"/>
  <c r="E16" i="23"/>
  <c r="D16" i="23"/>
  <c r="C16" i="23"/>
  <c r="F15" i="23"/>
  <c r="E15" i="23"/>
  <c r="D15" i="23"/>
  <c r="C15" i="23"/>
  <c r="F14" i="23"/>
  <c r="E14" i="23"/>
  <c r="D14" i="23"/>
  <c r="C14" i="23"/>
  <c r="F13" i="23"/>
  <c r="E13" i="23"/>
  <c r="D13" i="23"/>
  <c r="C13" i="23"/>
  <c r="F12" i="23"/>
  <c r="E12" i="23"/>
  <c r="D12" i="23"/>
  <c r="C12" i="23"/>
  <c r="F11" i="23"/>
  <c r="E11" i="23"/>
  <c r="D11" i="23"/>
  <c r="C11" i="23"/>
  <c r="F10" i="23"/>
  <c r="E10" i="23"/>
  <c r="D10" i="23"/>
  <c r="C10" i="23"/>
  <c r="F9" i="23"/>
  <c r="E9" i="23"/>
  <c r="D9" i="23"/>
  <c r="C9" i="23"/>
  <c r="F8" i="23"/>
  <c r="E8" i="23"/>
  <c r="D8" i="23"/>
  <c r="C8" i="23"/>
  <c r="F7" i="23"/>
  <c r="E7" i="23"/>
  <c r="D7" i="23"/>
  <c r="C7" i="23"/>
  <c r="F6" i="23"/>
  <c r="E6" i="23"/>
  <c r="D6" i="23"/>
  <c r="G52" i="24" l="1"/>
  <c r="B7" i="23"/>
  <c r="B38" i="23"/>
  <c r="A39" i="23" s="1"/>
  <c r="B9" i="23"/>
  <c r="B11" i="23"/>
  <c r="B8" i="23"/>
  <c r="B10" i="23"/>
  <c r="B6" i="23"/>
  <c r="B16" i="23"/>
  <c r="B15" i="23"/>
  <c r="B14" i="23"/>
  <c r="B13" i="23"/>
  <c r="B12" i="23"/>
  <c r="D17" i="23"/>
  <c r="D51" i="24" s="1"/>
  <c r="D58" i="24" s="1"/>
  <c r="E17" i="23"/>
  <c r="E51" i="24" s="1"/>
  <c r="E58" i="24" s="1"/>
  <c r="F17" i="23"/>
  <c r="F51" i="24" s="1"/>
  <c r="F58" i="24" s="1"/>
  <c r="C17" i="23"/>
  <c r="C51" i="24" s="1"/>
  <c r="G51" i="24" l="1"/>
  <c r="C58" i="24"/>
  <c r="G58" i="24" s="1"/>
  <c r="B60" i="24" s="1"/>
  <c r="B17" i="23"/>
  <c r="A18" i="23" s="1"/>
  <c r="E59" i="24" l="1"/>
  <c r="C59" i="24"/>
  <c r="F59" i="24"/>
  <c r="D59" i="24"/>
  <c r="G59" i="24"/>
</calcChain>
</file>

<file path=xl/sharedStrings.xml><?xml version="1.0" encoding="utf-8"?>
<sst xmlns="http://schemas.openxmlformats.org/spreadsheetml/2006/main" count="2799" uniqueCount="1576">
  <si>
    <t>Verify that appropriate coding policies and procedures exist.</t>
  </si>
  <si>
    <t>Integrate mission, vision, values, and ethical principles with code of conduct</t>
  </si>
  <si>
    <t>Maintain compliance plan and program.</t>
  </si>
  <si>
    <t>Assure that a nonretribution/nonretaliation policy exists.</t>
  </si>
  <si>
    <t>Maintain policies and procedures for internal and external compliance audits.</t>
  </si>
  <si>
    <t>Verify appropriate policies on interactions with other healthcare industry stakeholders (e.g., hospitals/physicians, pharma/device representatives, vendors).</t>
  </si>
  <si>
    <t>Assure governance policies related to compliance are appropriately maintained.</t>
  </si>
  <si>
    <t xml:space="preserve">Verify maintenance of:
A conflict of interest policy
Appropriate confidentiality policies
Appropriate privacy policies
Policies and procedures to address regulatory requirements (e.g., HIPAA, False Claims Act, DOI, DOL, etc.) </t>
  </si>
  <si>
    <t>C</t>
  </si>
  <si>
    <t>D</t>
  </si>
  <si>
    <t>F</t>
  </si>
  <si>
    <t>G</t>
  </si>
  <si>
    <t>H</t>
  </si>
  <si>
    <t>I</t>
  </si>
  <si>
    <t xml:space="preserve">E </t>
  </si>
  <si>
    <t>A</t>
  </si>
  <si>
    <t>B</t>
  </si>
  <si>
    <t>J</t>
  </si>
  <si>
    <t>K</t>
  </si>
  <si>
    <t>L</t>
  </si>
  <si>
    <t>M</t>
  </si>
  <si>
    <t>N</t>
  </si>
  <si>
    <t>Assessment Ratings</t>
  </si>
  <si>
    <t>Not 
Implemented</t>
  </si>
  <si>
    <t xml:space="preserve">Partially 
Implemented </t>
  </si>
  <si>
    <t>Fully 
Implemented</t>
  </si>
  <si>
    <t xml:space="preserve">Comments </t>
  </si>
  <si>
    <t>Compliance Program Administration</t>
  </si>
  <si>
    <t>Coordinate operational aspects of a compliance program with the oversight committee.</t>
  </si>
  <si>
    <t>Collaborate with others to institute best compliance program.</t>
  </si>
  <si>
    <t>Coordinate organizational efforts to maintain a compliance program.</t>
  </si>
  <si>
    <t>Define scope of compliance program consistent with current industry standards.</t>
  </si>
  <si>
    <t>Verify the organization has defined the authority of the compliance officer at a high level.</t>
  </si>
  <si>
    <t>Verify the governing board understands its responsibility as it relates to the compliance program and culture.</t>
  </si>
  <si>
    <t>Assure staffing for the compliance program.</t>
  </si>
  <si>
    <t>Verify compliance risk assessments are conducted periodically.</t>
  </si>
  <si>
    <t>Participate in the development of internal controls and systems to mitigate risk.</t>
  </si>
  <si>
    <t>Develop an annual compliance work plan.</t>
  </si>
  <si>
    <t>Demonstrate independence and objectivity in all aspects of compliance program.</t>
  </si>
  <si>
    <t>Maintain an independent reporting structure to the governing body (e.g., Board, Physician Practice Executive Committee).</t>
  </si>
  <si>
    <t>O</t>
  </si>
  <si>
    <t>P</t>
  </si>
  <si>
    <t>Q</t>
  </si>
  <si>
    <t>R</t>
  </si>
  <si>
    <t>Assure inclusion of compliance accountabilities as an element of performance evaluation.</t>
  </si>
  <si>
    <t>Verify background/sanction checks are conducted in accordance with applicable rules and laws (e.g., employment, promotions, credentialing).</t>
  </si>
  <si>
    <t>Assure compliance‐sensitive exit interviews occur.</t>
  </si>
  <si>
    <t>Monitor government sanction lists for excluded individuals/entities (e.g., OIG, GSA, SDN, SDGT).</t>
  </si>
  <si>
    <t>Assure organization has processes in place to identify and disclose conflicts of interest.</t>
  </si>
  <si>
    <t>Assure inclusion of compliance obligations in all job descriptions.</t>
  </si>
  <si>
    <t>Verify due diligence is conducted on third parties (e.g., consultants, vendors, acquisitions).</t>
  </si>
  <si>
    <t>Assure corrective action is taken based on background/sanction check findings.</t>
  </si>
  <si>
    <t>Disseminate regulatory guidance material.</t>
  </si>
  <si>
    <t>Communicate compliance information throughout the organization.</t>
  </si>
  <si>
    <t>Assure compliance training occurs.</t>
  </si>
  <si>
    <t>Distill complex laws and regulations into a format employees can understand.</t>
  </si>
  <si>
    <t>Assure workforce staff are educated on compliance policies.</t>
  </si>
  <si>
    <t>Assure a mechanism exists to evaluate employee understanding of compliance responsibilities.</t>
  </si>
  <si>
    <t>Promote a culture of compliance throughout the organization.</t>
  </si>
  <si>
    <t>Encourage employees to seek guidance and clarification when in doubt.</t>
  </si>
  <si>
    <t>Participate in continuing education to maintain professional competence.</t>
  </si>
  <si>
    <t>Verify participation in ongoing compliance training programs is tracked.</t>
  </si>
  <si>
    <t>Assure general compliance training is conducted for all employees, physicians, vendors, and other agents.</t>
  </si>
  <si>
    <t>Assure risk‐specific training is conducted for targeted employees.</t>
  </si>
  <si>
    <t>Provide HR and management with training to recognize compliance risk associated with employee misconduct.</t>
  </si>
  <si>
    <t>Protect anonymity and confidentiality within legal and practical limits.</t>
  </si>
  <si>
    <t>Publicize the reporting system to all workforce members, vendors, and agents.</t>
  </si>
  <si>
    <t>Assure monitoring occurs for violations of laws and regulations.</t>
  </si>
  <si>
    <t>Conduct organizational risk assessments.</t>
  </si>
  <si>
    <t>Develop work plan based on risk assessment.</t>
  </si>
  <si>
    <t>Maintain reporting system(s) to enable employees to report any noncompliance (e.g., hotline).</t>
  </si>
  <si>
    <t>Respond to compliance concerns expressed by employees through internal reporting.</t>
  </si>
  <si>
    <t>Assure the existence of procedures for monitoring adherence to compliance policies and procedures.</t>
  </si>
  <si>
    <t>Conduct compliance audits.</t>
  </si>
  <si>
    <t>Analyze compliance audit results (e.g., track, trend, benchmark).</t>
  </si>
  <si>
    <t>Develop an annual compliance audit plan.</t>
  </si>
  <si>
    <t>Evaluate results of audits conducted by external entities.</t>
  </si>
  <si>
    <t>Monitor that retaliation for reporting compliance concerns has not occurred.</t>
  </si>
  <si>
    <t>Recognize need for attorney consultation in the auditing/monitoring process.</t>
  </si>
  <si>
    <t>Employ auditing methodologies that are objective and independent.</t>
  </si>
  <si>
    <t>Determine sampling methodology consistent with circumstances.</t>
  </si>
  <si>
    <t>Assure a timely response is made to reported compliance concerns.</t>
  </si>
  <si>
    <t>Monitor management’s implementation of corrective action plans.</t>
  </si>
  <si>
    <t>Provide timely feedback to management on compliance concerns based on audit results.</t>
  </si>
  <si>
    <t>S</t>
  </si>
  <si>
    <t>Recommend disciplinary action when noncompliance is substantiated.</t>
  </si>
  <si>
    <t>Promote discipline proportionate to violation.</t>
  </si>
  <si>
    <t>Promote discipline consistent with policies and procedures.</t>
  </si>
  <si>
    <t>Verify that discipline is enforced consistently throughout all levels of the organization.</t>
  </si>
  <si>
    <t>Monitor for consistent documentation of disciplinary action.</t>
  </si>
  <si>
    <t>Recommend action for individuals and entities that have been excluded from government programs.</t>
  </si>
  <si>
    <t>Verify that compliance‐related violations are addressed in disciplinary policies.</t>
  </si>
  <si>
    <t>Coordinate with management that timely disciplinary action is taken.</t>
  </si>
  <si>
    <t>Verify that disciplinary action is reported to regulatory body when required.</t>
  </si>
  <si>
    <t>Communicate noncompliance through appropriate channels.</t>
  </si>
  <si>
    <t>Assure development of corrective action plans in response to noncompliance.</t>
  </si>
  <si>
    <t>Monitor the effectiveness of corrective action plans in response to noncompliance.</t>
  </si>
  <si>
    <t>Assure remedial efforts are implemented to reduce risk.</t>
  </si>
  <si>
    <t>Cooperate with government inquiries and investigations.</t>
  </si>
  <si>
    <t>Investigate matters related to noncompliance in a fair, objective, and discrete manner.</t>
  </si>
  <si>
    <t>Assure records are maintained on compliance investigations.</t>
  </si>
  <si>
    <t>Participate in negotiation with regulatory agencies.</t>
  </si>
  <si>
    <t>Collaborate with legal counsel regarding voluntary disclosures.</t>
  </si>
  <si>
    <t>Coordinate investigations to preserve privileges, as applicable.</t>
  </si>
  <si>
    <t>Facilitate independent investigations when necessary.</t>
  </si>
  <si>
    <t>Recommend modification of corrective action plans.</t>
  </si>
  <si>
    <t>Recognize need for subject matter experts.</t>
  </si>
  <si>
    <t>Assure documents relevant to an investigation are preserved.</t>
  </si>
  <si>
    <t>Assure investigation personnel have the necessary skill sets.</t>
  </si>
  <si>
    <t>Institute immediate measures as necessary to mitigate ongoing harm.</t>
  </si>
  <si>
    <t>Recommend measures to address substantiated incidence of retaliation.</t>
  </si>
  <si>
    <t xml:space="preserve">Maintain a compliance budget (e.g., contribute to planning, preparing, and monitoring financial resources). </t>
  </si>
  <si>
    <t>Report compliance program activity to the governance board/committee.</t>
  </si>
  <si>
    <t xml:space="preserve">Assure that the compliance oversight committee’s goals and functions are outlined. </t>
  </si>
  <si>
    <t>Evaluate the effectiveness of the compliance program on a periodic basis.</t>
  </si>
  <si>
    <t>Recognize the need for outside expertise.</t>
  </si>
  <si>
    <t>Oversee a compliance education program.</t>
  </si>
  <si>
    <t xml:space="preserve">Incorporate relevant aspects of regulatory agencies’ focus into compliance operations. </t>
  </si>
  <si>
    <t>Oversee integration of the compliance program into operations.</t>
  </si>
  <si>
    <t>E</t>
  </si>
  <si>
    <t>T</t>
  </si>
  <si>
    <t>U</t>
  </si>
  <si>
    <t>V</t>
  </si>
  <si>
    <t>X</t>
  </si>
  <si>
    <t>Verify maintenance of a record retention policy.</t>
  </si>
  <si>
    <t>Maintain a code of conduct.</t>
  </si>
  <si>
    <t>Verify maintenance of a policy on gifts and gratuities.</t>
  </si>
  <si>
    <t>Verify maintenance of standards of accountability (e.g., incentives, sanctions, disciplinary policies) for employees at all levels.</t>
  </si>
  <si>
    <t>Maintain a Compliance Department operations manual.</t>
  </si>
  <si>
    <t>Define the responsibilities, purpose, and function for all compliance staff, including the role of counsel.</t>
  </si>
  <si>
    <t>Maintain knowledge of current regulatory changes and interpretation of laws.</t>
  </si>
  <si>
    <t>J. Assure the credibility and integrity of the compliance program.</t>
  </si>
  <si>
    <t>W</t>
  </si>
  <si>
    <t>Conduct periodic reviews of policies, procedures, and controls.</t>
  </si>
  <si>
    <t>NA at this time</t>
  </si>
  <si>
    <t>Consult with legal resources</t>
  </si>
  <si>
    <t>Verify that appropriate overpayment policies and procedures exist.</t>
  </si>
  <si>
    <t>Assure policies and procedures address the compliance role in quality of care issues.</t>
  </si>
  <si>
    <t>Verify maintenance of policies on waivers of co‐payments and deductibles.</t>
  </si>
  <si>
    <t>Assure that the role of counsel in the compliance process has been defined.</t>
  </si>
  <si>
    <t>Assure that overpayments to payers are refunded in a timely manner.</t>
  </si>
  <si>
    <t>What to Measure</t>
  </si>
  <si>
    <t>How to Measure</t>
  </si>
  <si>
    <t>Access:</t>
  </si>
  <si>
    <t>Accessibility</t>
  </si>
  <si>
    <t>Actual Access</t>
  </si>
  <si>
    <t>Item#</t>
  </si>
  <si>
    <t>1.10</t>
  </si>
  <si>
    <t>1.20</t>
  </si>
  <si>
    <t>1.30</t>
  </si>
  <si>
    <t>1.40</t>
  </si>
  <si>
    <t>1.50</t>
  </si>
  <si>
    <t>1.60</t>
  </si>
  <si>
    <t>Compliance program awareness and communication</t>
  </si>
  <si>
    <t>Impaired or disabled accessibility</t>
  </si>
  <si>
    <t>Policy communication</t>
  </si>
  <si>
    <t>Availability of policy content</t>
  </si>
  <si>
    <t>Accountability</t>
  </si>
  <si>
    <t>Ownership and accountability of policies</t>
  </si>
  <si>
    <t>Routine policies  and procedures</t>
  </si>
  <si>
    <t>Annual review and Board approval of Compliance Plan</t>
  </si>
  <si>
    <t>Compliance documentation operations manual</t>
  </si>
  <si>
    <t>Maintenance of policies</t>
  </si>
  <si>
    <t>Number of policies reviewed and is the review timely</t>
  </si>
  <si>
    <t>Policy approvals</t>
  </si>
  <si>
    <t>Policy review process</t>
  </si>
  <si>
    <t>Process for ensuring full organizational participation in policy and procedure development</t>
  </si>
  <si>
    <t>Process for review and approving</t>
  </si>
  <si>
    <t>Are policies (and procedures) as good as industry practice</t>
  </si>
  <si>
    <t>Integrity of Process for developing and implementing policies and procedures</t>
  </si>
  <si>
    <t>Language and reading level of policies</t>
  </si>
  <si>
    <t>Language translation</t>
  </si>
  <si>
    <t>Usefulness</t>
  </si>
  <si>
    <t>Need for policies that don’t exist</t>
  </si>
  <si>
    <t>Policies and procedures</t>
  </si>
  <si>
    <t>Assessment of all company policies</t>
  </si>
  <si>
    <t>Essential compliance policies and procedures exist</t>
  </si>
  <si>
    <t>Existence of procedure to support policy</t>
  </si>
  <si>
    <t>Fundamental policies and procedures in place</t>
  </si>
  <si>
    <t>Identifiability</t>
  </si>
  <si>
    <t>List of policies are applicable to employees</t>
  </si>
  <si>
    <t>Are those affected by policy given the opportunity to weigh in on policy when developed?</t>
  </si>
  <si>
    <t>List of required policies</t>
  </si>
  <si>
    <t>Effectiveness of policies</t>
  </si>
  <si>
    <t>Policies and procedures that have been identified as part of corrective action</t>
  </si>
  <si>
    <t>Policies for high risk and operational areas</t>
  </si>
  <si>
    <t>Policies, standards and procedures are based on assessed risks</t>
  </si>
  <si>
    <t>Policy inventory to ensure no overlap and contradiction of policies</t>
  </si>
  <si>
    <t>Policy review following investigation/issue</t>
  </si>
  <si>
    <t>Routine policies and procedures are addressed and filter down.</t>
  </si>
  <si>
    <t>Code of Conduct</t>
  </si>
  <si>
    <t>Maintenance of code of conduct</t>
  </si>
  <si>
    <t>Distribution</t>
  </si>
  <si>
    <t>Orientation</t>
  </si>
  <si>
    <t>Staff understanding of code of conduct and policies and procedures</t>
  </si>
  <si>
    <t>Compliance program communication of rule changes</t>
  </si>
  <si>
    <t>New and updated policy distribution and education of appropriate staff</t>
  </si>
  <si>
    <t>Practices implemented after new policy</t>
  </si>
  <si>
    <t>Understanding of Policies/Procedures</t>
  </si>
  <si>
    <t>Policies reflect practice</t>
  </si>
  <si>
    <t>Questions asked by employees</t>
  </si>
  <si>
    <t>Understandable to board and c‐suite</t>
  </si>
  <si>
    <t>Understandable to employees</t>
  </si>
  <si>
    <t>Maintain compliance plan and program</t>
  </si>
  <si>
    <t>Maintain compliance department operations manual</t>
  </si>
  <si>
    <t>Verify maintenance of appropriate confidentiality policies</t>
  </si>
  <si>
    <t>Compliance with policies</t>
  </si>
  <si>
    <t>Policy violations</t>
  </si>
  <si>
    <t>Adherence to policies and procedures for cases involving patient harm and reporting to regulatory agency</t>
  </si>
  <si>
    <t>Accountability:</t>
  </si>
  <si>
    <t>Review/Approval Process:</t>
  </si>
  <si>
    <t>Quality:</t>
  </si>
  <si>
    <t>Assessment:</t>
  </si>
  <si>
    <t>Code of Conduct:</t>
  </si>
  <si>
    <t>Updates:</t>
  </si>
  <si>
    <t>Understanding:</t>
  </si>
  <si>
    <t>Compliance Plan:</t>
  </si>
  <si>
    <t>Confidentiality Statements:</t>
  </si>
  <si>
    <t>Enforcement:</t>
  </si>
  <si>
    <t>Audit how many actual "hits" on policies and procedures</t>
  </si>
  <si>
    <t>Flesch Kincaid measuring standard – no more than 10th grade reading level</t>
  </si>
  <si>
    <t>• Review link to employee accessible website/intranet that includes the Code of Conduct
• Survey ‐ Can you readily access or reference policies and procedures? (Yes/No/Don't know)
• Survey ‐ How and where do employees actually access policies and procedures?
• Test key word search (searchable)
• Audit and interview staff to show policies</t>
  </si>
  <si>
    <t>• Survey employees to determine the extent to which the code of conduct and other compliance communications are available to employees
• Review to ensure the standards, policies, and awareness material is updated and distributed within organization’s guidelines</t>
  </si>
  <si>
    <t>Review accessibility options. Look at methods and speak to individuals.</t>
  </si>
  <si>
    <t>Communication strategy of policies</t>
  </si>
  <si>
    <t>Conduct surveys and observation</t>
  </si>
  <si>
    <t>Policy Coordinator designated</t>
  </si>
  <si>
    <t>Audit process of how policies get enforced by chain of command when compliance is not the final approver. Is management taking responsibility for implementing and following policies?</t>
  </si>
  <si>
    <t>Confirm that listed owner of each policy and procedure is the actual owner.</t>
  </si>
  <si>
    <t>Audit:  Review of Board minutes</t>
  </si>
  <si>
    <t>Compliance or other oversight committee to review annually to ensure it is up to date.</t>
  </si>
  <si>
    <t>Check last review or revision</t>
  </si>
  <si>
    <t>Process review/audit.  Use checklist to ensure all basic policy elements are in place, updated consistently and reviewed/approved by appropriate parties.</t>
  </si>
  <si>
    <t>Checklist audit.  Create list of policies, review committee and board minutes to ensure all approvals have been obtained.</t>
  </si>
  <si>
    <t>Audit process by which policies and procedures are prepared, approved, disseminated, etc.</t>
  </si>
  <si>
    <t>Review documentation/minutes to verify input considered and solicited for policy and procedure development and review</t>
  </si>
  <si>
    <t>Check for written process</t>
  </si>
  <si>
    <t>Peer reviews</t>
  </si>
  <si>
    <t>Audit policy and procedure on policy and procedures</t>
  </si>
  <si>
    <t>Are policies written in plain language, appropriate grade reading level and written in applicable languages for organization?  Policy review, Word grade level review and interviews of staff to make sure they understand.</t>
  </si>
  <si>
    <t>Audit or process review.  Are policies and the code of conduct translated into appropriate languages for organization?</t>
  </si>
  <si>
    <t>SURVEY ‐ Do department policies and procedures assist you in doing your job effectively? (Yes/No/Don't know)</t>
  </si>
  <si>
    <t>Request review from external experts</t>
  </si>
  <si>
    <t>Check list of policies; which are compliance and which are business</t>
  </si>
  <si>
    <t>Can staff actually articulate policies and procedures; test staff</t>
  </si>
  <si>
    <t>Audit for procedure to support policy</t>
  </si>
  <si>
    <t>Have focus groups of work units/departments to determine whether they understand the policies and procedures necessary to do their jobs.</t>
  </si>
  <si>
    <t>• Index of policies available and current
• Numbered policies, not just titles</t>
  </si>
  <si>
    <t>Supervisors to assess direct staff</t>
  </si>
  <si>
    <t>Focus groups and interviews of those affected by policy.</t>
  </si>
  <si>
    <t>Create checklist to make sure minimum policies are in place and then audit against the list.</t>
  </si>
  <si>
    <t>Effectiveness of policies based on the submission hotline calls</t>
  </si>
  <si>
    <t>Process review.  Conduct annual meeting with compliance and legal to look at databases and control and prioritize review to ensure implementation and ongoing compliance with policies and procedures.</t>
  </si>
  <si>
    <t>Audit</t>
  </si>
  <si>
    <t>Risk assessment, policy exists for each risk identified in the risk assessment (coverage of a specific risk topic)</t>
  </si>
  <si>
    <t>Create inventory and analyze inventory. Analyze and review past efforts. Look at various departments that might have overlapping policies.</t>
  </si>
  <si>
    <t>Review department and committee agendas to ensure policies are addressed.</t>
  </si>
  <si>
    <t>Audit:  Review dates, board approvals, distribution processes, attestations, survey employees for understanding, conduct focus groups.</t>
  </si>
  <si>
    <t>Compare code with mission and vision statements to see if it includes elements/statements. Check to see if code is accessible to employees</t>
  </si>
  <si>
    <t>Is code written, posted for employees, documented frequency of reviews, and survey/test employees on ability to locate it</t>
  </si>
  <si>
    <t>Documentation of Code of Conduct distribution tracking and results over past two years for all employees, employed physicians, allied health professionals, independent (contracted) physicians, volunteers and vendors/contractor/consultants in the organization</t>
  </si>
  <si>
    <t>Audit to ensure all employees receive orientation to the SOC and compliance policies within 30 days of hire.</t>
  </si>
  <si>
    <t>Survey employees to determine the extent to which they know the content of the Standards of Conduct (SOC) and how to access it.</t>
  </si>
  <si>
    <t>• Review test scores after training.
• Conduct interviews.</t>
  </si>
  <si>
    <t>Review periodically and at rule changes – Audit to ensure there is adequate communication to employees, including changes in policy/procedure.</t>
  </si>
  <si>
    <t>Process review ‐ Does organization have formal process to make workforce aware of new policies or changes in policies?</t>
  </si>
  <si>
    <t>Audit practices and review committee minutes and other documentation to determine how new policies are implemented.</t>
  </si>
  <si>
    <t>• Conduct surveys and/or focus groups on specific policies
• Audit adherence to policy/procedure</t>
  </si>
  <si>
    <t>Ensure employees are provided instruction by knowledgeable personnel for questions/clarity</t>
  </si>
  <si>
    <t>Use policies as audit tool and then interview, observe and conduct document review to ensure policies are being followed.</t>
  </si>
  <si>
    <t>System in place to track employee questions and concerns to ensure consistent guidance. Track departments where questions come from to deploy additional education where necessary.</t>
  </si>
  <si>
    <t>Test board and c‐suite on location and understanding</t>
  </si>
  <si>
    <t>• Reading comprehension test
• Situational tests
• Test of location</t>
  </si>
  <si>
    <t>Review written plan or written schedule of compliance activities</t>
  </si>
  <si>
    <t>• Audit existence of written manual, handbook, or reference guide
• Test whether the manual is current</t>
  </si>
  <si>
    <t>• Audit procedure for obtaining confidentiality statements from employees
• Audit employee files for signed confidentiality statements from employees</t>
  </si>
  <si>
    <t>Conduct interviews, observation.</t>
  </si>
  <si>
    <t>Audit policy and procedures to make sure practice consistent with policy.</t>
  </si>
  <si>
    <t>Review policies and procedures and cases involving patient harm and validate proper reporting to regulatory agency.</t>
  </si>
  <si>
    <t>Board of Directors:</t>
  </si>
  <si>
    <t>Compliance Budget:</t>
  </si>
  <si>
    <t>Compliance Committees:</t>
  </si>
  <si>
    <t>2.10</t>
  </si>
  <si>
    <t>2.11</t>
  </si>
  <si>
    <t>2.12</t>
  </si>
  <si>
    <t>2.13</t>
  </si>
  <si>
    <t>2.14</t>
  </si>
  <si>
    <t>2.15</t>
  </si>
  <si>
    <t>2.16</t>
  </si>
  <si>
    <t>2.17</t>
  </si>
  <si>
    <t>2.18</t>
  </si>
  <si>
    <t>2.19</t>
  </si>
  <si>
    <t>2.20</t>
  </si>
  <si>
    <t>Compliance Officer:</t>
  </si>
  <si>
    <t>2.21</t>
  </si>
  <si>
    <t>2.22</t>
  </si>
  <si>
    <t>2.23</t>
  </si>
  <si>
    <t>2.24</t>
  </si>
  <si>
    <t>2.25</t>
  </si>
  <si>
    <t>2.26</t>
  </si>
  <si>
    <t>2.27</t>
  </si>
  <si>
    <t>2.28</t>
  </si>
  <si>
    <t>2.29</t>
  </si>
  <si>
    <t>2.30</t>
  </si>
  <si>
    <t>2.31</t>
  </si>
  <si>
    <t>2.32</t>
  </si>
  <si>
    <t>Staffing:</t>
  </si>
  <si>
    <t>2.33</t>
  </si>
  <si>
    <t>2.34</t>
  </si>
  <si>
    <t>2.35</t>
  </si>
  <si>
    <t>2.36</t>
  </si>
  <si>
    <t>2.37</t>
  </si>
  <si>
    <t>2.38</t>
  </si>
  <si>
    <t>2.39</t>
  </si>
  <si>
    <t>2.40</t>
  </si>
  <si>
    <t>Culture:</t>
  </si>
  <si>
    <t>2.41</t>
  </si>
  <si>
    <t>2.42</t>
  </si>
  <si>
    <t>2.43</t>
  </si>
  <si>
    <t>2.44</t>
  </si>
  <si>
    <t>2.45</t>
  </si>
  <si>
    <t>2.46</t>
  </si>
  <si>
    <t>2.47</t>
  </si>
  <si>
    <t>Incentives:</t>
  </si>
  <si>
    <t>2.48</t>
  </si>
  <si>
    <t>2.49</t>
  </si>
  <si>
    <t>2.50</t>
  </si>
  <si>
    <t>Performance Evaluations:</t>
  </si>
  <si>
    <t>2.51</t>
  </si>
  <si>
    <t>2.52</t>
  </si>
  <si>
    <t>2.53</t>
  </si>
  <si>
    <t>2.54</t>
  </si>
  <si>
    <t>2.55</t>
  </si>
  <si>
    <t>Risk Assessments:</t>
  </si>
  <si>
    <t>2.56</t>
  </si>
  <si>
    <t>2.57</t>
  </si>
  <si>
    <t>2.58</t>
  </si>
  <si>
    <t>2.59</t>
  </si>
  <si>
    <t>2.60</t>
  </si>
  <si>
    <t>2.61</t>
  </si>
  <si>
    <t>2.62</t>
  </si>
  <si>
    <t>2.63</t>
  </si>
  <si>
    <t>Compliance Work Plan:</t>
  </si>
  <si>
    <t>2.64</t>
  </si>
  <si>
    <t>2.65</t>
  </si>
  <si>
    <t>Legal Counsel's Role:</t>
  </si>
  <si>
    <t>2.66</t>
  </si>
  <si>
    <t>2.67</t>
  </si>
  <si>
    <t>2.68</t>
  </si>
  <si>
    <t>Other:</t>
  </si>
  <si>
    <t>Active Board of Directors</t>
  </si>
  <si>
    <t>Board understanding and oversight of their responsibilities</t>
  </si>
  <si>
    <t>Appropriate escalation to oversight body</t>
  </si>
  <si>
    <t>Commitment from top</t>
  </si>
  <si>
    <t>Process for escalation and accountability</t>
  </si>
  <si>
    <t>Appropriate oversight of budget</t>
  </si>
  <si>
    <t>Budget is based on an assessment of risk and program improvement/effectiveness</t>
  </si>
  <si>
    <t>Sufficient compliance program resources (budget, staffing)</t>
  </si>
  <si>
    <t>Active involvement of compliance committee members</t>
  </si>
  <si>
    <t>Assure that the compliance oversight committee goals and functions are outlined</t>
  </si>
  <si>
    <t>Committee structure</t>
  </si>
  <si>
    <t>Compliance committee composition and attendance</t>
  </si>
  <si>
    <t>Cascade administration of compliance program throughout the organization</t>
  </si>
  <si>
    <t>Composition of Compliance Committee</t>
  </si>
  <si>
    <t>Effectiveness of compliance committee meetings</t>
  </si>
  <si>
    <t>Engagement</t>
  </si>
  <si>
    <t>Engagement of Directors/Managers</t>
  </si>
  <si>
    <t>Executive Leadership engaged in Compliance Program</t>
  </si>
  <si>
    <t>Leadership accountability</t>
  </si>
  <si>
    <t>Management accountability for compliance</t>
  </si>
  <si>
    <t>Competency</t>
  </si>
  <si>
    <t>Is the compliance officer a key stakeholder in the strategic initiatives of the organization</t>
  </si>
  <si>
    <t>Compliance department involvement in enterprise‐ wide initiatives/entities/strategies (e.g., involvement or penetration in joint venture initiatives and other organizational inventory)</t>
  </si>
  <si>
    <t>Compliance independence/compliance structure</t>
  </si>
  <si>
    <t>Compliance integration</t>
  </si>
  <si>
    <t>Compliance Officer reporting structure and oversight to ensure direct access to C suite and board</t>
  </si>
  <si>
    <t>Compliance officer’s independence/objectivity</t>
  </si>
  <si>
    <t>Credibility of compliance officer</t>
  </si>
  <si>
    <t>How much authority does the compliance officer have to start a working group to look at changes?</t>
  </si>
  <si>
    <t>How supported the compliance officer feels</t>
  </si>
  <si>
    <t>Organizational perception of compliance officer and corporate compliance program</t>
  </si>
  <si>
    <t>Compliance problem solving and adequacy of process</t>
  </si>
  <si>
    <t>Adequacy of staffing and resources</t>
  </si>
  <si>
    <t>Assurance of staffing</t>
  </si>
  <si>
    <t>Adequacy of compliance staff based on risk assessment</t>
  </si>
  <si>
    <t>Compliance plan assessments</t>
  </si>
  <si>
    <t>Compliance plan process</t>
  </si>
  <si>
    <t>Compliance organization</t>
  </si>
  <si>
    <t>Document that establishes the authority of the program</t>
  </si>
  <si>
    <t>Perception of compliance program</t>
  </si>
  <si>
    <t>Accuracy and Trust in Monitoring</t>
  </si>
  <si>
    <t>Culture</t>
  </si>
  <si>
    <t>Effectiveness of compliance program in the field</t>
  </si>
  <si>
    <t>What is company doing to drive compliance culture?</t>
  </si>
  <si>
    <t>Employee comments from “Rounding”</t>
  </si>
  <si>
    <t>Measuring effectiveness of executive communication on compliance</t>
  </si>
  <si>
    <t>Aligning performance management system (promotion system) with ethics and compliance objectives</t>
  </si>
  <si>
    <t>Compliance and Ethics Role/participation for developing the incentive system</t>
  </si>
  <si>
    <t>Is incentive system consistent with compliance program</t>
  </si>
  <si>
    <t>Proper alignment of compliance objectives with organizational performance incentives (promotions/performance appraisals/bonuses)</t>
  </si>
  <si>
    <t>“Compliance” as a performance appraisal element</t>
  </si>
  <si>
    <t>Manager performance evaluations</t>
  </si>
  <si>
    <t>Is compliance taken into account in promotion decisions?</t>
  </si>
  <si>
    <t>Organizational Retaliation</t>
  </si>
  <si>
    <t>Compliance Resource knowledge and competence</t>
  </si>
  <si>
    <t>Compliance staff knowledge of current regulatory changes and laws</t>
  </si>
  <si>
    <t>Monitoring of regulations that impact the organization</t>
  </si>
  <si>
    <t>Risk Assessment Cycle</t>
  </si>
  <si>
    <t>Risk based work plan that covers compliance plan elements with board approval and regular reporting on those projects to board</t>
  </si>
  <si>
    <t>Work plan development based on risk assessment</t>
  </si>
  <si>
    <t>Prioritization of risk and consultation with applicable risk partners (i.e., legal, HR, IT, risk management, etc.)</t>
  </si>
  <si>
    <t>Exit interview</t>
  </si>
  <si>
    <t>Compliance work plan</t>
  </si>
  <si>
    <t>Effectiveness of compliance program</t>
  </si>
  <si>
    <t>Role of counsel in compliance process</t>
  </si>
  <si>
    <t>Existence and adherence to policy on involvement of legal in handling matters under privilege</t>
  </si>
  <si>
    <t>Job descriptions of management</t>
  </si>
  <si>
    <t>• Review minutes of meetings where Compliance Officer reports in‐person to the Audit and
Compliance Committee of the Board of Directors on a quarterly basis
• Conduct inventory of reports given to board and applicable committees.</t>
  </si>
  <si>
    <t>• Review of training and responsibilities as reflected in meeting minutes and other documents (training materials, newsletters, etc.). Do minutes reflect board’s understanding?
• Review/audit board education – how often is it conducted? Conduct interviews to assess board understanding.</t>
  </si>
  <si>
    <t>Review minutes/checklist in compliance officer files</t>
  </si>
  <si>
    <t>• Review compliance program resources (budget, staff).
• Review documentation to ensure staff, board and management are actively involved in the program.
• Conduct interviews of board, management and staff.</t>
  </si>
  <si>
    <t>Process review (document review, interviews, etc.).  Is there timely reporting and resolution of matters?</t>
  </si>
  <si>
    <t>Review charter of governing body (Board) to verify it includes approval of compliance budget</t>
  </si>
  <si>
    <t>Is the Board’s approval of the budget based on identified risks and effectiveness evaluation/program improvement?</t>
  </si>
  <si>
    <t>Review budget and staffing to ensure significant risks are managed appropriately</t>
  </si>
  <si>
    <t>Track percentage of attendance of each compliance committee member over the last year</t>
  </si>
  <si>
    <t>Review charter of committee</t>
  </si>
  <si>
    <t>Review documentation of structure of committees as well as charters. Ensure no conflicting charters.</t>
  </si>
  <si>
    <t>Review charter and minutes to assure attendance.</t>
  </si>
  <si>
    <t>Different operational areas give some certification/disclosure to the compliance office</t>
  </si>
  <si>
    <t>Review organizational chart to validate correct composition</t>
  </si>
  <si>
    <t>Keep executive report card by member qualitative/quantitative with indicators of contribution on topics</t>
  </si>
  <si>
    <t>In the last two years, have the compliance committee meetings been held in accordance with the charter?</t>
  </si>
  <si>
    <t>Review committee structure to evaluate how directors/managers are participating in Compliance Operational Committee(s) meeting includes agenda, minutes, attendance and reports from subcommittees</t>
  </si>
  <si>
    <t>Review frequency of meetings, membership, attendance, agenda and minutes over the past year of the Compliance Executive Committee to include all members of the Senior Executive team receiving information directly from the Compliance Officer</t>
  </si>
  <si>
    <t>Audit documentation and conduct interviews. Some examples might include:
• Employee education completion rates
• Demonstration of promotion of compliance (e.g., town hall meeting presentations, newsletters, etc.)
• Completion of audit or review action items within established time frame</t>
  </si>
  <si>
    <t>Process and document review and interviews.
• Is there a mapping of operational or management responsible for championing compliance?
• Is there a mapping of management responsible for key areas of compliance to ensure accountability?
• Does top management support the compliance team?</t>
  </si>
  <si>
    <t>• Certification (CHC, CHPC, CHRC)
• Annual evaluation, coaching, corrective action, professional development</t>
  </si>
  <si>
    <t>Review participation of compliance officer in strategic planning process and due diligence processes.</t>
  </si>
  <si>
    <t>Audit to determine the extent to which compliance officer is involved in training, policy development, marketing and other operational aspects of the business</t>
  </si>
  <si>
    <t>• Process review, including review of organizational chart to ensure compliance captures enterprise‐wide entities.
• Interviews with compliance and other committees.</t>
  </si>
  <si>
    <t>• Document review ‐ Look at organizational chart and conduct interviews.
• Review board minutes and documentation that there are regular meetings with CEO and or appropriate parties.
• Ensure compliance officer has authority and is comfortable to go to board.</t>
  </si>
  <si>
    <t>Job Description review, ongoing training of compliance officer, basic competencies, certifications, reporting structure</t>
  </si>
  <si>
    <t>• Review compliance officer’s job description. Does s/he report directly to CEO, board (not CFO or Legal)? Conduct interviews, focused groups, audit.
• Seating location of compliance with the business, senior teams are together, and dotted line on org chart
• Interview compliance officer to see if they feel they have independence, do they document disagreements, is there executive session for audit committee.
• Interview the board, review minutes, and interview the CCO
• Review of written organizational structure
• Verify the Compliance Officer has the independent authority to retain outside legal counsel
• Review if there is screening of compliance officer material to the Board of Directors
• Regular executive session of the Compliance Officer with the Audit and Compliance Committee of the Board</t>
  </si>
  <si>
    <t>• Interview compliance officer;
• Documentation review.</t>
  </si>
  <si>
    <t>• Have needed changes been made, and if not, why not?
• What authority does the compliance officer have and how does he or she exercise it?
• Where is the compliance team with regards to identifying working groups to help attack a new compliance risk?</t>
  </si>
  <si>
    <t>Process review</t>
  </si>
  <si>
    <t>Survey employees regarding:
• Their perception of the compliance officer role.
• Whether they know who the compliance team is, how to get to them and, what to tell them.
• Is the compliance staff approachable?
• Are the compliance staff solution facilitators or looked at as the organizational police force?</t>
  </si>
  <si>
    <t>• FTEs assigned to compliance function
• Review compliance matters and if they have been addressed timely.
• Review and ensure policies and procedures are implemented and being followed.
• Review documentation of reports to committee(s) and board.
• Assess status of work plan and any delays.
• Ensure documentation of risk assessment.
• Review documentation regarding discussions at board level regarding budget.
• Review benchmarking data from similar entities.</t>
  </si>
  <si>
    <t>Review qualifications of staff; ratio of compliance staff to business, compensation to the business</t>
  </si>
  <si>
    <t>Risk assessment considers the number and competency of staff required to address risk</t>
  </si>
  <si>
    <t>Audit process for development of the annual compliance plan.</t>
  </si>
  <si>
    <t>Assess the positioning and effectiveness of the compliance organization staff, titles, organizational chart, pay, promotion records compared to other areas within the organization</t>
  </si>
  <si>
    <t>Document review, meeting minutes for approval.</t>
  </si>
  <si>
    <t>Survey employees</t>
  </si>
  <si>
    <t>• Document review, including compliance plan and policies.
• Is there an external review conducted periodically?
• What is the role of internal audit with regarding to compliance?
• How does internal audit interact with compliance?
• Benchmark program with similar sizes within the same industry</t>
  </si>
  <si>
    <t>SURVEY ‐ Does the compliance department have an impact on how you do your job? (Yes/No/Don't know)</t>
  </si>
  <si>
    <t>SURVEY: Do you believe the information from your department is reported with a high degree of integrity and accuracy? (Yes/ No/Don’t know)</t>
  </si>
  <si>
    <t>Conduct cultural survey (interviews, confidential surveys, focus groups, etc.) and report findings to compliance committee and board. Review minutes to ensure report out and action plan established.</t>
  </si>
  <si>
    <t>Survey of field compliance people</t>
  </si>
  <si>
    <t>Track on‐line engagement (clicks) and survey audience</t>
  </si>
  <si>
    <t>Audit the tracking of what employees report when proactively asked by compliance department (or leadership, etc.) and how this information is managed and reported.</t>
  </si>
  <si>
    <t>Surveys
• What does company incentivize?
• What does the company promote and look down on?
• Is compliance program tied to mission, vision, values?</t>
  </si>
  <si>
    <t>Audit criteria of promotion, bonuses and assignments</t>
  </si>
  <si>
    <t>Have an outside independent expert audit the incentive system and compliance officer's participation</t>
  </si>
  <si>
    <t>Employee Survey</t>
  </si>
  <si>
    <t>• Audit disciplinary records and performance evaluations for consistency with compliance
• Audit/Review of process for performance incentives (promotions/performance appraisals/bonuses) criteria to include compliance components</t>
  </si>
  <si>
    <t>Managers have open door policy, communicate compliance directives/initiatives, address compliance matters and effectiveness is noted in performance evaluation.</t>
  </si>
  <si>
    <t>Review promotion lists and documentation to support promotion. Did the individual actively promote compliance?</t>
  </si>
  <si>
    <t>Track whistleblower promotion, bonuses, sick days, disciplinary, corrective action measures and exit interview over long term</t>
  </si>
  <si>
    <t>• Audit performance appraisals. Some options include:
  o Acknowledgment of no disciplinary action
  o Education completion
  o Documentation of promotion of compliance
• Are merit increases tied to performance?
• Does completion of compliance education, promotion of compliance through words, actions or no documented disciplinary action and/or, completion of corrective action plans within the
due dates play a role into the calculation of merit increase?
• Compliance is part of the annual performance evaluation and HR knows how to evaluate issues for compliance</t>
  </si>
  <si>
    <t>Compliance Committee and board minutes review.</t>
  </si>
  <si>
    <t>Process and document review.</t>
  </si>
  <si>
    <t>Documentation and process review. Is there a risk based plan?  How was it developed?</t>
  </si>
  <si>
    <t>Compliance concerns that come up in exit interviews are addressed</t>
  </si>
  <si>
    <t>Survey, focus groups and interviews</t>
  </si>
  <si>
    <t>Document review and interviews. Review certificates of attendance at conferences/other educational events, “tools” used to keep compliance staff current, compliance budget (to support access to current regulatory changes and laws).</t>
  </si>
  <si>
    <t>Document and process review, interviews.</t>
  </si>
  <si>
    <t>Review written plan or written schedule of compliance activities
• Is there a policy and procedure?
• Is there evidence that regulations, etc. are disseminated and implemented?
• Are there designated individual(s) that monitor laws, regulations, policies that impact organization?
• How do they get the information and what do they do with it to make sure it gets to the right people?
• Audit adherence to risk assessment cycle
• Annual documented risk assessment has been communicated to oversight committee</t>
  </si>
  <si>
    <t>Audit to ensure the work plan is developed and implemented and it is followed‐through and outcomes are reported to compliance committee or to governing body</t>
  </si>
  <si>
    <t>Written annual work plan that includes minutes</t>
  </si>
  <si>
    <t>Review of management job descriptions. Do managers have concrete compliance deliverables other than training and abiding by Code of Conduct?</t>
  </si>
  <si>
    <t>Review policy and sample areas that were referred to legal followed the policy</t>
  </si>
  <si>
    <t>Interview counsel regarding their involvement.
• When they are brought into matters?
• Where is counsel situated in relation to compliance officer on organizational chart?</t>
  </si>
  <si>
    <t>Element 2:  Compliance Program Administration</t>
  </si>
  <si>
    <t>Element 3:  Screening and Evaluation of Employees, Physicians, Vendors and other Agents</t>
  </si>
  <si>
    <t>Conflict of Interest:</t>
  </si>
  <si>
    <t>Employee Accountability:</t>
  </si>
  <si>
    <t>Employee Disclosure:</t>
  </si>
  <si>
    <t>3.10</t>
  </si>
  <si>
    <t>3.11</t>
  </si>
  <si>
    <t>3.12</t>
  </si>
  <si>
    <t>3.13</t>
  </si>
  <si>
    <t>3.14</t>
  </si>
  <si>
    <t>3.15</t>
  </si>
  <si>
    <t>3.16</t>
  </si>
  <si>
    <t>3.17</t>
  </si>
  <si>
    <t>3.18</t>
  </si>
  <si>
    <t>3.19</t>
  </si>
  <si>
    <t>3.20</t>
  </si>
  <si>
    <t>3.21</t>
  </si>
  <si>
    <t>3.22</t>
  </si>
  <si>
    <t>3.23</t>
  </si>
  <si>
    <t>3.24</t>
  </si>
  <si>
    <t>3.25</t>
  </si>
  <si>
    <t>Exit Interviews:</t>
  </si>
  <si>
    <t>High Risk Screening:</t>
  </si>
  <si>
    <t>3.26</t>
  </si>
  <si>
    <t>Licensure:</t>
  </si>
  <si>
    <t>3.27</t>
  </si>
  <si>
    <t>3.28</t>
  </si>
  <si>
    <t>3.29</t>
  </si>
  <si>
    <t>3.30</t>
  </si>
  <si>
    <t>3.31</t>
  </si>
  <si>
    <t>3.32</t>
  </si>
  <si>
    <t>3.33</t>
  </si>
  <si>
    <t>Response to Exclusion:</t>
  </si>
  <si>
    <t>Response to Screening:</t>
  </si>
  <si>
    <t>Vendor:</t>
  </si>
  <si>
    <t>3.34</t>
  </si>
  <si>
    <t>3.35</t>
  </si>
  <si>
    <t>3.36</t>
  </si>
  <si>
    <t>3.37</t>
  </si>
  <si>
    <t>Vendor Screening:</t>
  </si>
  <si>
    <t>3.38</t>
  </si>
  <si>
    <t>3.39</t>
  </si>
  <si>
    <t>3.40</t>
  </si>
  <si>
    <t>Accountability for Screening:</t>
  </si>
  <si>
    <t>Employee Screening:</t>
  </si>
  <si>
    <t>The individual(s) responsible for exclusion screening has clear accountability for the screening function.</t>
  </si>
  <si>
    <t>Potential conflicts of interest are disclosed.</t>
  </si>
  <si>
    <t>The organization conducts effective education on Conflict of Interest (COI)</t>
  </si>
  <si>
    <t>The extent to which employees are made aware of compliance expectations.</t>
  </si>
  <si>
    <t>Accountability for compliance is clearly articulated in employee performance evaluations.</t>
  </si>
  <si>
    <t>Accountability for compliance is clearly articulated in employee job descriptions.</t>
  </si>
  <si>
    <t>Employees are provided education regarding their compliance obligations and they understand these requirements.</t>
  </si>
  <si>
    <t>The organization has established a policy that requires prospective and current employees, and prospective and current vendors to disclose to the organization if they are or may be excluded.</t>
  </si>
  <si>
    <t>All employees are screened prior to hire.</t>
  </si>
  <si>
    <t>Screening considers other names/alias and States used by a prospective employee.</t>
  </si>
  <si>
    <t>The organization has defined which employees, vendors, medical staff, and others will undergo criminal, financial and/or other background checks prior to hire.</t>
  </si>
  <si>
    <t>The organization has defined criteria for review of criminal, financial, and/or other background checks and hiring decision are made based on this established criteria.</t>
  </si>
  <si>
    <t>Employees are provided education regarding the organization’s screening process.</t>
  </si>
  <si>
    <t>The organization ensures that applicants for employment understand disclosure requirements.</t>
  </si>
  <si>
    <t>The organization has established a policy regarding the frequency of screening.</t>
  </si>
  <si>
    <t>The organization has established sufficient controls in the hiring process and vendor engagement process to prevent the organization from hiring an ineligible individual or entity.</t>
  </si>
  <si>
    <t>The organization has established a screening program that is consistent with all laws and regulations.</t>
  </si>
  <si>
    <t>The organization has established a process to screen employees and other relevant individuals at least monthly.</t>
  </si>
  <si>
    <t>The organization has a process to determine when additional screening may be necessary based on findings from compliance investigations. (Relevant event (situational) screening (R.E.S.))</t>
  </si>
  <si>
    <t>The organization has a policy and procedure which articulates the process for screening, investigation of potential “hits,” actions taken in response to a positive finding, tracking exclusions, and communication to appropriate stakeholders.</t>
  </si>
  <si>
    <t>Employee awareness of organization’s compliance program.</t>
  </si>
  <si>
    <t>Employee exit interviews are conducted and employees are asked about the compliance program and any concerns, risks, violations or failures of the compliance program.</t>
  </si>
  <si>
    <t>Vendors and other 3rd parties are interviewed at the termination of the engagement and asked about their awareness of the compliance program and any concerns, risks, violations, or failures of the compliance program.</t>
  </si>
  <si>
    <t>The organization has established a policy and procedure for conducting exit interviews for employees leaving the organization. The exit interview process includes questions related to compliance obligations and any known violations of law, policies, or procedures.</t>
  </si>
  <si>
    <t>The organization has established a policy identifying high risk positions in the organization that may require additional screening.</t>
  </si>
  <si>
    <t>The organization has a process to ensure that individuals who transfer positions within the organization are appropriately licensed and credentialed for the job they will be performing.</t>
  </si>
  <si>
    <t>The organization has established a policy and procedure for licensure and certification reviews, including review upon hire, upon transfer, and during renewal periods.</t>
  </si>
  <si>
    <t>Appropriate action is taken in response to potential and identified exclusion</t>
  </si>
  <si>
    <t>The organization takes action on the results of screening.</t>
  </si>
  <si>
    <t>The organization has established a process for investigation and resolution of positive "hits."</t>
  </si>
  <si>
    <t>The organization has a policy and procedure in place that articulates how potential sanctions will be evaluated and resolved.</t>
  </si>
  <si>
    <t>Vendors and other 3rd parties adequately satisfy compliance obligations</t>
  </si>
  <si>
    <t>The organization has established a process to ensure vendor and other third party agreements are managed consistent with the terms of the agreement.</t>
  </si>
  <si>
    <t>The organization requires vendors and other third parties to certify screening has been completed as required by the agreement.</t>
  </si>
  <si>
    <t>The organization has established a policy prohibiting vendors that are excluded from working in the organization.</t>
  </si>
  <si>
    <t>The organization has established a policy outlining the compliance obligations of vendors and other third parties (including adherence to the Standards of Conduct). Vendor agreements include the right to audit the vendor to ensure compliance with their obligations.</t>
  </si>
  <si>
    <t>Vendors and other 3rd parties are adequately screened for exclusion.</t>
  </si>
  <si>
    <t>The organization has an effective process to review third party vendors.</t>
  </si>
  <si>
    <t>The organization has requirements, via policy or contractual terms, for screening of first‐tier, downstream and related entities (contractors)</t>
  </si>
  <si>
    <t>• Audit the job description, training material, orientation material, and annual performance evaluation of the individual(s) responsible for exclusion screening to ensure this responsibility is clearly articulated and performance is measured.
• Annually review/discuss the exclusion screening process individually with each person responsible for sanction check screening; review the document retention processes to ensure documentation of the screening function, response to findings, and corrective actions are adequately maintained.</t>
  </si>
  <si>
    <t>Audit the conflict of interest disclosures for completeness and the extent to which those who complete the disclosure information.</t>
  </si>
  <si>
    <t>• Review training materials and interview staff to determine the effectiveness of the education.
• Audit completed attestations or disclosures to ensue individuals are disclosing conflicts according to education provided.</t>
  </si>
  <si>
    <t>Conduct focused interviews with employees and audit the performance review process to ensure compliance expectations are well understood and employees are held accountable for these expectations.</t>
  </si>
  <si>
    <t>Audit performance evaluations to ensure compliance obligations are clearly articulated and performance against these requirements is measured.</t>
  </si>
  <si>
    <t>Audit job descriptions to ensure compliance obligations are clearly articulated.</t>
  </si>
  <si>
    <t>• Audit employee education files to ensure education is being provided according to the organizations training plans and/or policies and procedures.
• Review post‐tests to confirm understanding.
• Interview employees to confirm their understanding of their compliance obligations and responsibilities.</t>
  </si>
  <si>
    <t>• Audit and conduct a document review to ensure disclosure requirements are clearly articulated in the policy and disclosures are being made as required.
• Conduct a policy review to ensure that that immediate reporting is a requirement for employees and a provision in vendor agreements.</t>
  </si>
  <si>
    <t>Audit human resource files to ensure documentation supports that newly hired employees were screened prior to their first day worked.</t>
  </si>
  <si>
    <t>Review applications for each type of screening (criminal, OIG, SAM, State, SSN, etc.) and audit to determine if screening was completed against other names/states used by the prospective employee.</t>
  </si>
  <si>
    <t>• Perform assessment/audit to ensure the organization had identified which individuals receive criminal, financial, Social Security trace, drug screening, or other background checks.
• Audit to ensure such background checks are being performed and reviewed prior to employment.</t>
  </si>
  <si>
    <t>Perform assessment/audit to ensure the organization has established criteria to evaluate the acceptability of a candidate based on findings of criminal, financial, or other background check(s) used by the organization.</t>
  </si>
  <si>
    <t>Interview employees and conduct documentation reviews to confirm that employees understand the importance of not letting licenses expire and the effect of exclusion.</t>
  </si>
  <si>
    <t>Review employment applications to ensure disclosure is made to prospective employees, including exclusion and background screening requirements, and these screenings are completed.</t>
  </si>
  <si>
    <t>• Perform a document review to ensure the frequency of screening is being done in accordance with policy.
• Audit the screening process to ensure screening is being completed according to policy.</t>
  </si>
  <si>
    <t>• Audit, perform document review, interviews staff and vendors, and conduct datamining to determine if sufficient controls are in place to prevent the organization from hiring an “ineligible” individual or entity.
• Use data‐mining to compare lists of new employees with due diligence lists.
• Ensure the vendor master file is updated with vendors that have been screened.</t>
  </si>
  <si>
    <t>Conduct a legal review and analysis of screening process to ensure it is being administered in a manner consistent with federal and state laws.</t>
  </si>
  <si>
    <t>Audit screening process to ensure screening of employees and other relevant individuals is being conducted at least monthly and according to policy.</t>
  </si>
  <si>
    <t>Conduct a review of compliance investigation files to determine if consideration for additional screening is warranted and review the results of additional screening completed as part of the investigation process (situational) when applicable</t>
  </si>
  <si>
    <t>Conduct documentation review and audit to ensure screening is being completed according to policy requirements and that all process elements related to investigation, resolution, tracking, and communication are being managed according to policy requirements.</t>
  </si>
  <si>
    <t>• Conduct a document review to verify the policy and procedure has been established, is complete, and audit to ensure screening is being conducted consistent with policy.
• Perform assessment/audit to ensure organization has identified which lists to check and how often each is checked and the screenings are being checked per policy.
• Perform assessment/audit to ensure all relevant types of individuals and entities (employees, temps, vendors, etc.) are being screened per policy.</t>
  </si>
  <si>
    <t>Review organization’s employee termination process such as exit interviews, surveys, and/or questionnaires to test for employee awareness of the organization’s compliance program.</t>
  </si>
  <si>
    <t>• Review organization’s employee termination process such as exit interviews, surveys, and/or questionnaires to ensure compliance program questions are incorporated into exit interviews and the exit interviews are reviewed and evaluated.
• Audit to ensure all terminated/separating employees have completed an exit interview and that compliance questions are included and evaluated.</t>
  </si>
  <si>
    <t>Review organization’s vendor termination/off‐boarding process such as interviews, surveys, and/or questionnaires to ensure compliance program questions are incorporated into the process and interviews/results are reviewed and evaluated.</t>
  </si>
  <si>
    <t>Review policy and procedure to ensure the organization has an established process. Audit exit interview files to ensure interviews are being conducted according to policy. Review to ensure that any identified violations of law, policy or procedure are thoroughly investigated.</t>
  </si>
  <si>
    <t>Conduct policy review to ensure high risk positions  (e.g., clinicians working with children or mental health, cash handlers) are identified in policy, and the policy includes a description of any additional screening requirements (fingerprinting, financial background checks, etc.). Review employment and vendor files to ensure the additional screening is occurring according to policy.</t>
  </si>
  <si>
    <t>Audit and conduct a document review, audit to ensure a process for examination of licenses and credentials is established for employees transferring positions within the organization. Audit to confirm process is being followed and individuals transferred have appropriate license and credentials for the position they are assuming.</t>
  </si>
  <si>
    <t>Perform document review and audit to ensure a policy for verification and review of license and certification, including source verification, exists and licenses and certifications are consistently reviewed according to policy.</t>
  </si>
  <si>
    <t>Audit to ensure refunds are initiated if required and employment, contract, or medical staff action is taken upon discovery (including vendors).</t>
  </si>
  <si>
    <t>Perform a document review to ensure screening results are being evaluated and appropriate action is taken where necessary.</t>
  </si>
  <si>
    <t>Audit process to ensure “hits” are investigated and that false positives are resolved when there is confirmation that the individual does not match the excluded individual.</t>
  </si>
  <si>
    <t>Conduct document and process review and audit recent identified sanctions to ensure the evaluation and resolution is consistent with policy.</t>
  </si>
  <si>
    <t>Conduct audit of vendors and other 3rd parties to ensure they have documented evidence of required compliance training, orientation to the organizations Standards of Conduct, orientation to applicable compliance policies and procedures.</t>
  </si>
  <si>
    <t>Conduct a document review and interviews to ensure there is communication between lawyers who develop the agreements and facility level personnel managing the engagement to make sure it is implemented and being managed according to the terms of the agreement.</t>
  </si>
  <si>
    <t>Audit to determine that vendors respond to request for certification. Review process to determine that actions taken for failure to respond or provide required certifications are consistent with the agreement. Ensure that response to certification is reviewed by an appropriate individual and communicated to facility operations. Audit to ensure that renewal decisions consider compliance with certification requirements.</t>
  </si>
  <si>
    <t>Conduct document review and perform audits to ensure vendors meet the compliance obligations required.</t>
  </si>
  <si>
    <t>Audit exclusions to ensure policy is being adhered to.</t>
  </si>
  <si>
    <t>• Audit vendor records and cross check to ensure the vendor is adequately screened, in accordance with agreement and/or entity requirements.
• Develop checklist of criteria for vendor compliance review and audit against that list for vendor screening requirements.
• Survey peer organizations to ensure the organization’s vendor and 3rd party screening process is consistent with industry practice.</t>
  </si>
  <si>
    <t>Audit to verity evidence that contractors are being screened pursuant to contractual requirements.</t>
  </si>
  <si>
    <t>Audit and conduct a document review to ensure:
• Third party contracts allow for organization to review vendor files for compliance with screening requirements.
• The organization has requested the third party’s policy and procedure related to vendor screening of employees.
• The organization conducts reviews of third party contracts.
• The organization has established a policy on how often screenings are required to be done by the third party.
• The organization has established a policy requiring third parties to produce proof that they are checking their employees.
• The organization has established a policy establishing which databases third parties are checking, especially regarding practitioners, including geographic specifics (state databases).
• The organization has established a process for independent evaluation of what screening the vendor is supplying.</t>
  </si>
  <si>
    <t>4.10</t>
  </si>
  <si>
    <t>4.11</t>
  </si>
  <si>
    <t>4.12</t>
  </si>
  <si>
    <t>4.13</t>
  </si>
  <si>
    <t>4.14</t>
  </si>
  <si>
    <t>4.15</t>
  </si>
  <si>
    <t>4.16</t>
  </si>
  <si>
    <t>4.17</t>
  </si>
  <si>
    <t>4.18</t>
  </si>
  <si>
    <t>4.19</t>
  </si>
  <si>
    <t>4.20</t>
  </si>
  <si>
    <t>4.21</t>
  </si>
  <si>
    <t>4.22</t>
  </si>
  <si>
    <t>4.23</t>
  </si>
  <si>
    <t>4.24</t>
  </si>
  <si>
    <t>4.25</t>
  </si>
  <si>
    <t>4.26</t>
  </si>
  <si>
    <t>4.27</t>
  </si>
  <si>
    <t>4.28</t>
  </si>
  <si>
    <t>4.29</t>
  </si>
  <si>
    <t>4.30</t>
  </si>
  <si>
    <t>Awareness:</t>
  </si>
  <si>
    <t>4.31</t>
  </si>
  <si>
    <t>4.32</t>
  </si>
  <si>
    <t>4.33</t>
  </si>
  <si>
    <t>4.34</t>
  </si>
  <si>
    <t>4.35</t>
  </si>
  <si>
    <t>Board:</t>
  </si>
  <si>
    <t>Communication:</t>
  </si>
  <si>
    <t>4.36</t>
  </si>
  <si>
    <t>4.37</t>
  </si>
  <si>
    <t>4.38</t>
  </si>
  <si>
    <t>4.39</t>
  </si>
  <si>
    <t>4.40</t>
  </si>
  <si>
    <t>4.41</t>
  </si>
  <si>
    <t>Competency:</t>
  </si>
  <si>
    <t>4.42</t>
  </si>
  <si>
    <t>4.43</t>
  </si>
  <si>
    <t>4.44</t>
  </si>
  <si>
    <t>4.45</t>
  </si>
  <si>
    <t>4.46</t>
  </si>
  <si>
    <t>4.47</t>
  </si>
  <si>
    <t>4.48</t>
  </si>
  <si>
    <t>4.49</t>
  </si>
  <si>
    <t>The organization provides risk area specific training to employees designated to be in high risk positions.</t>
  </si>
  <si>
    <t>The organization has established a compliance training plan. The organization assures that training is completed according to the established plan. The training plan is periodically updated or refreshed.</t>
  </si>
  <si>
    <t>The organization defines the appropriate audience for each type of compliance training (general, issue specific, high risk, etc.).</t>
  </si>
  <si>
    <t>The organization offers CEU’s, when appropriate, for its compliance education and training.</t>
  </si>
  <si>
    <t>The organization has established a process, policy and/or procedure to communicate and provide training to employees on new laws, regulations, policies, and procedures.</t>
  </si>
  <si>
    <t>The organization has established a policy requiring compliance training and education. The organization regularly updates the education policy and monitors compliance with training requirements.</t>
  </si>
  <si>
    <t>Compliance education/information is included in all education deployed throughout organization.</t>
  </si>
  <si>
    <t>The organization bases training for individuals who are designated to be in high‐risk positions on a formal process for assessing risk and evaluating control vulnerabilities.  The organization develops issue‐specific training based on the results of the risk assessment and identified internal control weaknesses.</t>
  </si>
  <si>
    <t>The organization has created their compliance training program around job families to address specific risks identified within a job family.</t>
  </si>
  <si>
    <t>The organization evaluates policy and compliance failures and provides re‐education to applicable staff.</t>
  </si>
  <si>
    <t>The organization tracks disclosure reports (hotline calls, direct contacts to the compliance department) following employee education to determine the extent to which the education was effective at raising employee awareness of specific areas of vulnerability.</t>
  </si>
  <si>
    <t>The organization maintains documentation of all education provided.</t>
  </si>
  <si>
    <t>The organizations training plan is regularly updated to address new laws and regulations.</t>
  </si>
  <si>
    <t>The organization has considered the most effective method for compliance education deployment.</t>
  </si>
  <si>
    <t>The organization has established a formal method for orienting new employees to the compliance program and their obligations and responsibilities.</t>
  </si>
  <si>
    <t>The organization has considered the accessibility of compliance education to individuals with disabilities or language barriers and provides education in various formats to accommodate individuals with disabilities or language barriers.</t>
  </si>
  <si>
    <t>Employees of the organization perceive compliance education as useful and sufficient to address the compliance requirements in their job.</t>
  </si>
  <si>
    <t>The organization has established a method(s) to evaluate the effectiveness of compliance education.</t>
  </si>
  <si>
    <t>The organization integrates specific risks identified through the risk assessment process into compliance training.</t>
  </si>
  <si>
    <t>The organization solicits feedback from employees on compliance training needs. Employee recommendations are included in training modules disseminated.</t>
  </si>
  <si>
    <t>The organization has established a policy regarding the frequency of required compliance training.</t>
  </si>
  <si>
    <t>The organization updates compliance training based on new policies, procedures, processes, laws, and regulations.</t>
  </si>
  <si>
    <t>The organization evaluates training effectiveness.</t>
  </si>
  <si>
    <t>The organization has established an incentive program that ties, in part, meeting compliance objectives to incentive payments and other perks.</t>
  </si>
  <si>
    <t>The organization has established mechanisms to ensure that employees are held accountable for their compliance obligations.</t>
  </si>
  <si>
    <t>The organization has a mechanism in place to evaluate the extent to which employees understand their compliance responsibilities.</t>
  </si>
  <si>
    <t>The organization holds management employees accountable for ensuring their employees understand the Standards of Conduct and compliance related responsibilities</t>
  </si>
  <si>
    <t>The organization has established a policy regarding sanctions for those employees who don’t complete required compliance training and sanctions employees according to the established guidelines.</t>
  </si>
  <si>
    <t>Employees are aware of and understand the organization’s compliance program and understand their responsibilities under the program.</t>
  </si>
  <si>
    <t>The organization promotes compliance through activities such as Compliance Awareness Week, Compliance Fairs, or other employee involvement activities.</t>
  </si>
  <si>
    <t>The organization has established specific compliance competencies for members of the Board Composition and appropriate governing committees.</t>
  </si>
  <si>
    <t>The organization has established a formal program to orient new Board members and senior leaders to the compliance program and their obligations and responsibilities.</t>
  </si>
  <si>
    <t>The organization’s training plan provides for specific education that will be provided to the Board and senior executives.  The plan includes the topics that will be covered, the frequency of training, includes current industry developments and resources, and provides education on their responsibilities for compliance.</t>
  </si>
  <si>
    <t>The organization provides senior leadership and board member compliance education and they adjust strategy and operations in response to the training and other information provided to them.</t>
  </si>
  <si>
    <t>The organization’s performance appraisals and job descriptions include the requirement for employees to promote compliance.  Employees at all levels of the organization can and do articulate the compliance/ethics message. There is a requirement that managers insert compliance messages into meetings and other communications with staff.</t>
  </si>
  <si>
    <t>A compliance program communication plan is developed and implemented.</t>
  </si>
  <si>
    <t>The compliance department/staff regularly present compliance program information and updates at staff meetings, other department meetings, board meetings, town halls, and other forums.</t>
  </si>
  <si>
    <t>The organization requires compliance representatives to be present at every senior management and governance‐level meeting.</t>
  </si>
  <si>
    <t>The organization provides compliance information, training, and updates in a manner that is understandable for employees (reading level, languages, case studies, verbal communication)</t>
  </si>
  <si>
    <t>The organization ensures there is adequate two‐way communication between the compliance department staff and employees such as periodic check‐ins with employees and follow‐up with employees who report concerns.</t>
  </si>
  <si>
    <t>The organization has defined the competencies required for the compliance staff including requirements for certification or other specific skills/expertise.</t>
  </si>
  <si>
    <t>The organization requires all compliance staff to maintain their competency by attending appropriate educational sessions.</t>
  </si>
  <si>
    <t>The organization provides focused education to compliance staff members to ensure they are competent in evaluating and investigating issues.</t>
  </si>
  <si>
    <t>Development plan for compliance staff</t>
  </si>
  <si>
    <t>The organization has established a culture of compliance.</t>
  </si>
  <si>
    <t>The organization has established methods for rewarding and recognizing employees for compliance activities.</t>
  </si>
  <si>
    <t>The organization has established the training requirements for vendors.</t>
  </si>
  <si>
    <t>The organization has established the compliance training requirements for volunteers.</t>
  </si>
  <si>
    <t>• Audit to ensure the organization has designated the positions deemed to be high risk (coding, billing, physicians, etc.) and established training requirements for these high risk positions.
• Compare risks posed by these positions against training materials to ensure specific risks are addressed.
• Audit high risk training completion rates.</t>
  </si>
  <si>
    <t>• Conduct document review to ensure the training plan exists and includes required training, expected audience, topics covered, and method for deployment.
• Audit sign‐in sheets or other tracking tools to ensure individuals are attending required training.
• Review to ensure training plan is periodically updated.</t>
  </si>
  <si>
    <t>• Audit job codes to ensure the correct training has been assigned.
• Review job codes to ensure training, including job specific job training is being conducted according to the established training plan.</t>
  </si>
  <si>
    <t>• Perform a documentation review to determine the extent to which the organization offers CEUs for compliance training.
• Evaluate the effect of offering CEUs on training completion rates.</t>
  </si>
  <si>
    <t>Conduct a document review to ensure a process for communicating and training employees on new laws, regulations, policies, and procedures has been established and such communication and training is being conducted consistent with the established process.</t>
  </si>
  <si>
    <t>• Conduct a document review to ensure a policy has been established and it is periodically updated.
• Confirm by audit that employees are completing educational requirements according to the policy.</t>
  </si>
  <si>
    <t>Conduct a documentation review to verify that at least one compliance related topic/slide is included in every educational presentation, program, or module deployed throughout the organization.</t>
  </si>
  <si>
    <t>• Conduct a review of the process the organization has for assessing risk and evaluating control weaknesses.
• Review the training plan and training materials to ensure the training addresses those issues that are of significant risk and that the organization may be vulnerable to.</t>
  </si>
  <si>
    <t>• Audit the compliance training program to determine if training is tailored to the risks identified and associated with specific job families.
• Audit to ensure training is assigned based on job families.</t>
  </si>
  <si>
    <t>• Audit files of known policy or compliance failures to ensure re‐training is considered as part of corrective action.
• Audit to ensure the re‐training is completed.
• Track for reoccurrences to determine the effectiveness of the re‐training and employee understanding.</t>
  </si>
  <si>
    <t>• Monitor, audit and review disclosure tracking logs to evaluate the effect of education on disclosures.
• Track how employees become aware of issues to analyze the effect training has on employee awareness and reporting.</t>
  </si>
  <si>
    <t>• Conduct document review and audit to ensure all compliance related education is documented, including material covered, attendees, and deployment method.
• Audit to ensure documentation of post‐training tests is maintained to evaluate employee level of understanding.</t>
  </si>
  <si>
    <t>Obtain from counsel list of new laws and regulations and audit against training plan to ensure new laws are adequately addressed.</t>
  </si>
  <si>
    <t>• Review the training plan to ensure the organization has considered the most effective method of disseminating training to employees, medical staff, contractors, leadership, Board, and others 
• Audit training records to determine if training has been deployed according to plan.</t>
  </si>
  <si>
    <t>• Audit to ensure employees have received their compliance orientation consistent with the orientation policy.
• Review names, dates and materials used to orient new employees to the compliance program over the past 2 years</t>
  </si>
  <si>
    <t>Survey employees with communication issues or disabilities to ensure the education was accessible and understandable.</t>
  </si>
  <si>
    <t>Survey employees to understand their perception of compliance training usefulness and sufficiency.</t>
  </si>
  <si>
    <t>• Conduct document review to determine if the organization has established a method for evaluating the effectiveness of compliance training.
• Audit incident logs and hotline reports to evaluate the effect training has had on behavior.</t>
  </si>
  <si>
    <t>Compare risk assessment to training plan to ensure the high risk issues identified are included in the training plan.</t>
  </si>
  <si>
    <t>• Conduct document review to evaluate the existence of post‐training tests or evaluations.
• Review to confirm the results of post‐training tests or evaluations are evaluated and tracked.
• Review to confirm modifications to training materials considers feedback from post‐training tests or evaluations.</t>
  </si>
  <si>
    <t>• Conduct document review to ensure employees surveyed for their training/education needs and what feel they need training on.
• Interview staff to assess effectiveness of training plan
• Confirm that training considers employee feedback.</t>
  </si>
  <si>
    <t>Audit training logs to ensure compliance related training is disseminated and completed as required by policy.</t>
  </si>
  <si>
    <t>• Review education update process.
• Verify issues identified through the risk assessment, issue tracking system, and other internal and external tracking systems are considered and evaluated as training programs are updated.</t>
  </si>
  <si>
    <t>Conduct knowledge survey 6 months after training is deployed.</t>
  </si>
  <si>
    <t>Review performance evaluations to ensure they include compliance elements as part of performance, merit, and incentive review.</t>
  </si>
  <si>
    <t>• Review job descriptions and performance evaluations for specific compliance metrics.
• Review Standards of Conduct and other awareness information to ensure compliance obligations are clearly articulated, including the requirement to report compliance concerns.</t>
  </si>
  <si>
    <t>Survey employees to test their understanding of their compliance obligations and responsibilities.</t>
  </si>
  <si>
    <t>Review department meeting minutes and conduct random staff interviews to determine if first‐ line managers discuss compliance obligations with their direct reports and that staff understand specific compliance requirements associated with their job.</t>
  </si>
  <si>
    <t>• Document review and audit to ensure a policy exists related to sanctions for failure to complete compliance training.
• Audit to ensure policy is being followed as described.</t>
  </si>
  <si>
    <t>Survey employees.</t>
  </si>
  <si>
    <t>Review if and how the organization engages in activities designed to promote compliance awareness.</t>
  </si>
  <si>
    <t>Perform a document review to ensure sufficient compliance competencies exist within the Board and appropriate governing committee membership.</t>
  </si>
  <si>
    <t>• Conduct document review to determine if the organization has formalized a compliance orientation program for new executives and new Board members.
• Conduct an audit to ensure orientation is provided as required by the orientation policy.
• Review names, dates and materials used to orient new members of the Board of Directors and senior leaders to the compliance program over the past 2 years.</t>
  </si>
  <si>
    <t>Review training materials provided to the Board and senior executives and conduct personal interviews to ensure training is provided pursuant to the plan and the level of understanding of the material presented.</t>
  </si>
  <si>
    <t>• Conduct a document review to determine the responses/questions posed by senior leaders and Board members after training.
• Evaluate effect of training on the organization’s operations and strategy.
• Track questions posed by senior leaders and Board members to determine level of understanding of material presented.</t>
  </si>
  <si>
    <t>Perform a document review, conduct employee personal file audits, and interview or survey employees to ensure the organization’s compliance program, including expectations and responsibilities are formally and informally communicated to the employee population.</t>
  </si>
  <si>
    <t>• Review the organization’s communication plan to ensure the plan addresses key messaging for employees.
• Conduct focus group discussions and survey employees on the effectiveness of this messaging.</t>
  </si>
  <si>
    <t>• Conduct a document review to ensure the compliance department/staff regularly provide updates to the organization and is a visible presence at various meetings.
• Confirm the organization documents and tracks all such presentations.</t>
  </si>
  <si>
    <t>• Conduct a documentation review to verify there is an expectation for compliance to be represented at all senior management and governance‐level meeting.
• Confirm by audit that a compliance representative has attended all such meetings.</t>
  </si>
  <si>
    <t>• Survey employees to determine the effectiveness and level of understanding by employees to the material presented.
• Conduct post‐training evaluations.
• Review and track questions and disclosures made following the dissemination of information and education.</t>
  </si>
  <si>
    <t>Survey employees to determine:
• their perception of how accessible the compliance staff is,
• if they know to report concerns, and
• if they believe their concerns are taken seriously and are adequately addressed.</t>
  </si>
  <si>
    <t>Review job descriptions and personnel files for all compliance staff to ensure specific compliance competencies and certification requirements are designated and the staff possess the required competencies/certifications.</t>
  </si>
  <si>
    <t>• Conduct a documentation review to verify that requirements for compliance staff education, including professional development, are established.
• Audit to verify that compliance staff attend education as required.
• Review compliance department budget to ensure sufficient resources are devoted to providing appropriate education (including conferences) to the compliance staff.</t>
  </si>
  <si>
    <t>• Conduct document review to evaluate the education provided to compliance staff.
• Review to ensure compliance staff being trained on conducting internal investigations, audits, performing risk assessments, vulnerability analysis, etc.</t>
  </si>
  <si>
    <t>Review documentation of development plan and monitor to ensure that plan requirements are completed annually or as otherwise specified in the plan</t>
  </si>
  <si>
    <t>• Survey all employees to determine the extent to which employees believe there is a culture of compliance in the organization and employee understanding of the compliance culture.
• Review the organization’s compliance training material to determine if scenario based training and/or other interactive training methods are used to promote understanding.</t>
  </si>
  <si>
    <t>Review incentive, rewards, and recognitions programs to ensure successful achievement of compliance metrics are considered when recognizing and rewarding employees and leadership.</t>
  </si>
  <si>
    <t>• Conduct document review to ensure the organization has established training requirements for vendors.
• Review files to ensure vendors have completed training as required.
• Conduct site visits to review vendor employee completion of required education.</t>
  </si>
  <si>
    <t>• Conduct document review to ensure the organization has established training requirements for volunteers.
• Review files to ensure volunteers have completed training as required.</t>
  </si>
  <si>
    <t>Element 5:  Monitoring, Auditing, and Internal Reporting Systems</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</si>
  <si>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</si>
  <si>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</si>
  <si>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</si>
  <si>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</si>
  <si>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</si>
  <si>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</si>
  <si>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</si>
  <si>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</si>
  <si>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</si>
  <si>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</si>
  <si>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</si>
  <si>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</si>
  <si>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</si>
  <si>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</si>
  <si>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</si>
  <si>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</si>
  <si>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</si>
  <si>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</si>
  <si>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</si>
  <si>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</si>
  <si>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</si>
  <si>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</si>
  <si>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</si>
  <si>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</si>
  <si>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</si>
  <si>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</si>
  <si>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Reporting System:</t>
  </si>
  <si>
    <t>Monitoring and Auditing Work Plan:</t>
  </si>
  <si>
    <t>5.36</t>
  </si>
  <si>
    <t>5.37</t>
  </si>
  <si>
    <t>5.38</t>
  </si>
  <si>
    <t>5.39</t>
  </si>
  <si>
    <t>5.40</t>
  </si>
  <si>
    <t>5.41</t>
  </si>
  <si>
    <t>5.42</t>
  </si>
  <si>
    <t>5.44</t>
  </si>
  <si>
    <t>5.45</t>
  </si>
  <si>
    <t>5.43</t>
  </si>
  <si>
    <t>5.46</t>
  </si>
  <si>
    <t>5.47</t>
  </si>
  <si>
    <t>5.48</t>
  </si>
  <si>
    <t>5.49</t>
  </si>
  <si>
    <t>5.50</t>
  </si>
  <si>
    <t>5.51</t>
  </si>
  <si>
    <t>5.52</t>
  </si>
  <si>
    <t>5.53</t>
  </si>
  <si>
    <t>5.54</t>
  </si>
  <si>
    <t>5.55</t>
  </si>
  <si>
    <t>Audit Process:</t>
  </si>
  <si>
    <t>Corrective Action Plans:</t>
  </si>
  <si>
    <t>Auditors:</t>
  </si>
  <si>
    <t>5.56</t>
  </si>
  <si>
    <t>5.57</t>
  </si>
  <si>
    <t>5.58</t>
  </si>
  <si>
    <t>5.59</t>
  </si>
  <si>
    <t>5.60</t>
  </si>
  <si>
    <t>5.61</t>
  </si>
  <si>
    <t>5.62</t>
  </si>
  <si>
    <t>5.63</t>
  </si>
  <si>
    <t>5.64</t>
  </si>
  <si>
    <t>5.65</t>
  </si>
  <si>
    <t>5.66</t>
  </si>
  <si>
    <t>5.67</t>
  </si>
  <si>
    <t>5.68</t>
  </si>
  <si>
    <t>5.69</t>
  </si>
  <si>
    <t>5.70</t>
  </si>
  <si>
    <t>5.71</t>
  </si>
  <si>
    <t>5.72</t>
  </si>
  <si>
    <t>5.73</t>
  </si>
  <si>
    <t>5.74</t>
  </si>
  <si>
    <t>Non-Retaliation:</t>
  </si>
  <si>
    <t>5.75</t>
  </si>
  <si>
    <t>5.76</t>
  </si>
  <si>
    <t>5.77</t>
  </si>
  <si>
    <t>Vendor Oversight:</t>
  </si>
  <si>
    <t>Accessibility of reporting system</t>
  </si>
  <si>
    <t>Adherence to 60‐day overpayment rule</t>
  </si>
  <si>
    <t>Trust in the system</t>
  </si>
  <si>
    <t>Reporting and Investigation Process</t>
  </si>
  <si>
    <t>Reporting system – compliance response to reporters</t>
  </si>
  <si>
    <t>Reporting System:  Hotline/Direct contacts</t>
  </si>
  <si>
    <t>Reporting to compliance (hotline, report to the compliance officers, etc.)</t>
  </si>
  <si>
    <t>Thoroughness of investigation files</t>
  </si>
  <si>
    <t>Time to respond to incident report</t>
  </si>
  <si>
    <t>Promotion of reporting system</t>
  </si>
  <si>
    <t>Published reporting system</t>
  </si>
  <si>
    <t>Demonstration of a formal compliance program</t>
  </si>
  <si>
    <t>Documentation to support resolution of reported matters.</t>
  </si>
  <si>
    <t>Effectiveness of compliance department</t>
  </si>
  <si>
    <t>Discipline for non‐compliance</t>
  </si>
  <si>
    <t>Effectiveness of Follow‐up to Compliance Concerns</t>
  </si>
  <si>
    <t>Culture Survey</t>
  </si>
  <si>
    <t>Awareness and effectiveness of internal reporting system</t>
  </si>
  <si>
    <t>Awareness of the discipline</t>
  </si>
  <si>
    <t>Hotline reporting system/vendor</t>
  </si>
  <si>
    <t>Internal reporting from business partners, contractors, etc.</t>
  </si>
  <si>
    <t>Investigation resolution and timeliness</t>
  </si>
  <si>
    <t>Presence of Internal Reporting System</t>
  </si>
  <si>
    <t>Process of how a concern is handled</t>
  </si>
  <si>
    <t>Subordinate conduct</t>
  </si>
  <si>
    <t>Written escalation process</t>
  </si>
  <si>
    <t>Risk Assessment</t>
  </si>
  <si>
    <t>Risk Assessment Process</t>
  </si>
  <si>
    <t>Risk based work/audit plan</t>
  </si>
  <si>
    <t>Follow‐up to Risk Assessment</t>
  </si>
  <si>
    <t>Frequency of risk assessment, scope and coverage and tools used for risk assessment</t>
  </si>
  <si>
    <t>Information flow from business units to compliance department for the risk assessment process</t>
  </si>
  <si>
    <t>Internal audit department’s relationship with compliance department</t>
  </si>
  <si>
    <t>Is auditing and monitoring based on risk areas identified in risk assessment process</t>
  </si>
  <si>
    <t>Monitoring effectiveness</t>
  </si>
  <si>
    <t>Participation of business leadership in risk resolution</t>
  </si>
  <si>
    <t>Method to create audit plan</t>
  </si>
  <si>
    <t>Audit and monitoring based on risk assessment</t>
  </si>
  <si>
    <t>Approval process of work plans</t>
  </si>
  <si>
    <t>Auditing and monitoring process</t>
  </si>
  <si>
    <t>Are there sufficient audits conducted?</t>
  </si>
  <si>
    <t>Audit inventory</t>
  </si>
  <si>
    <t>Compliance department role in establishing audit plan</t>
  </si>
  <si>
    <t>Defined process to hire outside experts to conduct audit/investigation and review</t>
  </si>
  <si>
    <t>Completion rate for compliance work plan</t>
  </si>
  <si>
    <t>Periodic reviews of monitoring and auditing plan</t>
  </si>
  <si>
    <t>Random auditing is conducted to identify unknown risks</t>
  </si>
  <si>
    <t>Effectiveness of gift policy and procedure</t>
  </si>
  <si>
    <t>The need for the advice of counsel related to audits</t>
  </si>
  <si>
    <t>Validate the organization is conducting audits</t>
  </si>
  <si>
    <t>Audit results and actions in response to audit is reported to the governing body</t>
  </si>
  <si>
    <t>Audit results are part of performance reports and/or incentives</t>
  </si>
  <si>
    <t>Authority to initiate audit</t>
  </si>
  <si>
    <t>Audit process</t>
  </si>
  <si>
    <t>Audit benchmarks</t>
  </si>
  <si>
    <t>Compliance audit results</t>
  </si>
  <si>
    <t>Meaningfulness of audits</t>
  </si>
  <si>
    <t>Report results</t>
  </si>
  <si>
    <t>Reporting of audit results</t>
  </si>
  <si>
    <t>Depth and breadth of root cause analysis</t>
  </si>
  <si>
    <t>Accountability of corrective action</t>
  </si>
  <si>
    <t>Action plans in response to an audit finding</t>
  </si>
  <si>
    <t>Are identified refunds tracked, documented and returned timely?</t>
  </si>
  <si>
    <t>Audit and investigation trending</t>
  </si>
  <si>
    <t>Corrective Action Plans</t>
  </si>
  <si>
    <t>Reporting of untimely corrective actions</t>
  </si>
  <si>
    <t>Timely corrective actions (new safeguards/controls)</t>
  </si>
  <si>
    <t>Auditing the auditors</t>
  </si>
  <si>
    <t>Auditors develop audit instructions</t>
  </si>
  <si>
    <t>Auditors skill set and competency to audit the issue</t>
  </si>
  <si>
    <t>Independence</t>
  </si>
  <si>
    <t>Process to evaluate auditor skill set to ensure the right audit resources are selected (internal audit, outside auditor, etc.)</t>
  </si>
  <si>
    <t>Standardization of audit process ‐ auditors approach audits in the same way</t>
  </si>
  <si>
    <t>Monitoring for retaliation</t>
  </si>
  <si>
    <t>Retaliation</t>
  </si>
  <si>
    <t>Vendor oversight</t>
  </si>
  <si>
    <t>Interviews.  Surveys.   Ask employees and managers if the reporting system is accessible to them. Is it available in languages that are most spoken in the organization?</t>
  </si>
  <si>
    <t>Review incident tracker; ensure days to open or days to close do not exceed that timeframe. Track efforts to identify; status benchmarks specific days to completion.</t>
  </si>
  <si>
    <t>Survey ‐ Do you feel you can freely report ethics and compliance issues without fear of retaliation from managers? (Yes/No/Don't Know).</t>
  </si>
  <si>
    <t>Review external benchmarking reports (# of calls, time it takes to close cases, anonymous, etc.).</t>
  </si>
  <si>
    <t>Document review. Focused groups and speaking with employees about hotline.
• Are calls made through reporting system responsive to reporters?
• Are policies followed regarding the response to reports received?
• Are reports responded to on regular intervals and updated appropriately?</t>
  </si>
  <si>
    <t>Document review, audit.
• Are hotline calls or matters brought to the attention of the compliance department (direct contacts) categorized, trended, and reported to the compliance committee and board level committee?
• Are there tracking, trending and reporting of how these matters have been resolved?</t>
  </si>
  <si>
    <t>Reports reflect communication methods (call, anonymous, email, direct, etc.)?</t>
  </si>
  <si>
    <t>Review 5 investigation files for summary of issue, interviews conducted and summary of interviews, investigation summary and results/conclusion and corrective action (as applicable).</t>
  </si>
  <si>
    <t>Review date reported, date responded, date investigation closed.</t>
  </si>
  <si>
    <t>Documentation review.  Interviews, visual walk‐throughs.
• Are hotline posters hanging in conspicuous areas?
• Interview staff – do they know how to report?
• Audit use of reporting system (how frequently is it used)? Consider internal or external reporting benchmarks.</t>
  </si>
  <si>
    <t>Survey.</t>
  </si>
  <si>
    <t>Survey.
• Is there a hotline, compliance officer?
• How to report?
• How to find information?</t>
  </si>
  <si>
    <t>Audit. Document review.</t>
  </si>
  <si>
    <t>Document review, surveys, interviews, focus groups.
• Is there a report card on associates’ comfort level?
• Do they know who to go to with concerns?
• Do they know whom to trust?
• Is there follow‐through?
• What is the trust and integrity around members of compliance department?</t>
  </si>
  <si>
    <t>Document review, interviews.  Monitor to ensure discipline policies are followed.</t>
  </si>
  <si>
    <t>Interview/survey caller for satisfaction with follow‐up of concern.</t>
  </si>
  <si>
    <t>Document review, assessment of responses. Do culture surveys include questions such as:
• Do you know how to report concerns?
• Are you willing to report concerns?
• Do you trust that concerns will be addressed fairly when reported?</t>
  </si>
  <si>
    <t>Review system use.  Look to make sure employees, vendors, contractors can report; gauge the level of retaliation; individual comfort of reporting systems; survey. Conduct interviews.</t>
  </si>
  <si>
    <t>Monitor.
• Are test calls of the system conducted?
• Are the calls answered?
• If external vendor, are they following the organization’s documented notification protocol?</t>
  </si>
  <si>
    <t>Documentation review.</t>
  </si>
  <si>
    <t>Contract review and interviews.
• Is compliance department aware of the contracts with business partners, contractors, etc.?
• Is there an inventory of partners?
• Do they know how to contact compliance department with issues?</t>
  </si>
  <si>
    <t>Documentation review.
• Are reports closed timely?
• Are there completion notes and dates matters and submitted to board?</t>
  </si>
  <si>
    <t>Review policies and procedures and mechanisms for internal reporting. Are matters being reported according to policy? What should be reported up in regards to compliance? Check to see if it has been reported up appropriately.</t>
  </si>
  <si>
    <t>Review documentation that reflects this process; audit case files to demonstrate this decision process was followed. Is it a management issue, legal issue, other? Is there a triage tree?</t>
  </si>
  <si>
    <t>Interviews. Document reviews. Does organization measure whether line managers are monitoring the conduct of their subordinates?</t>
  </si>
  <si>
    <t>Documentation review.  Is there a written procedure to determine at what point a matter must be reported to the board, committee, or government agency?</t>
  </si>
  <si>
    <t>Documentation/process review.
• Is there a documented enterprise‐wide risk assessment?
• What is the work plan creation process?
• Is internal audit included?
• Is a fraud risk assessment conducted?
• Is this information used as a basis for creating the auditing and monitoring plan or work plan?</t>
  </si>
  <si>
    <t>Process map of risk assessment process.
• Who participates?
• How are topics prioritized?
• What is the process?
• How are mitigation steps determined?
• Is education provided?
• How are the results reported?</t>
  </si>
  <si>
    <t>Document review.  Is the compliance work/audit plan based on a documented risk assessment and is it risk based?</t>
  </si>
  <si>
    <t>Review process for findings of risk assessment and whether implemented; audit or monitor implementation; audit and monitor as necessary after implementation to mitigate risk (closing the loop).</t>
  </si>
  <si>
    <t>Audit the risk assessment process for these areas.</t>
  </si>
  <si>
    <t>Interviews.</t>
  </si>
  <si>
    <t>Document review, interviews.
• Is risk assessment utilized to create annual audit plan?
• Who participates in the risk assessment?
• Are there routine interactions between compliance and internal audit?
• How many internal audit hours are designated for compliance related work?
• Or, how are audits delegated to internal audit or compliance after risk assessment is completed?</t>
  </si>
  <si>
    <t>Review risk assessment process and what audits and monitoring are on work plans.</t>
  </si>
  <si>
    <t>Document review.  Is the monitoring plan linked to risk assessments to make sure highest risk areas are covered?</t>
  </si>
  <si>
    <t>Verify that risk reporting is going to business leadership; routine inclusion of risks at compliance committee; assessment of effective follow‐up when risk resolution is off‐track.</t>
  </si>
  <si>
    <t>Document/process review.
• What internally and externally are used to create the risk based plan?
• Is a review of submitted corrective action plans included in the review and planning process?</t>
  </si>
  <si>
    <t>Document review comparison of audit/monitoring plan.</t>
  </si>
  <si>
    <t>Review minutes of Board and Compliance Committee meetings.</t>
  </si>
  <si>
    <t>Document and process review.  How is annual work plan developed? Who is responsible for it?</t>
  </si>
  <si>
    <t>Documentation review.  Look at audit plan, including “ad hoc” audits that were unplanned, but conducted in response to a matter.</t>
  </si>
  <si>
    <t>Document review.  Is there an inventory of all audits being conducted either by internal staff or external consultants in the organization?</t>
  </si>
  <si>
    <t>Review of audit plan and process to ensure compliance is key stakeholder and part of the process.</t>
  </si>
  <si>
    <t>Review policy and procedures and interview decision makers on the process and criteria to trigger the hiring of outside experts to conduct audit/investigation and review.</t>
  </si>
  <si>
    <t>Audit or document review.
• Were the items on the work plan completed by the due date?
• If not, do compliance committee and board level committee minutes reflect discussion about this?
• If work plan was changed, is there compliance committee and board committee documentation to support this?</t>
  </si>
  <si>
    <t>Document review.  Is monitoring and auditing plan reviewed periodically at the compliance committee and board level committee to make sure it is still fit for purpose and focused on high‐ risk areas for the organization?</t>
  </si>
  <si>
    <t>Portion of the audit plan is based on random selection.</t>
  </si>
  <si>
    <t>Survey on gift policy awareness and audit gift registry or system for compliance with P&amp;P.</t>
  </si>
  <si>
    <t>Review of referral process to track attorney referral. Is organization tracking that attorney is consulted when audit findings note issues?</t>
  </si>
  <si>
    <t>Process review.</t>
  </si>
  <si>
    <t>Review of minutes.</t>
  </si>
  <si>
    <t>Document review.  Interviews.  Audit.
• Is there documentation outlining who is authorized to initiate an audit, including the engagement of outside consultants?
• How is this done?
• How thorough is it?</t>
  </si>
  <si>
    <t>Process review.  Documentation review.  Are audits defined with issue, scope, objectives, and resources?</t>
  </si>
  <si>
    <t>Create audit reports for compliance audits identifying purpose, scope, sample selection (if applicable), findings, conclusion, and recommendations.</t>
  </si>
  <si>
    <t>Audit of audits for benchmarking ‐ Are the audit findings actionable?</t>
  </si>
  <si>
    <t>Process review and document review.
• Are audit results being analyzed, tracked, trended and reported?
• For example, how often are education or policies and procedure changes needed?
• Is management (not compliance) responsible for corrective action plans?
• Is compliance monitoring corrective action plans to completion and then conducting follow‐up audits to ensure the actions remain in place?</t>
  </si>
  <si>
    <t>Review of audit tool.</t>
  </si>
  <si>
    <t>Documentation review.
• How is resolution of deficiency documented?
• How does the department document? How does the department track what was accomplished (metric: spreadsheet ‐ database)?</t>
  </si>
  <si>
    <t>Audit and interview process to determine if proper depth and breadth of root cause of concern and proper incorporation into corrective action plan.</t>
  </si>
  <si>
    <t>Review agendas, minutes and reports to compliance committee on corrective action plans.</t>
  </si>
  <si>
    <t>Audit of audits to ensure action plans are documented.</t>
  </si>
  <si>
    <t>Audit and review of documentation to ensure check went out.</t>
  </si>
  <si>
    <t>Validation reviews of corrective action plans. Are audit and investigation findings tracked for trends? Root cause analysis?  Fix for entire system?</t>
  </si>
  <si>
    <t>Document review. Audit.
• Is there a documented follow up process to make sure management has completed items in corrective action plans?
• Were the corrective actions successful in correcting the deficiency?
• Are follow up audits conducted to ensure corrective actions do not lapse?</t>
  </si>
  <si>
    <t>Validation audits/follow‐up audits. If there are un‐timely corrective actions, are they reported to the compliance committee and governing body?</t>
  </si>
  <si>
    <t>Audit to ensure audits have corrective action documented in a timely fashion.</t>
  </si>
  <si>
    <t>Hire third party to audit auditors or individual contributors; validate audit results.</t>
  </si>
  <si>
    <t>Document review.  Are there guidelines in place?</t>
  </si>
  <si>
    <t>Review audit work product, personnel files, etc.</t>
  </si>
  <si>
    <t>Audit for Independence ‐ Review to ensure no vested interest in outcomes, meet independence requirement as defined by yellow book.</t>
  </si>
  <si>
    <t>Review of auditor background and skill set.</t>
  </si>
  <si>
    <t>Audit review to monitor for consistency.</t>
  </si>
  <si>
    <t>Exit interviews/employee surveys.</t>
  </si>
  <si>
    <t>Surveys, focus groups, individual questioning, exit interviews.</t>
  </si>
  <si>
    <t>• Review vendor certifications; track consequences for vendors not adhering to compliance program.
• Ensure all vendor contracts include consistent compliance language.</t>
  </si>
  <si>
    <t>Element 6:  Discipline for Non‐Compliance</t>
  </si>
  <si>
    <t>Consistency:</t>
  </si>
  <si>
    <t>6.10</t>
  </si>
  <si>
    <t>6.11</t>
  </si>
  <si>
    <t>6.12</t>
  </si>
  <si>
    <t>6.13</t>
  </si>
  <si>
    <t>6.14</t>
  </si>
  <si>
    <t>6.15</t>
  </si>
  <si>
    <t>6.16</t>
  </si>
  <si>
    <t>6.17</t>
  </si>
  <si>
    <t>6.18</t>
  </si>
  <si>
    <t>6.19</t>
  </si>
  <si>
    <t>6.20</t>
  </si>
  <si>
    <t>6.21</t>
  </si>
  <si>
    <t>The organization has established a policy and procedure which defines the screening requirements for employees, vendors, medical staff and others.
The policies include description of the databases that individuals will be screened against and the frequency of screening.</t>
  </si>
  <si>
    <t>Documentation:</t>
  </si>
  <si>
    <t>6.22</t>
  </si>
  <si>
    <t>6.23</t>
  </si>
  <si>
    <t>6.24</t>
  </si>
  <si>
    <t>6.25</t>
  </si>
  <si>
    <t>6.26</t>
  </si>
  <si>
    <t>6.27</t>
  </si>
  <si>
    <t>6.28</t>
  </si>
  <si>
    <t>6.29</t>
  </si>
  <si>
    <t>6.30</t>
  </si>
  <si>
    <t>6.31</t>
  </si>
  <si>
    <t>6.32</t>
  </si>
  <si>
    <t>6.33</t>
  </si>
  <si>
    <t>Promotion Criteria:</t>
  </si>
  <si>
    <t>6.34</t>
  </si>
  <si>
    <t>Fairness and consistency in disciplinary process</t>
  </si>
  <si>
    <t>Approach to determining type of disciplinary action</t>
  </si>
  <si>
    <t>Compliance officer input into disciplinary action decisions</t>
  </si>
  <si>
    <t>Decision‐making parties</t>
  </si>
  <si>
    <t>Thoroughness of disciplinary P&amp;P</t>
  </si>
  <si>
    <t>Timeliness of disciplinary action</t>
  </si>
  <si>
    <t>Understanding</t>
  </si>
  <si>
    <t>Accuracy</t>
  </si>
  <si>
    <t>Compliance goals</t>
  </si>
  <si>
    <t>Compliance incentives</t>
  </si>
  <si>
    <t>Incentive policy</t>
  </si>
  <si>
    <t>Distinction between disciplinary action and non‐retaliation</t>
  </si>
  <si>
    <t>Education to ensure employees know expectations</t>
  </si>
  <si>
    <t>Employee awareness of disciplinary action policy</t>
  </si>
  <si>
    <t>Employee, vendor, contractor knowledge of code of conduct and their compliance responsibilities</t>
  </si>
  <si>
    <t>Transparency regarding lessons learned</t>
  </si>
  <si>
    <t>Non‐retaliation for good faith reporting</t>
  </si>
  <si>
    <t>Proactive education on violation and discipline</t>
  </si>
  <si>
    <t>Recognition and appreciation</t>
  </si>
  <si>
    <t>Discipline transparency</t>
  </si>
  <si>
    <t>Oversight</t>
  </si>
  <si>
    <t>Adequate documentation</t>
  </si>
  <si>
    <t>Compliance in business plans</t>
  </si>
  <si>
    <t>Notification of licensing boards</t>
  </si>
  <si>
    <t>Policy</t>
  </si>
  <si>
    <t>Policy exceptions</t>
  </si>
  <si>
    <t>Reporting to regulatory authorities</t>
  </si>
  <si>
    <t>Scope and inclusion of disciplinary action pertaining to the culture</t>
  </si>
  <si>
    <t>Scope of disciplinary action</t>
  </si>
  <si>
    <t>System allows for documentation of compliance issues</t>
  </si>
  <si>
    <t>Promotion Criteria</t>
  </si>
  <si>
    <t>Senior executive performance reviews</t>
  </si>
  <si>
    <t>Performance reviews</t>
  </si>
  <si>
    <t>Sample – audit.
• Is the disciplinary action policy consistently followed?
• Does the compliance committee review and measure fairness and consistency in policy application?
• Audit discipline personnel files – consider creating predefined discipline matrices and audit against these.
• Interview on perception of discipline applied, survey on perception.
• Is disciplinary action in proportion to matter?
• Is there consistency for similar matters?</t>
  </si>
  <si>
    <t>Review of P&amp;P.
• Auditing/testing to determine whether there is a common approach to analyzing the discipline aspect of resolution.
• Are there steps embedded into protocol?</t>
  </si>
  <si>
    <t>Interview CCO, outcomes review, and audit. Are compliance officer’s recommendations taken seriously?</t>
  </si>
  <si>
    <t>• Audit personnel files.
• Policy review.
• Is there a disciplinary action committee approach to review results of investigation and previous actions and to make decisions?
• Are the appropriate parties (e.g. Legal, HR, Compliance, etc.) part of discipline action decision‐making process?</t>
  </si>
  <si>
    <t>Review criteria of including compliance violations and well‐defined sanctions for consistent application of disciplinary policies.</t>
  </si>
  <si>
    <t>HR audit of files. Is timely discipline and action carried out?</t>
  </si>
  <si>
    <t>Survey ‐ Is poor performance on compliance responsibilities grounds for disciplinary action?</t>
  </si>
  <si>
    <t>Verifying that person completed the compliance expectations that were attested to.</t>
  </si>
  <si>
    <t>Documentation review.  Is there consideration of compliance activities in daily activities? Review performance evaluations‐ Were goals accomplished?</t>
  </si>
  <si>
    <t>Process review; interviews of leadership and staff interviews.  What is the role of compliance when it is implemented?</t>
  </si>
  <si>
    <t>Document review, interviews, and focus groups.
• Does the organization distribute badges for centers, or departments for participation in compliance training?
• Are there contests for compliance training and publishing of test scores?</t>
  </si>
  <si>
    <t>Interviews, reviews of policies, etc. Assess the effectiveness of the organizational distinction between discipline and non‐retaliation and make sure there are appropriate protections regarding non‐retaliation.</t>
  </si>
  <si>
    <t>Audit communications regarding expectations and discipline possible.  Compare policy and Standards of Conduct to ensure they are clear regarding disciplinary action.</t>
  </si>
  <si>
    <t>Interviews, surveys, etc. Do employees understand there are discipline consequences for non‐compliance?</t>
  </si>
  <si>
    <t>Audit documentation.
• Do employees, vendors, and contractors know their responsibilities regarding code of conduct?
• Do they sign annual attestations?</t>
  </si>
  <si>
    <t>Document review.  Are the lessons learned from disciplinary action conveyed and used as an educational tool for organization?</t>
  </si>
  <si>
    <t>Survey ‐ Do you feel employees who engage in improper work‐related activities will be caught?</t>
  </si>
  <si>
    <t>Review demotions, terminations and conduct employee surveys.</t>
  </si>
  <si>
    <t>Review policy and procedure and education and training</t>
  </si>
  <si>
    <t>Focus groups, interviews.
• Are there recognition and appreciation programs that do not include incentivizing with money?
• For example, are there newsletters, reports to governing body, website announcements to recognize those for exhibiting compliance and ethical behaviors and actions?</t>
  </si>
  <si>
    <t>Documentation review.  Are high‐level results from disciplinary action published (e.g., # of terminations, # of counseling, # of suspensions, and # of corrective action plans)?</t>
  </si>
  <si>
    <t>Review minutes for number of disciplinary actions for compliance and HIPAA violations in last year reported to the Compliance Committee (dashboard)</t>
  </si>
  <si>
    <t>Review/audit disciplinary files for supporting documentation of disciplinary action.</t>
  </si>
  <si>
    <t>Document, process review.
• Is there a leadership scorecard that includes compliance metrics?
• Are there compliance incentives built into business plans?</t>
  </si>
  <si>
    <t>HR file audit ‐ before issue is closed, is documentation present and included in tracking system?</t>
  </si>
  <si>
    <t>Document review.  Audit.  Is there a documented policy addressing discipline for non‐compliance?</t>
  </si>
  <si>
    <t>File review of exceptions. Are exceptions tracked, documented, and evaluated? Who gets to make the decision regarding exceptions? Is this process documented?</t>
  </si>
  <si>
    <t>Audit. Document review.
• Look at criteria for reporting and timeliness achieved.
• Audit cases and track.
• Ensure timely reporting to regulatory authorities of potential violations and discipline to demonstrate organization’s commitment to compliance.</t>
  </si>
  <si>
    <t>Investigate breadth of discipline and inclusion, audit disciplinary files, and conduct interview. Does discipline include those who know about it and didn't report it or caused it to happen but did not actually do it?</t>
  </si>
  <si>
    <t>Audit to verify ‐ Are there disciplinary actions/consequences for not reporting?</t>
  </si>
  <si>
    <t>Document/System review.  Does HR system have mechanism for recording and tracking compliance offenses?</t>
  </si>
  <si>
    <t>Review if compliance considerations were included in promotion process and criteria.</t>
  </si>
  <si>
    <t>Process, document review.
• Before promotion, does compliance conduct interview to identify or discuss compliance issues?
• Does head of compliance participate in the reviews of senior executives?
• Is there talk about compliance initiatives with regards to senior executive performance reviews?</t>
  </si>
  <si>
    <t>Document review.
• Is there recognition of compliance efforts in performance reviews?
• Is compliance built into the performance evaluation for rewarding employees and disciplinary action?</t>
  </si>
  <si>
    <t>Element 7:  Investigations and Remedial Measures</t>
  </si>
  <si>
    <t>Guidelines for Conducting an Investigation:</t>
  </si>
  <si>
    <t>7.10</t>
  </si>
  <si>
    <t>7.11</t>
  </si>
  <si>
    <t>7.12</t>
  </si>
  <si>
    <t>7.13</t>
  </si>
  <si>
    <t>7.14</t>
  </si>
  <si>
    <t>7.15</t>
  </si>
  <si>
    <t>7.16</t>
  </si>
  <si>
    <t>7.17</t>
  </si>
  <si>
    <t>7.18</t>
  </si>
  <si>
    <t>7.19</t>
  </si>
  <si>
    <t>7.20</t>
  </si>
  <si>
    <t>7.21</t>
  </si>
  <si>
    <t>7.22</t>
  </si>
  <si>
    <t>7.23</t>
  </si>
  <si>
    <t>7.24</t>
  </si>
  <si>
    <t>7.25</t>
  </si>
  <si>
    <t>7.26</t>
  </si>
  <si>
    <t>Content of Investigation Files:</t>
  </si>
  <si>
    <t>Quality and Consistency of Investigations:</t>
  </si>
  <si>
    <t>Tracking and Trending Investigations:</t>
  </si>
  <si>
    <t>Escalation of Investigations:</t>
  </si>
  <si>
    <t>Communication of Investigation Outcomes</t>
  </si>
  <si>
    <t>Training of Investigators:</t>
  </si>
  <si>
    <t>Professionalism and Competency of investigators:</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</si>
  <si>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</si>
  <si>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</si>
  <si>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</si>
  <si>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</si>
  <si>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</si>
  <si>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</si>
  <si>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</si>
  <si>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</si>
  <si>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</si>
  <si>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</si>
  <si>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</si>
  <si>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</si>
  <si>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</si>
  <si>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</si>
  <si>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</si>
  <si>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</si>
  <si>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</si>
  <si>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</si>
  <si>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</si>
  <si>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</si>
  <si>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</si>
  <si>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</si>
  <si>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</si>
  <si>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</si>
  <si>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</si>
  <si>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</si>
  <si>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</si>
  <si>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</si>
  <si>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</si>
  <si>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</si>
  <si>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</si>
  <si>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</si>
  <si>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</si>
  <si>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</si>
  <si>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</si>
  <si>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</si>
  <si>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</si>
  <si>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</si>
  <si>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</si>
  <si>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</si>
  <si>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</si>
  <si>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</si>
  <si>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</si>
  <si>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</si>
  <si>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</si>
  <si>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Independence of investigator:</t>
  </si>
  <si>
    <t>Involvement of Legal Counsel:</t>
  </si>
  <si>
    <t>Timeliness of Response:</t>
  </si>
  <si>
    <t>Corrective Action Plans / Remedial Measures:</t>
  </si>
  <si>
    <t>Root Cause Analysis:</t>
  </si>
  <si>
    <t>Adherence to non‐retaliation policy:</t>
  </si>
  <si>
    <t>Government Inquiries/Investigations:</t>
  </si>
  <si>
    <t>Monitoring Results:</t>
  </si>
  <si>
    <t>Awareness of Investigation Process:</t>
  </si>
  <si>
    <t>Contract Provisions Regarding Investigations:</t>
  </si>
  <si>
    <t>The organization has guidelines established to ensure thorough, credible, and complete investigations are done in a consistent manner</t>
  </si>
  <si>
    <t>Effectiveness of investigative process</t>
  </si>
  <si>
    <t>Individual accountability as part of investigative plan.</t>
  </si>
  <si>
    <t>Type of documentation required for remedial measures and investigation</t>
  </si>
  <si>
    <t>Assure records are maintained on investigation</t>
  </si>
  <si>
    <t>Quality of the documentation</t>
  </si>
  <si>
    <t>Assure documents relevant to an investigation are preserved</t>
  </si>
  <si>
    <t>Quality and effectiveness of investigations</t>
  </si>
  <si>
    <t>Thoroughness, timeliness and consistency of investigation process among investigators</t>
  </si>
  <si>
    <t>Triage process</t>
  </si>
  <si>
    <t>Consistency of Investigations</t>
  </si>
  <si>
    <t>Credibility of investigation and remediation process to third parties</t>
  </si>
  <si>
    <t>Investigation categorization process and trending</t>
  </si>
  <si>
    <t>Retaining documentation of investigations in records management system (tracking, trending, review)</t>
  </si>
  <si>
    <t>Documenting when issue is substantiated or not and reporting/trending</t>
  </si>
  <si>
    <t>Compliance log (log and track investigations)</t>
  </si>
  <si>
    <t>Ensure adequate and timely escalation of investigation outcomes</t>
  </si>
  <si>
    <t>Significant investigations are reported to the governing body</t>
  </si>
  <si>
    <t>Investigation reporting to senior leadership and board</t>
  </si>
  <si>
    <t>The appropriate communication of the investigation outcomes (education)</t>
  </si>
  <si>
    <t>Perception of investigation results by employees and stakeholders</t>
  </si>
  <si>
    <t>Communicate noncompliance through appropriate channels</t>
  </si>
  <si>
    <t>Staff who conduct internal investigations have the education necessary to conduct investigations</t>
  </si>
  <si>
    <t>Number of employees with appropriate certifications that are conducting investigations</t>
  </si>
  <si>
    <t>Investigators have the skill set</t>
  </si>
  <si>
    <t>Training/competency of investigators</t>
  </si>
  <si>
    <t>Professionalism and effectiveness of investigators</t>
  </si>
  <si>
    <t>Strength and credibility of investigation process</t>
  </si>
  <si>
    <t>Objectivity of investigator</t>
  </si>
  <si>
    <t>Assessing uniformity of using outside contractors and experts in the investigation process</t>
  </si>
  <si>
    <t>Independence and Objectivity of Investigation</t>
  </si>
  <si>
    <t>Independence of investigation (no intimidation is occurring)</t>
  </si>
  <si>
    <t>Coordinating investigations to protect privilege when necessary</t>
  </si>
  <si>
    <t>Collaborating with legal</t>
  </si>
  <si>
    <t>Are immediate actions taken immediately</t>
  </si>
  <si>
    <t>Compliance officer authority</t>
  </si>
  <si>
    <t>Time to investigation closure</t>
  </si>
  <si>
    <t>Timely processing of refunds, self‐disclosures</t>
  </si>
  <si>
    <t>Self‐Disclosure guidelines</t>
  </si>
  <si>
    <t>Business leaders are accountable for follow‐up to investigations</t>
  </si>
  <si>
    <t>Effectiveness of corrective actions</t>
  </si>
  <si>
    <t>Structure</t>
  </si>
  <si>
    <t>Validate that corrective action plans are appropriate, implemented and effective</t>
  </si>
  <si>
    <t>Ensure remedial measure for like findings are consistently implemented</t>
  </si>
  <si>
    <t>Measuring sufficiency of corrective action plans that are developed</t>
  </si>
  <si>
    <t>Remedial actions ‐ Appropriate remedial action occurred</t>
  </si>
  <si>
    <t>Ensure remedial efforts are established to reduce risk</t>
  </si>
  <si>
    <t>Conduct root cause analysis to determine if findings need to be addressed in other parts of the organization</t>
  </si>
  <si>
    <t>Resolution of investigations</t>
  </si>
  <si>
    <t>Accountability/Structure</t>
  </si>
  <si>
    <t>Monitoring how the reporter feels about having reported</t>
  </si>
  <si>
    <t>Ensure confidentiality of investigation process</t>
  </si>
  <si>
    <t>Exit interview process queries for retaliation</t>
  </si>
  <si>
    <t>Culture: Retaliation</t>
  </si>
  <si>
    <t>Adherence to non‐retaliation policy</t>
  </si>
  <si>
    <t>Substantiated retaliation</t>
  </si>
  <si>
    <t>Cooperate with government inquiries/investigations</t>
  </si>
  <si>
    <t>Strategic relationship with regulators</t>
  </si>
  <si>
    <t>Mock presentations</t>
  </si>
  <si>
    <t>Validation that investigations are complete</t>
  </si>
  <si>
    <t>Review of investigations in future work planning</t>
  </si>
  <si>
    <t>Long term effectiveness of remedial measures</t>
  </si>
  <si>
    <t>How larger lessons can be conveyed to the organization</t>
  </si>
  <si>
    <t>Education on investigations process</t>
  </si>
  <si>
    <t>Strategic relationship with risk partners (i.e., Legal, HR, risk management, etc.)</t>
  </si>
  <si>
    <t>Third party and non‐employed clinician contracts to ensure they have an obligation to cooperate in investigations.</t>
  </si>
  <si>
    <t>Inventory of requirements in contracts</t>
  </si>
  <si>
    <t>Review guidelines, policy and procedure and/or protocol on conducting an investigation.</t>
  </si>
  <si>
    <t>Review process for common steps to embed into a protocol.   Conduct a baseline review to understand what the mandatory parts of the investigation framework are and what may change due to situation or circumstance.
• Is the overall investigation process driven by a policy and procedure, subject matter resource involvement, objective reviewer?
• Is the process transparent (not everything placed under attorney client privilege)?
• Is there a documented investigations process or procedure?
• Are investigations being conducted consistent with written procedures?
• Is there something that triggers a sentinel event, immediate reporting, the need for external consultants or attorneys?
• What is the approval process?
• What are timelines with regards to 60‐day rule?
• Is there a centralized process for keeping up with all investigations in process?
• How much flexibility due to situation or circumstances is appropriate and how much needs to be controlled?
• Next year, is the process tightened up going forward?</t>
  </si>
  <si>
    <t>Audit.  Document review.  Interviews.
• Is there a baseline investigative plan that outlines communication plan for interviewing current or prior employees?
• Does the investigative process include special attention to individual accountability?
• Is there investigative mapping and outline to ask questions about who may be in the loop so compliance can be sure they are not part of reporting group?
• Are there appropriate protections for people being interviewed and the representation of organization?
• Is there documentation that the individual is not given assurances that there are no repercussions for him/her?</t>
  </si>
  <si>
    <t>Review policies and procedures on record retention and types of documentation</t>
  </si>
  <si>
    <t>Assess whether the who, what, when and how is answered in every investigation; sample log entries.</t>
  </si>
  <si>
    <t>Read written policy and procedure for investigation records; read investigation files of HR, compliance, and/or legal to confirm compliance with retention period.</t>
  </si>
  <si>
    <t>Audit to ask:
• Is there a policy and procedure for documentation that needs to be maintained?
• Do investigative files match the policy requirements (determine what should be in the attorney file versus the investigation file)?</t>
  </si>
  <si>
    <t>Audit investigations to look at:
• quality of questions asked and content considered, involved parties, and report out of findings;
• did they involve the appropriate parts of the organization;
• are they broad enough; and
• did they use internal or external auditors?</t>
  </si>
  <si>
    <t>Audit investigation files</t>
  </si>
  <si>
    <t>• Audit process to review whether allegations were appropriately and timely handled
• Dry run, test, mock report</t>
  </si>
  <si>
    <t>Multiple anonymous (mock) reports on different issues to test process</t>
  </si>
  <si>
    <t>Demonstrating it by mock presentation (devil’s advocate) ‐ role playing what a regulator might ask regarding the investigation and remediation process.</t>
  </si>
  <si>
    <t>Documentation review and audit tracking system. Are investigations being categorized so they can be tracked, trended and reported to compliance committee, senior management and board?</t>
  </si>
  <si>
    <t>Review of documentation in system</t>
  </si>
  <si>
    <t>Review reports/process</t>
  </si>
  <si>
    <t>• Does a log exist;
• Does it have investigations and actions taken; and
• Are there supporting files for each entry so that they can be reported on (HR, Billing) to report the trends?</t>
  </si>
  <si>
    <t>Audit sample of investigation files</t>
  </si>
  <si>
    <t>Review board minutes, review policies related to board reporting requirements.</t>
  </si>
  <si>
    <t>Document review, interviews.  Are investigations being reported to senior leadership and the board?</t>
  </si>
  <si>
    <t>• Conduct an assessment at the conclusion of an investigation of additional communication to the organization for organizational learning and culture of compliance
• Document review of meeting minutes and/or interim reports. Were investigations results reported to senior leadership and board? How were the results communicated?
• Review how results of internal investigations are shared with the organization's governing body, leadership and relevant departments.</t>
  </si>
  <si>
    <t>Survey for whether employees believe that management and/or the compliance officer follows up on reports of compliance concerns and takes appropriate action whenever necessary? (Yes/No/Don't know)</t>
  </si>
  <si>
    <t>Focus groups or survey of employees</t>
  </si>
  <si>
    <t>Read workgroup meeting minutes or emails to determine distribution list includes appropriate individuals (stakeholders, decision makers)</t>
  </si>
  <si>
    <t>Peer review on similar organizations. Review of certifications and education provided.</t>
  </si>
  <si>
    <t>Review list of investigators and their certifications</t>
  </si>
  <si>
    <t>Interview investigators and look at work product for facts</t>
  </si>
  <si>
    <t>• Evaluate training transcripts, train them on investigation techniques;
• Review the type of training anyone conducting investigations has received over the past 2 years</t>
  </si>
  <si>
    <t>Interview subjects</t>
  </si>
  <si>
    <t>Conduct and observe mock interviews</t>
  </si>
  <si>
    <t>Role play of investigation process</t>
  </si>
  <si>
    <t xml:space="preserve">Peer benchmarking to evaluate:
• the time it should take to conduct an investigation;
• what peers  do to make sure investigations occur discreetly and timely
</t>
  </si>
  <si>
    <t>Interviews by external source with goal to ensure no internal organizational pressure on the investigators that is improper.</t>
  </si>
  <si>
    <t>Review policies and procedures and audit files for compliance</t>
  </si>
  <si>
    <t>Review policies and procedures, survey employee perception, quality control process, etc.</t>
  </si>
  <si>
    <t>Work product and interviews; quality of process (avoid reporting structure conflicts of interest; direct‐report)</t>
  </si>
  <si>
    <t>Audit against policies and procedures to determine appropriate attachment of privilege</t>
  </si>
  <si>
    <t>• Look at work product to determine quality;
• Ensure compliance leads the investigation (unless investigation is being conducted under privilege);
• Interview compliance officer and legal counsel to determine the level of collaboration.</t>
  </si>
  <si>
    <t>Audit investigation outcomes to see if timely</t>
  </si>
  <si>
    <t>Interviews, document reviews.  If concern is raised and it is harmful, management needs ability to react immediately even if it is before investigation is complete. Does the compliance officer have the ability and authority to stop an action (e.g., billing)?</t>
  </si>
  <si>
    <t>• Track timeliness against benchmark established by organization;
• Documentation review.  Is length to close investigations being documented, tracked, trended and reported?
• Are resolution actions (e.g., education, new policy/procedure, corrective action plan, disclosure, repayment, etc.) being documented, tracked, trended and reported?</t>
  </si>
  <si>
    <t>Audit, monitor, document review of investigations that resulted in refunds, disclosures to ensure they were processed in a timely fashion.</t>
  </si>
  <si>
    <t>Document review, interviews.
• Are there written guidelines for self‐disclosures?
• Do they address members impacted, information to be shared with regulators?</t>
  </si>
  <si>
    <t>• Verification that investigative report is shared with those responsible for follow‐up.
• Closure reports are provided to Compliance Committee.
• Audit post investigation to ensure resolution is maintained.</t>
  </si>
  <si>
    <t>Documentation review of corrective actions timeframes met, issues closed out, effective resolution.</t>
  </si>
  <si>
    <t>Review how corrective action plans are created</t>
  </si>
  <si>
    <t>Review 3 corrective action plans to ensure identified all issues and conduct validation visits</t>
  </si>
  <si>
    <t>• Review how corrective action plans are tracked;
• Review how corrective action plans are reported to Compliance Executive Committee</t>
  </si>
  <si>
    <t>Sample cases that were substantiated and review the corresponding corrective action plans to ensure they respond to issues identified in internal and external audits and investigations</t>
  </si>
  <si>
    <t>Review investigation documentation, PowerPoint, training attestation is in the file.</t>
  </si>
  <si>
    <t>Based on the outcome of the investigation; deficiency was fixed, evidence it was fixed, there are other items to review (ex. Charge master) look at the downstream impact ‐ employees, systemic issues (beyond disciplinary action)</t>
  </si>
  <si>
    <t>Audit documentation</t>
  </si>
  <si>
    <t>Audit.  Was root cause resolved?</t>
  </si>
  <si>
    <t>Obtain a list of ad hoc committees formed around specific compliance issue over the last 2 years</t>
  </si>
  <si>
    <t>Interview</t>
  </si>
  <si>
    <t>Survey or focused groups, interview participants in investigations</t>
  </si>
  <si>
    <t>Review of exit interview process</t>
  </si>
  <si>
    <t>Surveys, interviews, exit interviews.
• Is there a policy statement in new employee orientation?
• Are there communications?
• Do employees know how to report potential instances?
• Does the organization conduct culture surveys?
• Is there a policy statement regarding no obstruction of investigation?</t>
  </si>
  <si>
    <t>Survey participates in investigation to determine if they felt  or feared retaliation</t>
  </si>
  <si>
    <t>• Audit credit received for cooperation;
• Read records that contain government correspondence with entity. Review and confirm appropriate responses were submitted on or before requested date.</t>
  </si>
  <si>
    <t>Interviews.
• Is there a focused approach to building relationships with regulators?
• Does staff seek out regulators at conferences, etc. to build relationships?</t>
  </si>
  <si>
    <t>Documentation review.  Interviews.
• Does the organization conduct mock presentations (e.g., in‐house attorney “acts” as government entity?
• Compliance presents a discipline part of compliance program to in‐house attorney for his/her review and comment.)</t>
  </si>
  <si>
    <t>• Auditing, documentation review, interviews after investigations are complete.
• Is there a documented (3‐6‐9 months) timing interval to assess whether “action has traction?”
• Is there a process to go back and prioritize or verify that plans or work units are following through on recommended actions?</t>
  </si>
  <si>
    <t>• Documentation review.
• Is there an analysis of investigations to help inform future work plans?</t>
  </si>
  <si>
    <t>Audit ‐ one year of remedial measures where active monitoring ended 6 months prior to validate that remediation still in place</t>
  </si>
  <si>
    <t>CO could review annually the reports to the board or broader communications to the entire organization; review education on trends and themes.</t>
  </si>
  <si>
    <t>• Audit, monitor training records and educational content.
• Is training regarding the investigations process provided at hire and ongoing so employees know what to expect regarding the investigations process?</t>
  </si>
  <si>
    <t>Interview risk partners to determine interaction, involvement, knowledge.</t>
  </si>
  <si>
    <t>• Contract review.
• Inventory of agreements with 3rd parties and non‐employed clinicians to make sure they understand their obligation to cooperate with investigations.</t>
  </si>
  <si>
    <t>Audit. Document review.  Are there standard terms that must be included in contracts? A template can be used to ensure all requirements are in contracts.</t>
  </si>
  <si>
    <t>Comments</t>
  </si>
  <si>
    <t>Accessible language for code, standards, and policies</t>
  </si>
  <si>
    <t>Top policies implicated in an investigation are reviewed to determine if a policy is ambiguous, complex, fails to adequately safeguard issues. Validate through audit.</t>
  </si>
  <si>
    <t>Category</t>
  </si>
  <si>
    <t>Count</t>
  </si>
  <si>
    <t>NA</t>
  </si>
  <si>
    <t>Partial</t>
  </si>
  <si>
    <t>Full</t>
  </si>
  <si>
    <t>Totals</t>
  </si>
  <si>
    <t>Access</t>
  </si>
  <si>
    <t>Review/Approval Process</t>
  </si>
  <si>
    <t>Quality</t>
  </si>
  <si>
    <t>Assessment</t>
  </si>
  <si>
    <t>Updates</t>
  </si>
  <si>
    <t>Compliance Plan</t>
  </si>
  <si>
    <t>Confidentiality Statements</t>
  </si>
  <si>
    <t>Enforcement</t>
  </si>
  <si>
    <t>Not</t>
  </si>
  <si>
    <t>Element 1:  Standards, Policies, and Procedures</t>
  </si>
  <si>
    <t>Board of Directors</t>
  </si>
  <si>
    <t>Compliance Budget</t>
  </si>
  <si>
    <t>Compliance Committees</t>
  </si>
  <si>
    <t>Compliance Officer</t>
  </si>
  <si>
    <t>Staffing</t>
  </si>
  <si>
    <t>Incentives</t>
  </si>
  <si>
    <t>Performance Evaluations</t>
  </si>
  <si>
    <t>Risk Assessments</t>
  </si>
  <si>
    <t>Compliance Work Plan</t>
  </si>
  <si>
    <t>Legal Counsel's Role</t>
  </si>
  <si>
    <t>Other</t>
  </si>
  <si>
    <t>Element 4:  Communication, Education, and Training on Compliance Issues</t>
  </si>
  <si>
    <t>Accountability for Screening</t>
  </si>
  <si>
    <t>Conflict of Interest</t>
  </si>
  <si>
    <t>Employee Accountability</t>
  </si>
  <si>
    <t>Employee Disclosure</t>
  </si>
  <si>
    <t>Employee Screening</t>
  </si>
  <si>
    <t>Exit Interviews</t>
  </si>
  <si>
    <t>High Risk Screening</t>
  </si>
  <si>
    <t>Licensure</t>
  </si>
  <si>
    <t>Response to Exclusion</t>
  </si>
  <si>
    <t>Response to Screening</t>
  </si>
  <si>
    <t>Vendor</t>
  </si>
  <si>
    <t>Vendor Screening</t>
  </si>
  <si>
    <t>Communication of Investigation Outcomes:</t>
  </si>
  <si>
    <t>Reporting System</t>
  </si>
  <si>
    <t>Monitoring and Auditing Work Plan</t>
  </si>
  <si>
    <t>Audit Process</t>
  </si>
  <si>
    <t>Auditors</t>
  </si>
  <si>
    <t>Non-Retaliation</t>
  </si>
  <si>
    <t>Vendor Oversight</t>
  </si>
  <si>
    <t>Consistency</t>
  </si>
  <si>
    <t>Awareness</t>
  </si>
  <si>
    <t>Documentation</t>
  </si>
  <si>
    <t>Guidelines for Conducting an Investigation</t>
  </si>
  <si>
    <t>Content of Investigation Files</t>
  </si>
  <si>
    <t>Quality and Consistency of Investigations</t>
  </si>
  <si>
    <t>Tracking and Trending Investigations</t>
  </si>
  <si>
    <t>Escalation of Investigations</t>
  </si>
  <si>
    <t>Training of Investigators</t>
  </si>
  <si>
    <t>Professionalism and Competency of investigators</t>
  </si>
  <si>
    <t>Independence of investigator</t>
  </si>
  <si>
    <t>Involvement of Legal Counsel</t>
  </si>
  <si>
    <t>Timeliness of Response</t>
  </si>
  <si>
    <t>Corrective Action Plans / Remedial Measures</t>
  </si>
  <si>
    <t>Root Cause Analysis</t>
  </si>
  <si>
    <t>Government Inquiries/Investigations</t>
  </si>
  <si>
    <t>Monitoring Results</t>
  </si>
  <si>
    <t>Awareness of Investigation Process</t>
  </si>
  <si>
    <t>Contract Provisions Regarding Investigations</t>
  </si>
  <si>
    <t>Training:</t>
  </si>
  <si>
    <t>Training</t>
  </si>
  <si>
    <t>Board</t>
  </si>
  <si>
    <t>Communication</t>
  </si>
  <si>
    <t>Element</t>
  </si>
  <si>
    <t>Standards, Policies, and Procedures</t>
  </si>
  <si>
    <t>Screening and Evaluation of Employees, Physicians, Vendors and other Agents</t>
  </si>
  <si>
    <t>Communication, Education, and Training on Compliance Issues</t>
  </si>
  <si>
    <t>Monitoring, Auditing, and Internal Reporting Systems</t>
  </si>
  <si>
    <t>Discipline for Non‐Compliance</t>
  </si>
  <si>
    <t>Investigations and Remedial Measures</t>
  </si>
  <si>
    <t>Not Implemented</t>
  </si>
  <si>
    <t>Partially Implemented</t>
  </si>
  <si>
    <t>Fully Implemented</t>
  </si>
  <si>
    <t>Element Description</t>
  </si>
  <si>
    <t>Percentages</t>
  </si>
  <si>
    <t>Total</t>
  </si>
  <si>
    <t>Overview</t>
  </si>
  <si>
    <t>Measurement Dashboards</t>
  </si>
  <si>
    <t>Measurement Dashboard</t>
  </si>
  <si>
    <t>Overview Dashboard</t>
  </si>
  <si>
    <t>Ensuring investigators are conducting investigation in a professional and respectful manner</t>
  </si>
  <si>
    <t>Investigate matters in a fair, objective and discreet manner</t>
  </si>
  <si>
    <t>Document review.  Is there identification of and prioritization of key compliance indicators; reporting and escalating to compliance oversight committee?</t>
  </si>
  <si>
    <t>Legend</t>
  </si>
  <si>
    <t>Not Applicable at this time</t>
  </si>
  <si>
    <t>Not Implemented yet</t>
  </si>
  <si>
    <t>Doesn't pertain to us</t>
  </si>
  <si>
    <t>Not started or barely started</t>
  </si>
  <si>
    <t>Well into it but more to do</t>
  </si>
  <si>
    <t>Virtually all done</t>
  </si>
  <si>
    <t>Each element has both an Overview (OV) section and a Measurement (ME) section.</t>
  </si>
  <si>
    <t>Description</t>
  </si>
  <si>
    <t>Comment</t>
  </si>
  <si>
    <t>• Does the reporting structure reflect the "express" authority required?
• Audit program charters (compliance program or Audit committee)</t>
  </si>
  <si>
    <t>The organization measures the effectiveness of training through the use of post‐training tests or evaluations.</t>
  </si>
  <si>
    <t>Vendors and Volunteers:</t>
  </si>
  <si>
    <t>Compliance Committee and board minutes review.
• Are audit results reported to operations?
• Compliance Committee?
• Governing body?</t>
  </si>
  <si>
    <t>Vendors and Volunteers</t>
  </si>
  <si>
    <t>1.01</t>
  </si>
  <si>
    <t>1.02</t>
  </si>
  <si>
    <t>1.03</t>
  </si>
  <si>
    <t>1.04</t>
  </si>
  <si>
    <t>1.05</t>
  </si>
  <si>
    <t>1.06</t>
  </si>
  <si>
    <t>1.07</t>
  </si>
  <si>
    <t>1.08</t>
  </si>
  <si>
    <t>1.09</t>
  </si>
  <si>
    <t>2.01</t>
  </si>
  <si>
    <t>2.02</t>
  </si>
  <si>
    <t>2.03</t>
  </si>
  <si>
    <t>2.04</t>
  </si>
  <si>
    <t>2.05</t>
  </si>
  <si>
    <t>2.06</t>
  </si>
  <si>
    <t>2.07</t>
  </si>
  <si>
    <t>2.08</t>
  </si>
  <si>
    <t>2.09</t>
  </si>
  <si>
    <t>3.01</t>
  </si>
  <si>
    <t>3.02</t>
  </si>
  <si>
    <t>3.03</t>
  </si>
  <si>
    <t>3.04</t>
  </si>
  <si>
    <t>3.05</t>
  </si>
  <si>
    <t>3.06</t>
  </si>
  <si>
    <t>3.07</t>
  </si>
  <si>
    <t>3.08</t>
  </si>
  <si>
    <t>3.09</t>
  </si>
  <si>
    <t>4.01</t>
  </si>
  <si>
    <t>4.02</t>
  </si>
  <si>
    <t>4.03</t>
  </si>
  <si>
    <t>4.04</t>
  </si>
  <si>
    <t>4.05</t>
  </si>
  <si>
    <t>4.06</t>
  </si>
  <si>
    <t>4.07</t>
  </si>
  <si>
    <t>4.08</t>
  </si>
  <si>
    <t>4.09</t>
  </si>
  <si>
    <t>5.01</t>
  </si>
  <si>
    <t>5.02</t>
  </si>
  <si>
    <t>5.03</t>
  </si>
  <si>
    <t>5.04</t>
  </si>
  <si>
    <t>5.05</t>
  </si>
  <si>
    <t>5.06</t>
  </si>
  <si>
    <t>5.07</t>
  </si>
  <si>
    <t>5.08</t>
  </si>
  <si>
    <t>5.09</t>
  </si>
  <si>
    <t>6.01</t>
  </si>
  <si>
    <t>6.02</t>
  </si>
  <si>
    <t>6.03</t>
  </si>
  <si>
    <t>6.04</t>
  </si>
  <si>
    <t>6.05</t>
  </si>
  <si>
    <t>6.06</t>
  </si>
  <si>
    <t>6.07</t>
  </si>
  <si>
    <t>6.08</t>
  </si>
  <si>
    <t>6.09</t>
  </si>
  <si>
    <t>7.01</t>
  </si>
  <si>
    <t>7.02</t>
  </si>
  <si>
    <t>7.03</t>
  </si>
  <si>
    <t>7.04</t>
  </si>
  <si>
    <t>7.05</t>
  </si>
  <si>
    <t>7.06</t>
  </si>
  <si>
    <t>7.07</t>
  </si>
  <si>
    <t>7.08</t>
  </si>
  <si>
    <t>7.09</t>
  </si>
  <si>
    <t>Measurement Cross-Reference</t>
  </si>
  <si>
    <t>Overview Cross-Reference</t>
  </si>
  <si>
    <t>Reserved</t>
  </si>
  <si>
    <t>3.02, 3.03</t>
  </si>
  <si>
    <t>3.06, 3.27, 3.28</t>
  </si>
  <si>
    <t>3.01, 3.38</t>
  </si>
  <si>
    <t>3.22, 3.23, 3.24, 3.25</t>
  </si>
  <si>
    <t>3.04, 3.05, 3.07</t>
  </si>
  <si>
    <t>3.08, 3.33, 3.34, 3.35, 3.36, 3.37, 3.39, 3.40</t>
  </si>
  <si>
    <t>3.20, 3.21, 3.29, 3.30, 3.31, 3.32</t>
  </si>
  <si>
    <t>3.08, 3.09, 3.10, 3.11, 3.12, 3.13, 3.14, 3.15, 3.16, 3.17, 3.18, 3.19, 3.26</t>
  </si>
  <si>
    <t>D, G</t>
  </si>
  <si>
    <r>
      <t xml:space="preserve">Interview staff to determine if they need </t>
    </r>
    <r>
      <rPr>
        <strike/>
        <sz val="11"/>
        <color theme="1"/>
        <rFont val="Calibri"/>
        <family val="2"/>
        <scheme val="minor"/>
      </rPr>
      <t>the</t>
    </r>
    <r>
      <rPr>
        <sz val="11"/>
        <color theme="1"/>
        <rFont val="Calibri"/>
        <family val="2"/>
        <scheme val="minor"/>
      </rPr>
      <t xml:space="preserve"> certain policies to strengthen internal controls.</t>
    </r>
  </si>
  <si>
    <t>1.01, 1.02, 1.03, 1.04, 1.05, 1.06, 1.07, 1.08, 1.09, 1.10, 1.14, 1.15, 1.16, 1.17, 1.18, 1.19, 1.20, 1.21, 1.22, 1.23, 1.24, 1.25, 1.26, 1.27, 1.28, 1.29, 1.30, 1.32, 1.33, 1.34, 1.37, 1.38, 1.40, 1.48, 1.49, 1.50, 1.51, 1.52, 1.53, 1.54, 1.55, 1.56</t>
  </si>
  <si>
    <t>1.43</t>
  </si>
  <si>
    <t>1.11, 1.57</t>
  </si>
  <si>
    <t>1.41, 1.42, 1.44, 1.45, 1.46, 1.47</t>
  </si>
  <si>
    <t>1.13, 1.59</t>
  </si>
  <si>
    <t>1.13, 1.31, 1.35, 1.36, 1.39, 1.60, 1.61, 1.62</t>
  </si>
  <si>
    <t>1.12, 1.58</t>
  </si>
  <si>
    <t>B, C, D, G, H, I, K, L, M, N, O, Q, R</t>
  </si>
  <si>
    <t>2.06, 2.07, 2.08</t>
  </si>
  <si>
    <t>2.01, 2.03, 2.60</t>
  </si>
  <si>
    <t>2.09, 2.11, 2.12, 2.14, 2.15, 2.16, 2.17, 2.18, 2.19, 2.20</t>
  </si>
  <si>
    <t>2.48, 2.49, 2.50, 2.51, 2.52, 2.53, 2.54, 2.55, 2.68</t>
  </si>
  <si>
    <t>2.41, 2.42, 2.43, 2.44, 2.45, 2.46, 2.47, 2.65</t>
  </si>
  <si>
    <t>2.56, 2.576, 2.58</t>
  </si>
  <si>
    <t>2.21, 2.22, 2.23, 2.24, 2.25, 2.28, 2.30, 2.31, 2.32, 2.36, 2.37, 2.38, 2.39, 2.40</t>
  </si>
  <si>
    <t>C, L</t>
  </si>
  <si>
    <t>2.04, 2.29</t>
  </si>
  <si>
    <t>2.66, 2.67</t>
  </si>
  <si>
    <t>2.08, 2.33, 2.34, 2.35</t>
  </si>
  <si>
    <t>A, Q</t>
  </si>
  <si>
    <t>2.61, 2.64, 2.65</t>
  </si>
  <si>
    <t>H, V</t>
  </si>
  <si>
    <t>2.05, 2.26</t>
  </si>
  <si>
    <t>The Measurement section has an additional dashboard worksheet with sub-totals.</t>
  </si>
  <si>
    <r>
      <t>Evaluated [</t>
    </r>
    <r>
      <rPr>
        <i/>
        <sz val="11"/>
        <color theme="1"/>
        <rFont val="Calibri"/>
        <family val="2"/>
        <scheme val="minor"/>
      </rPr>
      <t>enter Month Year]</t>
    </r>
    <r>
      <rPr>
        <sz val="11"/>
        <color theme="1"/>
        <rFont val="Calibri"/>
        <family val="2"/>
        <scheme val="minor"/>
      </rPr>
      <t xml:space="preserve"> by [</t>
    </r>
    <r>
      <rPr>
        <i/>
        <sz val="11"/>
        <color theme="1"/>
        <rFont val="Calibri"/>
        <family val="2"/>
        <scheme val="minor"/>
      </rPr>
      <t>enter Your Name]</t>
    </r>
  </si>
  <si>
    <t>4.05, 4.07, 4.31, 4.36, 4.37, 4.38</t>
  </si>
  <si>
    <t>4.02, 4.06, 4.14, 4.15, 4.16, 4.22</t>
  </si>
  <si>
    <t>4.05, 4.13, 4.23, 4.40</t>
  </si>
  <si>
    <t>4.02, 4.05, 4.26, 4.30</t>
  </si>
  <si>
    <t>4.10, 4.18, 4.19, 4.24, 4.25, 4.27</t>
  </si>
  <si>
    <t>4.17, 4.21, 4.41, 4.46, 4.47</t>
  </si>
  <si>
    <t>4.04, 4.42, 4.43, 4.44, 4.45</t>
  </si>
  <si>
    <t>4.02, 4.12, 4.29</t>
  </si>
  <si>
    <t>4.03, 4.48, 4.49</t>
  </si>
  <si>
    <t>4.01, 4.03, 4.08, 4.09, 4.20</t>
  </si>
  <si>
    <t>4.28, 4.32, 4.33, 4.34, 4.35, 4.39</t>
  </si>
  <si>
    <t>A, B, D, E</t>
  </si>
  <si>
    <t>C, E, J</t>
  </si>
  <si>
    <t>K, L</t>
  </si>
  <si>
    <t>6.03, 6.04</t>
  </si>
  <si>
    <t>6.02, 6.09, 6.10, 6.11, 6.15, 6.16, 6.17, 6.19, 6.20, 6.29, 6.30</t>
  </si>
  <si>
    <t>6.05, 6.08, 6.12, 6.13, 6.14, 6.18</t>
  </si>
  <si>
    <t>6.01, 6.32, 6.33, 6.34</t>
  </si>
  <si>
    <t>6.21, 6.22, 6.23, 6.24, 6.26, 6.27, 6.31</t>
  </si>
  <si>
    <t>6.25, 6.28</t>
  </si>
  <si>
    <t>7.17, 7.18, 7.19, 7.20, 7.21, 7.22, 7.23, 7.67</t>
  </si>
  <si>
    <t>7.43, 7.45, 7.52, 7.53, 7.54, 7.68, 7.69</t>
  </si>
  <si>
    <t>7.44, 7.46, 7.47, 7.64, 7.65, 7.66</t>
  </si>
  <si>
    <t>7.04, 7.48, 7.49, 7.50, 7.51</t>
  </si>
  <si>
    <t>7.11, 7.12, 7.61, 7.62, 7.63</t>
  </si>
  <si>
    <t>7.03, 7.08, 7.09, 7.10, 7.30, 7.31</t>
  </si>
  <si>
    <t>7.04, 7.05, 7.06, 7.07, 7.13, 7.14, 7.15, 7.16</t>
  </si>
  <si>
    <t>7.32, 7.33, 7.34, 7.35</t>
  </si>
  <si>
    <t>7.04, 7.05, 7.06, 7.07, 7.13, 7.14, 7.15, 7.16, 7.70, 7.71</t>
  </si>
  <si>
    <t>7.01, 7.02, 7.24, 7.25, 7.26, 7.27, 7.28, 7.29</t>
  </si>
  <si>
    <t>7.10, 7.38, 7.39, 7.40, 7.42</t>
  </si>
  <si>
    <t>7.55, 7.56, 7.57, 7.58, 7.59, 7.60</t>
  </si>
  <si>
    <t>C, M</t>
  </si>
  <si>
    <t>D, G, O</t>
  </si>
  <si>
    <t>G, O</t>
  </si>
  <si>
    <t>N, P</t>
  </si>
  <si>
    <t>F, Q</t>
  </si>
  <si>
    <t>5.01, 5.10, 5.11, 5.17, 5.21</t>
  </si>
  <si>
    <t>5.02, 5.24, 5.25</t>
  </si>
  <si>
    <t>5.12, 5.27, 5.28, 5.31, 5.32, 5.33</t>
  </si>
  <si>
    <t>5.12, 5.29, 5.34, 5.35, 5.37, 5.38, 5.39, 5.40</t>
  </si>
  <si>
    <t>5.01, 5.06, 5.10, 5.11, 5.20</t>
  </si>
  <si>
    <t>5.05, 5.14, 5.16, 5.18</t>
  </si>
  <si>
    <t>5.05, 5.07, 5.09, 5.23, 5.77</t>
  </si>
  <si>
    <t>5.18, 5.41, 5.42, 5.50, 5.53</t>
  </si>
  <si>
    <t>5.02, 5.04, 5.06, 5.13, 5.46, 5.48, 5.57, 5.58, 5.59, 5.61, 5.65</t>
  </si>
  <si>
    <t>5.12, 5.37, 5.43, 5.44, 5.45</t>
  </si>
  <si>
    <t>5.04, 5.14, 5.69, 5.70, 5.71, 5.72, 5.73, 5.74</t>
  </si>
  <si>
    <t>5.06, 5.18, 5.75, 5.76</t>
  </si>
  <si>
    <t>5.24, 5.49</t>
  </si>
  <si>
    <t>5.08, 5.47, 5.54, 5.55, 5.56</t>
  </si>
  <si>
    <t>5.47, 5.55</t>
  </si>
  <si>
    <t>5.15, 5.19, 5.30, 5.56, 5.57, 5.62, 5.63, 5.66, 5.67</t>
  </si>
  <si>
    <t>6.06, 5.26, 5.36, 5.51, 5.52, 5.59, 5.60, 5.63, 5.67, 5.68</t>
  </si>
  <si>
    <t>B, F</t>
  </si>
  <si>
    <t>C, J</t>
  </si>
  <si>
    <t>D, E, K</t>
  </si>
  <si>
    <t>E, K</t>
  </si>
  <si>
    <t>J, L</t>
  </si>
  <si>
    <t>G, L</t>
  </si>
  <si>
    <t>G, I, M</t>
  </si>
  <si>
    <t>C, N</t>
  </si>
  <si>
    <t>O, P</t>
  </si>
  <si>
    <t>G, H, Q</t>
  </si>
  <si>
    <t>H, Q</t>
  </si>
  <si>
    <t>G, Q</t>
  </si>
  <si>
    <t>O, R</t>
  </si>
  <si>
    <t>J, R</t>
  </si>
  <si>
    <t>A, F, J, M, S</t>
  </si>
  <si>
    <t>J, S</t>
  </si>
  <si>
    <t>R, S</t>
  </si>
  <si>
    <t>Q, S</t>
  </si>
  <si>
    <t>5.03, 5.05, 5.09, 5.16, 5.22, 5.64, 5.68</t>
  </si>
  <si>
    <t>D, J, P, T, U</t>
  </si>
  <si>
    <t>C, F</t>
  </si>
  <si>
    <t>x</t>
  </si>
  <si>
    <t>Measuring Compliance Program Effectiveness, Ver3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</si>
</sst>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6"/>
      <color theme="0"/>
      <name val="Calibri"/>
      <family val="2"/>
      <scheme val="minor"/>
    </font>
    <font>
      <b/>
      <i/>
      <sz val="11"/>
      <color theme="1"/>
      <name val="Calibri"/>
      <family val="2"/>
      <scheme val="minor"/>
    </font>
    <font>
      <b/>
      <sz val="12"/>
      <color theme="1"/>
      <name val="Calibri"/>
      <family val="2"/>
      <scheme val="minor"/>
    </font>
    <font>
      <sz val="11"/>
      <color theme="0"/>
      <name val="Calibri"/>
      <family val="2"/>
      <scheme val="minor"/>
    </font>
    <font>
      <b/>
      <sz val="14"/>
      <color theme="0"/>
      <name val="Calibri"/>
      <family val="2"/>
      <scheme val="minor"/>
    </font>
    <font>
      <b/>
      <sz val="16"/>
      <color theme="1"/>
      <name val="Calibri"/>
      <family val="2"/>
      <scheme val="minor"/>
    </font>
    <font>
      <b/>
      <sz val="18"/>
      <color theme="1"/>
      <name val="Calibri"/>
      <family val="2"/>
      <scheme val="minor"/>
    </font>
    <font>
      <i/>
      <sz val="11"/>
      <color theme="1"/>
      <name val="Calibri"/>
      <family val="2"/>
      <scheme val="minor"/>
    </font>
    <font>
      <strike/>
      <sz val="11"/>
      <color theme="1"/>
      <name val="Calibri"/>
      <family val="2"/>
      <scheme val="minor"/>
    </font>
    <font>
      <sz val="11"/>
      <name val="Calibri"/>
      <family val="2"/>
      <scheme val="minor"/>
    </font>
    <font>
      <b/>
      <sz val="11"/>
      <name val="Calibri"/>
      <family val="2"/>
      <scheme val="minor"/>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3" tint="0.39997558519241921"/>
        <bgColor indexed="64"/>
      </patternFill>
    </fill>
    <fill>
      <patternFill patternType="solid">
        <fgColor rgb="FFFF0000"/>
        <bgColor indexed="64"/>
      </patternFill>
    </fill>
    <fill>
      <patternFill patternType="solid">
        <fgColor rgb="FF00B0F0"/>
        <bgColor indexed="64"/>
      </patternFill>
    </fill>
    <fill>
      <patternFill patternType="solid">
        <fgColor theme="2"/>
        <bgColor indexed="64"/>
      </patternFill>
    </fill>
    <fill>
      <patternFill patternType="solid">
        <fgColor rgb="FF92D050"/>
        <bgColor indexed="64"/>
      </patternFill>
    </fill>
    <fill>
      <patternFill patternType="solid">
        <fgColor theme="7"/>
        <bgColor indexed="64"/>
      </patternFill>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15" fillId="0" borderId="0" applyNumberFormat="0" applyFill="0" applyBorder="0" applyAlignment="0" applyProtection="0"/>
  </cellStyleXfs>
  <cellXfs count="114">
    <xf numFmtId="0" fontId="0" fillId="0" borderId="0" xfId="0"/>
    <xf numFmtId="0" fontId="0" fillId="0" borderId="0" xfId="0" applyAlignment="1">
      <alignment wrapText="1"/>
    </xf>
    <xf numFmtId="49" fontId="6" fillId="0" borderId="0" xfId="0" applyNumberFormat="1" applyFont="1" applyAlignment="1">
      <alignment horizontal="left" vertical="top"/>
    </xf>
    <xf numFmtId="49" fontId="2" fillId="3" borderId="0" xfId="0" applyNumberFormat="1" applyFont="1" applyFill="1" applyAlignment="1">
      <alignment horizontal="left" vertical="top"/>
    </xf>
    <xf numFmtId="49" fontId="0" fillId="0" borderId="0" xfId="0" applyNumberFormat="1" applyAlignment="1">
      <alignment horizontal="left" vertical="top"/>
    </xf>
    <xf numFmtId="49" fontId="0" fillId="0" borderId="0" xfId="0" applyNumberFormat="1" applyAlignment="1">
      <alignment vertical="top" wrapText="1"/>
    </xf>
    <xf numFmtId="49" fontId="2" fillId="0" borderId="0" xfId="0" applyNumberFormat="1" applyFont="1"/>
    <xf numFmtId="49" fontId="0" fillId="0" borderId="0" xfId="0" applyNumberFormat="1" applyFont="1"/>
    <xf numFmtId="1" fontId="0" fillId="0" borderId="0" xfId="0" applyNumberFormat="1"/>
    <xf numFmtId="49" fontId="2" fillId="0" borderId="1" xfId="0" applyNumberFormat="1" applyFont="1" applyBorder="1"/>
    <xf numFmtId="1" fontId="2" fillId="0" borderId="1" xfId="0" applyNumberFormat="1" applyFont="1" applyBorder="1" applyAlignment="1">
      <alignment horizontal="center"/>
    </xf>
    <xf numFmtId="1" fontId="0" fillId="0" borderId="1" xfId="0" applyNumberFormat="1" applyBorder="1"/>
    <xf numFmtId="49" fontId="0" fillId="0" borderId="1" xfId="0" applyNumberFormat="1" applyFont="1" applyBorder="1"/>
    <xf numFmtId="49" fontId="0" fillId="0" borderId="1" xfId="0" applyNumberFormat="1" applyFont="1" applyFill="1" applyBorder="1" applyAlignment="1">
      <alignment vertical="top" wrapText="1"/>
    </xf>
    <xf numFmtId="0" fontId="0" fillId="0" borderId="1" xfId="0" applyFont="1" applyFill="1" applyBorder="1" applyAlignment="1">
      <alignment vertical="top" wrapText="1"/>
    </xf>
    <xf numFmtId="0" fontId="1" fillId="5" borderId="1" xfId="0"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wrapText="1"/>
    </xf>
    <xf numFmtId="1" fontId="0" fillId="0" borderId="1" xfId="0" applyNumberFormat="1" applyBorder="1" applyAlignment="1">
      <alignment wrapText="1"/>
    </xf>
    <xf numFmtId="0" fontId="2" fillId="7" borderId="1" xfId="0" applyFont="1" applyFill="1" applyBorder="1" applyAlignment="1">
      <alignment horizontal="center" vertical="center" wrapText="1"/>
    </xf>
    <xf numFmtId="0" fontId="2" fillId="0" borderId="1" xfId="0" applyFont="1" applyBorder="1" applyAlignment="1">
      <alignment wrapText="1"/>
    </xf>
    <xf numFmtId="1" fontId="2" fillId="0" borderId="1" xfId="0" applyNumberFormat="1" applyFont="1" applyBorder="1" applyAlignment="1">
      <alignment wrapText="1"/>
    </xf>
    <xf numFmtId="0" fontId="0" fillId="0" borderId="0" xfId="0" applyFont="1" applyAlignment="1">
      <alignment horizontal="left"/>
    </xf>
    <xf numFmtId="1" fontId="2" fillId="6" borderId="1" xfId="0" applyNumberFormat="1" applyFont="1" applyFill="1" applyBorder="1" applyAlignment="1">
      <alignment horizontal="center"/>
    </xf>
    <xf numFmtId="1" fontId="1" fillId="5" borderId="1" xfId="0" applyNumberFormat="1" applyFont="1" applyFill="1" applyBorder="1" applyAlignment="1">
      <alignment horizontal="center"/>
    </xf>
    <xf numFmtId="1" fontId="2" fillId="8" borderId="1" xfId="0" applyNumberFormat="1" applyFont="1" applyFill="1" applyBorder="1" applyAlignment="1">
      <alignment horizontal="center"/>
    </xf>
    <xf numFmtId="1" fontId="2" fillId="0" borderId="1" xfId="0" applyNumberFormat="1" applyFont="1" applyBorder="1"/>
    <xf numFmtId="0" fontId="2" fillId="8"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49" fontId="2" fillId="0" borderId="0" xfId="0" applyNumberFormat="1" applyFont="1" applyAlignment="1">
      <alignment horizontal="center" vertical="center" wrapText="1"/>
    </xf>
    <xf numFmtId="164" fontId="0" fillId="0" borderId="1" xfId="0" applyNumberFormat="1" applyBorder="1"/>
    <xf numFmtId="0" fontId="1" fillId="9" borderId="1" xfId="0" applyFont="1" applyFill="1" applyBorder="1" applyAlignment="1">
      <alignment horizontal="center" vertical="center" wrapText="1"/>
    </xf>
    <xf numFmtId="1" fontId="1" fillId="9" borderId="1" xfId="0" applyNumberFormat="1" applyFont="1" applyFill="1" applyBorder="1" applyAlignment="1">
      <alignment horizontal="center"/>
    </xf>
    <xf numFmtId="49" fontId="9" fillId="0" borderId="0" xfId="0" applyNumberFormat="1" applyFont="1"/>
    <xf numFmtId="0" fontId="10" fillId="0" borderId="0" xfId="0" applyFont="1" applyAlignment="1">
      <alignment horizontal="left"/>
    </xf>
    <xf numFmtId="0" fontId="3" fillId="0" borderId="0" xfId="0" applyFont="1" applyAlignment="1">
      <alignment horizontal="left"/>
    </xf>
    <xf numFmtId="0" fontId="0" fillId="0" borderId="1" xfId="0" applyBorder="1" applyAlignment="1"/>
    <xf numFmtId="0" fontId="0" fillId="0" borderId="1" xfId="0" applyBorder="1" applyAlignment="1">
      <alignment horizontal="left"/>
    </xf>
    <xf numFmtId="0" fontId="0" fillId="6" borderId="1" xfId="0" applyFill="1" applyBorder="1" applyAlignment="1">
      <alignment horizontal="center" wrapText="1"/>
    </xf>
    <xf numFmtId="0" fontId="0" fillId="8" borderId="1" xfId="0" applyFill="1" applyBorder="1" applyAlignment="1">
      <alignment horizontal="center" wrapText="1"/>
    </xf>
    <xf numFmtId="0" fontId="7" fillId="9" borderId="1" xfId="0" applyFont="1" applyFill="1" applyBorder="1" applyAlignment="1">
      <alignment horizontal="center" wrapText="1"/>
    </xf>
    <xf numFmtId="0" fontId="7" fillId="5" borderId="1" xfId="0" applyFont="1" applyFill="1" applyBorder="1" applyAlignment="1">
      <alignment horizontal="center" wrapText="1"/>
    </xf>
    <xf numFmtId="0" fontId="6" fillId="7" borderId="1" xfId="0" applyFont="1" applyFill="1" applyBorder="1" applyAlignment="1">
      <alignment horizontal="center" wrapText="1"/>
    </xf>
    <xf numFmtId="0" fontId="2" fillId="0" borderId="0" xfId="0" applyNumberFormat="1" applyFont="1" applyFill="1" applyAlignment="1">
      <alignment horizontal="right"/>
    </xf>
    <xf numFmtId="49" fontId="0" fillId="0" borderId="0" xfId="0" applyNumberFormat="1" applyFont="1" applyAlignment="1">
      <alignment horizontal="right"/>
    </xf>
    <xf numFmtId="0" fontId="2" fillId="0" borderId="0" xfId="0" applyNumberFormat="1" applyFont="1" applyAlignment="1">
      <alignment horizontal="right" wrapText="1"/>
    </xf>
    <xf numFmtId="49" fontId="2" fillId="2" borderId="2" xfId="0" applyNumberFormat="1" applyFont="1" applyFill="1" applyBorder="1" applyAlignment="1">
      <alignment horizontal="center" vertical="center" wrapText="1"/>
    </xf>
    <xf numFmtId="49" fontId="2" fillId="0" borderId="0" xfId="0" applyNumberFormat="1" applyFont="1" applyBorder="1" applyAlignment="1">
      <alignment horizontal="center" vertical="center" wrapText="1"/>
    </xf>
    <xf numFmtId="49" fontId="2" fillId="3" borderId="0" xfId="0" applyNumberFormat="1" applyFont="1" applyFill="1" applyBorder="1" applyAlignment="1">
      <alignment horizontal="left" vertical="top"/>
    </xf>
    <xf numFmtId="49" fontId="0" fillId="0" borderId="0" xfId="0" applyNumberFormat="1" applyBorder="1" applyAlignment="1">
      <alignment horizontal="left" vertical="top"/>
    </xf>
    <xf numFmtId="49" fontId="2" fillId="0" borderId="1" xfId="0" applyNumberFormat="1" applyFont="1" applyBorder="1" applyAlignment="1">
      <alignment horizontal="center" vertical="center" wrapText="1"/>
    </xf>
    <xf numFmtId="49" fontId="0" fillId="0" borderId="1" xfId="0" applyNumberFormat="1" applyBorder="1" applyAlignment="1">
      <alignment vertical="top" wrapText="1"/>
    </xf>
    <xf numFmtId="49" fontId="0" fillId="0" borderId="0" xfId="0" applyNumberFormat="1"/>
    <xf numFmtId="49" fontId="2" fillId="2" borderId="1" xfId="0" applyNumberFormat="1" applyFont="1" applyFill="1" applyBorder="1" applyAlignment="1">
      <alignment horizontal="center" vertical="top" wrapText="1"/>
    </xf>
    <xf numFmtId="49" fontId="0" fillId="10" borderId="1" xfId="0" applyNumberFormat="1" applyFill="1" applyBorder="1" applyAlignment="1">
      <alignment horizontal="center" vertical="center"/>
    </xf>
    <xf numFmtId="49" fontId="2" fillId="2" borderId="2" xfId="0" applyNumberFormat="1" applyFont="1" applyFill="1" applyBorder="1" applyAlignment="1">
      <alignment vertical="top" wrapText="1"/>
    </xf>
    <xf numFmtId="49" fontId="0" fillId="0" borderId="1" xfId="0" applyNumberFormat="1" applyBorder="1" applyAlignment="1">
      <alignment horizontal="center" vertical="top" wrapText="1"/>
    </xf>
    <xf numFmtId="49" fontId="0" fillId="0" borderId="8" xfId="0" applyNumberFormat="1" applyBorder="1"/>
    <xf numFmtId="49" fontId="0" fillId="0" borderId="0" xfId="0" applyNumberFormat="1" applyAlignment="1">
      <alignment horizontal="center" vertical="center" wrapText="1"/>
    </xf>
    <xf numFmtId="49" fontId="0" fillId="6" borderId="1" xfId="0" applyNumberFormat="1" applyFill="1" applyBorder="1" applyAlignment="1">
      <alignment horizontal="center" vertical="center" wrapText="1"/>
    </xf>
    <xf numFmtId="49" fontId="1" fillId="5" borderId="1" xfId="0" applyNumberFormat="1" applyFont="1" applyFill="1" applyBorder="1" applyAlignment="1">
      <alignment horizontal="center" vertical="center" wrapText="1"/>
    </xf>
    <xf numFmtId="49" fontId="0" fillId="8" borderId="1" xfId="0" applyNumberFormat="1" applyFill="1" applyBorder="1" applyAlignment="1">
      <alignment horizontal="center" vertical="center" wrapText="1"/>
    </xf>
    <xf numFmtId="49" fontId="7" fillId="9" borderId="1" xfId="0" applyNumberFormat="1" applyFont="1" applyFill="1" applyBorder="1" applyAlignment="1">
      <alignment horizontal="center" vertical="center" wrapText="1"/>
    </xf>
    <xf numFmtId="49" fontId="0" fillId="0" borderId="1" xfId="0" applyNumberFormat="1" applyBorder="1" applyAlignment="1">
      <alignment horizontal="left" vertical="top" wrapText="1"/>
    </xf>
    <xf numFmtId="49" fontId="3" fillId="6" borderId="1" xfId="0" applyNumberFormat="1" applyFont="1" applyFill="1" applyBorder="1" applyAlignment="1">
      <alignment horizontal="center" vertical="center"/>
    </xf>
    <xf numFmtId="49" fontId="8" fillId="5" borderId="1" xfId="0" applyNumberFormat="1" applyFont="1" applyFill="1" applyBorder="1" applyAlignment="1">
      <alignment horizontal="center" vertical="center"/>
    </xf>
    <xf numFmtId="49" fontId="3" fillId="8" borderId="1" xfId="0" applyNumberFormat="1" applyFont="1" applyFill="1" applyBorder="1" applyAlignment="1">
      <alignment horizontal="center" vertical="center"/>
    </xf>
    <xf numFmtId="49" fontId="8" fillId="9" borderId="1" xfId="0" applyNumberFormat="1" applyFont="1" applyFill="1" applyBorder="1" applyAlignment="1">
      <alignment horizontal="center" vertical="center"/>
    </xf>
    <xf numFmtId="49" fontId="0" fillId="0" borderId="0" xfId="0" applyNumberFormat="1" applyAlignment="1">
      <alignment horizontal="center" vertical="top" wrapText="1"/>
    </xf>
    <xf numFmtId="49" fontId="7" fillId="0" borderId="0" xfId="0" applyNumberFormat="1" applyFont="1"/>
    <xf numFmtId="49" fontId="0" fillId="0" borderId="0" xfId="0" applyNumberFormat="1" applyAlignment="1">
      <alignment horizontal="right" vertical="center"/>
    </xf>
    <xf numFmtId="49" fontId="2" fillId="6" borderId="1" xfId="0" applyNumberFormat="1"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49" fontId="1" fillId="9" borderId="1" xfId="0" applyNumberFormat="1" applyFont="1" applyFill="1" applyBorder="1" applyAlignment="1">
      <alignment horizontal="center" vertical="center" wrapText="1"/>
    </xf>
    <xf numFmtId="49" fontId="5" fillId="3" borderId="0" xfId="0" applyNumberFormat="1" applyFont="1" applyFill="1" applyAlignment="1">
      <alignment vertical="top" wrapText="1"/>
    </xf>
    <xf numFmtId="49" fontId="2" fillId="3" borderId="0" xfId="0" applyNumberFormat="1" applyFont="1" applyFill="1" applyAlignment="1">
      <alignment vertical="top" wrapText="1"/>
    </xf>
    <xf numFmtId="49" fontId="1" fillId="3" borderId="0" xfId="0" applyNumberFormat="1" applyFont="1" applyFill="1" applyAlignment="1">
      <alignment vertical="top" wrapText="1"/>
    </xf>
    <xf numFmtId="49" fontId="0" fillId="0" borderId="0" xfId="0" applyNumberFormat="1" applyAlignment="1">
      <alignment wrapText="1"/>
    </xf>
    <xf numFmtId="49" fontId="0" fillId="0" borderId="2" xfId="0" applyNumberFormat="1" applyBorder="1" applyAlignment="1">
      <alignment horizontal="center" vertical="top" wrapText="1"/>
    </xf>
    <xf numFmtId="0" fontId="0" fillId="0" borderId="0" xfId="0" applyNumberFormat="1" applyAlignment="1">
      <alignment horizontal="left" vertical="center"/>
    </xf>
    <xf numFmtId="0" fontId="0" fillId="0" borderId="1" xfId="0" applyNumberFormat="1" applyBorder="1" applyAlignment="1">
      <alignment horizontal="left" vertical="center"/>
    </xf>
    <xf numFmtId="0" fontId="0" fillId="0" borderId="0" xfId="0" applyNumberFormat="1"/>
    <xf numFmtId="0" fontId="0" fillId="10" borderId="0" xfId="0" applyNumberFormat="1" applyFill="1" applyAlignment="1">
      <alignment horizontal="center" vertical="center"/>
    </xf>
    <xf numFmtId="49" fontId="0" fillId="0" borderId="0" xfId="0" applyNumberFormat="1" applyAlignment="1">
      <alignment horizontal="left" vertical="top" wrapText="1"/>
    </xf>
    <xf numFmtId="49" fontId="13" fillId="0" borderId="0" xfId="0" applyNumberFormat="1" applyFont="1" applyFill="1" applyAlignment="1">
      <alignment vertical="top" wrapText="1"/>
    </xf>
    <xf numFmtId="49" fontId="13" fillId="0" borderId="0" xfId="0" applyNumberFormat="1" applyFont="1" applyAlignment="1">
      <alignment vertical="top" wrapText="1"/>
    </xf>
    <xf numFmtId="49" fontId="14" fillId="0" borderId="0" xfId="0" applyNumberFormat="1" applyFont="1" applyAlignment="1">
      <alignment horizontal="center" vertical="center" wrapText="1"/>
    </xf>
    <xf numFmtId="49" fontId="13" fillId="0" borderId="10" xfId="0" applyNumberFormat="1" applyFont="1" applyBorder="1" applyAlignment="1">
      <alignment vertical="top" wrapText="1"/>
    </xf>
    <xf numFmtId="49" fontId="13" fillId="0" borderId="0" xfId="0" applyNumberFormat="1" applyFont="1" applyBorder="1" applyAlignment="1">
      <alignment vertical="top" wrapText="1"/>
    </xf>
    <xf numFmtId="49" fontId="13" fillId="2" borderId="2" xfId="0" applyNumberFormat="1" applyFont="1" applyFill="1" applyBorder="1" applyAlignment="1">
      <alignment vertical="center" wrapText="1"/>
    </xf>
    <xf numFmtId="49" fontId="13" fillId="3" borderId="0" xfId="0" applyNumberFormat="1" applyFont="1" applyFill="1" applyAlignment="1">
      <alignment vertical="top" wrapText="1"/>
    </xf>
    <xf numFmtId="1" fontId="15" fillId="0" borderId="0" xfId="1" applyNumberFormat="1"/>
    <xf numFmtId="0" fontId="15" fillId="0" borderId="0" xfId="1" applyAlignment="1">
      <alignment wrapText="1"/>
    </xf>
    <xf numFmtId="0" fontId="0" fillId="0" borderId="1" xfId="0" applyBorder="1" applyAlignment="1">
      <alignment horizontal="left"/>
    </xf>
    <xf numFmtId="0" fontId="2" fillId="7" borderId="1" xfId="0" applyFont="1" applyFill="1" applyBorder="1" applyAlignment="1">
      <alignment horizontal="center" wrapText="1"/>
    </xf>
    <xf numFmtId="0" fontId="2" fillId="7" borderId="1" xfId="0" applyFont="1" applyFill="1" applyBorder="1" applyAlignment="1">
      <alignment horizontal="center"/>
    </xf>
    <xf numFmtId="49" fontId="4" fillId="4" borderId="2" xfId="0" applyNumberFormat="1" applyFont="1" applyFill="1" applyBorder="1" applyAlignment="1">
      <alignment horizontal="center" vertical="center" wrapText="1"/>
    </xf>
    <xf numFmtId="49" fontId="4" fillId="4" borderId="3"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top" wrapText="1"/>
    </xf>
    <xf numFmtId="49" fontId="2" fillId="2" borderId="3" xfId="0" applyNumberFormat="1" applyFont="1" applyFill="1" applyBorder="1" applyAlignment="1">
      <alignment horizontal="center" vertical="top" wrapText="1"/>
    </xf>
    <xf numFmtId="49" fontId="2" fillId="2" borderId="6" xfId="0" applyNumberFormat="1" applyFont="1" applyFill="1" applyBorder="1" applyAlignment="1">
      <alignment horizontal="center"/>
    </xf>
    <xf numFmtId="49" fontId="2" fillId="2" borderId="7" xfId="0" applyNumberFormat="1" applyFont="1" applyFill="1" applyBorder="1" applyAlignment="1">
      <alignment horizontal="center"/>
    </xf>
    <xf numFmtId="49" fontId="2" fillId="2" borderId="5" xfId="0" applyNumberFormat="1" applyFont="1" applyFill="1" applyBorder="1" applyAlignment="1">
      <alignment horizontal="center"/>
    </xf>
    <xf numFmtId="49" fontId="2" fillId="2" borderId="2"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4" fillId="4" borderId="9" xfId="0" applyNumberFormat="1" applyFont="1" applyFill="1" applyBorder="1" applyAlignment="1">
      <alignment horizontal="left" wrapText="1"/>
    </xf>
    <xf numFmtId="49" fontId="4" fillId="4" borderId="4" xfId="0" applyNumberFormat="1" applyFont="1" applyFill="1" applyBorder="1" applyAlignment="1">
      <alignment horizontal="left" wrapText="1"/>
    </xf>
    <xf numFmtId="49" fontId="4" fillId="4" borderId="3" xfId="0" applyNumberFormat="1" applyFont="1" applyFill="1" applyBorder="1" applyAlignment="1">
      <alignment horizontal="left" wrapText="1"/>
    </xf>
    <xf numFmtId="49" fontId="2" fillId="2" borderId="2" xfId="0" applyNumberFormat="1" applyFont="1" applyFill="1" applyBorder="1" applyAlignment="1">
      <alignment horizontal="center"/>
    </xf>
    <xf numFmtId="49" fontId="2" fillId="2" borderId="4" xfId="0" applyNumberFormat="1" applyFont="1" applyFill="1" applyBorder="1" applyAlignment="1">
      <alignment horizontal="center"/>
    </xf>
    <xf numFmtId="49" fontId="2" fillId="2" borderId="3" xfId="0" applyNumberFormat="1" applyFont="1" applyFill="1" applyBorder="1" applyAlignment="1">
      <alignment horizontal="center"/>
    </xf>
    <xf numFmtId="49" fontId="4" fillId="4" borderId="2" xfId="0" applyNumberFormat="1" applyFont="1" applyFill="1" applyBorder="1" applyAlignment="1">
      <alignment horizontal="left" wrapText="1"/>
    </xf>
  </cellXfs>
  <cellStyles count="2">
    <cellStyle name="Hyperlink" xfId="1" builtinId="8"/>
    <cellStyle name="Normal" xfId="0" builtinId="0"/>
  </cellStyles>
  <dxfs count="458">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ont>
        <b/>
        <i val="0"/>
      </font>
      <fill>
        <gradientFill degree="180">
          <stop position="0">
            <color theme="5" tint="0.59999389629810485"/>
          </stop>
          <stop position="1">
            <color rgb="FFFF0000"/>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ont>
        <b/>
        <i val="0"/>
      </font>
      <fill>
        <gradientFill degree="180">
          <stop position="0">
            <color theme="5" tint="0.59999389629810485"/>
          </stop>
          <stop position="1">
            <color rgb="FFFF0000"/>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ont>
        <b/>
        <i val="0"/>
      </font>
      <fill>
        <gradientFill degree="180">
          <stop position="0">
            <color theme="5" tint="0.59999389629810485"/>
          </stop>
          <stop position="1">
            <color rgb="FFFF0000"/>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ont>
        <b/>
        <i val="0"/>
      </font>
      <fill>
        <gradientFill degree="180">
          <stop position="0">
            <color theme="5" tint="0.59999389629810485"/>
          </stop>
          <stop position="1">
            <color rgb="FFFF0000"/>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ont>
        <b/>
        <i val="0"/>
      </font>
      <fill>
        <gradientFill degree="180">
          <stop position="0">
            <color theme="5" tint="0.59999389629810485"/>
          </stop>
          <stop position="1">
            <color rgb="FFFF0000"/>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ont>
        <b/>
        <i val="0"/>
      </font>
      <fill>
        <gradientFill degree="180">
          <stop position="0">
            <color theme="5" tint="0.59999389629810485"/>
          </stop>
          <stop position="1">
            <color rgb="FFFF0000"/>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ont>
        <b/>
        <i val="0"/>
      </font>
      <fill>
        <gradientFill degree="180">
          <stop position="0">
            <color theme="5" tint="0.59999389629810485"/>
          </stop>
          <stop position="1">
            <color rgb="FFFF0000"/>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ont>
        <b/>
        <i val="0"/>
      </font>
      <fill>
        <gradientFill degree="180">
          <stop position="0">
            <color theme="5" tint="0.59999389629810485"/>
          </stop>
          <stop position="1">
            <color rgb="FFFF0000"/>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ont>
        <b/>
        <i val="0"/>
      </font>
      <fill>
        <gradientFill degree="180">
          <stop position="0">
            <color theme="5" tint="0.59999389629810485"/>
          </stop>
          <stop position="1">
            <color rgb="FFFF0000"/>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ont>
        <b/>
        <i val="0"/>
      </font>
      <fill>
        <gradientFill degree="180">
          <stop position="0">
            <color theme="5" tint="0.59999389629810485"/>
          </stop>
          <stop position="1">
            <color rgb="FFFF0000"/>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ont>
        <b/>
        <i val="0"/>
      </font>
      <fill>
        <gradientFill degree="180">
          <stop position="0">
            <color theme="5" tint="0.59999389629810485"/>
          </stop>
          <stop position="1">
            <color rgb="FFFF0000"/>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ont>
        <b/>
        <i val="0"/>
      </font>
      <fill>
        <gradientFill degree="180">
          <stop position="0">
            <color theme="5" tint="0.59999389629810485"/>
          </stop>
          <stop position="1">
            <color rgb="FFFF0000"/>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ont>
        <b/>
        <i val="0"/>
      </font>
      <fill>
        <gradientFill degree="180">
          <stop position="0">
            <color theme="5" tint="0.59999389629810485"/>
          </stop>
          <stop position="1">
            <color rgb="FFFF0000"/>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ill>
        <gradientFill degree="180">
          <stop position="0">
            <color theme="5" tint="0.80001220740379042"/>
          </stop>
          <stop position="1">
            <color theme="5" tint="0.40000610370189521"/>
          </stop>
        </gradientFill>
      </fill>
    </dxf>
    <dxf>
      <font>
        <b/>
        <i val="0"/>
      </font>
      <fill>
        <gradientFill degree="180">
          <stop position="0">
            <color theme="5" tint="0.59999389629810485"/>
          </stop>
          <stop position="1">
            <color rgb="FFFF0000"/>
          </stop>
        </gradientFill>
      </fill>
    </dxf>
    <dxf>
      <fill>
        <gradientFill degree="180">
          <stop position="0">
            <color theme="5" tint="0.80001220740379042"/>
          </stop>
          <stop position="1">
            <color theme="5" tint="0.40000610370189521"/>
          </stop>
        </gradientFill>
      </fill>
    </dxf>
  </dxfs>
  <tableStyles count="0" defaultTableStyle="TableStyleMedium2" defaultPivotStyle="PivotStyleLight16"/>
  <colors>
    <mruColors>
      <color rgb="FFD2B48C"/>
      <color rgb="FF6F9DCF"/>
      <color rgb="FFFF00FF"/>
      <color rgb="FFFF7F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400"/>
              <a:t>Measurement Dashboard Counts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16"/>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83D4-4D4D-8F25-75EC783C44BE}"/>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83D4-4D4D-8F25-75EC783C44BE}"/>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83D4-4D4D-8F25-75EC783C44BE}"/>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83D4-4D4D-8F25-75EC783C44BE}"/>
              </c:ext>
            </c:extLst>
          </c:dPt>
          <c:dLbls>
            <c:dLbl>
              <c:idx val="0"/>
              <c:tx>
                <c:rich>
                  <a:bodyPr/>
                  <a:lstStyle/>
                  <a:p>
                    <a:fld id="{7865BDBD-5C3B-411A-8B58-74BDBDA092D6}"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3D4-4D4D-8F25-75EC783C44BE}"/>
                </c:ext>
              </c:extLst>
            </c:dLbl>
            <c:dLbl>
              <c:idx val="1"/>
              <c:tx>
                <c:rich>
                  <a:bodyPr/>
                  <a:lstStyle/>
                  <a:p>
                    <a:fld id="{63D7D098-1141-473A-A504-6F4125506B23}"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3D4-4D4D-8F25-75EC783C44BE}"/>
                </c:ext>
              </c:extLst>
            </c:dLbl>
            <c:dLbl>
              <c:idx val="2"/>
              <c:tx>
                <c:rich>
                  <a:bodyPr/>
                  <a:lstStyle/>
                  <a:p>
                    <a:fld id="{1F96ABD9-F44C-452E-9A68-C9A095B46EB3}"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3D4-4D4D-8F25-75EC783C44BE}"/>
                </c:ext>
              </c:extLst>
            </c:dLbl>
            <c:dLbl>
              <c:idx val="3"/>
              <c:tx>
                <c:rich>
                  <a:bodyPr/>
                  <a:lstStyle/>
                  <a:p>
                    <a:fld id="{24166D4B-D3F3-4DF2-80C3-80890315C782}"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3D4-4D4D-8F25-75EC783C44B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0"/>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showDataLabelsRange val="1"/>
              </c:ext>
            </c:extLst>
          </c:dLbls>
          <c:val>
            <c:numRef>
              <c:f>Combined!$C$58:$F$58</c:f>
              <c:numCache>
                <c:formatCode>0</c:formatCode>
                <c:ptCount val="4"/>
                <c:pt idx="0">
                  <c:v>401</c:v>
                </c:pt>
                <c:pt idx="1">
                  <c:v>0</c:v>
                </c:pt>
                <c:pt idx="2">
                  <c:v>0</c:v>
                </c:pt>
                <c:pt idx="3">
                  <c:v>0</c:v>
                </c:pt>
              </c:numCache>
            </c:numRef>
          </c:val>
          <c:extLst>
            <c:ext xmlns:c15="http://schemas.microsoft.com/office/drawing/2012/chart" uri="{02D57815-91ED-43cb-92C2-25804820EDAC}">
              <c15:datalabelsRange>
                <c15:f>'ME Dashboards'!$C$5:$F$5</c15:f>
                <c15:dlblRangeCache>
                  <c:ptCount val="4"/>
                  <c:pt idx="0">
                    <c:v>NA</c:v>
                  </c:pt>
                  <c:pt idx="1">
                    <c:v>Not</c:v>
                  </c:pt>
                  <c:pt idx="2">
                    <c:v>Partial</c:v>
                  </c:pt>
                  <c:pt idx="3">
                    <c:v>Full</c:v>
                  </c:pt>
                </c15:dlblRangeCache>
              </c15:datalabelsRange>
            </c:ext>
            <c:ext xmlns:c16="http://schemas.microsoft.com/office/drawing/2014/chart" uri="{C3380CC4-5D6E-409C-BE32-E72D297353CC}">
              <c16:uniqueId val="{00000008-83D4-4D4D-8F25-75EC783C44BE}"/>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200"/>
              <a:t>Element 6:  Discipline for Non‐Compliance</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16"/>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E037-425B-9B0B-66EC75A5E502}"/>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E037-425B-9B0B-66EC75A5E502}"/>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E037-425B-9B0B-66EC75A5E502}"/>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E037-425B-9B0B-66EC75A5E502}"/>
              </c:ext>
            </c:extLst>
          </c:dPt>
          <c:dLbls>
            <c:dLbl>
              <c:idx val="0"/>
              <c:tx>
                <c:rich>
                  <a:bodyPr/>
                  <a:lstStyle/>
                  <a:p>
                    <a:fld id="{B7107790-3E05-41D9-9472-1E1E852E904F}"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037-425B-9B0B-66EC75A5E502}"/>
                </c:ext>
              </c:extLst>
            </c:dLbl>
            <c:dLbl>
              <c:idx val="1"/>
              <c:tx>
                <c:rich>
                  <a:bodyPr/>
                  <a:lstStyle/>
                  <a:p>
                    <a:fld id="{410336C8-CD15-48B7-B347-E57344159724}"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037-425B-9B0B-66EC75A5E502}"/>
                </c:ext>
              </c:extLst>
            </c:dLbl>
            <c:dLbl>
              <c:idx val="2"/>
              <c:tx>
                <c:rich>
                  <a:bodyPr/>
                  <a:lstStyle/>
                  <a:p>
                    <a:fld id="{EB9079DB-216B-4EBB-8628-BE76E4284B62}"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037-425B-9B0B-66EC75A5E502}"/>
                </c:ext>
              </c:extLst>
            </c:dLbl>
            <c:dLbl>
              <c:idx val="3"/>
              <c:tx>
                <c:rich>
                  <a:bodyPr/>
                  <a:lstStyle/>
                  <a:p>
                    <a:fld id="{EBF9A17E-E480-4073-8111-BF8D753C9EFA}"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037-425B-9B0B-66EC75A5E50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0"/>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showDataLabelsRange val="1"/>
              </c:ext>
            </c:extLst>
          </c:dLbls>
          <c:val>
            <c:numRef>
              <c:f>'ME Dashboards'!$C$103:$F$103</c:f>
              <c:numCache>
                <c:formatCode>0</c:formatCode>
                <c:ptCount val="4"/>
                <c:pt idx="0">
                  <c:v>34</c:v>
                </c:pt>
                <c:pt idx="1">
                  <c:v>0</c:v>
                </c:pt>
                <c:pt idx="2">
                  <c:v>0</c:v>
                </c:pt>
                <c:pt idx="3">
                  <c:v>0</c:v>
                </c:pt>
              </c:numCache>
            </c:numRef>
          </c:val>
          <c:extLst>
            <c:ext xmlns:c15="http://schemas.microsoft.com/office/drawing/2012/chart" uri="{02D57815-91ED-43cb-92C2-25804820EDAC}">
              <c15:datalabelsRange>
                <c15:f>'ME Dashboards'!$C$98:$F$98</c15:f>
                <c15:dlblRangeCache>
                  <c:ptCount val="4"/>
                  <c:pt idx="0">
                    <c:v>NA</c:v>
                  </c:pt>
                  <c:pt idx="1">
                    <c:v>Not</c:v>
                  </c:pt>
                  <c:pt idx="2">
                    <c:v>Partial</c:v>
                  </c:pt>
                  <c:pt idx="3">
                    <c:v>Full</c:v>
                  </c:pt>
                </c15:dlblRangeCache>
              </c15:datalabelsRange>
            </c:ext>
            <c:ext xmlns:c16="http://schemas.microsoft.com/office/drawing/2014/chart" uri="{C3380CC4-5D6E-409C-BE32-E72D297353CC}">
              <c16:uniqueId val="{00000008-E037-425B-9B0B-66EC75A5E502}"/>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200"/>
              <a:t>Element 7:  Investigations and Remedial Measures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16"/>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A13D-4FC6-87F2-EAF15C484516}"/>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A13D-4FC6-87F2-EAF15C484516}"/>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A13D-4FC6-87F2-EAF15C484516}"/>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A13D-4FC6-87F2-EAF15C484516}"/>
              </c:ext>
            </c:extLst>
          </c:dPt>
          <c:dLbls>
            <c:dLbl>
              <c:idx val="0"/>
              <c:tx>
                <c:rich>
                  <a:bodyPr/>
                  <a:lstStyle/>
                  <a:p>
                    <a:fld id="{EE1F08BA-6B56-4678-B663-CFDC1A93B429}"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A13D-4FC6-87F2-EAF15C484516}"/>
                </c:ext>
              </c:extLst>
            </c:dLbl>
            <c:dLbl>
              <c:idx val="1"/>
              <c:tx>
                <c:rich>
                  <a:bodyPr/>
                  <a:lstStyle/>
                  <a:p>
                    <a:fld id="{ABC4E5A5-27B5-4E88-B7F6-8EA897E9BEDC}"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13D-4FC6-87F2-EAF15C484516}"/>
                </c:ext>
              </c:extLst>
            </c:dLbl>
            <c:dLbl>
              <c:idx val="2"/>
              <c:tx>
                <c:rich>
                  <a:bodyPr/>
                  <a:lstStyle/>
                  <a:p>
                    <a:fld id="{D3B3B004-DA46-4932-8896-E23245DE8A77}"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13D-4FC6-87F2-EAF15C484516}"/>
                </c:ext>
              </c:extLst>
            </c:dLbl>
            <c:dLbl>
              <c:idx val="3"/>
              <c:tx>
                <c:rich>
                  <a:bodyPr/>
                  <a:lstStyle/>
                  <a:p>
                    <a:fld id="{E103C128-F95B-4CF0-A54A-6E46CAABAF61}"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13D-4FC6-87F2-EAF15C4845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0"/>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showDataLabelsRange val="1"/>
              </c:ext>
            </c:extLst>
          </c:dLbls>
          <c:val>
            <c:numRef>
              <c:f>'ME Dashboards'!$C$134:$F$134</c:f>
              <c:numCache>
                <c:formatCode>0</c:formatCode>
                <c:ptCount val="4"/>
                <c:pt idx="0">
                  <c:v>71</c:v>
                </c:pt>
                <c:pt idx="1">
                  <c:v>0</c:v>
                </c:pt>
                <c:pt idx="2">
                  <c:v>0</c:v>
                </c:pt>
                <c:pt idx="3">
                  <c:v>0</c:v>
                </c:pt>
              </c:numCache>
            </c:numRef>
          </c:val>
          <c:extLst>
            <c:ext xmlns:c15="http://schemas.microsoft.com/office/drawing/2012/chart" uri="{02D57815-91ED-43cb-92C2-25804820EDAC}">
              <c15:datalabelsRange>
                <c15:f>'ME Dashboards'!$C$115:$F$115</c15:f>
                <c15:dlblRangeCache>
                  <c:ptCount val="4"/>
                  <c:pt idx="0">
                    <c:v>NA</c:v>
                  </c:pt>
                  <c:pt idx="1">
                    <c:v>Not</c:v>
                  </c:pt>
                  <c:pt idx="2">
                    <c:v>Partial</c:v>
                  </c:pt>
                  <c:pt idx="3">
                    <c:v>Full</c:v>
                  </c:pt>
                </c15:dlblRangeCache>
              </c15:datalabelsRange>
            </c:ext>
            <c:ext xmlns:c16="http://schemas.microsoft.com/office/drawing/2014/chart" uri="{C3380CC4-5D6E-409C-BE32-E72D297353CC}">
              <c16:uniqueId val="{00000008-A13D-4FC6-87F2-EAF15C484516}"/>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400"/>
              <a:t>Measurement Dashboard Percentages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tx>
                <c:rich>
                  <a:bodyPr/>
                  <a:lstStyle/>
                  <a:p>
                    <a:r>
                      <a:rPr lang="en-US"/>
                      <a:t>NA</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9F-4829-95A9-A63CCF50A8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Combined!$C$59</c:f>
              <c:numCache>
                <c:formatCode>0.0%</c:formatCode>
                <c:ptCount val="1"/>
                <c:pt idx="0">
                  <c:v>1</c:v>
                </c:pt>
              </c:numCache>
            </c:numRef>
          </c:val>
          <c:extLst>
            <c:ext xmlns:c16="http://schemas.microsoft.com/office/drawing/2014/chart" uri="{C3380CC4-5D6E-409C-BE32-E72D297353CC}">
              <c16:uniqueId val="{00000001-D79F-4829-95A9-A63CCF50A866}"/>
            </c:ext>
          </c:extLst>
        </c:ser>
        <c:ser>
          <c:idx val="1"/>
          <c:order val="1"/>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tx>
                <c:rich>
                  <a:bodyPr/>
                  <a:lstStyle/>
                  <a:p>
                    <a:r>
                      <a:rPr lang="en-US"/>
                      <a:t>Not</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9F-4829-95A9-A63CCF50A8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Combined!$D$59</c:f>
              <c:numCache>
                <c:formatCode>0.0%</c:formatCode>
                <c:ptCount val="1"/>
                <c:pt idx="0">
                  <c:v>0</c:v>
                </c:pt>
              </c:numCache>
            </c:numRef>
          </c:val>
          <c:extLst>
            <c:ext xmlns:c16="http://schemas.microsoft.com/office/drawing/2014/chart" uri="{C3380CC4-5D6E-409C-BE32-E72D297353CC}">
              <c16:uniqueId val="{00000003-D79F-4829-95A9-A63CCF50A866}"/>
            </c:ext>
          </c:extLst>
        </c:ser>
        <c:ser>
          <c:idx val="2"/>
          <c:order val="2"/>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tx>
                <c:rich>
                  <a:bodyPr/>
                  <a:lstStyle/>
                  <a:p>
                    <a:r>
                      <a:rPr lang="en-US"/>
                      <a:t>Partial</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79F-4829-95A9-A63CCF50A8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Combined!$E$59</c:f>
              <c:numCache>
                <c:formatCode>0.0%</c:formatCode>
                <c:ptCount val="1"/>
                <c:pt idx="0">
                  <c:v>0</c:v>
                </c:pt>
              </c:numCache>
            </c:numRef>
          </c:val>
          <c:extLst>
            <c:ext xmlns:c16="http://schemas.microsoft.com/office/drawing/2014/chart" uri="{C3380CC4-5D6E-409C-BE32-E72D297353CC}">
              <c16:uniqueId val="{00000005-D79F-4829-95A9-A63CCF50A866}"/>
            </c:ext>
          </c:extLst>
        </c:ser>
        <c:ser>
          <c:idx val="3"/>
          <c:order val="3"/>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tx>
                <c:rich>
                  <a:bodyPr/>
                  <a:lstStyle/>
                  <a:p>
                    <a:r>
                      <a:rPr lang="en-US"/>
                      <a:t>Full</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79F-4829-95A9-A63CCF50A8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Combined!$F$59</c:f>
              <c:numCache>
                <c:formatCode>0.0%</c:formatCode>
                <c:ptCount val="1"/>
                <c:pt idx="0">
                  <c:v>0</c:v>
                </c:pt>
              </c:numCache>
            </c:numRef>
          </c:val>
          <c:extLst>
            <c:ext xmlns:c16="http://schemas.microsoft.com/office/drawing/2014/chart" uri="{C3380CC4-5D6E-409C-BE32-E72D297353CC}">
              <c16:uniqueId val="{00000007-D79F-4829-95A9-A63CCF50A866}"/>
            </c:ext>
          </c:extLst>
        </c:ser>
        <c:dLbls>
          <c:showLegendKey val="0"/>
          <c:showVal val="1"/>
          <c:showCatName val="0"/>
          <c:showSerName val="0"/>
          <c:showPercent val="0"/>
          <c:showBubbleSize val="0"/>
        </c:dLbls>
        <c:gapWidth val="150"/>
        <c:shape val="box"/>
        <c:axId val="404068752"/>
        <c:axId val="402226576"/>
        <c:axId val="0"/>
      </c:bar3DChart>
      <c:catAx>
        <c:axId val="404068752"/>
        <c:scaling>
          <c:orientation val="minMax"/>
        </c:scaling>
        <c:delete val="1"/>
        <c:axPos val="b"/>
        <c:majorTickMark val="out"/>
        <c:minorTickMark val="none"/>
        <c:tickLblPos val="nextTo"/>
        <c:crossAx val="402226576"/>
        <c:crosses val="autoZero"/>
        <c:auto val="1"/>
        <c:lblAlgn val="ctr"/>
        <c:lblOffset val="100"/>
        <c:noMultiLvlLbl val="0"/>
      </c:catAx>
      <c:valAx>
        <c:axId val="402226576"/>
        <c:scaling>
          <c:orientation val="minMax"/>
        </c:scaling>
        <c:delete val="0"/>
        <c:axPos val="l"/>
        <c:majorGridlines>
          <c:spPr>
            <a:ln w="9525" cap="flat" cmpd="sng" algn="ctr">
              <a:solidFill>
                <a:schemeClr val="dk1">
                  <a:lumMod val="50000"/>
                  <a:lumOff val="50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0406875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400"/>
              <a:t>Overview Dashboard Counts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16"/>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D30A-43A4-B7A7-39516695688E}"/>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D30A-43A4-B7A7-39516695688E}"/>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D30A-43A4-B7A7-39516695688E}"/>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D30A-43A4-B7A7-39516695688E}"/>
              </c:ext>
            </c:extLst>
          </c:dPt>
          <c:dLbls>
            <c:dLbl>
              <c:idx val="0"/>
              <c:tx>
                <c:rich>
                  <a:bodyPr/>
                  <a:lstStyle/>
                  <a:p>
                    <a:fld id="{B5AD79D4-F0BF-4FCD-8C1F-19F7EA1B4072}"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30A-43A4-B7A7-39516695688E}"/>
                </c:ext>
              </c:extLst>
            </c:dLbl>
            <c:dLbl>
              <c:idx val="1"/>
              <c:tx>
                <c:rich>
                  <a:bodyPr/>
                  <a:lstStyle/>
                  <a:p>
                    <a:fld id="{FEDC7D0F-E66E-4D58-ADD6-7B5082537D6C}"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30A-43A4-B7A7-39516695688E}"/>
                </c:ext>
              </c:extLst>
            </c:dLbl>
            <c:dLbl>
              <c:idx val="2"/>
              <c:tx>
                <c:rich>
                  <a:bodyPr/>
                  <a:lstStyle/>
                  <a:p>
                    <a:fld id="{2090A4BE-1A4E-4FC3-9BF1-3EF39ECEFD4B}"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30A-43A4-B7A7-39516695688E}"/>
                </c:ext>
              </c:extLst>
            </c:dLbl>
            <c:dLbl>
              <c:idx val="3"/>
              <c:tx>
                <c:rich>
                  <a:bodyPr/>
                  <a:lstStyle/>
                  <a:p>
                    <a:fld id="{4108E6DE-0FDD-444D-BFC5-1E3AA290D30B}"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D30A-43A4-B7A7-39516695688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0"/>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showDataLabelsRange val="1"/>
              </c:ext>
            </c:extLst>
          </c:dLbls>
          <c:val>
            <c:numRef>
              <c:f>Combined!$C$71:$F$71</c:f>
              <c:numCache>
                <c:formatCode>0</c:formatCode>
                <c:ptCount val="4"/>
                <c:pt idx="0">
                  <c:v>109</c:v>
                </c:pt>
                <c:pt idx="1">
                  <c:v>0</c:v>
                </c:pt>
                <c:pt idx="2">
                  <c:v>0</c:v>
                </c:pt>
                <c:pt idx="3">
                  <c:v>0</c:v>
                </c:pt>
              </c:numCache>
            </c:numRef>
          </c:val>
          <c:extLst>
            <c:ext xmlns:c15="http://schemas.microsoft.com/office/drawing/2012/chart" uri="{02D57815-91ED-43cb-92C2-25804820EDAC}">
              <c15:datalabelsRange>
                <c15:f>'ME Dashboards'!$C$5:$F$5</c15:f>
                <c15:dlblRangeCache>
                  <c:ptCount val="4"/>
                  <c:pt idx="0">
                    <c:v>NA</c:v>
                  </c:pt>
                  <c:pt idx="1">
                    <c:v>Not</c:v>
                  </c:pt>
                  <c:pt idx="2">
                    <c:v>Partial</c:v>
                  </c:pt>
                  <c:pt idx="3">
                    <c:v>Full</c:v>
                  </c:pt>
                </c15:dlblRangeCache>
              </c15:datalabelsRange>
            </c:ext>
            <c:ext xmlns:c16="http://schemas.microsoft.com/office/drawing/2014/chart" uri="{C3380CC4-5D6E-409C-BE32-E72D297353CC}">
              <c16:uniqueId val="{00000008-D30A-43A4-B7A7-39516695688E}"/>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400"/>
              <a:t>Overview Dashboard Percentages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tx>
                <c:rich>
                  <a:bodyPr/>
                  <a:lstStyle/>
                  <a:p>
                    <a:r>
                      <a:rPr lang="en-US"/>
                      <a:t>NA</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BD3-4CC8-A7A3-0FFD494A5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Combined!$C$72</c:f>
              <c:numCache>
                <c:formatCode>0.0%</c:formatCode>
                <c:ptCount val="1"/>
                <c:pt idx="0">
                  <c:v>1</c:v>
                </c:pt>
              </c:numCache>
            </c:numRef>
          </c:val>
          <c:extLst>
            <c:ext xmlns:c16="http://schemas.microsoft.com/office/drawing/2014/chart" uri="{C3380CC4-5D6E-409C-BE32-E72D297353CC}">
              <c16:uniqueId val="{00000001-2BD3-4CC8-A7A3-0FFD494A5CF7}"/>
            </c:ext>
          </c:extLst>
        </c:ser>
        <c:ser>
          <c:idx val="1"/>
          <c:order val="1"/>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tx>
                <c:rich>
                  <a:bodyPr/>
                  <a:lstStyle/>
                  <a:p>
                    <a:r>
                      <a:rPr lang="en-US"/>
                      <a:t>Not</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D3-4CC8-A7A3-0FFD494A5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Combined!$D$72</c:f>
              <c:numCache>
                <c:formatCode>0.0%</c:formatCode>
                <c:ptCount val="1"/>
                <c:pt idx="0">
                  <c:v>0</c:v>
                </c:pt>
              </c:numCache>
            </c:numRef>
          </c:val>
          <c:extLst>
            <c:ext xmlns:c16="http://schemas.microsoft.com/office/drawing/2014/chart" uri="{C3380CC4-5D6E-409C-BE32-E72D297353CC}">
              <c16:uniqueId val="{00000003-2BD3-4CC8-A7A3-0FFD494A5CF7}"/>
            </c:ext>
          </c:extLst>
        </c:ser>
        <c:ser>
          <c:idx val="2"/>
          <c:order val="2"/>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tx>
                <c:rich>
                  <a:bodyPr/>
                  <a:lstStyle/>
                  <a:p>
                    <a:r>
                      <a:rPr lang="en-US"/>
                      <a:t>Partial</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BD3-4CC8-A7A3-0FFD494A5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Combined!$E$72</c:f>
              <c:numCache>
                <c:formatCode>0.0%</c:formatCode>
                <c:ptCount val="1"/>
                <c:pt idx="0">
                  <c:v>0</c:v>
                </c:pt>
              </c:numCache>
            </c:numRef>
          </c:val>
          <c:extLst>
            <c:ext xmlns:c16="http://schemas.microsoft.com/office/drawing/2014/chart" uri="{C3380CC4-5D6E-409C-BE32-E72D297353CC}">
              <c16:uniqueId val="{00000005-2BD3-4CC8-A7A3-0FFD494A5CF7}"/>
            </c:ext>
          </c:extLst>
        </c:ser>
        <c:ser>
          <c:idx val="3"/>
          <c:order val="3"/>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tx>
                <c:rich>
                  <a:bodyPr/>
                  <a:lstStyle/>
                  <a:p>
                    <a:r>
                      <a:rPr lang="en-US"/>
                      <a:t>Full</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BD3-4CC8-A7A3-0FFD494A5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Combined!$F$72</c:f>
              <c:numCache>
                <c:formatCode>0.0%</c:formatCode>
                <c:ptCount val="1"/>
                <c:pt idx="0">
                  <c:v>0</c:v>
                </c:pt>
              </c:numCache>
            </c:numRef>
          </c:val>
          <c:extLst>
            <c:ext xmlns:c16="http://schemas.microsoft.com/office/drawing/2014/chart" uri="{C3380CC4-5D6E-409C-BE32-E72D297353CC}">
              <c16:uniqueId val="{00000007-2BD3-4CC8-A7A3-0FFD494A5CF7}"/>
            </c:ext>
          </c:extLst>
        </c:ser>
        <c:dLbls>
          <c:showLegendKey val="0"/>
          <c:showVal val="1"/>
          <c:showCatName val="0"/>
          <c:showSerName val="0"/>
          <c:showPercent val="0"/>
          <c:showBubbleSize val="0"/>
        </c:dLbls>
        <c:gapWidth val="150"/>
        <c:shape val="box"/>
        <c:axId val="401249000"/>
        <c:axId val="404327544"/>
        <c:axId val="0"/>
      </c:bar3DChart>
      <c:catAx>
        <c:axId val="401249000"/>
        <c:scaling>
          <c:orientation val="minMax"/>
        </c:scaling>
        <c:delete val="1"/>
        <c:axPos val="b"/>
        <c:majorTickMark val="out"/>
        <c:minorTickMark val="none"/>
        <c:tickLblPos val="nextTo"/>
        <c:crossAx val="404327544"/>
        <c:crosses val="autoZero"/>
        <c:auto val="1"/>
        <c:lblAlgn val="ctr"/>
        <c:lblOffset val="100"/>
        <c:noMultiLvlLbl val="0"/>
      </c:catAx>
      <c:valAx>
        <c:axId val="404327544"/>
        <c:scaling>
          <c:orientation val="minMax"/>
        </c:scaling>
        <c:delete val="0"/>
        <c:axPos val="l"/>
        <c:majorGridlines>
          <c:spPr>
            <a:ln w="9525" cap="flat" cmpd="sng" algn="ctr">
              <a:solidFill>
                <a:schemeClr val="dk1">
                  <a:lumMod val="50000"/>
                  <a:lumOff val="50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0124900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200"/>
              <a:t>Element 1:  Standards, Policies, and Procedures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16"/>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E3A4-4148-B61C-7B115266791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E3A4-4148-B61C-7B115266791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E3A4-4148-B61C-7B115266791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E3A4-4148-B61C-7B115266791C}"/>
              </c:ext>
            </c:extLst>
          </c:dPt>
          <c:dLbls>
            <c:dLbl>
              <c:idx val="0"/>
              <c:tx>
                <c:rich>
                  <a:bodyPr/>
                  <a:lstStyle/>
                  <a:p>
                    <a:fld id="{8D5A1E40-ABE0-4E74-85C7-04D5807DB900}"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3A4-4148-B61C-7B115266791C}"/>
                </c:ext>
              </c:extLst>
            </c:dLbl>
            <c:dLbl>
              <c:idx val="1"/>
              <c:tx>
                <c:rich>
                  <a:bodyPr/>
                  <a:lstStyle/>
                  <a:p>
                    <a:fld id="{8A4F7190-5E3D-4881-97A7-F3774F3090F6}"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3A4-4148-B61C-7B115266791C}"/>
                </c:ext>
              </c:extLst>
            </c:dLbl>
            <c:dLbl>
              <c:idx val="2"/>
              <c:tx>
                <c:rich>
                  <a:bodyPr/>
                  <a:lstStyle/>
                  <a:p>
                    <a:fld id="{87C5EAB4-9E9A-4D2E-80E4-F6C6ADEB9ECB}"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3A4-4148-B61C-7B115266791C}"/>
                </c:ext>
              </c:extLst>
            </c:dLbl>
            <c:dLbl>
              <c:idx val="3"/>
              <c:tx>
                <c:rich>
                  <a:bodyPr/>
                  <a:lstStyle/>
                  <a:p>
                    <a:fld id="{6AD59DC4-B70F-4153-BF37-7EEC432B969F}"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3A4-4148-B61C-7B115266791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0"/>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showDataLabelsRange val="1"/>
              </c:ext>
            </c:extLst>
          </c:dLbls>
          <c:val>
            <c:numRef>
              <c:f>'ME Dashboards'!$C$17:$F$17</c:f>
              <c:numCache>
                <c:formatCode>0</c:formatCode>
                <c:ptCount val="4"/>
                <c:pt idx="0">
                  <c:v>62</c:v>
                </c:pt>
                <c:pt idx="1">
                  <c:v>0</c:v>
                </c:pt>
                <c:pt idx="2">
                  <c:v>0</c:v>
                </c:pt>
                <c:pt idx="3">
                  <c:v>0</c:v>
                </c:pt>
              </c:numCache>
            </c:numRef>
          </c:val>
          <c:extLst>
            <c:ext xmlns:c15="http://schemas.microsoft.com/office/drawing/2012/chart" uri="{02D57815-91ED-43cb-92C2-25804820EDAC}">
              <c15:datalabelsRange>
                <c15:f>'ME Dashboards'!$C$5:$F$5</c15:f>
                <c15:dlblRangeCache>
                  <c:ptCount val="4"/>
                  <c:pt idx="0">
                    <c:v>NA</c:v>
                  </c:pt>
                  <c:pt idx="1">
                    <c:v>Not</c:v>
                  </c:pt>
                  <c:pt idx="2">
                    <c:v>Partial</c:v>
                  </c:pt>
                  <c:pt idx="3">
                    <c:v>Full</c:v>
                  </c:pt>
                </c15:dlblRangeCache>
              </c15:datalabelsRange>
            </c:ext>
            <c:ext xmlns:c16="http://schemas.microsoft.com/office/drawing/2014/chart" uri="{C3380CC4-5D6E-409C-BE32-E72D297353CC}">
              <c16:uniqueId val="{00000008-E3A4-4148-B61C-7B115266791C}"/>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200"/>
              <a:t>Element 2:  Compliance Program Administration</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16"/>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B431-4283-9517-9517616A0B23}"/>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B431-4283-9517-9517616A0B23}"/>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B431-4283-9517-9517616A0B23}"/>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B431-4283-9517-9517616A0B23}"/>
              </c:ext>
            </c:extLst>
          </c:dPt>
          <c:dLbls>
            <c:dLbl>
              <c:idx val="0"/>
              <c:tx>
                <c:rich>
                  <a:bodyPr/>
                  <a:lstStyle/>
                  <a:p>
                    <a:fld id="{186F2093-E59D-4C1A-A6C2-D753873CD265}"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B431-4283-9517-9517616A0B23}"/>
                </c:ext>
              </c:extLst>
            </c:dLbl>
            <c:dLbl>
              <c:idx val="1"/>
              <c:tx>
                <c:rich>
                  <a:bodyPr/>
                  <a:lstStyle/>
                  <a:p>
                    <a:fld id="{306DBECA-2009-4672-A9E0-443EEC7D9080}"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431-4283-9517-9517616A0B23}"/>
                </c:ext>
              </c:extLst>
            </c:dLbl>
            <c:dLbl>
              <c:idx val="2"/>
              <c:tx>
                <c:rich>
                  <a:bodyPr/>
                  <a:lstStyle/>
                  <a:p>
                    <a:fld id="{E8133093-87CA-474F-99DF-947774C69FEB}"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431-4283-9517-9517616A0B23}"/>
                </c:ext>
              </c:extLst>
            </c:dLbl>
            <c:dLbl>
              <c:idx val="3"/>
              <c:tx>
                <c:rich>
                  <a:bodyPr/>
                  <a:lstStyle/>
                  <a:p>
                    <a:fld id="{6CBE1ED5-C762-4CAF-96BF-7945FF5E0D65}"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431-4283-9517-9517616A0B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0"/>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showDataLabelsRange val="1"/>
              </c:ext>
            </c:extLst>
          </c:dLbls>
          <c:val>
            <c:numRef>
              <c:f>'ME Dashboards'!$C$38:$F$38</c:f>
              <c:numCache>
                <c:formatCode>0</c:formatCode>
                <c:ptCount val="4"/>
                <c:pt idx="0">
                  <c:v>68</c:v>
                </c:pt>
                <c:pt idx="1">
                  <c:v>0</c:v>
                </c:pt>
                <c:pt idx="2">
                  <c:v>0</c:v>
                </c:pt>
                <c:pt idx="3">
                  <c:v>0</c:v>
                </c:pt>
              </c:numCache>
            </c:numRef>
          </c:val>
          <c:extLst>
            <c:ext xmlns:c15="http://schemas.microsoft.com/office/drawing/2012/chart" uri="{02D57815-91ED-43cb-92C2-25804820EDAC}">
              <c15:datalabelsRange>
                <c15:f>'ME Dashboards'!$C$23:$F$23</c15:f>
                <c15:dlblRangeCache>
                  <c:ptCount val="4"/>
                  <c:pt idx="0">
                    <c:v>NA</c:v>
                  </c:pt>
                  <c:pt idx="1">
                    <c:v>Not</c:v>
                  </c:pt>
                  <c:pt idx="2">
                    <c:v>Partial</c:v>
                  </c:pt>
                  <c:pt idx="3">
                    <c:v>Full</c:v>
                  </c:pt>
                </c15:dlblRangeCache>
              </c15:datalabelsRange>
            </c:ext>
            <c:ext xmlns:c16="http://schemas.microsoft.com/office/drawing/2014/chart" uri="{C3380CC4-5D6E-409C-BE32-E72D297353CC}">
              <c16:uniqueId val="{00000008-B431-4283-9517-9517616A0B23}"/>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200"/>
              <a:t>Element 3:  Screening and Evaluation of Employees, Physicians, Vendors and other Agents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16"/>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C9B0-437F-85D3-BD6D26FF13C4}"/>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C9B0-437F-85D3-BD6D26FF13C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C9B0-437F-85D3-BD6D26FF13C4}"/>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C9B0-437F-85D3-BD6D26FF13C4}"/>
              </c:ext>
            </c:extLst>
          </c:dPt>
          <c:dLbls>
            <c:dLbl>
              <c:idx val="0"/>
              <c:tx>
                <c:rich>
                  <a:bodyPr/>
                  <a:lstStyle/>
                  <a:p>
                    <a:fld id="{5E708685-3BE6-4A33-9CC4-116165E77960}"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C9B0-437F-85D3-BD6D26FF13C4}"/>
                </c:ext>
              </c:extLst>
            </c:dLbl>
            <c:dLbl>
              <c:idx val="1"/>
              <c:tx>
                <c:rich>
                  <a:bodyPr/>
                  <a:lstStyle/>
                  <a:p>
                    <a:fld id="{D43DD91E-6C19-4D63-8065-59D7FB663B30}"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9B0-437F-85D3-BD6D26FF13C4}"/>
                </c:ext>
              </c:extLst>
            </c:dLbl>
            <c:dLbl>
              <c:idx val="2"/>
              <c:tx>
                <c:rich>
                  <a:bodyPr/>
                  <a:lstStyle/>
                  <a:p>
                    <a:fld id="{99717749-C8B8-492F-96F7-B407036690EC}"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9B0-437F-85D3-BD6D26FF13C4}"/>
                </c:ext>
              </c:extLst>
            </c:dLbl>
            <c:dLbl>
              <c:idx val="3"/>
              <c:tx>
                <c:rich>
                  <a:bodyPr/>
                  <a:lstStyle/>
                  <a:p>
                    <a:fld id="{60A52430-8A01-48AA-AAA7-C831EE67DE36}"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C9B0-437F-85D3-BD6D26FF13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0"/>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showDataLabelsRange val="1"/>
              </c:ext>
            </c:extLst>
          </c:dLbls>
          <c:val>
            <c:numRef>
              <c:f>'ME Dashboards'!$C$57:$F$57</c:f>
              <c:numCache>
                <c:formatCode>0</c:formatCode>
                <c:ptCount val="4"/>
                <c:pt idx="0">
                  <c:v>40</c:v>
                </c:pt>
                <c:pt idx="1">
                  <c:v>0</c:v>
                </c:pt>
                <c:pt idx="2">
                  <c:v>0</c:v>
                </c:pt>
                <c:pt idx="3">
                  <c:v>0</c:v>
                </c:pt>
              </c:numCache>
            </c:numRef>
          </c:val>
          <c:extLst>
            <c:ext xmlns:c15="http://schemas.microsoft.com/office/drawing/2012/chart" uri="{02D57815-91ED-43cb-92C2-25804820EDAC}">
              <c15:datalabelsRange>
                <c15:f>'ME Dashboards'!$C$44:$F$44</c15:f>
                <c15:dlblRangeCache>
                  <c:ptCount val="4"/>
                  <c:pt idx="0">
                    <c:v>NA</c:v>
                  </c:pt>
                  <c:pt idx="1">
                    <c:v>Not</c:v>
                  </c:pt>
                  <c:pt idx="2">
                    <c:v>Partial</c:v>
                  </c:pt>
                  <c:pt idx="3">
                    <c:v>Full</c:v>
                  </c:pt>
                </c15:dlblRangeCache>
              </c15:datalabelsRange>
            </c:ext>
            <c:ext xmlns:c16="http://schemas.microsoft.com/office/drawing/2014/chart" uri="{C3380CC4-5D6E-409C-BE32-E72D297353CC}">
              <c16:uniqueId val="{00000008-C9B0-437F-85D3-BD6D26FF13C4}"/>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200"/>
              <a:t>Element 4:  Communication, Education, and Training on Compliance Issues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16"/>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605E-402F-BF9E-4D66EA3D06FB}"/>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605E-402F-BF9E-4D66EA3D06FB}"/>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605E-402F-BF9E-4D66EA3D06FB}"/>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605E-402F-BF9E-4D66EA3D06FB}"/>
              </c:ext>
            </c:extLst>
          </c:dPt>
          <c:dLbls>
            <c:dLbl>
              <c:idx val="0"/>
              <c:tx>
                <c:rich>
                  <a:bodyPr/>
                  <a:lstStyle/>
                  <a:p>
                    <a:fld id="{B151F815-67A3-4DE8-86BD-01BBE655353B}"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05E-402F-BF9E-4D66EA3D06FB}"/>
                </c:ext>
              </c:extLst>
            </c:dLbl>
            <c:dLbl>
              <c:idx val="1"/>
              <c:tx>
                <c:rich>
                  <a:bodyPr/>
                  <a:lstStyle/>
                  <a:p>
                    <a:fld id="{FF1AE130-0F5A-4260-BAF7-F81C1D4041BF}"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05E-402F-BF9E-4D66EA3D06FB}"/>
                </c:ext>
              </c:extLst>
            </c:dLbl>
            <c:dLbl>
              <c:idx val="2"/>
              <c:tx>
                <c:rich>
                  <a:bodyPr/>
                  <a:lstStyle/>
                  <a:p>
                    <a:fld id="{AEB747AA-9300-4B18-BC07-B5B88970C284}"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05E-402F-BF9E-4D66EA3D06FB}"/>
                </c:ext>
              </c:extLst>
            </c:dLbl>
            <c:dLbl>
              <c:idx val="3"/>
              <c:tx>
                <c:rich>
                  <a:bodyPr/>
                  <a:lstStyle/>
                  <a:p>
                    <a:fld id="{47AE0B1F-8CBA-4073-9D45-942A41BCC484}"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05E-402F-BF9E-4D66EA3D06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0"/>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showDataLabelsRange val="1"/>
              </c:ext>
            </c:extLst>
          </c:dLbls>
          <c:val>
            <c:numRef>
              <c:f>'ME Dashboards'!$C$73:$F$73</c:f>
              <c:numCache>
                <c:formatCode>0</c:formatCode>
                <c:ptCount val="4"/>
                <c:pt idx="0">
                  <c:v>49</c:v>
                </c:pt>
                <c:pt idx="1">
                  <c:v>0</c:v>
                </c:pt>
                <c:pt idx="2">
                  <c:v>0</c:v>
                </c:pt>
                <c:pt idx="3">
                  <c:v>0</c:v>
                </c:pt>
              </c:numCache>
            </c:numRef>
          </c:val>
          <c:extLst>
            <c:ext xmlns:c15="http://schemas.microsoft.com/office/drawing/2012/chart" uri="{02D57815-91ED-43cb-92C2-25804820EDAC}">
              <c15:datalabelsRange>
                <c15:f>'ME Dashboards'!$C$63:$F$63</c15:f>
                <c15:dlblRangeCache>
                  <c:ptCount val="4"/>
                  <c:pt idx="0">
                    <c:v>NA</c:v>
                  </c:pt>
                  <c:pt idx="1">
                    <c:v>Not</c:v>
                  </c:pt>
                  <c:pt idx="2">
                    <c:v>Partial</c:v>
                  </c:pt>
                  <c:pt idx="3">
                    <c:v>Full</c:v>
                  </c:pt>
                </c15:dlblRangeCache>
              </c15:datalabelsRange>
            </c:ext>
            <c:ext xmlns:c16="http://schemas.microsoft.com/office/drawing/2014/chart" uri="{C3380CC4-5D6E-409C-BE32-E72D297353CC}">
              <c16:uniqueId val="{00000008-605E-402F-BF9E-4D66EA3D06FB}"/>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200"/>
              <a:t>Element 5:  Monitoring, Auditing, and Internal Reporting Systems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16"/>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2315-4F8A-98E1-80662E7DF402}"/>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2315-4F8A-98E1-80662E7DF402}"/>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2315-4F8A-98E1-80662E7DF402}"/>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2315-4F8A-98E1-80662E7DF402}"/>
              </c:ext>
            </c:extLst>
          </c:dPt>
          <c:dLbls>
            <c:dLbl>
              <c:idx val="0"/>
              <c:tx>
                <c:rich>
                  <a:bodyPr/>
                  <a:lstStyle/>
                  <a:p>
                    <a:fld id="{8A2BFCD7-9962-47AA-9C10-50EF1D16439B}"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315-4F8A-98E1-80662E7DF402}"/>
                </c:ext>
              </c:extLst>
            </c:dLbl>
            <c:dLbl>
              <c:idx val="1"/>
              <c:tx>
                <c:rich>
                  <a:bodyPr/>
                  <a:lstStyle/>
                  <a:p>
                    <a:fld id="{51575582-F06F-4E42-9D81-07A005DA1E4D}"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315-4F8A-98E1-80662E7DF402}"/>
                </c:ext>
              </c:extLst>
            </c:dLbl>
            <c:dLbl>
              <c:idx val="2"/>
              <c:tx>
                <c:rich>
                  <a:bodyPr/>
                  <a:lstStyle/>
                  <a:p>
                    <a:fld id="{8734E91A-B28C-4DDF-A11C-0FF72275EAD7}"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315-4F8A-98E1-80662E7DF402}"/>
                </c:ext>
              </c:extLst>
            </c:dLbl>
            <c:dLbl>
              <c:idx val="3"/>
              <c:tx>
                <c:rich>
                  <a:bodyPr/>
                  <a:lstStyle/>
                  <a:p>
                    <a:fld id="{A64A656E-726A-43F5-B695-F328EE420B89}"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315-4F8A-98E1-80662E7DF40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0"/>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showDataLabelsRange val="1"/>
              </c:ext>
            </c:extLst>
          </c:dLbls>
          <c:val>
            <c:numRef>
              <c:f>'ME Dashboards'!$C$90:$F$90</c:f>
              <c:numCache>
                <c:formatCode>0</c:formatCode>
                <c:ptCount val="4"/>
                <c:pt idx="0">
                  <c:v>77</c:v>
                </c:pt>
                <c:pt idx="1">
                  <c:v>0</c:v>
                </c:pt>
                <c:pt idx="2">
                  <c:v>0</c:v>
                </c:pt>
                <c:pt idx="3">
                  <c:v>0</c:v>
                </c:pt>
              </c:numCache>
            </c:numRef>
          </c:val>
          <c:extLst>
            <c:ext xmlns:c15="http://schemas.microsoft.com/office/drawing/2012/chart" uri="{02D57815-91ED-43cb-92C2-25804820EDAC}">
              <c15:datalabelsRange>
                <c15:f>'ME Dashboards'!$C$81:$F$81</c15:f>
                <c15:dlblRangeCache>
                  <c:ptCount val="4"/>
                  <c:pt idx="0">
                    <c:v>NA</c:v>
                  </c:pt>
                  <c:pt idx="1">
                    <c:v>Not</c:v>
                  </c:pt>
                  <c:pt idx="2">
                    <c:v>Partial</c:v>
                  </c:pt>
                  <c:pt idx="3">
                    <c:v>Full</c:v>
                  </c:pt>
                </c15:dlblRangeCache>
              </c15:datalabelsRange>
            </c:ext>
            <c:ext xmlns:c16="http://schemas.microsoft.com/office/drawing/2014/chart" uri="{C3380CC4-5D6E-409C-BE32-E72D297353CC}">
              <c16:uniqueId val="{00000008-2315-4F8A-98E1-80662E7DF402}"/>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38101</xdr:rowOff>
    </xdr:from>
    <xdr:to>
      <xdr:col>1</xdr:col>
      <xdr:colOff>4124325</xdr:colOff>
      <xdr:row>25</xdr:row>
      <xdr:rowOff>57151</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4286249</xdr:colOff>
      <xdr:row>7</xdr:row>
      <xdr:rowOff>47624</xdr:rowOff>
    </xdr:from>
    <xdr:to>
      <xdr:col>7</xdr:col>
      <xdr:colOff>57149</xdr:colOff>
      <xdr:row>25</xdr:row>
      <xdr:rowOff>57149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27</xdr:row>
      <xdr:rowOff>28575</xdr:rowOff>
    </xdr:from>
    <xdr:to>
      <xdr:col>1</xdr:col>
      <xdr:colOff>4124325</xdr:colOff>
      <xdr:row>45</xdr:row>
      <xdr:rowOff>47625</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4286249</xdr:colOff>
      <xdr:row>27</xdr:row>
      <xdr:rowOff>38098</xdr:rowOff>
    </xdr:from>
    <xdr:to>
      <xdr:col>7</xdr:col>
      <xdr:colOff>57149</xdr:colOff>
      <xdr:row>45</xdr:row>
      <xdr:rowOff>47623</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600075</xdr:colOff>
      <xdr:row>0</xdr:row>
      <xdr:rowOff>152400</xdr:rowOff>
    </xdr:from>
    <xdr:to>
      <xdr:col>18</xdr:col>
      <xdr:colOff>113523</xdr:colOff>
      <xdr:row>48</xdr:row>
      <xdr:rowOff>122671</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10448925" y="152400"/>
          <a:ext cx="6219048" cy="92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609599</xdr:colOff>
      <xdr:row>4</xdr:row>
      <xdr:rowOff>9525</xdr:rowOff>
    </xdr:from>
    <xdr:to>
      <xdr:col>15</xdr:col>
      <xdr:colOff>219074</xdr:colOff>
      <xdr:row>18</xdr:row>
      <xdr:rowOff>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9524</xdr:colOff>
      <xdr:row>22</xdr:row>
      <xdr:rowOff>9526</xdr:rowOff>
    </xdr:from>
    <xdr:to>
      <xdr:col>15</xdr:col>
      <xdr:colOff>209549</xdr:colOff>
      <xdr:row>36</xdr:row>
      <xdr:rowOff>9526</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43</xdr:row>
      <xdr:rowOff>9525</xdr:rowOff>
    </xdr:from>
    <xdr:to>
      <xdr:col>15</xdr:col>
      <xdr:colOff>200025</xdr:colOff>
      <xdr:row>57</xdr:row>
      <xdr:rowOff>19050</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62</xdr:row>
      <xdr:rowOff>9526</xdr:rowOff>
    </xdr:from>
    <xdr:to>
      <xdr:col>15</xdr:col>
      <xdr:colOff>200025</xdr:colOff>
      <xdr:row>76</xdr:row>
      <xdr:rowOff>9525</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9524</xdr:colOff>
      <xdr:row>80</xdr:row>
      <xdr:rowOff>9525</xdr:rowOff>
    </xdr:from>
    <xdr:to>
      <xdr:col>15</xdr:col>
      <xdr:colOff>209549</xdr:colOff>
      <xdr:row>94</xdr:row>
      <xdr:rowOff>9525</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0</xdr:colOff>
      <xdr:row>97</xdr:row>
      <xdr:rowOff>0</xdr:rowOff>
    </xdr:from>
    <xdr:to>
      <xdr:col>15</xdr:col>
      <xdr:colOff>200025</xdr:colOff>
      <xdr:row>110</xdr:row>
      <xdr:rowOff>180975</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9524</xdr:colOff>
      <xdr:row>114</xdr:row>
      <xdr:rowOff>9526</xdr:rowOff>
    </xdr:from>
    <xdr:to>
      <xdr:col>15</xdr:col>
      <xdr:colOff>209549</xdr:colOff>
      <xdr:row>128</xdr:row>
      <xdr:rowOff>19050</xdr:rowOff>
    </xdr:to>
    <xdr:graphicFrame macro="">
      <xdr:nvGraphicFramePr>
        <xdr:cNvPr id="10" name="Chart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F9DCF"/>
  </sheetPr>
  <dimension ref="A1:G73"/>
  <sheetViews>
    <sheetView tabSelected="1" workbookViewId="0">
      <selection activeCell="C1" sqref="C1"/>
    </sheetView>
  </sheetViews>
  <sheetFormatPr defaultRowHeight="15" x14ac:dyDescent="0.25"/>
  <cols>
    <col min="1" max="1" width="9.140625" style="16"/>
    <col min="2" max="2" width="72.140625" style="1" customWidth="1"/>
    <col min="3" max="6" width="13.28515625" style="1" customWidth="1"/>
    <col min="7" max="7" width="13.28515625" customWidth="1"/>
    <col min="8" max="8" width="9.140625" customWidth="1"/>
  </cols>
  <sheetData>
    <row r="1" spans="1:7" ht="23.25" x14ac:dyDescent="0.35">
      <c r="A1" s="35" t="s">
        <v>1575</v>
      </c>
      <c r="C1" s="93"/>
    </row>
    <row r="2" spans="1:7" ht="15.75" x14ac:dyDescent="0.25">
      <c r="A2" s="23" t="s">
        <v>1498</v>
      </c>
      <c r="C2" s="43" t="s">
        <v>1383</v>
      </c>
      <c r="D2" s="95" t="s">
        <v>1391</v>
      </c>
      <c r="E2" s="95"/>
      <c r="F2" s="96" t="s">
        <v>1392</v>
      </c>
      <c r="G2" s="96"/>
    </row>
    <row r="3" spans="1:7" x14ac:dyDescent="0.25">
      <c r="A3" s="23"/>
      <c r="C3" s="39" t="s">
        <v>1295</v>
      </c>
      <c r="D3" s="37" t="s">
        <v>1384</v>
      </c>
      <c r="E3" s="37"/>
      <c r="F3" s="94" t="s">
        <v>1386</v>
      </c>
      <c r="G3" s="94"/>
    </row>
    <row r="4" spans="1:7" x14ac:dyDescent="0.25">
      <c r="A4" s="23" t="s">
        <v>1390</v>
      </c>
      <c r="C4" s="42" t="s">
        <v>1307</v>
      </c>
      <c r="D4" s="38" t="s">
        <v>1385</v>
      </c>
      <c r="E4" s="38"/>
      <c r="F4" s="94" t="s">
        <v>1387</v>
      </c>
      <c r="G4" s="94"/>
    </row>
    <row r="5" spans="1:7" x14ac:dyDescent="0.25">
      <c r="A5" s="23" t="s">
        <v>1497</v>
      </c>
      <c r="C5" s="40" t="s">
        <v>1296</v>
      </c>
      <c r="D5" s="38" t="s">
        <v>1371</v>
      </c>
      <c r="E5" s="38"/>
      <c r="F5" s="94" t="s">
        <v>1388</v>
      </c>
      <c r="G5" s="94"/>
    </row>
    <row r="6" spans="1:7" x14ac:dyDescent="0.25">
      <c r="A6" s="23"/>
      <c r="C6" s="41" t="s">
        <v>1297</v>
      </c>
      <c r="D6" s="38" t="s">
        <v>1372</v>
      </c>
      <c r="E6" s="38"/>
      <c r="F6" s="94" t="s">
        <v>1389</v>
      </c>
      <c r="G6" s="94"/>
    </row>
    <row r="7" spans="1:7" x14ac:dyDescent="0.25">
      <c r="A7" s="23"/>
    </row>
    <row r="8" spans="1:7" x14ac:dyDescent="0.25">
      <c r="A8" s="23"/>
    </row>
    <row r="9" spans="1:7" x14ac:dyDescent="0.25">
      <c r="A9" s="23"/>
    </row>
    <row r="10" spans="1:7" x14ac:dyDescent="0.25">
      <c r="A10" s="23"/>
    </row>
    <row r="11" spans="1:7" x14ac:dyDescent="0.25">
      <c r="A11" s="23"/>
    </row>
    <row r="12" spans="1:7" x14ac:dyDescent="0.25">
      <c r="A12" s="23"/>
    </row>
    <row r="13" spans="1:7" x14ac:dyDescent="0.25">
      <c r="A13" s="23"/>
    </row>
    <row r="14" spans="1:7" x14ac:dyDescent="0.25">
      <c r="A14" s="23"/>
    </row>
    <row r="15" spans="1:7" x14ac:dyDescent="0.25">
      <c r="A15" s="23"/>
    </row>
    <row r="16" spans="1:7" x14ac:dyDescent="0.25">
      <c r="A16" s="23"/>
    </row>
    <row r="17" spans="1:1" x14ac:dyDescent="0.25">
      <c r="A17" s="23"/>
    </row>
    <row r="18" spans="1:1" x14ac:dyDescent="0.25">
      <c r="A18" s="23"/>
    </row>
    <row r="19" spans="1:1" x14ac:dyDescent="0.25">
      <c r="A19" s="23"/>
    </row>
    <row r="20" spans="1:1" x14ac:dyDescent="0.25">
      <c r="A20" s="23"/>
    </row>
    <row r="21" spans="1:1" x14ac:dyDescent="0.25">
      <c r="A21" s="23"/>
    </row>
    <row r="22" spans="1:1" x14ac:dyDescent="0.25">
      <c r="A22" s="23"/>
    </row>
    <row r="23" spans="1:1" x14ac:dyDescent="0.25">
      <c r="A23" s="23"/>
    </row>
    <row r="24" spans="1:1" x14ac:dyDescent="0.25">
      <c r="A24" s="23"/>
    </row>
    <row r="25" spans="1:1" x14ac:dyDescent="0.25">
      <c r="A25" s="23"/>
    </row>
    <row r="26" spans="1:1" x14ac:dyDescent="0.25">
      <c r="A26" s="23"/>
    </row>
    <row r="27" spans="1:1" x14ac:dyDescent="0.25">
      <c r="A27" s="23"/>
    </row>
    <row r="28" spans="1:1" x14ac:dyDescent="0.25">
      <c r="A28" s="23"/>
    </row>
    <row r="29" spans="1:1" x14ac:dyDescent="0.25">
      <c r="A29" s="23"/>
    </row>
    <row r="30" spans="1:1" x14ac:dyDescent="0.25">
      <c r="A30" s="23"/>
    </row>
    <row r="31" spans="1:1" x14ac:dyDescent="0.25">
      <c r="A31" s="23"/>
    </row>
    <row r="32" spans="1:1" x14ac:dyDescent="0.25">
      <c r="A32" s="23"/>
    </row>
    <row r="33" spans="1:1" x14ac:dyDescent="0.25">
      <c r="A33" s="23"/>
    </row>
    <row r="34" spans="1:1" x14ac:dyDescent="0.25">
      <c r="A34" s="23"/>
    </row>
    <row r="35" spans="1:1" x14ac:dyDescent="0.25">
      <c r="A35" s="23"/>
    </row>
    <row r="36" spans="1:1" x14ac:dyDescent="0.25">
      <c r="A36" s="23"/>
    </row>
    <row r="37" spans="1:1" x14ac:dyDescent="0.25">
      <c r="A37" s="23"/>
    </row>
    <row r="38" spans="1:1" x14ac:dyDescent="0.25">
      <c r="A38" s="23"/>
    </row>
    <row r="39" spans="1:1" x14ac:dyDescent="0.25">
      <c r="A39" s="23"/>
    </row>
    <row r="40" spans="1:1" x14ac:dyDescent="0.25">
      <c r="A40" s="23"/>
    </row>
    <row r="41" spans="1:1" x14ac:dyDescent="0.25">
      <c r="A41" s="23"/>
    </row>
    <row r="42" spans="1:1" x14ac:dyDescent="0.25">
      <c r="A42" s="23"/>
    </row>
    <row r="43" spans="1:1" x14ac:dyDescent="0.25">
      <c r="A43" s="23"/>
    </row>
    <row r="44" spans="1:1" x14ac:dyDescent="0.25">
      <c r="A44" s="23"/>
    </row>
    <row r="45" spans="1:1" x14ac:dyDescent="0.25">
      <c r="A45" s="23"/>
    </row>
    <row r="46" spans="1:1" x14ac:dyDescent="0.25">
      <c r="A46" s="23"/>
    </row>
    <row r="47" spans="1:1" x14ac:dyDescent="0.25">
      <c r="A47" s="23"/>
    </row>
    <row r="48" spans="1:1" x14ac:dyDescent="0.25">
      <c r="A48" s="23"/>
    </row>
    <row r="49" spans="1:7" ht="18.75" x14ac:dyDescent="0.3">
      <c r="A49" s="36" t="s">
        <v>1378</v>
      </c>
    </row>
    <row r="50" spans="1:7" ht="30" x14ac:dyDescent="0.25">
      <c r="A50" s="20" t="s">
        <v>1363</v>
      </c>
      <c r="B50" s="20" t="s">
        <v>1373</v>
      </c>
      <c r="C50" s="29" t="s">
        <v>134</v>
      </c>
      <c r="D50" s="15" t="s">
        <v>1370</v>
      </c>
      <c r="E50" s="28" t="s">
        <v>1371</v>
      </c>
      <c r="F50" s="32" t="s">
        <v>1372</v>
      </c>
      <c r="G50" s="20" t="s">
        <v>1375</v>
      </c>
    </row>
    <row r="51" spans="1:7" x14ac:dyDescent="0.25">
      <c r="A51" s="17">
        <v>1</v>
      </c>
      <c r="B51" s="18" t="s">
        <v>1364</v>
      </c>
      <c r="C51" s="19">
        <f>'ME Dashboards'!$C$17</f>
        <v>62</v>
      </c>
      <c r="D51" s="19">
        <f>'ME Dashboards'!$D$17</f>
        <v>0</v>
      </c>
      <c r="E51" s="19">
        <f>'ME Dashboards'!$E$17</f>
        <v>0</v>
      </c>
      <c r="F51" s="19">
        <f>'ME Dashboards'!$F$17</f>
        <v>0</v>
      </c>
      <c r="G51" s="11">
        <f t="shared" ref="G51:G58" si="0">SUM(C51:F51)</f>
        <v>62</v>
      </c>
    </row>
    <row r="52" spans="1:7" x14ac:dyDescent="0.25">
      <c r="A52" s="17">
        <v>2</v>
      </c>
      <c r="B52" s="18" t="s">
        <v>27</v>
      </c>
      <c r="C52" s="19">
        <f>'ME Dashboards'!$C$38</f>
        <v>68</v>
      </c>
      <c r="D52" s="19">
        <f>'ME Dashboards'!$D$38</f>
        <v>0</v>
      </c>
      <c r="E52" s="19">
        <f>'ME Dashboards'!$E$38</f>
        <v>0</v>
      </c>
      <c r="F52" s="19">
        <f>'ME Dashboards'!$F$38</f>
        <v>0</v>
      </c>
      <c r="G52" s="11">
        <f t="shared" si="0"/>
        <v>68</v>
      </c>
    </row>
    <row r="53" spans="1:7" x14ac:dyDescent="0.25">
      <c r="A53" s="17">
        <v>3</v>
      </c>
      <c r="B53" s="18" t="s">
        <v>1365</v>
      </c>
      <c r="C53" s="19">
        <f>'ME Dashboards'!$C$57</f>
        <v>40</v>
      </c>
      <c r="D53" s="19">
        <f>'ME Dashboards'!$D$57</f>
        <v>0</v>
      </c>
      <c r="E53" s="19">
        <f>'ME Dashboards'!$E$57</f>
        <v>0</v>
      </c>
      <c r="F53" s="19">
        <f>'ME Dashboards'!$F$57</f>
        <v>0</v>
      </c>
      <c r="G53" s="11">
        <f t="shared" si="0"/>
        <v>40</v>
      </c>
    </row>
    <row r="54" spans="1:7" x14ac:dyDescent="0.25">
      <c r="A54" s="17">
        <v>4</v>
      </c>
      <c r="B54" s="18" t="s">
        <v>1366</v>
      </c>
      <c r="C54" s="19">
        <f>'ME Dashboards'!$C$73</f>
        <v>49</v>
      </c>
      <c r="D54" s="19">
        <f>'ME Dashboards'!$D$73</f>
        <v>0</v>
      </c>
      <c r="E54" s="19">
        <f>'ME Dashboards'!$E$73</f>
        <v>0</v>
      </c>
      <c r="F54" s="19">
        <f>'ME Dashboards'!$F$73</f>
        <v>0</v>
      </c>
      <c r="G54" s="11">
        <f t="shared" si="0"/>
        <v>49</v>
      </c>
    </row>
    <row r="55" spans="1:7" x14ac:dyDescent="0.25">
      <c r="A55" s="17">
        <v>5</v>
      </c>
      <c r="B55" s="18" t="s">
        <v>1367</v>
      </c>
      <c r="C55" s="19">
        <f>'ME Dashboards'!$C$90</f>
        <v>77</v>
      </c>
      <c r="D55" s="19">
        <f>'ME Dashboards'!$D$90</f>
        <v>0</v>
      </c>
      <c r="E55" s="19">
        <f>'ME Dashboards'!$E$90</f>
        <v>0</v>
      </c>
      <c r="F55" s="19">
        <f>'ME Dashboards'!$F$90</f>
        <v>0</v>
      </c>
      <c r="G55" s="11">
        <f t="shared" si="0"/>
        <v>77</v>
      </c>
    </row>
    <row r="56" spans="1:7" x14ac:dyDescent="0.25">
      <c r="A56" s="17">
        <v>6</v>
      </c>
      <c r="B56" s="18" t="s">
        <v>1368</v>
      </c>
      <c r="C56" s="19">
        <f>'ME Dashboards'!$C$103</f>
        <v>34</v>
      </c>
      <c r="D56" s="19">
        <f>'ME Dashboards'!$D$103</f>
        <v>0</v>
      </c>
      <c r="E56" s="19">
        <f>'ME Dashboards'!$E$103</f>
        <v>0</v>
      </c>
      <c r="F56" s="19">
        <f>'ME Dashboards'!$F$103</f>
        <v>0</v>
      </c>
      <c r="G56" s="11">
        <f t="shared" si="0"/>
        <v>34</v>
      </c>
    </row>
    <row r="57" spans="1:7" x14ac:dyDescent="0.25">
      <c r="A57" s="17">
        <v>7</v>
      </c>
      <c r="B57" s="18" t="s">
        <v>1369</v>
      </c>
      <c r="C57" s="19">
        <f>'ME Dashboards'!$C$134</f>
        <v>71</v>
      </c>
      <c r="D57" s="19">
        <f>'ME Dashboards'!$D$134</f>
        <v>0</v>
      </c>
      <c r="E57" s="19">
        <f>'ME Dashboards'!$E$134</f>
        <v>0</v>
      </c>
      <c r="F57" s="19">
        <f>'ME Dashboards'!$F$134</f>
        <v>0</v>
      </c>
      <c r="G57" s="11">
        <f t="shared" si="0"/>
        <v>71</v>
      </c>
    </row>
    <row r="58" spans="1:7" x14ac:dyDescent="0.25">
      <c r="A58" s="17"/>
      <c r="B58" s="21" t="s">
        <v>1298</v>
      </c>
      <c r="C58" s="22">
        <f>SUM(C51:C57)</f>
        <v>401</v>
      </c>
      <c r="D58" s="22">
        <f>SUM(D51:D57)</f>
        <v>0</v>
      </c>
      <c r="E58" s="22">
        <f>SUM(E51:E57)</f>
        <v>0</v>
      </c>
      <c r="F58" s="22">
        <f>SUM(F51:F57)</f>
        <v>0</v>
      </c>
      <c r="G58" s="11">
        <f t="shared" si="0"/>
        <v>401</v>
      </c>
    </row>
    <row r="59" spans="1:7" x14ac:dyDescent="0.25">
      <c r="A59" s="17"/>
      <c r="B59" s="18" t="s">
        <v>1374</v>
      </c>
      <c r="C59" s="31">
        <f>C58/$G$58</f>
        <v>1</v>
      </c>
      <c r="D59" s="31">
        <f>D58/$G$58</f>
        <v>0</v>
      </c>
      <c r="E59" s="31">
        <f>E58/$G$58</f>
        <v>0</v>
      </c>
      <c r="F59" s="31">
        <f>F58/$G$58</f>
        <v>0</v>
      </c>
      <c r="G59" s="31">
        <f>G58/$G$58</f>
        <v>1</v>
      </c>
    </row>
    <row r="60" spans="1:7" x14ac:dyDescent="0.25">
      <c r="B60" s="46" t="str">
        <f>IF(G58=401,"","ERROR:  THE TOTAL SHOULD BE 401")</f>
        <v/>
      </c>
    </row>
    <row r="61" spans="1:7" x14ac:dyDescent="0.25">
      <c r="A61" s="23"/>
    </row>
    <row r="62" spans="1:7" ht="18.75" x14ac:dyDescent="0.3">
      <c r="A62" s="36" t="s">
        <v>1379</v>
      </c>
    </row>
    <row r="63" spans="1:7" ht="30" x14ac:dyDescent="0.25">
      <c r="A63" s="20" t="s">
        <v>1363</v>
      </c>
      <c r="B63" s="20" t="s">
        <v>1373</v>
      </c>
      <c r="C63" s="29" t="s">
        <v>134</v>
      </c>
      <c r="D63" s="15" t="s">
        <v>1370</v>
      </c>
      <c r="E63" s="28" t="s">
        <v>1371</v>
      </c>
      <c r="F63" s="32" t="s">
        <v>1372</v>
      </c>
      <c r="G63" s="20" t="s">
        <v>1375</v>
      </c>
    </row>
    <row r="64" spans="1:7" x14ac:dyDescent="0.25">
      <c r="A64" s="17">
        <v>1</v>
      </c>
      <c r="B64" s="18" t="s">
        <v>1364</v>
      </c>
      <c r="C64" s="11">
        <f>COUNTIFS('OV1 P&amp;P'!$D$4:$D$21,"=X")</f>
        <v>18</v>
      </c>
      <c r="D64" s="11">
        <f>COUNTIFS('OV1 P&amp;P'!$E$4:$E$21,"=X")</f>
        <v>0</v>
      </c>
      <c r="E64" s="11">
        <f>COUNTIFS('OV1 P&amp;P'!$F$4:$F$21,"=X")</f>
        <v>0</v>
      </c>
      <c r="F64" s="11">
        <f>COUNTIFS('OV1 P&amp;P'!$G$4:$G$21,"=X")</f>
        <v>0</v>
      </c>
      <c r="G64" s="11">
        <f t="shared" ref="G64:G71" si="1">SUM(C64:F64)</f>
        <v>18</v>
      </c>
    </row>
    <row r="65" spans="1:7" x14ac:dyDescent="0.25">
      <c r="A65" s="17">
        <v>2</v>
      </c>
      <c r="B65" s="18" t="s">
        <v>27</v>
      </c>
      <c r="C65" s="11">
        <f>COUNTIFS('OV2 Admin'!$D$4:$D$27,"=X")</f>
        <v>24</v>
      </c>
      <c r="D65" s="11">
        <f>COUNTIFS('OV2 Admin'!$E$4:$E$27,"=X")</f>
        <v>0</v>
      </c>
      <c r="E65" s="11">
        <f>COUNTIFS('OV2 Admin'!$F$4:$F$27,"=X")</f>
        <v>0</v>
      </c>
      <c r="F65" s="11">
        <f>COUNTIFS('OV2 Admin'!$G$4:$G$27,"=X")</f>
        <v>0</v>
      </c>
      <c r="G65" s="11">
        <f t="shared" si="1"/>
        <v>24</v>
      </c>
    </row>
    <row r="66" spans="1:7" x14ac:dyDescent="0.25">
      <c r="A66" s="17">
        <v>3</v>
      </c>
      <c r="B66" s="18" t="s">
        <v>1365</v>
      </c>
      <c r="C66" s="11">
        <f>COUNTIFS('OV3 Eval'!$D$4:$D$11,"=X")</f>
        <v>8</v>
      </c>
      <c r="D66" s="11">
        <f>COUNTIFS('OV3 Eval'!$E$4:$E$11,"=X")</f>
        <v>0</v>
      </c>
      <c r="E66" s="11">
        <f>COUNTIFS('OV3 Eval'!$F$4:$F$11,"=X")</f>
        <v>0</v>
      </c>
      <c r="F66" s="11">
        <f>COUNTIFS('OV3 Eval'!$G$4:$G$11,"=X")</f>
        <v>0</v>
      </c>
      <c r="G66" s="11">
        <f t="shared" si="1"/>
        <v>8</v>
      </c>
    </row>
    <row r="67" spans="1:7" x14ac:dyDescent="0.25">
      <c r="A67" s="17">
        <v>4</v>
      </c>
      <c r="B67" s="18" t="s">
        <v>1366</v>
      </c>
      <c r="C67" s="11">
        <f>COUNTIFS('OV4 Train'!$D$4:$D$16,"=X")</f>
        <v>13</v>
      </c>
      <c r="D67" s="11">
        <f>COUNTIFS('OV4 Train'!$E$4:$E$16,"=X")</f>
        <v>0</v>
      </c>
      <c r="E67" s="11">
        <f>COUNTIFS('OV4 Train'!$F$4:$F$16,"=X")</f>
        <v>0</v>
      </c>
      <c r="F67" s="11">
        <f>COUNTIFS('OV4 Train'!$G$4:$G$16,"=X")</f>
        <v>0</v>
      </c>
      <c r="G67" s="11">
        <f t="shared" si="1"/>
        <v>13</v>
      </c>
    </row>
    <row r="68" spans="1:7" x14ac:dyDescent="0.25">
      <c r="A68" s="17">
        <v>5</v>
      </c>
      <c r="B68" s="18" t="s">
        <v>1367</v>
      </c>
      <c r="C68" s="11">
        <f>COUNTIFS('OV5 Audit'!$D$4:$D$22,"=X")</f>
        <v>19</v>
      </c>
      <c r="D68" s="11">
        <f>COUNTIFS('OV5 Audit'!$E$4:$E$22,"=X")</f>
        <v>0</v>
      </c>
      <c r="E68" s="11">
        <f>COUNTIFS('OV5 Audit'!$F$4:$F$22,"=X")</f>
        <v>0</v>
      </c>
      <c r="F68" s="11">
        <f>COUNTIFS('OV5 Audit'!$G$4:$G$22,"=X")</f>
        <v>0</v>
      </c>
      <c r="G68" s="11">
        <f t="shared" si="1"/>
        <v>19</v>
      </c>
    </row>
    <row r="69" spans="1:7" x14ac:dyDescent="0.25">
      <c r="A69" s="17">
        <v>6</v>
      </c>
      <c r="B69" s="18" t="s">
        <v>1368</v>
      </c>
      <c r="C69" s="11">
        <f>COUNTIFS('OV6 Dis'!$D$4:$D$12,"=X")</f>
        <v>9</v>
      </c>
      <c r="D69" s="11">
        <f>COUNTIFS('OV6 Dis'!$E$4:$E$12,"=X")</f>
        <v>0</v>
      </c>
      <c r="E69" s="11">
        <f>COUNTIFS('OV6 Dis'!$F$4:$F$12,"=X")</f>
        <v>0</v>
      </c>
      <c r="F69" s="11">
        <f>COUNTIFS('OV6 Dis'!$G$4:$G$12,"=X")</f>
        <v>0</v>
      </c>
      <c r="G69" s="11">
        <f t="shared" si="1"/>
        <v>9</v>
      </c>
    </row>
    <row r="70" spans="1:7" x14ac:dyDescent="0.25">
      <c r="A70" s="17">
        <v>7</v>
      </c>
      <c r="B70" s="18" t="s">
        <v>1369</v>
      </c>
      <c r="C70" s="11">
        <f>COUNTIFS('OV7 Invest'!$D$4:$D$21,"=X")</f>
        <v>18</v>
      </c>
      <c r="D70" s="11">
        <f>COUNTIFS('OV7 Invest'!$E$4:$E$21,"=X")</f>
        <v>0</v>
      </c>
      <c r="E70" s="11">
        <f>COUNTIFS('OV7 Invest'!$F$4:$F$21,"=X")</f>
        <v>0</v>
      </c>
      <c r="F70" s="11">
        <f>COUNTIFS('OV7 Invest'!$G$4:$G$21,"=X")</f>
        <v>0</v>
      </c>
      <c r="G70" s="11">
        <f t="shared" si="1"/>
        <v>18</v>
      </c>
    </row>
    <row r="71" spans="1:7" x14ac:dyDescent="0.25">
      <c r="A71" s="17"/>
      <c r="B71" s="21" t="s">
        <v>1298</v>
      </c>
      <c r="C71" s="22">
        <f>SUM(C64:C70)</f>
        <v>109</v>
      </c>
      <c r="D71" s="22">
        <f>SUM(D64:D70)</f>
        <v>0</v>
      </c>
      <c r="E71" s="22">
        <f>SUM(E64:E70)</f>
        <v>0</v>
      </c>
      <c r="F71" s="22">
        <f>SUM(F64:F70)</f>
        <v>0</v>
      </c>
      <c r="G71" s="11">
        <f t="shared" si="1"/>
        <v>109</v>
      </c>
    </row>
    <row r="72" spans="1:7" x14ac:dyDescent="0.25">
      <c r="A72" s="17"/>
      <c r="B72" s="18" t="s">
        <v>1374</v>
      </c>
      <c r="C72" s="31">
        <f>C71/$G$71</f>
        <v>1</v>
      </c>
      <c r="D72" s="31">
        <f>D71/$G$71</f>
        <v>0</v>
      </c>
      <c r="E72" s="31">
        <f>E71/$G$71</f>
        <v>0</v>
      </c>
      <c r="F72" s="31">
        <f>F71/$G$71</f>
        <v>0</v>
      </c>
      <c r="G72" s="31">
        <f>G71/$G$71</f>
        <v>1</v>
      </c>
    </row>
    <row r="73" spans="1:7" x14ac:dyDescent="0.25">
      <c r="B73" s="46" t="str">
        <f>IF(G71=109,"","ERROR:  THE TOTAL SHOULD BE 109")</f>
        <v/>
      </c>
    </row>
  </sheetData>
  <mergeCells count="6">
    <mergeCell ref="F6:G6"/>
    <mergeCell ref="D2:E2"/>
    <mergeCell ref="F2:G2"/>
    <mergeCell ref="F3:G3"/>
    <mergeCell ref="F4:G4"/>
    <mergeCell ref="F5:G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FF"/>
  </sheetPr>
  <dimension ref="A1:J61"/>
  <sheetViews>
    <sheetView zoomScaleNormal="100" workbookViewId="0">
      <pane ySplit="3" topLeftCell="A4" activePane="bottomLeft" state="frozen"/>
      <selection activeCell="A4" sqref="A4"/>
      <selection pane="bottomLeft" activeCell="B1" sqref="B1"/>
    </sheetView>
  </sheetViews>
  <sheetFormatPr defaultRowHeight="15" x14ac:dyDescent="0.25"/>
  <cols>
    <col min="1" max="1" width="6.28515625" style="4" customWidth="1"/>
    <col min="2" max="2" width="61.42578125" style="5" customWidth="1"/>
    <col min="3" max="3" width="90" style="5" customWidth="1"/>
    <col min="4" max="4" width="13.28515625" style="53" customWidth="1"/>
    <col min="5" max="5" width="13.28515625" style="70" customWidth="1"/>
    <col min="6" max="6" width="13.28515625" style="53" customWidth="1"/>
    <col min="7" max="7" width="13.28515625" style="70" customWidth="1"/>
    <col min="8" max="8" width="73" style="86" customWidth="1"/>
    <col min="9" max="9" width="25" style="86" bestFit="1" customWidth="1"/>
    <col min="10" max="10" width="25.7109375" style="53" bestFit="1" customWidth="1"/>
  </cols>
  <sheetData>
    <row r="1" spans="1:10" ht="15.75" x14ac:dyDescent="0.25">
      <c r="A1" s="2"/>
      <c r="B1" s="93"/>
      <c r="C1" s="71" t="str">
        <f>IF(D1+E1+F1+G1=49,"","ERROR:  THE TOTAL SHOULD BE 49  &gt;&gt;&gt;&gt;&gt;&gt;  ")</f>
        <v/>
      </c>
      <c r="D1" s="8">
        <f>COUNTIFS(D5:D61,"=X")</f>
        <v>49</v>
      </c>
      <c r="E1" s="8">
        <f>COUNTIFS(E5:E61,"=X")</f>
        <v>0</v>
      </c>
      <c r="F1" s="8">
        <f>COUNTIFS(F5:F61,"=X")</f>
        <v>0</v>
      </c>
      <c r="G1" s="8">
        <f>COUNTIFS(G5:G61,"=X")</f>
        <v>0</v>
      </c>
    </row>
    <row r="2" spans="1:10" ht="21" x14ac:dyDescent="0.35">
      <c r="A2" s="113" t="s">
        <v>1320</v>
      </c>
      <c r="B2" s="108"/>
      <c r="C2" s="109"/>
      <c r="D2" s="104" t="s">
        <v>22</v>
      </c>
      <c r="E2" s="105"/>
      <c r="F2" s="105"/>
      <c r="G2" s="106"/>
      <c r="H2" s="90"/>
      <c r="I2" s="90"/>
      <c r="J2" s="47" t="s">
        <v>1463</v>
      </c>
    </row>
    <row r="3" spans="1:10" ht="30" x14ac:dyDescent="0.25">
      <c r="A3" s="30" t="s">
        <v>146</v>
      </c>
      <c r="B3" s="30" t="s">
        <v>141</v>
      </c>
      <c r="C3" s="30" t="s">
        <v>142</v>
      </c>
      <c r="D3" s="72" t="s">
        <v>134</v>
      </c>
      <c r="E3" s="61" t="s">
        <v>23</v>
      </c>
      <c r="F3" s="73" t="s">
        <v>24</v>
      </c>
      <c r="G3" s="74" t="s">
        <v>25</v>
      </c>
      <c r="H3" s="87" t="s">
        <v>1290</v>
      </c>
      <c r="I3" s="87" t="s">
        <v>1462</v>
      </c>
      <c r="J3" s="83" t="str">
        <f>IF(COUNTIFS(J5:J61,"ERROR: Use one X for rating") + COUNTIFS(J5:J61,"ERROR: Do not rate this row")=0,"No Rating Count Errors","ERROR: Rating Count")</f>
        <v>No Rating Count Errors</v>
      </c>
    </row>
    <row r="4" spans="1:10" x14ac:dyDescent="0.25">
      <c r="A4" s="3"/>
      <c r="B4" s="75" t="s">
        <v>1359</v>
      </c>
      <c r="C4" s="76"/>
      <c r="D4" s="76"/>
      <c r="E4" s="77"/>
      <c r="F4" s="76"/>
      <c r="G4" s="77"/>
      <c r="H4" s="91"/>
      <c r="I4" s="91"/>
      <c r="J4" s="80"/>
    </row>
    <row r="5" spans="1:10" ht="75" x14ac:dyDescent="0.25">
      <c r="A5" s="4" t="s">
        <v>1425</v>
      </c>
      <c r="B5" s="5" t="s">
        <v>652</v>
      </c>
      <c r="C5" s="5" t="s">
        <v>700</v>
      </c>
      <c r="D5" s="65" t="s">
        <v>123</v>
      </c>
      <c r="E5" s="66"/>
      <c r="F5" s="67"/>
      <c r="G5" s="68"/>
      <c r="I5" s="86" t="s">
        <v>19</v>
      </c>
      <c r="J5" s="80" t="str">
        <f>IF(COUNTIF(D5,"=X") + COUNTIF(E5,"=X") + COUNTIF(F5,"=X") + COUNTIF(G5,"=X")=1,"","ERROR: Use one X for rating")</f>
        <v/>
      </c>
    </row>
    <row r="6" spans="1:10" ht="60" x14ac:dyDescent="0.25">
      <c r="A6" s="4" t="s">
        <v>1426</v>
      </c>
      <c r="B6" s="5" t="s">
        <v>653</v>
      </c>
      <c r="C6" s="5" t="s">
        <v>701</v>
      </c>
      <c r="D6" s="65" t="s">
        <v>123</v>
      </c>
      <c r="E6" s="66"/>
      <c r="F6" s="67"/>
      <c r="G6" s="68"/>
      <c r="I6" s="86" t="s">
        <v>1511</v>
      </c>
      <c r="J6" s="80" t="str">
        <f t="shared" ref="J6:J28" si="0">IF(COUNTIF(D6,"=X") + COUNTIF(E6,"=X") + COUNTIF(F6,"=X") + COUNTIF(G6,"=X")=1,"","ERROR: Use one X for rating")</f>
        <v/>
      </c>
    </row>
    <row r="7" spans="1:10" ht="45" x14ac:dyDescent="0.25">
      <c r="A7" s="4" t="s">
        <v>1427</v>
      </c>
      <c r="B7" s="5" t="s">
        <v>654</v>
      </c>
      <c r="C7" s="5" t="s">
        <v>702</v>
      </c>
      <c r="D7" s="65" t="s">
        <v>123</v>
      </c>
      <c r="E7" s="66"/>
      <c r="F7" s="67"/>
      <c r="G7" s="68"/>
      <c r="I7" s="86" t="s">
        <v>1512</v>
      </c>
      <c r="J7" s="80" t="str">
        <f t="shared" si="0"/>
        <v/>
      </c>
    </row>
    <row r="8" spans="1:10" ht="45" x14ac:dyDescent="0.25">
      <c r="A8" s="4" t="s">
        <v>1428</v>
      </c>
      <c r="B8" s="5" t="s">
        <v>655</v>
      </c>
      <c r="C8" s="5" t="s">
        <v>703</v>
      </c>
      <c r="D8" s="65" t="s">
        <v>123</v>
      </c>
      <c r="E8" s="66"/>
      <c r="F8" s="67"/>
      <c r="G8" s="68"/>
      <c r="I8" s="86" t="s">
        <v>13</v>
      </c>
      <c r="J8" s="80" t="str">
        <f t="shared" si="0"/>
        <v/>
      </c>
    </row>
    <row r="9" spans="1:10" ht="45" x14ac:dyDescent="0.25">
      <c r="A9" s="4" t="s">
        <v>1429</v>
      </c>
      <c r="B9" s="5" t="s">
        <v>656</v>
      </c>
      <c r="C9" s="5" t="s">
        <v>704</v>
      </c>
      <c r="D9" s="65" t="s">
        <v>123</v>
      </c>
      <c r="E9" s="66"/>
      <c r="F9" s="67"/>
      <c r="G9" s="68"/>
      <c r="I9" s="86" t="s">
        <v>1510</v>
      </c>
      <c r="J9" s="80" t="str">
        <f t="shared" si="0"/>
        <v/>
      </c>
    </row>
    <row r="10" spans="1:10" ht="60" x14ac:dyDescent="0.25">
      <c r="A10" s="4" t="s">
        <v>1430</v>
      </c>
      <c r="B10" s="5" t="s">
        <v>657</v>
      </c>
      <c r="C10" s="5" t="s">
        <v>705</v>
      </c>
      <c r="D10" s="65" t="s">
        <v>123</v>
      </c>
      <c r="E10" s="66"/>
      <c r="F10" s="67"/>
      <c r="G10" s="68"/>
      <c r="I10" s="86" t="s">
        <v>8</v>
      </c>
      <c r="J10" s="80" t="str">
        <f t="shared" si="0"/>
        <v/>
      </c>
    </row>
    <row r="11" spans="1:10" ht="45" x14ac:dyDescent="0.25">
      <c r="A11" s="4" t="s">
        <v>1431</v>
      </c>
      <c r="B11" s="5" t="s">
        <v>658</v>
      </c>
      <c r="C11" s="5" t="s">
        <v>706</v>
      </c>
      <c r="D11" s="65" t="s">
        <v>123</v>
      </c>
      <c r="E11" s="66"/>
      <c r="F11" s="67"/>
      <c r="G11" s="68"/>
      <c r="I11" s="86" t="s">
        <v>16</v>
      </c>
      <c r="J11" s="80" t="str">
        <f t="shared" si="0"/>
        <v/>
      </c>
    </row>
    <row r="12" spans="1:10" ht="75" x14ac:dyDescent="0.25">
      <c r="A12" s="4" t="s">
        <v>1432</v>
      </c>
      <c r="B12" s="5" t="s">
        <v>659</v>
      </c>
      <c r="C12" s="5" t="s">
        <v>707</v>
      </c>
      <c r="D12" s="65" t="s">
        <v>123</v>
      </c>
      <c r="E12" s="66"/>
      <c r="F12" s="67"/>
      <c r="G12" s="68"/>
      <c r="I12" s="86" t="s">
        <v>19</v>
      </c>
      <c r="J12" s="80" t="str">
        <f t="shared" si="0"/>
        <v/>
      </c>
    </row>
    <row r="13" spans="1:10" ht="45" x14ac:dyDescent="0.25">
      <c r="A13" s="4" t="s">
        <v>1433</v>
      </c>
      <c r="B13" s="5" t="s">
        <v>660</v>
      </c>
      <c r="C13" s="5" t="s">
        <v>708</v>
      </c>
      <c r="D13" s="65" t="s">
        <v>123</v>
      </c>
      <c r="E13" s="66"/>
      <c r="F13" s="67"/>
      <c r="G13" s="68"/>
      <c r="I13" s="86" t="s">
        <v>19</v>
      </c>
      <c r="J13" s="80" t="str">
        <f t="shared" si="0"/>
        <v/>
      </c>
    </row>
    <row r="14" spans="1:10" ht="75" x14ac:dyDescent="0.25">
      <c r="A14" s="4" t="s">
        <v>608</v>
      </c>
      <c r="B14" s="5" t="s">
        <v>661</v>
      </c>
      <c r="C14" s="5" t="s">
        <v>709</v>
      </c>
      <c r="D14" s="65" t="s">
        <v>123</v>
      </c>
      <c r="E14" s="66"/>
      <c r="F14" s="67"/>
      <c r="G14" s="68"/>
      <c r="I14" s="86" t="s">
        <v>10</v>
      </c>
      <c r="J14" s="80" t="str">
        <f t="shared" si="0"/>
        <v/>
      </c>
    </row>
    <row r="15" spans="1:10" ht="75" x14ac:dyDescent="0.25">
      <c r="A15" s="4" t="s">
        <v>609</v>
      </c>
      <c r="B15" s="5" t="s">
        <v>662</v>
      </c>
      <c r="C15" s="5" t="s">
        <v>710</v>
      </c>
      <c r="D15" s="65" t="s">
        <v>123</v>
      </c>
      <c r="E15" s="66"/>
      <c r="F15" s="67"/>
      <c r="G15" s="68"/>
      <c r="I15" s="86" t="s">
        <v>12</v>
      </c>
      <c r="J15" s="80" t="str">
        <f t="shared" si="0"/>
        <v/>
      </c>
    </row>
    <row r="16" spans="1:10" ht="60" x14ac:dyDescent="0.25">
      <c r="A16" s="4" t="s">
        <v>610</v>
      </c>
      <c r="B16" s="5" t="s">
        <v>663</v>
      </c>
      <c r="C16" s="5" t="s">
        <v>711</v>
      </c>
      <c r="D16" s="65" t="s">
        <v>123</v>
      </c>
      <c r="E16" s="66"/>
      <c r="F16" s="67"/>
      <c r="G16" s="68"/>
      <c r="I16" s="86" t="s">
        <v>17</v>
      </c>
      <c r="J16" s="80" t="str">
        <f t="shared" si="0"/>
        <v/>
      </c>
    </row>
    <row r="17" spans="1:10" ht="30" x14ac:dyDescent="0.25">
      <c r="A17" s="4" t="s">
        <v>611</v>
      </c>
      <c r="B17" s="5" t="s">
        <v>664</v>
      </c>
      <c r="C17" s="5" t="s">
        <v>712</v>
      </c>
      <c r="D17" s="65" t="s">
        <v>123</v>
      </c>
      <c r="E17" s="66"/>
      <c r="F17" s="67"/>
      <c r="G17" s="68"/>
      <c r="I17" s="86" t="s">
        <v>9</v>
      </c>
      <c r="J17" s="80" t="str">
        <f t="shared" si="0"/>
        <v/>
      </c>
    </row>
    <row r="18" spans="1:10" ht="45" x14ac:dyDescent="0.25">
      <c r="A18" s="4" t="s">
        <v>612</v>
      </c>
      <c r="B18" s="5" t="s">
        <v>665</v>
      </c>
      <c r="C18" s="5" t="s">
        <v>713</v>
      </c>
      <c r="D18" s="65" t="s">
        <v>123</v>
      </c>
      <c r="E18" s="66"/>
      <c r="F18" s="67"/>
      <c r="G18" s="68"/>
      <c r="I18" s="86" t="s">
        <v>8</v>
      </c>
      <c r="J18" s="80" t="str">
        <f t="shared" si="0"/>
        <v/>
      </c>
    </row>
    <row r="19" spans="1:10" ht="60" x14ac:dyDescent="0.25">
      <c r="A19" s="4" t="s">
        <v>613</v>
      </c>
      <c r="B19" s="5" t="s">
        <v>666</v>
      </c>
      <c r="C19" s="5" t="s">
        <v>714</v>
      </c>
      <c r="D19" s="65" t="s">
        <v>123</v>
      </c>
      <c r="E19" s="66"/>
      <c r="F19" s="67"/>
      <c r="G19" s="68"/>
      <c r="I19" s="86" t="s">
        <v>8</v>
      </c>
      <c r="J19" s="80" t="str">
        <f t="shared" si="0"/>
        <v/>
      </c>
    </row>
    <row r="20" spans="1:10" ht="60" x14ac:dyDescent="0.25">
      <c r="A20" s="4" t="s">
        <v>614</v>
      </c>
      <c r="B20" s="5" t="s">
        <v>667</v>
      </c>
      <c r="C20" s="5" t="s">
        <v>715</v>
      </c>
      <c r="D20" s="65" t="s">
        <v>123</v>
      </c>
      <c r="E20" s="66"/>
      <c r="F20" s="67"/>
      <c r="G20" s="68"/>
      <c r="I20" s="86" t="s">
        <v>8</v>
      </c>
      <c r="J20" s="80" t="str">
        <f t="shared" si="0"/>
        <v/>
      </c>
    </row>
    <row r="21" spans="1:10" ht="45" x14ac:dyDescent="0.25">
      <c r="A21" s="4" t="s">
        <v>615</v>
      </c>
      <c r="B21" s="5" t="s">
        <v>668</v>
      </c>
      <c r="C21" s="5" t="s">
        <v>716</v>
      </c>
      <c r="D21" s="65" t="s">
        <v>123</v>
      </c>
      <c r="E21" s="66"/>
      <c r="F21" s="67"/>
      <c r="G21" s="68"/>
      <c r="I21" s="86" t="s">
        <v>11</v>
      </c>
      <c r="J21" s="80" t="str">
        <f t="shared" si="0"/>
        <v/>
      </c>
    </row>
    <row r="22" spans="1:10" ht="45" x14ac:dyDescent="0.25">
      <c r="A22" s="4" t="s">
        <v>616</v>
      </c>
      <c r="B22" s="5" t="s">
        <v>669</v>
      </c>
      <c r="C22" s="5" t="s">
        <v>717</v>
      </c>
      <c r="D22" s="65" t="s">
        <v>123</v>
      </c>
      <c r="E22" s="66"/>
      <c r="F22" s="67"/>
      <c r="G22" s="68"/>
      <c r="I22" s="86" t="s">
        <v>10</v>
      </c>
      <c r="J22" s="80" t="str">
        <f t="shared" si="0"/>
        <v/>
      </c>
    </row>
    <row r="23" spans="1:10" ht="60" x14ac:dyDescent="0.25">
      <c r="A23" s="4" t="s">
        <v>617</v>
      </c>
      <c r="B23" s="5" t="s">
        <v>1394</v>
      </c>
      <c r="C23" s="5" t="s">
        <v>719</v>
      </c>
      <c r="D23" s="65" t="s">
        <v>123</v>
      </c>
      <c r="E23" s="66"/>
      <c r="F23" s="67"/>
      <c r="G23" s="68"/>
      <c r="I23" s="86" t="s">
        <v>10</v>
      </c>
      <c r="J23" s="80" t="str">
        <f t="shared" si="0"/>
        <v/>
      </c>
    </row>
    <row r="24" spans="1:10" ht="30" x14ac:dyDescent="0.25">
      <c r="A24" s="4" t="s">
        <v>618</v>
      </c>
      <c r="B24" s="5" t="s">
        <v>670</v>
      </c>
      <c r="C24" s="5" t="s">
        <v>718</v>
      </c>
      <c r="D24" s="65" t="s">
        <v>123</v>
      </c>
      <c r="E24" s="66"/>
      <c r="F24" s="67"/>
      <c r="G24" s="68"/>
      <c r="I24" s="86" t="s">
        <v>19</v>
      </c>
      <c r="J24" s="80" t="str">
        <f t="shared" si="0"/>
        <v/>
      </c>
    </row>
    <row r="25" spans="1:10" ht="60" x14ac:dyDescent="0.25">
      <c r="A25" s="4" t="s">
        <v>619</v>
      </c>
      <c r="B25" s="5" t="s">
        <v>671</v>
      </c>
      <c r="C25" s="5" t="s">
        <v>720</v>
      </c>
      <c r="D25" s="65" t="s">
        <v>123</v>
      </c>
      <c r="E25" s="66"/>
      <c r="F25" s="67"/>
      <c r="G25" s="68"/>
      <c r="H25" s="85"/>
      <c r="I25" s="85" t="s">
        <v>11</v>
      </c>
      <c r="J25" s="80" t="str">
        <f t="shared" si="0"/>
        <v/>
      </c>
    </row>
    <row r="26" spans="1:10" ht="30" x14ac:dyDescent="0.25">
      <c r="A26" s="4" t="s">
        <v>620</v>
      </c>
      <c r="B26" s="5" t="s">
        <v>672</v>
      </c>
      <c r="C26" s="5" t="s">
        <v>721</v>
      </c>
      <c r="D26" s="65" t="s">
        <v>123</v>
      </c>
      <c r="E26" s="66"/>
      <c r="F26" s="67"/>
      <c r="G26" s="68"/>
      <c r="I26" s="86" t="s">
        <v>8</v>
      </c>
      <c r="J26" s="80" t="str">
        <f t="shared" si="0"/>
        <v/>
      </c>
    </row>
    <row r="27" spans="1:10" ht="45" x14ac:dyDescent="0.25">
      <c r="A27" s="4" t="s">
        <v>621</v>
      </c>
      <c r="B27" s="5" t="s">
        <v>673</v>
      </c>
      <c r="C27" s="5" t="s">
        <v>722</v>
      </c>
      <c r="D27" s="65" t="s">
        <v>123</v>
      </c>
      <c r="E27" s="66"/>
      <c r="F27" s="67"/>
      <c r="G27" s="68"/>
      <c r="I27" s="86" t="s">
        <v>9</v>
      </c>
      <c r="J27" s="80" t="str">
        <f t="shared" si="0"/>
        <v/>
      </c>
    </row>
    <row r="28" spans="1:10" ht="18.75" x14ac:dyDescent="0.25">
      <c r="A28" s="4" t="s">
        <v>622</v>
      </c>
      <c r="B28" s="5" t="s">
        <v>674</v>
      </c>
      <c r="C28" s="5" t="s">
        <v>723</v>
      </c>
      <c r="D28" s="65" t="s">
        <v>123</v>
      </c>
      <c r="E28" s="66"/>
      <c r="F28" s="67"/>
      <c r="G28" s="68"/>
      <c r="I28" s="86" t="s">
        <v>10</v>
      </c>
      <c r="J28" s="80" t="str">
        <f t="shared" si="0"/>
        <v/>
      </c>
    </row>
    <row r="29" spans="1:10" x14ac:dyDescent="0.25">
      <c r="A29" s="3"/>
      <c r="B29" s="75" t="s">
        <v>209</v>
      </c>
      <c r="C29" s="76"/>
      <c r="D29" s="76"/>
      <c r="E29" s="77"/>
      <c r="F29" s="76"/>
      <c r="G29" s="77"/>
      <c r="H29" s="91"/>
      <c r="I29" s="91"/>
      <c r="J29" s="80" t="str">
        <f>IF(COUNTIF(D29,"=X") + COUNTIF(E29,"=X") + COUNTIF(F29,"=X") + COUNTIF(G29,"=X")=0,"","ERROR: Do not rate this row")</f>
        <v/>
      </c>
    </row>
    <row r="30" spans="1:10" ht="45" x14ac:dyDescent="0.25">
      <c r="A30" s="4" t="s">
        <v>623</v>
      </c>
      <c r="B30" s="5" t="s">
        <v>675</v>
      </c>
      <c r="C30" s="5" t="s">
        <v>724</v>
      </c>
      <c r="D30" s="65" t="s">
        <v>123</v>
      </c>
      <c r="E30" s="66"/>
      <c r="F30" s="67"/>
      <c r="G30" s="68"/>
      <c r="I30" s="86" t="s">
        <v>10</v>
      </c>
      <c r="J30" s="80" t="str">
        <f t="shared" ref="J30:J34" si="1">IF(COUNTIF(D30,"=X") + COUNTIF(E30,"=X") + COUNTIF(F30,"=X") + COUNTIF(G30,"=X")=1,"","ERROR: Use one X for rating")</f>
        <v/>
      </c>
    </row>
    <row r="31" spans="1:10" ht="45" x14ac:dyDescent="0.25">
      <c r="A31" s="4" t="s">
        <v>624</v>
      </c>
      <c r="B31" s="5" t="s">
        <v>676</v>
      </c>
      <c r="C31" s="5" t="s">
        <v>725</v>
      </c>
      <c r="D31" s="65" t="s">
        <v>123</v>
      </c>
      <c r="E31" s="66"/>
      <c r="F31" s="67"/>
      <c r="G31" s="68"/>
      <c r="I31" s="86" t="s">
        <v>119</v>
      </c>
      <c r="J31" s="80" t="str">
        <f t="shared" si="1"/>
        <v/>
      </c>
    </row>
    <row r="32" spans="1:10" ht="30" x14ac:dyDescent="0.25">
      <c r="A32" s="4" t="s">
        <v>625</v>
      </c>
      <c r="B32" s="5" t="s">
        <v>677</v>
      </c>
      <c r="C32" s="5" t="s">
        <v>726</v>
      </c>
      <c r="D32" s="65" t="s">
        <v>123</v>
      </c>
      <c r="E32" s="66"/>
      <c r="F32" s="67"/>
      <c r="G32" s="68"/>
      <c r="I32" s="86" t="s">
        <v>10</v>
      </c>
      <c r="J32" s="80" t="str">
        <f t="shared" si="1"/>
        <v/>
      </c>
    </row>
    <row r="33" spans="1:10" ht="45" x14ac:dyDescent="0.25">
      <c r="A33" s="4" t="s">
        <v>626</v>
      </c>
      <c r="B33" s="5" t="s">
        <v>678</v>
      </c>
      <c r="C33" s="5" t="s">
        <v>727</v>
      </c>
      <c r="D33" s="65" t="s">
        <v>123</v>
      </c>
      <c r="E33" s="66"/>
      <c r="F33" s="67"/>
      <c r="G33" s="68"/>
      <c r="I33" s="86" t="s">
        <v>20</v>
      </c>
      <c r="J33" s="80" t="str">
        <f t="shared" si="1"/>
        <v/>
      </c>
    </row>
    <row r="34" spans="1:10" ht="60" x14ac:dyDescent="0.25">
      <c r="A34" s="4" t="s">
        <v>627</v>
      </c>
      <c r="B34" s="5" t="s">
        <v>679</v>
      </c>
      <c r="C34" s="5" t="s">
        <v>728</v>
      </c>
      <c r="D34" s="65" t="s">
        <v>123</v>
      </c>
      <c r="E34" s="66"/>
      <c r="F34" s="67"/>
      <c r="G34" s="68"/>
      <c r="I34" s="86" t="s">
        <v>17</v>
      </c>
      <c r="J34" s="80" t="str">
        <f t="shared" si="1"/>
        <v/>
      </c>
    </row>
    <row r="35" spans="1:10" x14ac:dyDescent="0.25">
      <c r="A35" s="3"/>
      <c r="B35" s="75" t="s">
        <v>629</v>
      </c>
      <c r="C35" s="76"/>
      <c r="D35" s="76"/>
      <c r="E35" s="77"/>
      <c r="F35" s="76"/>
      <c r="G35" s="77"/>
      <c r="H35" s="91"/>
      <c r="I35" s="91"/>
      <c r="J35" s="80" t="str">
        <f>IF(COUNTIF(D35,"=X") + COUNTIF(E35,"=X") + COUNTIF(F35,"=X") + COUNTIF(G35,"=X")=0,"","ERROR: Do not rate this row")</f>
        <v/>
      </c>
    </row>
    <row r="36" spans="1:10" ht="45" x14ac:dyDescent="0.25">
      <c r="A36" s="4" t="s">
        <v>628</v>
      </c>
      <c r="B36" s="5" t="s">
        <v>680</v>
      </c>
      <c r="C36" s="5" t="s">
        <v>729</v>
      </c>
      <c r="D36" s="65" t="s">
        <v>123</v>
      </c>
      <c r="E36" s="66"/>
      <c r="F36" s="67"/>
      <c r="G36" s="68"/>
      <c r="I36" s="86" t="s">
        <v>119</v>
      </c>
      <c r="J36" s="80" t="str">
        <f>IF(COUNTIF(D36,"=X") + COUNTIF(E36,"=X") + COUNTIF(F36,"=X") + COUNTIF(G36,"=X")=1,"","ERROR: Use one X for rating")</f>
        <v/>
      </c>
    </row>
    <row r="37" spans="1:10" ht="45" x14ac:dyDescent="0.25">
      <c r="A37" s="4" t="s">
        <v>630</v>
      </c>
      <c r="B37" s="5" t="s">
        <v>681</v>
      </c>
      <c r="C37" s="5" t="s">
        <v>730</v>
      </c>
      <c r="D37" s="65" t="s">
        <v>123</v>
      </c>
      <c r="E37" s="66"/>
      <c r="F37" s="67"/>
      <c r="G37" s="68"/>
      <c r="I37" s="86" t="s">
        <v>16</v>
      </c>
      <c r="J37" s="80" t="str">
        <f>IF(COUNTIF(D37,"=X") + COUNTIF(E37,"=X") + COUNTIF(F37,"=X") + COUNTIF(G37,"=X")=1,"","ERROR: Use one X for rating")</f>
        <v/>
      </c>
    </row>
    <row r="38" spans="1:10" x14ac:dyDescent="0.25">
      <c r="A38" s="3"/>
      <c r="B38" s="75" t="s">
        <v>635</v>
      </c>
      <c r="C38" s="76"/>
      <c r="D38" s="76"/>
      <c r="E38" s="77"/>
      <c r="F38" s="76"/>
      <c r="G38" s="77"/>
      <c r="H38" s="91"/>
      <c r="I38" s="91"/>
      <c r="J38" s="80" t="str">
        <f>IF(COUNTIF(D38,"=X") + COUNTIF(E38,"=X") + COUNTIF(F38,"=X") + COUNTIF(G38,"=X")=0,"","ERROR: Do not rate this row")</f>
        <v/>
      </c>
    </row>
    <row r="39" spans="1:10" ht="45" x14ac:dyDescent="0.25">
      <c r="A39" s="4" t="s">
        <v>631</v>
      </c>
      <c r="B39" s="5" t="s">
        <v>682</v>
      </c>
      <c r="C39" s="5" t="s">
        <v>731</v>
      </c>
      <c r="D39" s="65" t="s">
        <v>123</v>
      </c>
      <c r="E39" s="66"/>
      <c r="F39" s="67"/>
      <c r="G39" s="68"/>
      <c r="I39" s="86" t="s">
        <v>20</v>
      </c>
      <c r="J39" s="80" t="str">
        <f t="shared" ref="J39:J42" si="2">IF(COUNTIF(D39,"=X") + COUNTIF(E39,"=X") + COUNTIF(F39,"=X") + COUNTIF(G39,"=X")=1,"","ERROR: Use one X for rating")</f>
        <v/>
      </c>
    </row>
    <row r="40" spans="1:10" ht="75" x14ac:dyDescent="0.25">
      <c r="A40" s="4" t="s">
        <v>632</v>
      </c>
      <c r="B40" s="5" t="s">
        <v>683</v>
      </c>
      <c r="C40" s="5" t="s">
        <v>732</v>
      </c>
      <c r="D40" s="65" t="s">
        <v>123</v>
      </c>
      <c r="E40" s="66"/>
      <c r="F40" s="67"/>
      <c r="G40" s="68"/>
      <c r="I40" s="86" t="s">
        <v>20</v>
      </c>
      <c r="J40" s="80" t="str">
        <f t="shared" si="2"/>
        <v/>
      </c>
    </row>
    <row r="41" spans="1:10" ht="75" x14ac:dyDescent="0.25">
      <c r="A41" s="4" t="s">
        <v>633</v>
      </c>
      <c r="B41" s="5" t="s">
        <v>684</v>
      </c>
      <c r="C41" s="5" t="s">
        <v>733</v>
      </c>
      <c r="D41" s="65" t="s">
        <v>123</v>
      </c>
      <c r="E41" s="66"/>
      <c r="F41" s="67"/>
      <c r="G41" s="68"/>
      <c r="I41" s="86" t="s">
        <v>20</v>
      </c>
      <c r="J41" s="80" t="str">
        <f t="shared" si="2"/>
        <v/>
      </c>
    </row>
    <row r="42" spans="1:10" ht="75" x14ac:dyDescent="0.25">
      <c r="A42" s="4" t="s">
        <v>634</v>
      </c>
      <c r="B42" s="5" t="s">
        <v>685</v>
      </c>
      <c r="C42" s="5" t="s">
        <v>734</v>
      </c>
      <c r="D42" s="65" t="s">
        <v>123</v>
      </c>
      <c r="E42" s="66"/>
      <c r="F42" s="67"/>
      <c r="G42" s="68"/>
      <c r="I42" s="86" t="s">
        <v>20</v>
      </c>
      <c r="J42" s="80" t="str">
        <f t="shared" si="2"/>
        <v/>
      </c>
    </row>
    <row r="43" spans="1:10" x14ac:dyDescent="0.25">
      <c r="A43" s="3"/>
      <c r="B43" s="75" t="s">
        <v>636</v>
      </c>
      <c r="C43" s="76"/>
      <c r="D43" s="76"/>
      <c r="E43" s="77"/>
      <c r="F43" s="76"/>
      <c r="G43" s="77"/>
      <c r="H43" s="91"/>
      <c r="I43" s="91"/>
      <c r="J43" s="80" t="str">
        <f>IF(COUNTIF(D43,"=X") + COUNTIF(E43,"=X") + COUNTIF(F43,"=X") + COUNTIF(G43,"=X")=0,"","ERROR: Do not rate this row")</f>
        <v/>
      </c>
    </row>
    <row r="44" spans="1:10" ht="90" x14ac:dyDescent="0.25">
      <c r="A44" s="4" t="s">
        <v>637</v>
      </c>
      <c r="B44" s="5" t="s">
        <v>686</v>
      </c>
      <c r="C44" s="5" t="s">
        <v>735</v>
      </c>
      <c r="D44" s="65" t="s">
        <v>123</v>
      </c>
      <c r="E44" s="66"/>
      <c r="F44" s="67"/>
      <c r="G44" s="68"/>
      <c r="I44" s="86" t="s">
        <v>16</v>
      </c>
      <c r="J44" s="80" t="str">
        <f t="shared" ref="J44:J49" si="3">IF(COUNTIF(D44,"=X") + COUNTIF(E44,"=X") + COUNTIF(F44,"=X") + COUNTIF(G44,"=X")=1,"","ERROR: Use one X for rating")</f>
        <v/>
      </c>
    </row>
    <row r="45" spans="1:10" ht="45" x14ac:dyDescent="0.25">
      <c r="A45" s="4" t="s">
        <v>638</v>
      </c>
      <c r="B45" s="5" t="s">
        <v>687</v>
      </c>
      <c r="C45" s="5" t="s">
        <v>736</v>
      </c>
      <c r="D45" s="65" t="s">
        <v>123</v>
      </c>
      <c r="E45" s="66"/>
      <c r="F45" s="67"/>
      <c r="G45" s="68"/>
      <c r="I45" s="86" t="s">
        <v>16</v>
      </c>
      <c r="J45" s="80" t="str">
        <f t="shared" si="3"/>
        <v/>
      </c>
    </row>
    <row r="46" spans="1:10" ht="60" x14ac:dyDescent="0.25">
      <c r="A46" s="4" t="s">
        <v>639</v>
      </c>
      <c r="B46" s="5" t="s">
        <v>688</v>
      </c>
      <c r="C46" s="5" t="s">
        <v>737</v>
      </c>
      <c r="D46" s="65" t="s">
        <v>123</v>
      </c>
      <c r="E46" s="66"/>
      <c r="F46" s="67"/>
      <c r="G46" s="68"/>
      <c r="I46" s="86" t="s">
        <v>16</v>
      </c>
      <c r="J46" s="80" t="str">
        <f t="shared" si="3"/>
        <v/>
      </c>
    </row>
    <row r="47" spans="1:10" ht="45" x14ac:dyDescent="0.25">
      <c r="A47" s="4" t="s">
        <v>640</v>
      </c>
      <c r="B47" s="5" t="s">
        <v>689</v>
      </c>
      <c r="C47" s="5" t="s">
        <v>738</v>
      </c>
      <c r="D47" s="65" t="s">
        <v>123</v>
      </c>
      <c r="E47" s="66"/>
      <c r="F47" s="67"/>
      <c r="G47" s="68"/>
      <c r="I47" s="86" t="s">
        <v>20</v>
      </c>
      <c r="J47" s="80" t="str">
        <f t="shared" si="3"/>
        <v/>
      </c>
    </row>
    <row r="48" spans="1:10" ht="75" x14ac:dyDescent="0.25">
      <c r="A48" s="4" t="s">
        <v>641</v>
      </c>
      <c r="B48" s="5" t="s">
        <v>690</v>
      </c>
      <c r="C48" s="5" t="s">
        <v>739</v>
      </c>
      <c r="D48" s="65" t="s">
        <v>123</v>
      </c>
      <c r="E48" s="66"/>
      <c r="F48" s="67"/>
      <c r="G48" s="68"/>
      <c r="I48" s="86" t="s">
        <v>9</v>
      </c>
      <c r="J48" s="80" t="str">
        <f t="shared" si="3"/>
        <v/>
      </c>
    </row>
    <row r="49" spans="1:10" ht="60" x14ac:dyDescent="0.25">
      <c r="A49" s="4" t="s">
        <v>642</v>
      </c>
      <c r="B49" s="5" t="s">
        <v>691</v>
      </c>
      <c r="C49" s="5" t="s">
        <v>740</v>
      </c>
      <c r="D49" s="65" t="s">
        <v>123</v>
      </c>
      <c r="E49" s="66"/>
      <c r="F49" s="67"/>
      <c r="G49" s="68"/>
      <c r="I49" s="86" t="s">
        <v>11</v>
      </c>
      <c r="J49" s="80" t="str">
        <f t="shared" si="3"/>
        <v/>
      </c>
    </row>
    <row r="50" spans="1:10" x14ac:dyDescent="0.25">
      <c r="A50" s="3"/>
      <c r="B50" s="75" t="s">
        <v>643</v>
      </c>
      <c r="C50" s="76"/>
      <c r="D50" s="76"/>
      <c r="E50" s="77"/>
      <c r="F50" s="76"/>
      <c r="G50" s="77"/>
      <c r="H50" s="91"/>
      <c r="I50" s="91"/>
      <c r="J50" s="80" t="str">
        <f>IF(COUNTIF(D50,"=X") + COUNTIF(E50,"=X") + COUNTIF(F50,"=X") + COUNTIF(G50,"=X")=0,"","ERROR: Do not rate this row")</f>
        <v/>
      </c>
    </row>
    <row r="51" spans="1:10" ht="45" x14ac:dyDescent="0.25">
      <c r="A51" s="4" t="s">
        <v>644</v>
      </c>
      <c r="B51" s="5" t="s">
        <v>692</v>
      </c>
      <c r="C51" s="5" t="s">
        <v>741</v>
      </c>
      <c r="D51" s="65" t="s">
        <v>123</v>
      </c>
      <c r="E51" s="66"/>
      <c r="F51" s="67"/>
      <c r="G51" s="68"/>
      <c r="I51" s="86" t="s">
        <v>13</v>
      </c>
      <c r="J51" s="80" t="str">
        <f t="shared" ref="J51:J54" si="4">IF(COUNTIF(D51,"=X") + COUNTIF(E51,"=X") + COUNTIF(F51,"=X") + COUNTIF(G51,"=X")=1,"","ERROR: Use one X for rating")</f>
        <v/>
      </c>
    </row>
    <row r="52" spans="1:10" ht="75" x14ac:dyDescent="0.25">
      <c r="A52" s="4" t="s">
        <v>645</v>
      </c>
      <c r="B52" s="5" t="s">
        <v>693</v>
      </c>
      <c r="C52" s="5" t="s">
        <v>742</v>
      </c>
      <c r="D52" s="65" t="s">
        <v>123</v>
      </c>
      <c r="E52" s="66"/>
      <c r="F52" s="67"/>
      <c r="G52" s="68"/>
      <c r="I52" s="86" t="s">
        <v>13</v>
      </c>
      <c r="J52" s="80" t="str">
        <f t="shared" si="4"/>
        <v/>
      </c>
    </row>
    <row r="53" spans="1:10" ht="45" x14ac:dyDescent="0.25">
      <c r="A53" s="4" t="s">
        <v>646</v>
      </c>
      <c r="B53" s="5" t="s">
        <v>694</v>
      </c>
      <c r="C53" s="5" t="s">
        <v>743</v>
      </c>
      <c r="D53" s="65" t="s">
        <v>123</v>
      </c>
      <c r="E53" s="66"/>
      <c r="F53" s="67"/>
      <c r="G53" s="68"/>
      <c r="I53" s="86" t="s">
        <v>13</v>
      </c>
      <c r="J53" s="80" t="str">
        <f t="shared" si="4"/>
        <v/>
      </c>
    </row>
    <row r="54" spans="1:10" ht="30" x14ac:dyDescent="0.25">
      <c r="A54" s="4" t="s">
        <v>647</v>
      </c>
      <c r="B54" s="5" t="s">
        <v>695</v>
      </c>
      <c r="C54" s="5" t="s">
        <v>744</v>
      </c>
      <c r="D54" s="65" t="s">
        <v>123</v>
      </c>
      <c r="E54" s="66"/>
      <c r="F54" s="67"/>
      <c r="G54" s="68"/>
      <c r="I54" s="86" t="s">
        <v>13</v>
      </c>
      <c r="J54" s="80" t="str">
        <f t="shared" si="4"/>
        <v/>
      </c>
    </row>
    <row r="55" spans="1:10" x14ac:dyDescent="0.25">
      <c r="A55" s="3"/>
      <c r="B55" s="75" t="s">
        <v>315</v>
      </c>
      <c r="C55" s="76"/>
      <c r="D55" s="76"/>
      <c r="E55" s="77"/>
      <c r="F55" s="76"/>
      <c r="G55" s="77"/>
      <c r="H55" s="91"/>
      <c r="I55" s="91"/>
      <c r="J55" s="80" t="str">
        <f>IF(COUNTIF(D55,"=X") + COUNTIF(E55,"=X") + COUNTIF(F55,"=X") + COUNTIF(G55,"=X")=0,"","ERROR: Do not rate this row")</f>
        <v/>
      </c>
    </row>
    <row r="56" spans="1:10" ht="60" x14ac:dyDescent="0.25">
      <c r="A56" s="4" t="s">
        <v>648</v>
      </c>
      <c r="B56" s="5" t="s">
        <v>696</v>
      </c>
      <c r="C56" s="5" t="s">
        <v>745</v>
      </c>
      <c r="D56" s="65" t="s">
        <v>123</v>
      </c>
      <c r="E56" s="66"/>
      <c r="F56" s="67"/>
      <c r="G56" s="68"/>
      <c r="I56" s="86" t="s">
        <v>11</v>
      </c>
      <c r="J56" s="80" t="str">
        <f>IF(COUNTIF(D56,"=X") + COUNTIF(E56,"=X") + COUNTIF(F56,"=X") + COUNTIF(G56,"=X")=1,"","ERROR: Use one X for rating")</f>
        <v/>
      </c>
    </row>
    <row r="57" spans="1:10" x14ac:dyDescent="0.25">
      <c r="A57" s="3"/>
      <c r="B57" s="75" t="s">
        <v>323</v>
      </c>
      <c r="C57" s="76"/>
      <c r="D57" s="76"/>
      <c r="E57" s="77"/>
      <c r="F57" s="76"/>
      <c r="G57" s="77"/>
      <c r="H57" s="91"/>
      <c r="I57" s="91"/>
      <c r="J57" s="80" t="str">
        <f>IF(COUNTIF(D57,"=X") + COUNTIF(E57,"=X") + COUNTIF(F57,"=X") + COUNTIF(G57,"=X")=0,"","ERROR: Do not rate this row")</f>
        <v/>
      </c>
    </row>
    <row r="58" spans="1:10" ht="30" x14ac:dyDescent="0.25">
      <c r="A58" s="4" t="s">
        <v>649</v>
      </c>
      <c r="B58" s="5" t="s">
        <v>697</v>
      </c>
      <c r="C58" s="5" t="s">
        <v>746</v>
      </c>
      <c r="D58" s="65" t="s">
        <v>123</v>
      </c>
      <c r="E58" s="66"/>
      <c r="F58" s="67"/>
      <c r="G58" s="68"/>
      <c r="I58" s="86" t="s">
        <v>11</v>
      </c>
      <c r="J58" s="80" t="str">
        <f>IF(COUNTIF(D58,"=X") + COUNTIF(E58,"=X") + COUNTIF(F58,"=X") + COUNTIF(G58,"=X")=1,"","ERROR: Use one X for rating")</f>
        <v/>
      </c>
    </row>
    <row r="59" spans="1:10" x14ac:dyDescent="0.25">
      <c r="A59" s="3"/>
      <c r="B59" s="75" t="s">
        <v>1395</v>
      </c>
      <c r="C59" s="76"/>
      <c r="D59" s="76"/>
      <c r="E59" s="77"/>
      <c r="F59" s="76"/>
      <c r="G59" s="77"/>
      <c r="H59" s="91"/>
      <c r="I59" s="91"/>
      <c r="J59" s="80" t="str">
        <f>IF(COUNTIF(D59,"=X") + COUNTIF(E59,"=X") + COUNTIF(F59,"=X") + COUNTIF(G59,"=X")=0,"","ERROR: Do not rate this row")</f>
        <v/>
      </c>
    </row>
    <row r="60" spans="1:10" ht="60" x14ac:dyDescent="0.25">
      <c r="A60" s="4" t="s">
        <v>650</v>
      </c>
      <c r="B60" s="5" t="s">
        <v>698</v>
      </c>
      <c r="C60" s="5" t="s">
        <v>747</v>
      </c>
      <c r="D60" s="65" t="s">
        <v>123</v>
      </c>
      <c r="E60" s="66"/>
      <c r="F60" s="67"/>
      <c r="G60" s="68"/>
      <c r="I60" s="86" t="s">
        <v>18</v>
      </c>
      <c r="J60" s="80" t="str">
        <f>IF(COUNTIF(D60,"=X") + COUNTIF(E60,"=X") + COUNTIF(F60,"=X") + COUNTIF(G60,"=X")=1,"","ERROR: Use one X for rating")</f>
        <v/>
      </c>
    </row>
    <row r="61" spans="1:10" ht="45" x14ac:dyDescent="0.25">
      <c r="A61" s="4" t="s">
        <v>651</v>
      </c>
      <c r="B61" s="5" t="s">
        <v>699</v>
      </c>
      <c r="C61" s="5" t="s">
        <v>748</v>
      </c>
      <c r="D61" s="65" t="s">
        <v>123</v>
      </c>
      <c r="E61" s="66"/>
      <c r="F61" s="67"/>
      <c r="G61" s="68"/>
      <c r="I61" s="86" t="s">
        <v>18</v>
      </c>
      <c r="J61" s="80" t="str">
        <f>IF(COUNTIF(D61,"=X") + COUNTIF(E61,"=X") + COUNTIF(F61,"=X") + COUNTIF(G61,"=X")=1,"","ERROR: Use one X for rating")</f>
        <v/>
      </c>
    </row>
  </sheetData>
  <mergeCells count="2">
    <mergeCell ref="D2:G2"/>
    <mergeCell ref="A2:C2"/>
  </mergeCells>
  <conditionalFormatting sqref="C1">
    <cfRule type="expression" dxfId="253" priority="119">
      <formula>LEFT(C1,5)="ERROR"</formula>
    </cfRule>
  </conditionalFormatting>
  <conditionalFormatting sqref="J3">
    <cfRule type="expression" dxfId="252" priority="118">
      <formula>COUNTIFS(J5:J61,"ERROR: Use one X for rating") + COUNTIFS(J5:J61,"ERROR: Do not rate this row") &gt; 0</formula>
    </cfRule>
  </conditionalFormatting>
  <conditionalFormatting sqref="J5">
    <cfRule type="expression" dxfId="251" priority="76">
      <formula>LEFT(J5,5)="ERROR"</formula>
    </cfRule>
  </conditionalFormatting>
  <conditionalFormatting sqref="J39:J42">
    <cfRule type="expression" dxfId="250" priority="15">
      <formula>LEFT(J39,5)="ERROR"</formula>
    </cfRule>
  </conditionalFormatting>
  <conditionalFormatting sqref="J51:J54">
    <cfRule type="expression" dxfId="249" priority="13">
      <formula>LEFT(J51,5)="ERROR"</formula>
    </cfRule>
  </conditionalFormatting>
  <conditionalFormatting sqref="J6:J28">
    <cfRule type="expression" dxfId="248" priority="19">
      <formula>LEFT(J6,5)="ERROR"</formula>
    </cfRule>
  </conditionalFormatting>
  <conditionalFormatting sqref="J30:J34">
    <cfRule type="expression" dxfId="247" priority="18">
      <formula>LEFT(J30,5)="ERROR"</formula>
    </cfRule>
  </conditionalFormatting>
  <conditionalFormatting sqref="J36">
    <cfRule type="expression" dxfId="246" priority="17">
      <formula>LEFT(J36,5)="ERROR"</formula>
    </cfRule>
  </conditionalFormatting>
  <conditionalFormatting sqref="J37">
    <cfRule type="expression" dxfId="245" priority="16">
      <formula>LEFT(J37,5)="ERROR"</formula>
    </cfRule>
  </conditionalFormatting>
  <conditionalFormatting sqref="J44:J49">
    <cfRule type="expression" dxfId="244" priority="14">
      <formula>LEFT(J44,5)="ERROR"</formula>
    </cfRule>
  </conditionalFormatting>
  <conditionalFormatting sqref="J56">
    <cfRule type="expression" dxfId="243" priority="12">
      <formula>LEFT(J56,5)="ERROR"</formula>
    </cfRule>
  </conditionalFormatting>
  <conditionalFormatting sqref="J58">
    <cfRule type="expression" dxfId="242" priority="11">
      <formula>LEFT(J58,5)="ERROR"</formula>
    </cfRule>
  </conditionalFormatting>
  <conditionalFormatting sqref="J60">
    <cfRule type="expression" dxfId="241" priority="10">
      <formula>LEFT(J60,5)="ERROR"</formula>
    </cfRule>
  </conditionalFormatting>
  <conditionalFormatting sqref="J61">
    <cfRule type="expression" dxfId="240" priority="9">
      <formula>LEFT(J61,5)="ERROR"</formula>
    </cfRule>
  </conditionalFormatting>
  <conditionalFormatting sqref="J29">
    <cfRule type="expression" dxfId="239" priority="8">
      <formula>LEFT(J29,5)="ERROR"</formula>
    </cfRule>
  </conditionalFormatting>
  <conditionalFormatting sqref="J35">
    <cfRule type="expression" dxfId="238" priority="7">
      <formula>LEFT(J35,5)="ERROR"</formula>
    </cfRule>
  </conditionalFormatting>
  <conditionalFormatting sqref="J38">
    <cfRule type="expression" dxfId="237" priority="6">
      <formula>LEFT(J38,5)="ERROR"</formula>
    </cfRule>
  </conditionalFormatting>
  <conditionalFormatting sqref="J43">
    <cfRule type="expression" dxfId="236" priority="5">
      <formula>LEFT(J43,5)="ERROR"</formula>
    </cfRule>
  </conditionalFormatting>
  <conditionalFormatting sqref="J50">
    <cfRule type="expression" dxfId="235" priority="4">
      <formula>LEFT(J50,5)="ERROR"</formula>
    </cfRule>
  </conditionalFormatting>
  <conditionalFormatting sqref="J55">
    <cfRule type="expression" dxfId="234" priority="3">
      <formula>LEFT(J55,5)="ERROR"</formula>
    </cfRule>
  </conditionalFormatting>
  <conditionalFormatting sqref="J57">
    <cfRule type="expression" dxfId="233" priority="2">
      <formula>LEFT(J57,5)="ERROR"</formula>
    </cfRule>
  </conditionalFormatting>
  <conditionalFormatting sqref="J59">
    <cfRule type="expression" dxfId="232" priority="1">
      <formula>LEFT(J59,5)="ERROR"</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J22"/>
  <sheetViews>
    <sheetView zoomScaleNormal="100" workbookViewId="0">
      <pane ySplit="3" topLeftCell="A4" activePane="bottomLeft" state="frozen"/>
      <selection activeCell="A4" sqref="A4"/>
      <selection pane="bottomLeft" activeCell="A4" sqref="A4"/>
    </sheetView>
  </sheetViews>
  <sheetFormatPr defaultRowHeight="15" x14ac:dyDescent="0.25"/>
  <cols>
    <col min="1" max="1" width="2.7109375" style="69" bestFit="1" customWidth="1"/>
    <col min="2" max="2" width="70.5703125" style="53" customWidth="1"/>
    <col min="3" max="3" width="1.28515625" style="53" customWidth="1"/>
    <col min="4" max="4" width="13.28515625" style="53" customWidth="1"/>
    <col min="5" max="5" width="13.28515625" style="70" customWidth="1"/>
    <col min="6" max="6" width="13.28515625" style="53" customWidth="1"/>
    <col min="7" max="7" width="13.28515625" style="70" customWidth="1"/>
    <col min="8" max="8" width="52.85546875" style="5" customWidth="1"/>
    <col min="9" max="9" width="33.7109375" style="5" customWidth="1"/>
    <col min="10" max="10" width="25.7109375" style="53" customWidth="1"/>
  </cols>
  <sheetData>
    <row r="1" spans="1:10" x14ac:dyDescent="0.25">
      <c r="A1" s="57"/>
      <c r="B1" s="93"/>
      <c r="C1" s="58"/>
      <c r="D1" s="11">
        <f>COUNTIFS(D4:D22,"=X")</f>
        <v>19</v>
      </c>
      <c r="E1" s="11">
        <f>COUNTIFS(E4:E22,"=X")</f>
        <v>0</v>
      </c>
      <c r="F1" s="11">
        <f>COUNTIFS(F4:F22,"=X")</f>
        <v>0</v>
      </c>
      <c r="G1" s="11">
        <f>COUNTIFS(G4:G22,"=X")</f>
        <v>0</v>
      </c>
    </row>
    <row r="2" spans="1:10" ht="15" customHeight="1" x14ac:dyDescent="0.25">
      <c r="A2" s="99" t="s">
        <v>1376</v>
      </c>
      <c r="B2" s="100"/>
      <c r="D2" s="110" t="s">
        <v>22</v>
      </c>
      <c r="E2" s="111"/>
      <c r="F2" s="111"/>
      <c r="G2" s="112"/>
      <c r="J2" s="54" t="s">
        <v>1463</v>
      </c>
    </row>
    <row r="3" spans="1:10" ht="42" customHeight="1" x14ac:dyDescent="0.25">
      <c r="A3" s="97" t="s">
        <v>749</v>
      </c>
      <c r="B3" s="98"/>
      <c r="C3" s="59"/>
      <c r="D3" s="60" t="s">
        <v>134</v>
      </c>
      <c r="E3" s="61" t="s">
        <v>23</v>
      </c>
      <c r="F3" s="62" t="s">
        <v>24</v>
      </c>
      <c r="G3" s="63" t="s">
        <v>25</v>
      </c>
      <c r="H3" s="51" t="s">
        <v>26</v>
      </c>
      <c r="I3" s="51" t="s">
        <v>1461</v>
      </c>
      <c r="J3" s="55" t="str">
        <f>IF(COUNTIFS(J4:J22,"ERROR: Use one X for rating")=0,"No Rating Count Errors","ERROR: Rating Count")</f>
        <v>No Rating Count Errors</v>
      </c>
    </row>
    <row r="4" spans="1:10" ht="18.75" x14ac:dyDescent="0.25">
      <c r="A4" s="79" t="s">
        <v>15</v>
      </c>
      <c r="B4" s="64" t="s">
        <v>65</v>
      </c>
      <c r="D4" s="65" t="s">
        <v>123</v>
      </c>
      <c r="E4" s="66"/>
      <c r="F4" s="67"/>
      <c r="G4" s="68"/>
      <c r="H4" s="64"/>
      <c r="I4" s="64" t="s">
        <v>1439</v>
      </c>
      <c r="J4" s="81" t="str">
        <f>IF(COUNTIF(D4,"=X") + COUNTIF(E4,"=X") + COUNTIF(F4,"=X") + COUNTIF(G4,"=X")=1,"","ERROR: Use one X for rating")</f>
        <v/>
      </c>
    </row>
    <row r="5" spans="1:10" ht="30" x14ac:dyDescent="0.25">
      <c r="A5" s="79" t="s">
        <v>16</v>
      </c>
      <c r="B5" s="64" t="s">
        <v>66</v>
      </c>
      <c r="D5" s="65" t="s">
        <v>123</v>
      </c>
      <c r="E5" s="66"/>
      <c r="F5" s="67"/>
      <c r="G5" s="68"/>
      <c r="H5" s="64"/>
      <c r="I5" s="64" t="s">
        <v>1536</v>
      </c>
      <c r="J5" s="81" t="str">
        <f t="shared" ref="J5:J22" si="0">IF(COUNTIF(D5,"=X") + COUNTIF(E5,"=X") + COUNTIF(F5,"=X") + COUNTIF(G5,"=X")=1,"","ERROR: Use one X for rating")</f>
        <v/>
      </c>
    </row>
    <row r="6" spans="1:10" ht="18.75" x14ac:dyDescent="0.25">
      <c r="A6" s="79" t="s">
        <v>8</v>
      </c>
      <c r="B6" s="64" t="s">
        <v>67</v>
      </c>
      <c r="D6" s="65" t="s">
        <v>123</v>
      </c>
      <c r="E6" s="66"/>
      <c r="F6" s="67"/>
      <c r="G6" s="68"/>
      <c r="H6" s="64"/>
      <c r="I6" s="64" t="s">
        <v>1537</v>
      </c>
      <c r="J6" s="81" t="str">
        <f t="shared" si="0"/>
        <v/>
      </c>
    </row>
    <row r="7" spans="1:10" ht="18.75" x14ac:dyDescent="0.25">
      <c r="A7" s="79" t="s">
        <v>9</v>
      </c>
      <c r="B7" s="64" t="s">
        <v>68</v>
      </c>
      <c r="D7" s="65" t="s">
        <v>123</v>
      </c>
      <c r="E7" s="66"/>
      <c r="F7" s="67"/>
      <c r="G7" s="68"/>
      <c r="H7" s="64"/>
      <c r="I7" s="64" t="s">
        <v>1538</v>
      </c>
      <c r="J7" s="81" t="str">
        <f t="shared" si="0"/>
        <v/>
      </c>
    </row>
    <row r="8" spans="1:10" ht="30" x14ac:dyDescent="0.25">
      <c r="A8" s="79" t="s">
        <v>14</v>
      </c>
      <c r="B8" s="64" t="s">
        <v>69</v>
      </c>
      <c r="D8" s="65" t="s">
        <v>123</v>
      </c>
      <c r="E8" s="66"/>
      <c r="F8" s="67"/>
      <c r="G8" s="68"/>
      <c r="H8" s="64"/>
      <c r="I8" s="64" t="s">
        <v>1539</v>
      </c>
      <c r="J8" s="81" t="str">
        <f t="shared" si="0"/>
        <v/>
      </c>
    </row>
    <row r="9" spans="1:10" ht="30" x14ac:dyDescent="0.25">
      <c r="A9" s="79" t="s">
        <v>10</v>
      </c>
      <c r="B9" s="64" t="s">
        <v>70</v>
      </c>
      <c r="D9" s="65" t="s">
        <v>123</v>
      </c>
      <c r="E9" s="66"/>
      <c r="F9" s="67"/>
      <c r="G9" s="68"/>
      <c r="H9" s="64"/>
      <c r="I9" s="64" t="s">
        <v>1540</v>
      </c>
      <c r="J9" s="81" t="str">
        <f t="shared" si="0"/>
        <v/>
      </c>
    </row>
    <row r="10" spans="1:10" ht="30" x14ac:dyDescent="0.25">
      <c r="A10" s="79" t="s">
        <v>11</v>
      </c>
      <c r="B10" s="64" t="s">
        <v>71</v>
      </c>
      <c r="D10" s="65" t="s">
        <v>123</v>
      </c>
      <c r="E10" s="66"/>
      <c r="F10" s="67"/>
      <c r="G10" s="68"/>
      <c r="H10" s="64"/>
      <c r="I10" s="64" t="s">
        <v>1541</v>
      </c>
      <c r="J10" s="81" t="str">
        <f t="shared" si="0"/>
        <v/>
      </c>
    </row>
    <row r="11" spans="1:10" ht="30" x14ac:dyDescent="0.25">
      <c r="A11" s="79" t="s">
        <v>12</v>
      </c>
      <c r="B11" s="64" t="s">
        <v>72</v>
      </c>
      <c r="D11" s="65" t="s">
        <v>123</v>
      </c>
      <c r="E11" s="66"/>
      <c r="F11" s="67"/>
      <c r="G11" s="68"/>
      <c r="H11" s="64"/>
      <c r="I11" s="64" t="s">
        <v>1542</v>
      </c>
      <c r="J11" s="81" t="str">
        <f t="shared" si="0"/>
        <v/>
      </c>
    </row>
    <row r="12" spans="1:10" ht="18.75" x14ac:dyDescent="0.25">
      <c r="A12" s="79" t="s">
        <v>13</v>
      </c>
      <c r="B12" s="64" t="s">
        <v>73</v>
      </c>
      <c r="D12" s="65" t="s">
        <v>123</v>
      </c>
      <c r="E12" s="66"/>
      <c r="F12" s="67"/>
      <c r="G12" s="68"/>
      <c r="H12" s="64"/>
      <c r="I12" s="64" t="s">
        <v>1543</v>
      </c>
      <c r="J12" s="81" t="str">
        <f t="shared" si="0"/>
        <v/>
      </c>
    </row>
    <row r="13" spans="1:10" ht="30" x14ac:dyDescent="0.25">
      <c r="A13" s="79" t="s">
        <v>17</v>
      </c>
      <c r="B13" s="64" t="s">
        <v>74</v>
      </c>
      <c r="D13" s="65" t="s">
        <v>123</v>
      </c>
      <c r="E13" s="66"/>
      <c r="F13" s="67"/>
      <c r="G13" s="68"/>
      <c r="H13" s="64"/>
      <c r="I13" s="64" t="s">
        <v>1544</v>
      </c>
      <c r="J13" s="81" t="str">
        <f t="shared" si="0"/>
        <v/>
      </c>
    </row>
    <row r="14" spans="1:10" ht="18.75" x14ac:dyDescent="0.25">
      <c r="A14" s="79" t="s">
        <v>18</v>
      </c>
      <c r="B14" s="64" t="s">
        <v>75</v>
      </c>
      <c r="D14" s="65" t="s">
        <v>123</v>
      </c>
      <c r="E14" s="66"/>
      <c r="F14" s="67"/>
      <c r="G14" s="68"/>
      <c r="H14" s="64"/>
      <c r="I14" s="64" t="s">
        <v>1545</v>
      </c>
      <c r="J14" s="81" t="str">
        <f t="shared" si="0"/>
        <v/>
      </c>
    </row>
    <row r="15" spans="1:10" ht="30" x14ac:dyDescent="0.25">
      <c r="A15" s="79" t="s">
        <v>19</v>
      </c>
      <c r="B15" s="64" t="s">
        <v>76</v>
      </c>
      <c r="D15" s="65" t="s">
        <v>123</v>
      </c>
      <c r="E15" s="66"/>
      <c r="F15" s="67"/>
      <c r="G15" s="68"/>
      <c r="H15" s="64"/>
      <c r="I15" s="64" t="s">
        <v>1546</v>
      </c>
      <c r="J15" s="81" t="str">
        <f t="shared" si="0"/>
        <v/>
      </c>
    </row>
    <row r="16" spans="1:10" ht="18.75" x14ac:dyDescent="0.25">
      <c r="A16" s="79" t="s">
        <v>20</v>
      </c>
      <c r="B16" s="64" t="s">
        <v>77</v>
      </c>
      <c r="D16" s="65" t="s">
        <v>123</v>
      </c>
      <c r="E16" s="66"/>
      <c r="F16" s="67"/>
      <c r="G16" s="68"/>
      <c r="H16" s="64"/>
      <c r="I16" s="64" t="s">
        <v>1547</v>
      </c>
      <c r="J16" s="81" t="str">
        <f t="shared" si="0"/>
        <v/>
      </c>
    </row>
    <row r="17" spans="1:10" ht="30" x14ac:dyDescent="0.25">
      <c r="A17" s="79" t="s">
        <v>21</v>
      </c>
      <c r="B17" s="64" t="s">
        <v>78</v>
      </c>
      <c r="D17" s="65" t="s">
        <v>123</v>
      </c>
      <c r="E17" s="66"/>
      <c r="F17" s="67"/>
      <c r="G17" s="68"/>
      <c r="H17" s="64"/>
      <c r="I17" s="64" t="s">
        <v>1548</v>
      </c>
      <c r="J17" s="81" t="str">
        <f t="shared" si="0"/>
        <v/>
      </c>
    </row>
    <row r="18" spans="1:10" ht="18.75" x14ac:dyDescent="0.25">
      <c r="A18" s="57" t="s">
        <v>40</v>
      </c>
      <c r="B18" s="64" t="s">
        <v>79</v>
      </c>
      <c r="D18" s="65" t="s">
        <v>123</v>
      </c>
      <c r="E18" s="66"/>
      <c r="F18" s="67"/>
      <c r="G18" s="68"/>
      <c r="H18" s="64"/>
      <c r="I18" s="64" t="s">
        <v>1549</v>
      </c>
      <c r="J18" s="81" t="str">
        <f t="shared" si="0"/>
        <v/>
      </c>
    </row>
    <row r="19" spans="1:10" ht="18.75" x14ac:dyDescent="0.25">
      <c r="A19" s="57" t="s">
        <v>41</v>
      </c>
      <c r="B19" s="64" t="s">
        <v>80</v>
      </c>
      <c r="D19" s="65" t="s">
        <v>123</v>
      </c>
      <c r="E19" s="66"/>
      <c r="F19" s="67"/>
      <c r="G19" s="68"/>
      <c r="H19" s="64"/>
      <c r="I19" s="64" t="s">
        <v>1550</v>
      </c>
      <c r="J19" s="81" t="str">
        <f t="shared" si="0"/>
        <v/>
      </c>
    </row>
    <row r="20" spans="1:10" ht="18.75" x14ac:dyDescent="0.25">
      <c r="A20" s="57" t="s">
        <v>42</v>
      </c>
      <c r="B20" s="64" t="s">
        <v>81</v>
      </c>
      <c r="D20" s="65" t="s">
        <v>123</v>
      </c>
      <c r="E20" s="66"/>
      <c r="F20" s="67"/>
      <c r="G20" s="68"/>
      <c r="H20" s="64"/>
      <c r="I20" s="64" t="s">
        <v>1571</v>
      </c>
      <c r="J20" s="81" t="str">
        <f t="shared" si="0"/>
        <v/>
      </c>
    </row>
    <row r="21" spans="1:10" ht="30" x14ac:dyDescent="0.25">
      <c r="A21" s="57" t="s">
        <v>43</v>
      </c>
      <c r="B21" s="64" t="s">
        <v>82</v>
      </c>
      <c r="D21" s="65" t="s">
        <v>123</v>
      </c>
      <c r="E21" s="66"/>
      <c r="F21" s="67"/>
      <c r="G21" s="68"/>
      <c r="H21" s="64"/>
      <c r="I21" s="64" t="s">
        <v>1551</v>
      </c>
      <c r="J21" s="81" t="str">
        <f t="shared" si="0"/>
        <v/>
      </c>
    </row>
    <row r="22" spans="1:10" ht="30" x14ac:dyDescent="0.25">
      <c r="A22" s="57" t="s">
        <v>84</v>
      </c>
      <c r="B22" s="64" t="s">
        <v>83</v>
      </c>
      <c r="D22" s="65" t="s">
        <v>123</v>
      </c>
      <c r="E22" s="66"/>
      <c r="F22" s="67"/>
      <c r="G22" s="68"/>
      <c r="H22" s="64"/>
      <c r="I22" s="64" t="s">
        <v>1552</v>
      </c>
      <c r="J22" s="81" t="str">
        <f t="shared" si="0"/>
        <v/>
      </c>
    </row>
  </sheetData>
  <mergeCells count="3">
    <mergeCell ref="A2:B2"/>
    <mergeCell ref="A3:B3"/>
    <mergeCell ref="D2:G2"/>
  </mergeCells>
  <conditionalFormatting sqref="B1">
    <cfRule type="expression" dxfId="231" priority="24">
      <formula>LEFT(B1,5)="ERROR"</formula>
    </cfRule>
  </conditionalFormatting>
  <conditionalFormatting sqref="J3">
    <cfRule type="expression" dxfId="230" priority="23">
      <formula>COUNTIFS(J4:J22,"ERROR: Use one X for rating")&gt;0</formula>
    </cfRule>
  </conditionalFormatting>
  <conditionalFormatting sqref="J4">
    <cfRule type="expression" dxfId="229" priority="19">
      <formula>LEFT(J4,5)="ERROR"</formula>
    </cfRule>
  </conditionalFormatting>
  <conditionalFormatting sqref="J5">
    <cfRule type="expression" dxfId="228" priority="18">
      <formula>LEFT(J5,5)="ERROR"</formula>
    </cfRule>
  </conditionalFormatting>
  <conditionalFormatting sqref="J6">
    <cfRule type="expression" dxfId="227" priority="17">
      <formula>LEFT(J6,5)="ERROR"</formula>
    </cfRule>
  </conditionalFormatting>
  <conditionalFormatting sqref="J7">
    <cfRule type="expression" dxfId="226" priority="16">
      <formula>LEFT(J7,5)="ERROR"</formula>
    </cfRule>
  </conditionalFormatting>
  <conditionalFormatting sqref="J8">
    <cfRule type="expression" dxfId="225" priority="15">
      <formula>LEFT(J8,5)="ERROR"</formula>
    </cfRule>
  </conditionalFormatting>
  <conditionalFormatting sqref="J9">
    <cfRule type="expression" dxfId="224" priority="14">
      <formula>LEFT(J9,5)="ERROR"</formula>
    </cfRule>
  </conditionalFormatting>
  <conditionalFormatting sqref="J10">
    <cfRule type="expression" dxfId="223" priority="13">
      <formula>LEFT(J10,5)="ERROR"</formula>
    </cfRule>
  </conditionalFormatting>
  <conditionalFormatting sqref="J11">
    <cfRule type="expression" dxfId="222" priority="12">
      <formula>LEFT(J11,5)="ERROR"</formula>
    </cfRule>
  </conditionalFormatting>
  <conditionalFormatting sqref="J12">
    <cfRule type="expression" dxfId="221" priority="11">
      <formula>LEFT(J12,5)="ERROR"</formula>
    </cfRule>
  </conditionalFormatting>
  <conditionalFormatting sqref="J13">
    <cfRule type="expression" dxfId="220" priority="10">
      <formula>LEFT(J13,5)="ERROR"</formula>
    </cfRule>
  </conditionalFormatting>
  <conditionalFormatting sqref="J14">
    <cfRule type="expression" dxfId="219" priority="9">
      <formula>LEFT(J14,5)="ERROR"</formula>
    </cfRule>
  </conditionalFormatting>
  <conditionalFormatting sqref="J15">
    <cfRule type="expression" dxfId="218" priority="8">
      <formula>LEFT(J15,5)="ERROR"</formula>
    </cfRule>
  </conditionalFormatting>
  <conditionalFormatting sqref="J16">
    <cfRule type="expression" dxfId="217" priority="7">
      <formula>LEFT(J16,5)="ERROR"</formula>
    </cfRule>
  </conditionalFormatting>
  <conditionalFormatting sqref="J17">
    <cfRule type="expression" dxfId="216" priority="6">
      <formula>LEFT(J17,5)="ERROR"</formula>
    </cfRule>
  </conditionalFormatting>
  <conditionalFormatting sqref="J18">
    <cfRule type="expression" dxfId="215" priority="5">
      <formula>LEFT(J18,5)="ERROR"</formula>
    </cfRule>
  </conditionalFormatting>
  <conditionalFormatting sqref="J19">
    <cfRule type="expression" dxfId="214" priority="4">
      <formula>LEFT(J19,5)="ERROR"</formula>
    </cfRule>
  </conditionalFormatting>
  <conditionalFormatting sqref="J20">
    <cfRule type="expression" dxfId="213" priority="3">
      <formula>LEFT(J20,5)="ERROR"</formula>
    </cfRule>
  </conditionalFormatting>
  <conditionalFormatting sqref="J21">
    <cfRule type="expression" dxfId="212" priority="2">
      <formula>LEFT(J21,5)="ERROR"</formula>
    </cfRule>
  </conditionalFormatting>
  <conditionalFormatting sqref="J22">
    <cfRule type="expression" dxfId="211" priority="1">
      <formula>LEFT(J22,5)="ERROR"</formula>
    </cfRule>
  </conditionalFormatting>
  <pageMargins left="0.7" right="0.7" top="0.75" bottom="0.75" header="0.3" footer="0.3"/>
  <pageSetup scale="73" fitToHeight="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FF"/>
  </sheetPr>
  <dimension ref="A1:J88"/>
  <sheetViews>
    <sheetView workbookViewId="0">
      <pane ySplit="3" topLeftCell="A4" activePane="bottomLeft" state="frozen"/>
      <selection activeCell="A4" sqref="A4"/>
      <selection pane="bottomLeft" activeCell="B1" sqref="B1"/>
    </sheetView>
  </sheetViews>
  <sheetFormatPr defaultRowHeight="15" x14ac:dyDescent="0.25"/>
  <cols>
    <col min="1" max="1" width="6.28515625" style="4" customWidth="1"/>
    <col min="2" max="2" width="61.42578125" style="5" customWidth="1"/>
    <col min="3" max="3" width="90" style="5" customWidth="1"/>
    <col min="4" max="4" width="13.28515625" style="53" customWidth="1"/>
    <col min="5" max="5" width="13.28515625" style="70" customWidth="1"/>
    <col min="6" max="6" width="13.28515625" style="53" customWidth="1"/>
    <col min="7" max="7" width="13.28515625" style="70" customWidth="1"/>
    <col min="8" max="8" width="73" style="86" customWidth="1"/>
    <col min="9" max="9" width="25" style="86" bestFit="1" customWidth="1"/>
    <col min="10" max="10" width="25.7109375" style="53" bestFit="1" customWidth="1"/>
  </cols>
  <sheetData>
    <row r="1" spans="1:10" ht="15.75" x14ac:dyDescent="0.25">
      <c r="A1" s="2"/>
      <c r="B1" s="93"/>
      <c r="C1" s="71" t="str">
        <f>IF(D1+E1+F1+G1=77,"","ERROR:  THE TOTAL SHOULD BE 77  &gt;&gt;&gt;&gt;&gt;&gt;  ")</f>
        <v/>
      </c>
      <c r="D1" s="8">
        <f>COUNTIFS(D5:D88,"=X")</f>
        <v>77</v>
      </c>
      <c r="E1" s="8">
        <f>COUNTIFS(E5:E88,"=X")</f>
        <v>0</v>
      </c>
      <c r="F1" s="8">
        <f>COUNTIFS(F5:F88,"=X")</f>
        <v>0</v>
      </c>
      <c r="G1" s="8">
        <f>COUNTIFS(G5:G88,"=X")</f>
        <v>0</v>
      </c>
    </row>
    <row r="2" spans="1:10" ht="21" x14ac:dyDescent="0.35">
      <c r="A2" s="113" t="s">
        <v>749</v>
      </c>
      <c r="B2" s="108"/>
      <c r="C2" s="109"/>
      <c r="D2" s="104" t="s">
        <v>22</v>
      </c>
      <c r="E2" s="105"/>
      <c r="F2" s="105"/>
      <c r="G2" s="106"/>
      <c r="H2" s="90"/>
      <c r="I2" s="90"/>
      <c r="J2" s="47" t="s">
        <v>1463</v>
      </c>
    </row>
    <row r="3" spans="1:10" ht="30" x14ac:dyDescent="0.25">
      <c r="A3" s="30" t="s">
        <v>146</v>
      </c>
      <c r="B3" s="30" t="s">
        <v>141</v>
      </c>
      <c r="C3" s="30" t="s">
        <v>142</v>
      </c>
      <c r="D3" s="72" t="s">
        <v>134</v>
      </c>
      <c r="E3" s="61" t="s">
        <v>23</v>
      </c>
      <c r="F3" s="73" t="s">
        <v>24</v>
      </c>
      <c r="G3" s="74" t="s">
        <v>25</v>
      </c>
      <c r="H3" s="87" t="s">
        <v>1290</v>
      </c>
      <c r="I3" s="87" t="s">
        <v>1462</v>
      </c>
      <c r="J3" s="83" t="str">
        <f>IF(COUNTIFS(J5:J88,"ERROR: Use one X for rating") + COUNTIFS(J5:J88,"ERROR: Do not rate this row")=0,"No Rating Count Errors","ERROR: Rating Count")</f>
        <v>No Rating Count Errors</v>
      </c>
    </row>
    <row r="4" spans="1:10" x14ac:dyDescent="0.25">
      <c r="A4" s="3"/>
      <c r="B4" s="75" t="s">
        <v>776</v>
      </c>
      <c r="C4" s="76"/>
      <c r="D4" s="76"/>
      <c r="E4" s="77"/>
      <c r="F4" s="76"/>
      <c r="G4" s="77"/>
      <c r="H4" s="91"/>
      <c r="I4" s="91"/>
      <c r="J4" s="80"/>
    </row>
    <row r="5" spans="1:10" ht="30" x14ac:dyDescent="0.25">
      <c r="A5" s="4" t="s">
        <v>1434</v>
      </c>
      <c r="B5" s="5" t="s">
        <v>825</v>
      </c>
      <c r="C5" s="5" t="s">
        <v>901</v>
      </c>
      <c r="D5" s="65" t="s">
        <v>123</v>
      </c>
      <c r="E5" s="66"/>
      <c r="F5" s="67"/>
      <c r="G5" s="68"/>
      <c r="I5" s="86" t="s">
        <v>1553</v>
      </c>
      <c r="J5" s="80" t="str">
        <f>IF(COUNTIF(D5,"=X") + COUNTIF(E5,"=X") + COUNTIF(F5,"=X") + COUNTIF(G5,"=X")=1,"","ERROR: Use one X for rating")</f>
        <v/>
      </c>
    </row>
    <row r="6" spans="1:10" ht="30" x14ac:dyDescent="0.25">
      <c r="A6" s="4" t="s">
        <v>1435</v>
      </c>
      <c r="B6" s="5" t="s">
        <v>826</v>
      </c>
      <c r="C6" s="5" t="s">
        <v>902</v>
      </c>
      <c r="D6" s="65" t="s">
        <v>123</v>
      </c>
      <c r="E6" s="66"/>
      <c r="F6" s="67"/>
      <c r="G6" s="68"/>
      <c r="I6" s="86" t="s">
        <v>1554</v>
      </c>
      <c r="J6" s="80" t="str">
        <f t="shared" ref="J6:J30" si="0">IF(COUNTIF(D6,"=X") + COUNTIF(E6,"=X") + COUNTIF(F6,"=X") + COUNTIF(G6,"=X")=1,"","ERROR: Use one X for rating")</f>
        <v/>
      </c>
    </row>
    <row r="7" spans="1:10" ht="30" x14ac:dyDescent="0.25">
      <c r="A7" s="4" t="s">
        <v>1436</v>
      </c>
      <c r="B7" s="5" t="s">
        <v>827</v>
      </c>
      <c r="C7" s="5" t="s">
        <v>903</v>
      </c>
      <c r="D7" s="65" t="s">
        <v>123</v>
      </c>
      <c r="E7" s="66"/>
      <c r="F7" s="67"/>
      <c r="G7" s="68"/>
      <c r="I7" s="86" t="s">
        <v>42</v>
      </c>
      <c r="J7" s="80" t="str">
        <f t="shared" si="0"/>
        <v/>
      </c>
    </row>
    <row r="8" spans="1:10" ht="18.75" x14ac:dyDescent="0.25">
      <c r="A8" s="4" t="s">
        <v>1437</v>
      </c>
      <c r="B8" s="5" t="s">
        <v>828</v>
      </c>
      <c r="C8" s="5" t="s">
        <v>904</v>
      </c>
      <c r="D8" s="65" t="s">
        <v>123</v>
      </c>
      <c r="E8" s="66"/>
      <c r="F8" s="67"/>
      <c r="G8" s="68"/>
      <c r="I8" s="86" t="s">
        <v>1557</v>
      </c>
      <c r="J8" s="80" t="str">
        <f t="shared" si="0"/>
        <v/>
      </c>
    </row>
    <row r="9" spans="1:10" ht="60" x14ac:dyDescent="0.25">
      <c r="A9" s="4" t="s">
        <v>1438</v>
      </c>
      <c r="B9" s="5" t="s">
        <v>829</v>
      </c>
      <c r="C9" s="5" t="s">
        <v>905</v>
      </c>
      <c r="D9" s="65" t="s">
        <v>123</v>
      </c>
      <c r="E9" s="66"/>
      <c r="F9" s="67"/>
      <c r="G9" s="68"/>
      <c r="I9" s="86" t="s">
        <v>1562</v>
      </c>
      <c r="J9" s="80" t="str">
        <f t="shared" si="0"/>
        <v/>
      </c>
    </row>
    <row r="10" spans="1:10" ht="75" x14ac:dyDescent="0.25">
      <c r="A10" s="4" t="s">
        <v>1439</v>
      </c>
      <c r="B10" s="5" t="s">
        <v>830</v>
      </c>
      <c r="C10" s="5" t="s">
        <v>906</v>
      </c>
      <c r="D10" s="65" t="s">
        <v>123</v>
      </c>
      <c r="E10" s="66"/>
      <c r="F10" s="67"/>
      <c r="G10" s="68"/>
      <c r="I10" s="86" t="s">
        <v>1567</v>
      </c>
      <c r="J10" s="80" t="str">
        <f t="shared" si="0"/>
        <v/>
      </c>
    </row>
    <row r="11" spans="1:10" ht="30" x14ac:dyDescent="0.25">
      <c r="A11" s="4" t="s">
        <v>1440</v>
      </c>
      <c r="B11" s="5" t="s">
        <v>831</v>
      </c>
      <c r="C11" s="5" t="s">
        <v>907</v>
      </c>
      <c r="D11" s="65" t="s">
        <v>123</v>
      </c>
      <c r="E11" s="66"/>
      <c r="F11" s="67"/>
      <c r="G11" s="68"/>
      <c r="I11" s="86" t="s">
        <v>12</v>
      </c>
      <c r="J11" s="80" t="str">
        <f t="shared" si="0"/>
        <v/>
      </c>
    </row>
    <row r="12" spans="1:10" ht="30" x14ac:dyDescent="0.25">
      <c r="A12" s="4" t="s">
        <v>1441</v>
      </c>
      <c r="B12" s="5" t="s">
        <v>832</v>
      </c>
      <c r="C12" s="5" t="s">
        <v>908</v>
      </c>
      <c r="D12" s="65" t="s">
        <v>123</v>
      </c>
      <c r="E12" s="66"/>
      <c r="F12" s="67"/>
      <c r="G12" s="68"/>
      <c r="I12" s="86" t="s">
        <v>40</v>
      </c>
      <c r="J12" s="80" t="str">
        <f t="shared" si="0"/>
        <v/>
      </c>
    </row>
    <row r="13" spans="1:10" ht="18.75" x14ac:dyDescent="0.25">
      <c r="A13" s="4" t="s">
        <v>1442</v>
      </c>
      <c r="B13" s="5" t="s">
        <v>833</v>
      </c>
      <c r="C13" s="5" t="s">
        <v>909</v>
      </c>
      <c r="D13" s="65" t="s">
        <v>123</v>
      </c>
      <c r="E13" s="66"/>
      <c r="F13" s="67"/>
      <c r="G13" s="68"/>
      <c r="I13" s="86" t="s">
        <v>1563</v>
      </c>
      <c r="J13" s="80" t="str">
        <f t="shared" si="0"/>
        <v/>
      </c>
    </row>
    <row r="14" spans="1:10" ht="75" x14ac:dyDescent="0.25">
      <c r="A14" s="4" t="s">
        <v>750</v>
      </c>
      <c r="B14" s="5" t="s">
        <v>834</v>
      </c>
      <c r="C14" s="5" t="s">
        <v>910</v>
      </c>
      <c r="D14" s="65" t="s">
        <v>123</v>
      </c>
      <c r="E14" s="66"/>
      <c r="F14" s="67"/>
      <c r="G14" s="68"/>
      <c r="I14" s="86" t="s">
        <v>1553</v>
      </c>
      <c r="J14" s="80" t="str">
        <f t="shared" si="0"/>
        <v/>
      </c>
    </row>
    <row r="15" spans="1:10" ht="60" x14ac:dyDescent="0.25">
      <c r="A15" s="4" t="s">
        <v>751</v>
      </c>
      <c r="B15" s="5" t="s">
        <v>835</v>
      </c>
      <c r="C15" s="5" t="s">
        <v>912</v>
      </c>
      <c r="D15" s="65" t="s">
        <v>123</v>
      </c>
      <c r="E15" s="66"/>
      <c r="F15" s="67"/>
      <c r="G15" s="68"/>
      <c r="I15" s="86" t="s">
        <v>1553</v>
      </c>
      <c r="J15" s="80" t="str">
        <f t="shared" si="0"/>
        <v/>
      </c>
    </row>
    <row r="16" spans="1:10" ht="30" x14ac:dyDescent="0.25">
      <c r="A16" s="4" t="s">
        <v>752</v>
      </c>
      <c r="B16" s="5" t="s">
        <v>836</v>
      </c>
      <c r="C16" s="5" t="s">
        <v>1382</v>
      </c>
      <c r="D16" s="65" t="s">
        <v>123</v>
      </c>
      <c r="E16" s="66"/>
      <c r="F16" s="67"/>
      <c r="G16" s="68"/>
      <c r="I16" s="86" t="s">
        <v>1555</v>
      </c>
      <c r="J16" s="80" t="str">
        <f t="shared" si="0"/>
        <v/>
      </c>
    </row>
    <row r="17" spans="1:10" ht="18.75" x14ac:dyDescent="0.25">
      <c r="A17" s="4" t="s">
        <v>753</v>
      </c>
      <c r="B17" s="5" t="s">
        <v>837</v>
      </c>
      <c r="C17" s="5" t="s">
        <v>913</v>
      </c>
      <c r="D17" s="65" t="s">
        <v>123</v>
      </c>
      <c r="E17" s="66"/>
      <c r="F17" s="67"/>
      <c r="G17" s="68"/>
      <c r="I17" s="86" t="s">
        <v>17</v>
      </c>
      <c r="J17" s="80" t="str">
        <f t="shared" si="0"/>
        <v/>
      </c>
    </row>
    <row r="18" spans="1:10" ht="90" x14ac:dyDescent="0.25">
      <c r="A18" s="4" t="s">
        <v>754</v>
      </c>
      <c r="B18" s="5" t="s">
        <v>838</v>
      </c>
      <c r="C18" s="5" t="s">
        <v>914</v>
      </c>
      <c r="D18" s="65" t="s">
        <v>123</v>
      </c>
      <c r="E18" s="66"/>
      <c r="F18" s="67"/>
      <c r="G18" s="68"/>
      <c r="I18" s="86" t="s">
        <v>1558</v>
      </c>
      <c r="J18" s="80" t="str">
        <f t="shared" si="0"/>
        <v/>
      </c>
    </row>
    <row r="19" spans="1:10" ht="18.75" x14ac:dyDescent="0.25">
      <c r="A19" s="4" t="s">
        <v>755</v>
      </c>
      <c r="B19" s="5" t="s">
        <v>839</v>
      </c>
      <c r="C19" s="5" t="s">
        <v>915</v>
      </c>
      <c r="D19" s="65" t="s">
        <v>123</v>
      </c>
      <c r="E19" s="66"/>
      <c r="F19" s="67"/>
      <c r="G19" s="68"/>
      <c r="I19" s="86" t="s">
        <v>43</v>
      </c>
      <c r="J19" s="80" t="str">
        <f t="shared" si="0"/>
        <v/>
      </c>
    </row>
    <row r="20" spans="1:10" ht="18.75" x14ac:dyDescent="0.25">
      <c r="A20" s="4" t="s">
        <v>756</v>
      </c>
      <c r="B20" s="5" t="s">
        <v>840</v>
      </c>
      <c r="C20" s="5" t="s">
        <v>916</v>
      </c>
      <c r="D20" s="65" t="s">
        <v>123</v>
      </c>
      <c r="E20" s="66"/>
      <c r="F20" s="67"/>
      <c r="G20" s="68"/>
      <c r="I20" s="86" t="s">
        <v>1564</v>
      </c>
      <c r="J20" s="80" t="str">
        <f t="shared" si="0"/>
        <v/>
      </c>
    </row>
    <row r="21" spans="1:10" ht="60" x14ac:dyDescent="0.25">
      <c r="A21" s="4" t="s">
        <v>757</v>
      </c>
      <c r="B21" s="5" t="s">
        <v>841</v>
      </c>
      <c r="C21" s="5" t="s">
        <v>917</v>
      </c>
      <c r="D21" s="65" t="s">
        <v>123</v>
      </c>
      <c r="E21" s="66"/>
      <c r="F21" s="67"/>
      <c r="G21" s="68"/>
      <c r="I21" s="86" t="s">
        <v>16</v>
      </c>
      <c r="J21" s="80" t="str">
        <f t="shared" si="0"/>
        <v/>
      </c>
    </row>
    <row r="22" spans="1:10" ht="30" x14ac:dyDescent="0.25">
      <c r="A22" s="4" t="s">
        <v>758</v>
      </c>
      <c r="B22" s="5" t="s">
        <v>842</v>
      </c>
      <c r="C22" s="5" t="s">
        <v>918</v>
      </c>
      <c r="D22" s="65" t="s">
        <v>123</v>
      </c>
      <c r="E22" s="66"/>
      <c r="F22" s="67"/>
      <c r="G22" s="68"/>
      <c r="I22" s="86" t="s">
        <v>1559</v>
      </c>
      <c r="J22" s="80" t="str">
        <f t="shared" si="0"/>
        <v/>
      </c>
    </row>
    <row r="23" spans="1:10" ht="18.75" x14ac:dyDescent="0.25">
      <c r="A23" s="4" t="s">
        <v>759</v>
      </c>
      <c r="B23" s="5" t="s">
        <v>843</v>
      </c>
      <c r="C23" s="5" t="s">
        <v>911</v>
      </c>
      <c r="D23" s="65" t="s">
        <v>123</v>
      </c>
      <c r="E23" s="66"/>
      <c r="F23" s="67"/>
      <c r="G23" s="68"/>
      <c r="I23" s="86" t="s">
        <v>43</v>
      </c>
      <c r="J23" s="80" t="str">
        <f t="shared" si="0"/>
        <v/>
      </c>
    </row>
    <row r="24" spans="1:10" ht="60" x14ac:dyDescent="0.25">
      <c r="A24" s="4" t="s">
        <v>760</v>
      </c>
      <c r="B24" s="5" t="s">
        <v>844</v>
      </c>
      <c r="C24" s="5" t="s">
        <v>919</v>
      </c>
      <c r="D24" s="65" t="s">
        <v>123</v>
      </c>
      <c r="E24" s="66"/>
      <c r="F24" s="67"/>
      <c r="G24" s="68"/>
      <c r="I24" s="86" t="s">
        <v>10</v>
      </c>
      <c r="J24" s="80" t="str">
        <f t="shared" si="0"/>
        <v/>
      </c>
    </row>
    <row r="25" spans="1:10" ht="60" x14ac:dyDescent="0.25">
      <c r="A25" s="4" t="s">
        <v>761</v>
      </c>
      <c r="B25" s="5" t="s">
        <v>845</v>
      </c>
      <c r="C25" s="5" t="s">
        <v>921</v>
      </c>
      <c r="D25" s="65" t="s">
        <v>123</v>
      </c>
      <c r="E25" s="66"/>
      <c r="F25" s="67"/>
      <c r="G25" s="68"/>
      <c r="I25" s="86" t="s">
        <v>16</v>
      </c>
      <c r="J25" s="80" t="str">
        <f t="shared" si="0"/>
        <v/>
      </c>
    </row>
    <row r="26" spans="1:10" ht="45" x14ac:dyDescent="0.25">
      <c r="A26" s="4" t="s">
        <v>762</v>
      </c>
      <c r="B26" s="5" t="s">
        <v>846</v>
      </c>
      <c r="C26" s="5" t="s">
        <v>922</v>
      </c>
      <c r="D26" s="65" t="s">
        <v>123</v>
      </c>
      <c r="E26" s="66"/>
      <c r="F26" s="67"/>
      <c r="G26" s="68"/>
      <c r="I26" s="86" t="s">
        <v>42</v>
      </c>
      <c r="J26" s="80" t="str">
        <f t="shared" si="0"/>
        <v/>
      </c>
    </row>
    <row r="27" spans="1:10" ht="45" x14ac:dyDescent="0.25">
      <c r="A27" s="4" t="s">
        <v>763</v>
      </c>
      <c r="B27" s="5" t="s">
        <v>847</v>
      </c>
      <c r="C27" s="5" t="s">
        <v>923</v>
      </c>
      <c r="D27" s="65" t="s">
        <v>123</v>
      </c>
      <c r="E27" s="66"/>
      <c r="F27" s="67"/>
      <c r="G27" s="68"/>
      <c r="I27" s="86" t="s">
        <v>12</v>
      </c>
      <c r="J27" s="80" t="str">
        <f t="shared" si="0"/>
        <v/>
      </c>
    </row>
    <row r="28" spans="1:10" ht="30" x14ac:dyDescent="0.25">
      <c r="A28" s="4" t="s">
        <v>764</v>
      </c>
      <c r="B28" s="5" t="s">
        <v>848</v>
      </c>
      <c r="C28" s="5" t="s">
        <v>924</v>
      </c>
      <c r="D28" s="65" t="s">
        <v>123</v>
      </c>
      <c r="E28" s="66"/>
      <c r="F28" s="67"/>
      <c r="G28" s="68"/>
      <c r="I28" s="86" t="s">
        <v>1560</v>
      </c>
      <c r="J28" s="80" t="str">
        <f t="shared" si="0"/>
        <v/>
      </c>
    </row>
    <row r="29" spans="1:10" ht="30" x14ac:dyDescent="0.25">
      <c r="A29" s="4" t="s">
        <v>765</v>
      </c>
      <c r="B29" s="5" t="s">
        <v>849</v>
      </c>
      <c r="C29" s="5" t="s">
        <v>925</v>
      </c>
      <c r="D29" s="65" t="s">
        <v>123</v>
      </c>
      <c r="E29" s="66"/>
      <c r="F29" s="67"/>
      <c r="G29" s="68"/>
      <c r="I29" s="86" t="s">
        <v>8</v>
      </c>
      <c r="J29" s="80" t="str">
        <f t="shared" si="0"/>
        <v/>
      </c>
    </row>
    <row r="30" spans="1:10" ht="30" x14ac:dyDescent="0.25">
      <c r="A30" s="4" t="s">
        <v>766</v>
      </c>
      <c r="B30" s="5" t="s">
        <v>850</v>
      </c>
      <c r="C30" s="5" t="s">
        <v>926</v>
      </c>
      <c r="D30" s="65" t="s">
        <v>123</v>
      </c>
      <c r="E30" s="66"/>
      <c r="F30" s="67"/>
      <c r="G30" s="68"/>
      <c r="I30" s="86" t="s">
        <v>84</v>
      </c>
      <c r="J30" s="80" t="str">
        <f t="shared" si="0"/>
        <v/>
      </c>
    </row>
    <row r="31" spans="1:10" x14ac:dyDescent="0.25">
      <c r="A31" s="3"/>
      <c r="B31" s="75" t="s">
        <v>333</v>
      </c>
      <c r="C31" s="76"/>
      <c r="D31" s="76"/>
      <c r="E31" s="77"/>
      <c r="F31" s="76"/>
      <c r="G31" s="77"/>
      <c r="H31" s="91"/>
      <c r="I31" s="91"/>
      <c r="J31" s="80" t="str">
        <f>IF(COUNTIF(D31,"=X") + COUNTIF(E31,"=X") + COUNTIF(F31,"=X") + COUNTIF(G31,"=X")=0,"","ERROR: Do not rate this row")</f>
        <v/>
      </c>
    </row>
    <row r="32" spans="1:10" ht="90" x14ac:dyDescent="0.25">
      <c r="A32" s="4" t="s">
        <v>767</v>
      </c>
      <c r="B32" s="5" t="s">
        <v>851</v>
      </c>
      <c r="C32" s="5" t="s">
        <v>927</v>
      </c>
      <c r="D32" s="65" t="s">
        <v>123</v>
      </c>
      <c r="E32" s="66"/>
      <c r="F32" s="67"/>
      <c r="G32" s="68"/>
      <c r="I32" s="86" t="s">
        <v>9</v>
      </c>
      <c r="J32" s="80" t="str">
        <f t="shared" ref="J32:J41" si="1">IF(COUNTIF(D32,"=X") + COUNTIF(E32,"=X") + COUNTIF(F32,"=X") + COUNTIF(G32,"=X")=1,"","ERROR: Use one X for rating")</f>
        <v/>
      </c>
    </row>
    <row r="33" spans="1:10" ht="105" x14ac:dyDescent="0.25">
      <c r="A33" s="4" t="s">
        <v>768</v>
      </c>
      <c r="B33" s="5" t="s">
        <v>852</v>
      </c>
      <c r="C33" s="5" t="s">
        <v>928</v>
      </c>
      <c r="D33" s="65" t="s">
        <v>123</v>
      </c>
      <c r="E33" s="66"/>
      <c r="F33" s="67"/>
      <c r="G33" s="68"/>
      <c r="I33" s="86" t="s">
        <v>9</v>
      </c>
      <c r="J33" s="80" t="str">
        <f t="shared" si="1"/>
        <v/>
      </c>
    </row>
    <row r="34" spans="1:10" ht="30" x14ac:dyDescent="0.25">
      <c r="A34" s="4" t="s">
        <v>769</v>
      </c>
      <c r="B34" s="5" t="s">
        <v>853</v>
      </c>
      <c r="C34" s="5" t="s">
        <v>929</v>
      </c>
      <c r="D34" s="65" t="s">
        <v>123</v>
      </c>
      <c r="E34" s="66"/>
      <c r="F34" s="67"/>
      <c r="G34" s="68"/>
      <c r="I34" s="86" t="s">
        <v>119</v>
      </c>
      <c r="J34" s="80" t="str">
        <f t="shared" si="1"/>
        <v/>
      </c>
    </row>
    <row r="35" spans="1:10" ht="45" x14ac:dyDescent="0.25">
      <c r="A35" s="4" t="s">
        <v>770</v>
      </c>
      <c r="B35" s="5" t="s">
        <v>854</v>
      </c>
      <c r="C35" s="78" t="s">
        <v>930</v>
      </c>
      <c r="D35" s="65" t="s">
        <v>123</v>
      </c>
      <c r="E35" s="66"/>
      <c r="F35" s="67"/>
      <c r="G35" s="68"/>
      <c r="I35" s="86" t="s">
        <v>43</v>
      </c>
      <c r="J35" s="80" t="str">
        <f t="shared" si="1"/>
        <v/>
      </c>
    </row>
    <row r="36" spans="1:10" ht="30" x14ac:dyDescent="0.25">
      <c r="A36" s="4" t="s">
        <v>771</v>
      </c>
      <c r="B36" s="5" t="s">
        <v>855</v>
      </c>
      <c r="C36" s="5" t="s">
        <v>931</v>
      </c>
      <c r="D36" s="65" t="s">
        <v>123</v>
      </c>
      <c r="E36" s="66"/>
      <c r="F36" s="67"/>
      <c r="G36" s="68"/>
      <c r="I36" s="86" t="s">
        <v>9</v>
      </c>
      <c r="J36" s="80" t="str">
        <f t="shared" si="1"/>
        <v/>
      </c>
    </row>
    <row r="37" spans="1:10" ht="30" x14ac:dyDescent="0.25">
      <c r="A37" s="4" t="s">
        <v>772</v>
      </c>
      <c r="B37" s="5" t="s">
        <v>856</v>
      </c>
      <c r="C37" s="5" t="s">
        <v>932</v>
      </c>
      <c r="D37" s="65" t="s">
        <v>123</v>
      </c>
      <c r="E37" s="66"/>
      <c r="F37" s="67"/>
      <c r="G37" s="68"/>
      <c r="I37" s="86" t="s">
        <v>9</v>
      </c>
      <c r="J37" s="80" t="str">
        <f t="shared" si="1"/>
        <v/>
      </c>
    </row>
    <row r="38" spans="1:10" ht="105" x14ac:dyDescent="0.25">
      <c r="A38" s="4" t="s">
        <v>773</v>
      </c>
      <c r="B38" s="5" t="s">
        <v>857</v>
      </c>
      <c r="C38" s="5" t="s">
        <v>933</v>
      </c>
      <c r="D38" s="65" t="s">
        <v>123</v>
      </c>
      <c r="E38" s="66"/>
      <c r="F38" s="67"/>
      <c r="G38" s="68"/>
      <c r="I38" s="86" t="s">
        <v>9</v>
      </c>
      <c r="J38" s="80" t="str">
        <f t="shared" si="1"/>
        <v/>
      </c>
    </row>
    <row r="39" spans="1:10" ht="30" x14ac:dyDescent="0.25">
      <c r="A39" s="4" t="s">
        <v>774</v>
      </c>
      <c r="B39" s="5" t="s">
        <v>858</v>
      </c>
      <c r="C39" s="5" t="s">
        <v>934</v>
      </c>
      <c r="D39" s="65" t="s">
        <v>123</v>
      </c>
      <c r="E39" s="66"/>
      <c r="F39" s="67"/>
      <c r="G39" s="68"/>
      <c r="I39" s="86" t="s">
        <v>119</v>
      </c>
      <c r="J39" s="80" t="str">
        <f t="shared" si="1"/>
        <v/>
      </c>
    </row>
    <row r="40" spans="1:10" ht="30" x14ac:dyDescent="0.25">
      <c r="A40" s="4" t="s">
        <v>775</v>
      </c>
      <c r="B40" s="5" t="s">
        <v>859</v>
      </c>
      <c r="C40" s="5" t="s">
        <v>935</v>
      </c>
      <c r="D40" s="65" t="s">
        <v>123</v>
      </c>
      <c r="E40" s="66"/>
      <c r="F40" s="67"/>
      <c r="G40" s="68"/>
      <c r="I40" s="86" t="s">
        <v>119</v>
      </c>
      <c r="J40" s="80" t="str">
        <f t="shared" si="1"/>
        <v/>
      </c>
    </row>
    <row r="41" spans="1:10" ht="30" x14ac:dyDescent="0.25">
      <c r="A41" s="4" t="s">
        <v>778</v>
      </c>
      <c r="B41" s="5" t="s">
        <v>860</v>
      </c>
      <c r="C41" s="5" t="s">
        <v>936</v>
      </c>
      <c r="D41" s="65" t="s">
        <v>123</v>
      </c>
      <c r="E41" s="66"/>
      <c r="F41" s="67"/>
      <c r="G41" s="68"/>
      <c r="I41" s="86" t="s">
        <v>84</v>
      </c>
      <c r="J41" s="80" t="str">
        <f t="shared" si="1"/>
        <v/>
      </c>
    </row>
    <row r="42" spans="1:10" x14ac:dyDescent="0.25">
      <c r="A42" s="3"/>
      <c r="B42" s="75" t="s">
        <v>777</v>
      </c>
      <c r="C42" s="76"/>
      <c r="D42" s="76"/>
      <c r="E42" s="77"/>
      <c r="F42" s="76"/>
      <c r="G42" s="77"/>
      <c r="H42" s="91"/>
      <c r="I42" s="91"/>
      <c r="J42" s="80" t="str">
        <f>IF(COUNTIF(D42,"=X") + COUNTIF(E42,"=X") + COUNTIF(F42,"=X") + COUNTIF(G42,"=X")=0,"","ERROR: Do not rate this row")</f>
        <v/>
      </c>
    </row>
    <row r="43" spans="1:10" ht="45" x14ac:dyDescent="0.25">
      <c r="A43" s="4" t="s">
        <v>779</v>
      </c>
      <c r="B43" s="5" t="s">
        <v>861</v>
      </c>
      <c r="C43" s="5" t="s">
        <v>937</v>
      </c>
      <c r="D43" s="65" t="s">
        <v>123</v>
      </c>
      <c r="E43" s="66"/>
      <c r="F43" s="67"/>
      <c r="G43" s="68"/>
      <c r="I43" s="86" t="s">
        <v>1556</v>
      </c>
      <c r="J43" s="80" t="str">
        <f t="shared" ref="J43:J54" si="2">IF(COUNTIF(D43,"=X") + COUNTIF(E43,"=X") + COUNTIF(F43,"=X") + COUNTIF(G43,"=X")=1,"","ERROR: Use one X for rating")</f>
        <v/>
      </c>
    </row>
    <row r="44" spans="1:10" ht="18.75" x14ac:dyDescent="0.25">
      <c r="A44" s="4" t="s">
        <v>780</v>
      </c>
      <c r="B44" s="5" t="s">
        <v>862</v>
      </c>
      <c r="C44" s="5" t="s">
        <v>938</v>
      </c>
      <c r="D44" s="65" t="s">
        <v>123</v>
      </c>
      <c r="E44" s="66"/>
      <c r="F44" s="67"/>
      <c r="G44" s="68"/>
      <c r="I44" s="86" t="s">
        <v>119</v>
      </c>
      <c r="J44" s="80" t="str">
        <f t="shared" si="2"/>
        <v/>
      </c>
    </row>
    <row r="45" spans="1:10" ht="18.75" x14ac:dyDescent="0.25">
      <c r="A45" s="4" t="s">
        <v>781</v>
      </c>
      <c r="B45" s="5" t="s">
        <v>863</v>
      </c>
      <c r="C45" s="5" t="s">
        <v>939</v>
      </c>
      <c r="D45" s="65" t="s">
        <v>123</v>
      </c>
      <c r="E45" s="66"/>
      <c r="F45" s="67"/>
      <c r="G45" s="68"/>
      <c r="I45" s="86" t="s">
        <v>119</v>
      </c>
      <c r="J45" s="80" t="str">
        <f t="shared" si="2"/>
        <v/>
      </c>
    </row>
    <row r="46" spans="1:10" ht="18.75" x14ac:dyDescent="0.25">
      <c r="A46" s="4" t="s">
        <v>782</v>
      </c>
      <c r="B46" s="5" t="s">
        <v>864</v>
      </c>
      <c r="C46" s="5" t="s">
        <v>940</v>
      </c>
      <c r="D46" s="65" t="s">
        <v>123</v>
      </c>
      <c r="E46" s="66"/>
      <c r="F46" s="67"/>
      <c r="G46" s="68"/>
      <c r="I46" s="86" t="s">
        <v>119</v>
      </c>
      <c r="J46" s="80" t="str">
        <f t="shared" si="2"/>
        <v/>
      </c>
    </row>
    <row r="47" spans="1:10" ht="30" x14ac:dyDescent="0.25">
      <c r="A47" s="4" t="s">
        <v>783</v>
      </c>
      <c r="B47" s="5" t="s">
        <v>865</v>
      </c>
      <c r="C47" s="5" t="s">
        <v>941</v>
      </c>
      <c r="D47" s="65" t="s">
        <v>123</v>
      </c>
      <c r="E47" s="66"/>
      <c r="F47" s="67"/>
      <c r="G47" s="68"/>
      <c r="I47" s="86" t="s">
        <v>13</v>
      </c>
      <c r="J47" s="80" t="str">
        <f t="shared" si="2"/>
        <v/>
      </c>
    </row>
    <row r="48" spans="1:10" ht="30" x14ac:dyDescent="0.25">
      <c r="A48" s="4" t="s">
        <v>784</v>
      </c>
      <c r="B48" s="5" t="s">
        <v>866</v>
      </c>
      <c r="C48" s="5" t="s">
        <v>942</v>
      </c>
      <c r="D48" s="65" t="s">
        <v>123</v>
      </c>
      <c r="E48" s="66"/>
      <c r="F48" s="67"/>
      <c r="G48" s="68"/>
      <c r="I48" s="86" t="s">
        <v>13</v>
      </c>
      <c r="J48" s="80" t="str">
        <f t="shared" si="2"/>
        <v/>
      </c>
    </row>
    <row r="49" spans="1:10" ht="18.75" x14ac:dyDescent="0.25">
      <c r="A49" s="4" t="s">
        <v>787</v>
      </c>
      <c r="B49" s="5" t="s">
        <v>867</v>
      </c>
      <c r="C49" s="5" t="s">
        <v>943</v>
      </c>
      <c r="D49" s="65" t="s">
        <v>123</v>
      </c>
      <c r="E49" s="66"/>
      <c r="F49" s="67"/>
      <c r="G49" s="68"/>
      <c r="I49" s="86" t="s">
        <v>18</v>
      </c>
      <c r="J49" s="80" t="str">
        <f t="shared" si="2"/>
        <v/>
      </c>
    </row>
    <row r="50" spans="1:10" ht="30" x14ac:dyDescent="0.25">
      <c r="A50" s="4" t="s">
        <v>785</v>
      </c>
      <c r="B50" s="5" t="s">
        <v>868</v>
      </c>
      <c r="C50" s="5" t="s">
        <v>944</v>
      </c>
      <c r="D50" s="65" t="s">
        <v>123</v>
      </c>
      <c r="E50" s="66"/>
      <c r="F50" s="67"/>
      <c r="G50" s="68"/>
      <c r="I50" s="86" t="s">
        <v>18</v>
      </c>
      <c r="J50" s="80" t="str">
        <f t="shared" si="2"/>
        <v/>
      </c>
    </row>
    <row r="51" spans="1:10" ht="90" x14ac:dyDescent="0.25">
      <c r="A51" s="4" t="s">
        <v>786</v>
      </c>
      <c r="B51" s="5" t="s">
        <v>869</v>
      </c>
      <c r="C51" s="5" t="s">
        <v>945</v>
      </c>
      <c r="D51" s="65" t="s">
        <v>123</v>
      </c>
      <c r="E51" s="66"/>
      <c r="F51" s="67"/>
      <c r="G51" s="68"/>
      <c r="I51" s="86" t="s">
        <v>18</v>
      </c>
      <c r="J51" s="80" t="str">
        <f t="shared" si="2"/>
        <v/>
      </c>
    </row>
    <row r="52" spans="1:10" ht="45" x14ac:dyDescent="0.25">
      <c r="A52" s="4" t="s">
        <v>788</v>
      </c>
      <c r="B52" s="5" t="s">
        <v>870</v>
      </c>
      <c r="C52" s="5" t="s">
        <v>946</v>
      </c>
      <c r="D52" s="65" t="s">
        <v>123</v>
      </c>
      <c r="E52" s="66"/>
      <c r="F52" s="67"/>
      <c r="G52" s="68"/>
      <c r="I52" s="86" t="s">
        <v>17</v>
      </c>
      <c r="J52" s="80" t="str">
        <f t="shared" si="2"/>
        <v/>
      </c>
    </row>
    <row r="53" spans="1:10" ht="18.75" x14ac:dyDescent="0.25">
      <c r="A53" s="4" t="s">
        <v>789</v>
      </c>
      <c r="B53" s="5" t="s">
        <v>871</v>
      </c>
      <c r="C53" s="5" t="s">
        <v>947</v>
      </c>
      <c r="D53" s="65" t="s">
        <v>123</v>
      </c>
      <c r="E53" s="66"/>
      <c r="F53" s="67"/>
      <c r="G53" s="68"/>
      <c r="I53" s="86" t="s">
        <v>1561</v>
      </c>
      <c r="J53" s="80" t="str">
        <f t="shared" si="2"/>
        <v/>
      </c>
    </row>
    <row r="54" spans="1:10" ht="18.75" x14ac:dyDescent="0.25">
      <c r="A54" s="4" t="s">
        <v>790</v>
      </c>
      <c r="B54" s="5" t="s">
        <v>872</v>
      </c>
      <c r="C54" s="5" t="s">
        <v>948</v>
      </c>
      <c r="D54" s="65" t="s">
        <v>123</v>
      </c>
      <c r="E54" s="66"/>
      <c r="F54" s="67"/>
      <c r="G54" s="68"/>
      <c r="I54" s="86" t="s">
        <v>17</v>
      </c>
      <c r="J54" s="80" t="str">
        <f t="shared" si="2"/>
        <v/>
      </c>
    </row>
    <row r="55" spans="1:10" x14ac:dyDescent="0.25">
      <c r="A55" s="3"/>
      <c r="B55" s="75" t="s">
        <v>798</v>
      </c>
      <c r="C55" s="76"/>
      <c r="D55" s="76"/>
      <c r="E55" s="77"/>
      <c r="F55" s="76"/>
      <c r="G55" s="77"/>
      <c r="H55" s="91"/>
      <c r="I55" s="91"/>
      <c r="J55" s="80" t="str">
        <f>IF(COUNTIF(D55,"=X") + COUNTIF(E55,"=X") + COUNTIF(F55,"=X") + COUNTIF(G55,"=X")=0,"","ERROR: Do not rate this row")</f>
        <v/>
      </c>
    </row>
    <row r="56" spans="1:10" ht="30" x14ac:dyDescent="0.25">
      <c r="A56" s="4" t="s">
        <v>791</v>
      </c>
      <c r="B56" s="5" t="s">
        <v>873</v>
      </c>
      <c r="C56" s="5" t="s">
        <v>949</v>
      </c>
      <c r="D56" s="65" t="s">
        <v>123</v>
      </c>
      <c r="E56" s="66"/>
      <c r="F56" s="67"/>
      <c r="G56" s="68"/>
      <c r="I56" s="86" t="s">
        <v>21</v>
      </c>
      <c r="J56" s="80" t="str">
        <f t="shared" ref="J56:J67" si="3">IF(COUNTIF(D56,"=X") + COUNTIF(E56,"=X") + COUNTIF(F56,"=X") + COUNTIF(G56,"=X")=1,"","ERROR: Use one X for rating")</f>
        <v/>
      </c>
    </row>
    <row r="57" spans="1:10" ht="18.75" x14ac:dyDescent="0.25">
      <c r="A57" s="4" t="s">
        <v>792</v>
      </c>
      <c r="B57" s="5" t="s">
        <v>874</v>
      </c>
      <c r="C57" s="5" t="s">
        <v>950</v>
      </c>
      <c r="D57" s="65" t="s">
        <v>123</v>
      </c>
      <c r="E57" s="66"/>
      <c r="F57" s="67"/>
      <c r="G57" s="68"/>
      <c r="I57" s="86" t="s">
        <v>13</v>
      </c>
      <c r="J57" s="80" t="str">
        <f t="shared" si="3"/>
        <v/>
      </c>
    </row>
    <row r="58" spans="1:10" ht="30" x14ac:dyDescent="0.25">
      <c r="A58" s="4" t="s">
        <v>793</v>
      </c>
      <c r="B58" s="5" t="s">
        <v>875</v>
      </c>
      <c r="C58" s="5" t="s">
        <v>951</v>
      </c>
      <c r="D58" s="65" t="s">
        <v>123</v>
      </c>
      <c r="E58" s="66"/>
      <c r="F58" s="67"/>
      <c r="G58" s="68"/>
      <c r="I58" s="86" t="s">
        <v>84</v>
      </c>
      <c r="J58" s="80" t="str">
        <f t="shared" si="3"/>
        <v/>
      </c>
    </row>
    <row r="59" spans="1:10" ht="18.75" x14ac:dyDescent="0.25">
      <c r="A59" s="4" t="s">
        <v>794</v>
      </c>
      <c r="B59" s="5" t="s">
        <v>876</v>
      </c>
      <c r="C59" s="5" t="s">
        <v>920</v>
      </c>
      <c r="D59" s="65" t="s">
        <v>123</v>
      </c>
      <c r="E59" s="66"/>
      <c r="F59" s="67"/>
      <c r="G59" s="68"/>
      <c r="I59" s="86" t="s">
        <v>84</v>
      </c>
      <c r="J59" s="80" t="str">
        <f t="shared" si="3"/>
        <v/>
      </c>
    </row>
    <row r="60" spans="1:10" ht="75" x14ac:dyDescent="0.25">
      <c r="A60" s="4" t="s">
        <v>795</v>
      </c>
      <c r="B60" s="5" t="s">
        <v>877</v>
      </c>
      <c r="C60" s="5" t="s">
        <v>952</v>
      </c>
      <c r="D60" s="65" t="s">
        <v>123</v>
      </c>
      <c r="E60" s="66"/>
      <c r="F60" s="67"/>
      <c r="G60" s="68"/>
      <c r="I60" s="86" t="s">
        <v>13</v>
      </c>
      <c r="J60" s="80" t="str">
        <f t="shared" si="3"/>
        <v/>
      </c>
    </row>
    <row r="61" spans="1:10" ht="30" x14ac:dyDescent="0.25">
      <c r="A61" s="4" t="s">
        <v>796</v>
      </c>
      <c r="B61" s="5" t="s">
        <v>878</v>
      </c>
      <c r="C61" s="5" t="s">
        <v>953</v>
      </c>
      <c r="D61" s="65" t="s">
        <v>123</v>
      </c>
      <c r="E61" s="66"/>
      <c r="F61" s="67"/>
      <c r="G61" s="68"/>
      <c r="I61" s="86" t="s">
        <v>40</v>
      </c>
      <c r="J61" s="80" t="str">
        <f t="shared" si="3"/>
        <v/>
      </c>
    </row>
    <row r="62" spans="1:10" ht="30" x14ac:dyDescent="0.25">
      <c r="A62" s="4" t="s">
        <v>797</v>
      </c>
      <c r="B62" s="5" t="s">
        <v>157</v>
      </c>
      <c r="C62" s="5" t="s">
        <v>954</v>
      </c>
      <c r="D62" s="65" t="s">
        <v>123</v>
      </c>
      <c r="E62" s="66"/>
      <c r="F62" s="67"/>
      <c r="G62" s="68"/>
      <c r="I62" s="86" t="s">
        <v>1561</v>
      </c>
      <c r="J62" s="80" t="str">
        <f t="shared" si="3"/>
        <v/>
      </c>
    </row>
    <row r="63" spans="1:10" ht="18.75" x14ac:dyDescent="0.25">
      <c r="A63" s="4" t="s">
        <v>801</v>
      </c>
      <c r="B63" s="5" t="s">
        <v>879</v>
      </c>
      <c r="C63" s="5" t="s">
        <v>955</v>
      </c>
      <c r="D63" s="65" t="s">
        <v>123</v>
      </c>
      <c r="E63" s="66"/>
      <c r="F63" s="67"/>
      <c r="G63" s="68"/>
      <c r="I63" s="86" t="s">
        <v>1565</v>
      </c>
      <c r="J63" s="80" t="str">
        <f t="shared" si="3"/>
        <v/>
      </c>
    </row>
    <row r="64" spans="1:10" ht="90" x14ac:dyDescent="0.25">
      <c r="A64" s="4" t="s">
        <v>802</v>
      </c>
      <c r="B64" s="5" t="s">
        <v>880</v>
      </c>
      <c r="C64" s="5" t="s">
        <v>956</v>
      </c>
      <c r="D64" s="65" t="s">
        <v>123</v>
      </c>
      <c r="E64" s="66"/>
      <c r="F64" s="67"/>
      <c r="G64" s="68"/>
      <c r="I64" s="86" t="s">
        <v>1566</v>
      </c>
      <c r="J64" s="80" t="str">
        <f t="shared" si="3"/>
        <v/>
      </c>
    </row>
    <row r="65" spans="1:10" ht="18.75" x14ac:dyDescent="0.25">
      <c r="A65" s="4" t="s">
        <v>803</v>
      </c>
      <c r="B65" s="5" t="s">
        <v>881</v>
      </c>
      <c r="C65" s="5" t="s">
        <v>957</v>
      </c>
      <c r="D65" s="65" t="s">
        <v>123</v>
      </c>
      <c r="E65" s="66"/>
      <c r="F65" s="67"/>
      <c r="G65" s="68"/>
      <c r="I65" s="86" t="s">
        <v>17</v>
      </c>
      <c r="J65" s="80" t="str">
        <f t="shared" si="3"/>
        <v/>
      </c>
    </row>
    <row r="66" spans="1:10" ht="60" x14ac:dyDescent="0.25">
      <c r="A66" s="4" t="s">
        <v>804</v>
      </c>
      <c r="B66" s="5" t="s">
        <v>882</v>
      </c>
      <c r="C66" s="5" t="s">
        <v>958</v>
      </c>
      <c r="D66" s="65" t="s">
        <v>123</v>
      </c>
      <c r="E66" s="66"/>
      <c r="F66" s="67"/>
      <c r="G66" s="68"/>
      <c r="I66" s="86" t="s">
        <v>1568</v>
      </c>
      <c r="J66" s="80" t="str">
        <f t="shared" si="3"/>
        <v/>
      </c>
    </row>
    <row r="67" spans="1:10" ht="60" x14ac:dyDescent="0.25">
      <c r="A67" s="4" t="s">
        <v>805</v>
      </c>
      <c r="B67" s="5" t="s">
        <v>883</v>
      </c>
      <c r="C67" s="5" t="s">
        <v>1396</v>
      </c>
      <c r="D67" s="65" t="s">
        <v>123</v>
      </c>
      <c r="E67" s="66"/>
      <c r="F67" s="67"/>
      <c r="G67" s="68"/>
      <c r="I67" s="86" t="s">
        <v>84</v>
      </c>
      <c r="J67" s="80" t="str">
        <f t="shared" si="3"/>
        <v/>
      </c>
    </row>
    <row r="68" spans="1:10" x14ac:dyDescent="0.25">
      <c r="A68" s="3"/>
      <c r="B68" s="75" t="s">
        <v>799</v>
      </c>
      <c r="C68" s="76"/>
      <c r="D68" s="76"/>
      <c r="E68" s="77"/>
      <c r="F68" s="76"/>
      <c r="G68" s="77"/>
      <c r="H68" s="91"/>
      <c r="I68" s="91"/>
      <c r="J68" s="82"/>
    </row>
    <row r="69" spans="1:10" ht="30" x14ac:dyDescent="0.25">
      <c r="A69" s="4" t="s">
        <v>806</v>
      </c>
      <c r="B69" s="5" t="s">
        <v>884</v>
      </c>
      <c r="C69" s="5" t="s">
        <v>959</v>
      </c>
      <c r="D69" s="65" t="s">
        <v>123</v>
      </c>
      <c r="E69" s="66"/>
      <c r="F69" s="67"/>
      <c r="G69" s="68"/>
      <c r="I69" s="86" t="s">
        <v>17</v>
      </c>
      <c r="J69" s="80" t="str">
        <f t="shared" ref="J69:J76" si="4">IF(COUNTIF(D69,"=X") + COUNTIF(E69,"=X") + COUNTIF(F69,"=X") + COUNTIF(G69,"=X")=1,"","ERROR: Use one X for rating")</f>
        <v/>
      </c>
    </row>
    <row r="70" spans="1:10" ht="18.75" x14ac:dyDescent="0.25">
      <c r="A70" s="4" t="s">
        <v>807</v>
      </c>
      <c r="B70" s="5" t="s">
        <v>885</v>
      </c>
      <c r="C70" s="5" t="s">
        <v>960</v>
      </c>
      <c r="D70" s="65" t="s">
        <v>123</v>
      </c>
      <c r="E70" s="66"/>
      <c r="F70" s="67"/>
      <c r="G70" s="68"/>
      <c r="I70" s="86" t="s">
        <v>43</v>
      </c>
      <c r="J70" s="80" t="str">
        <f t="shared" si="4"/>
        <v/>
      </c>
    </row>
    <row r="71" spans="1:10" ht="18.75" x14ac:dyDescent="0.25">
      <c r="A71" s="4" t="s">
        <v>808</v>
      </c>
      <c r="B71" s="5" t="s">
        <v>886</v>
      </c>
      <c r="C71" s="5" t="s">
        <v>961</v>
      </c>
      <c r="D71" s="65" t="s">
        <v>123</v>
      </c>
      <c r="E71" s="66"/>
      <c r="F71" s="67"/>
      <c r="G71" s="68"/>
      <c r="I71" s="86" t="s">
        <v>1569</v>
      </c>
      <c r="J71" s="80" t="str">
        <f t="shared" si="4"/>
        <v/>
      </c>
    </row>
    <row r="72" spans="1:10" ht="18.75" x14ac:dyDescent="0.25">
      <c r="A72" s="4" t="s">
        <v>809</v>
      </c>
      <c r="B72" s="5" t="s">
        <v>887</v>
      </c>
      <c r="C72" s="5" t="s">
        <v>962</v>
      </c>
      <c r="D72" s="65" t="s">
        <v>123</v>
      </c>
      <c r="E72" s="66"/>
      <c r="F72" s="67"/>
      <c r="G72" s="68"/>
      <c r="I72" s="86" t="s">
        <v>42</v>
      </c>
      <c r="J72" s="80" t="str">
        <f t="shared" si="4"/>
        <v/>
      </c>
    </row>
    <row r="73" spans="1:10" ht="30" x14ac:dyDescent="0.25">
      <c r="A73" s="4" t="s">
        <v>810</v>
      </c>
      <c r="B73" s="5" t="s">
        <v>888</v>
      </c>
      <c r="C73" s="5" t="s">
        <v>963</v>
      </c>
      <c r="D73" s="65" t="s">
        <v>123</v>
      </c>
      <c r="E73" s="66"/>
      <c r="F73" s="67"/>
      <c r="G73" s="68"/>
      <c r="I73" s="86" t="s">
        <v>17</v>
      </c>
      <c r="J73" s="80" t="str">
        <f t="shared" si="4"/>
        <v/>
      </c>
    </row>
    <row r="74" spans="1:10" ht="75" x14ac:dyDescent="0.25">
      <c r="A74" s="4" t="s">
        <v>811</v>
      </c>
      <c r="B74" s="5" t="s">
        <v>889</v>
      </c>
      <c r="C74" s="5" t="s">
        <v>964</v>
      </c>
      <c r="D74" s="65" t="s">
        <v>123</v>
      </c>
      <c r="E74" s="66"/>
      <c r="F74" s="67"/>
      <c r="G74" s="68"/>
      <c r="I74" s="86" t="s">
        <v>43</v>
      </c>
      <c r="J74" s="80" t="str">
        <f t="shared" si="4"/>
        <v/>
      </c>
    </row>
    <row r="75" spans="1:10" ht="30" x14ac:dyDescent="0.25">
      <c r="A75" s="4" t="s">
        <v>812</v>
      </c>
      <c r="B75" s="5" t="s">
        <v>890</v>
      </c>
      <c r="C75" s="5" t="s">
        <v>965</v>
      </c>
      <c r="D75" s="65" t="s">
        <v>123</v>
      </c>
      <c r="E75" s="66"/>
      <c r="F75" s="67"/>
      <c r="G75" s="68"/>
      <c r="I75" s="86" t="s">
        <v>1569</v>
      </c>
      <c r="J75" s="80" t="str">
        <f t="shared" si="4"/>
        <v/>
      </c>
    </row>
    <row r="76" spans="1:10" ht="18.75" x14ac:dyDescent="0.25">
      <c r="A76" s="4" t="s">
        <v>813</v>
      </c>
      <c r="B76" s="5" t="s">
        <v>891</v>
      </c>
      <c r="C76" s="5" t="s">
        <v>966</v>
      </c>
      <c r="D76" s="65" t="s">
        <v>123</v>
      </c>
      <c r="E76" s="66"/>
      <c r="F76" s="67"/>
      <c r="G76" s="68"/>
      <c r="I76" s="86" t="s">
        <v>1570</v>
      </c>
      <c r="J76" s="80" t="str">
        <f t="shared" si="4"/>
        <v/>
      </c>
    </row>
    <row r="77" spans="1:10" x14ac:dyDescent="0.25">
      <c r="A77" s="3"/>
      <c r="B77" s="75" t="s">
        <v>800</v>
      </c>
      <c r="C77" s="76"/>
      <c r="D77" s="76"/>
      <c r="E77" s="77"/>
      <c r="F77" s="76"/>
      <c r="G77" s="77"/>
      <c r="H77" s="91"/>
      <c r="I77" s="91"/>
      <c r="J77" s="82"/>
    </row>
    <row r="78" spans="1:10" ht="18.75" x14ac:dyDescent="0.25">
      <c r="A78" s="4" t="s">
        <v>814</v>
      </c>
      <c r="B78" s="5" t="s">
        <v>892</v>
      </c>
      <c r="C78" s="5" t="s">
        <v>967</v>
      </c>
      <c r="D78" s="65" t="s">
        <v>123</v>
      </c>
      <c r="E78" s="66"/>
      <c r="F78" s="67"/>
      <c r="G78" s="68"/>
      <c r="I78" s="86" t="s">
        <v>19</v>
      </c>
      <c r="J78" s="80" t="str">
        <f t="shared" ref="J78:J83" si="5">IF(COUNTIF(D78,"=X") + COUNTIF(E78,"=X") + COUNTIF(F78,"=X") + COUNTIF(G78,"=X")=1,"","ERROR: Use one X for rating")</f>
        <v/>
      </c>
    </row>
    <row r="79" spans="1:10" ht="18.75" x14ac:dyDescent="0.25">
      <c r="A79" s="4" t="s">
        <v>815</v>
      </c>
      <c r="B79" s="5" t="s">
        <v>893</v>
      </c>
      <c r="C79" s="5" t="s">
        <v>968</v>
      </c>
      <c r="D79" s="65" t="s">
        <v>123</v>
      </c>
      <c r="E79" s="66"/>
      <c r="F79" s="67"/>
      <c r="G79" s="68"/>
      <c r="I79" s="86" t="s">
        <v>19</v>
      </c>
      <c r="J79" s="80" t="str">
        <f t="shared" si="5"/>
        <v/>
      </c>
    </row>
    <row r="80" spans="1:10" ht="18.75" x14ac:dyDescent="0.25">
      <c r="A80" s="4" t="s">
        <v>816</v>
      </c>
      <c r="B80" s="5" t="s">
        <v>894</v>
      </c>
      <c r="C80" s="5" t="s">
        <v>969</v>
      </c>
      <c r="D80" s="65" t="s">
        <v>123</v>
      </c>
      <c r="E80" s="66"/>
      <c r="F80" s="67"/>
      <c r="G80" s="68"/>
      <c r="I80" s="86" t="s">
        <v>19</v>
      </c>
      <c r="J80" s="80" t="str">
        <f t="shared" si="5"/>
        <v/>
      </c>
    </row>
    <row r="81" spans="1:10" ht="30" x14ac:dyDescent="0.25">
      <c r="A81" s="4" t="s">
        <v>817</v>
      </c>
      <c r="B81" s="5" t="s">
        <v>895</v>
      </c>
      <c r="C81" s="5" t="s">
        <v>970</v>
      </c>
      <c r="D81" s="65" t="s">
        <v>123</v>
      </c>
      <c r="E81" s="66"/>
      <c r="F81" s="67"/>
      <c r="G81" s="68"/>
      <c r="I81" s="86" t="s">
        <v>19</v>
      </c>
      <c r="J81" s="80" t="str">
        <f t="shared" si="5"/>
        <v/>
      </c>
    </row>
    <row r="82" spans="1:10" ht="30" x14ac:dyDescent="0.25">
      <c r="A82" s="4" t="s">
        <v>818</v>
      </c>
      <c r="B82" s="5" t="s">
        <v>896</v>
      </c>
      <c r="C82" s="5" t="s">
        <v>971</v>
      </c>
      <c r="D82" s="65" t="s">
        <v>123</v>
      </c>
      <c r="E82" s="66"/>
      <c r="F82" s="67"/>
      <c r="G82" s="68"/>
      <c r="I82" s="86" t="s">
        <v>19</v>
      </c>
      <c r="J82" s="80" t="str">
        <f t="shared" si="5"/>
        <v/>
      </c>
    </row>
    <row r="83" spans="1:10" ht="30" x14ac:dyDescent="0.25">
      <c r="A83" s="4" t="s">
        <v>819</v>
      </c>
      <c r="B83" s="5" t="s">
        <v>897</v>
      </c>
      <c r="C83" s="5" t="s">
        <v>972</v>
      </c>
      <c r="D83" s="65" t="s">
        <v>123</v>
      </c>
      <c r="E83" s="66"/>
      <c r="F83" s="67"/>
      <c r="G83" s="68"/>
      <c r="I83" s="86" t="s">
        <v>19</v>
      </c>
      <c r="J83" s="80" t="str">
        <f t="shared" si="5"/>
        <v/>
      </c>
    </row>
    <row r="84" spans="1:10" x14ac:dyDescent="0.25">
      <c r="A84" s="3"/>
      <c r="B84" s="75" t="s">
        <v>820</v>
      </c>
      <c r="C84" s="76"/>
      <c r="D84" s="76"/>
      <c r="E84" s="77"/>
      <c r="F84" s="76"/>
      <c r="G84" s="77"/>
      <c r="H84" s="91"/>
      <c r="I84" s="91"/>
      <c r="J84" s="82"/>
    </row>
    <row r="85" spans="1:10" ht="18.75" x14ac:dyDescent="0.25">
      <c r="A85" s="4" t="s">
        <v>821</v>
      </c>
      <c r="B85" s="5" t="s">
        <v>898</v>
      </c>
      <c r="C85" s="5" t="s">
        <v>973</v>
      </c>
      <c r="D85" s="65" t="s">
        <v>123</v>
      </c>
      <c r="E85" s="66"/>
      <c r="F85" s="67"/>
      <c r="G85" s="68"/>
      <c r="I85" s="86" t="s">
        <v>20</v>
      </c>
      <c r="J85" s="80" t="str">
        <f t="shared" ref="J85:J86" si="6">IF(COUNTIF(D85,"=X") + COUNTIF(E85,"=X") + COUNTIF(F85,"=X") + COUNTIF(G85,"=X")=1,"","ERROR: Use one X for rating")</f>
        <v/>
      </c>
    </row>
    <row r="86" spans="1:10" ht="18.75" x14ac:dyDescent="0.25">
      <c r="A86" s="4" t="s">
        <v>822</v>
      </c>
      <c r="B86" s="5" t="s">
        <v>899</v>
      </c>
      <c r="C86" s="5" t="s">
        <v>974</v>
      </c>
      <c r="D86" s="65" t="s">
        <v>123</v>
      </c>
      <c r="E86" s="66"/>
      <c r="F86" s="67"/>
      <c r="G86" s="68"/>
      <c r="I86" s="86" t="s">
        <v>20</v>
      </c>
      <c r="J86" s="80" t="str">
        <f t="shared" si="6"/>
        <v/>
      </c>
    </row>
    <row r="87" spans="1:10" x14ac:dyDescent="0.25">
      <c r="A87" s="3"/>
      <c r="B87" s="75" t="s">
        <v>824</v>
      </c>
      <c r="C87" s="76"/>
      <c r="D87" s="76"/>
      <c r="E87" s="77"/>
      <c r="F87" s="76"/>
      <c r="G87" s="77"/>
      <c r="H87" s="91"/>
      <c r="I87" s="91"/>
      <c r="J87" s="82"/>
    </row>
    <row r="88" spans="1:10" ht="45" x14ac:dyDescent="0.25">
      <c r="A88" s="4" t="s">
        <v>823</v>
      </c>
      <c r="B88" s="5" t="s">
        <v>900</v>
      </c>
      <c r="C88" s="5" t="s">
        <v>975</v>
      </c>
      <c r="D88" s="65" t="s">
        <v>123</v>
      </c>
      <c r="E88" s="66"/>
      <c r="F88" s="67"/>
      <c r="G88" s="68"/>
      <c r="I88" s="86" t="s">
        <v>12</v>
      </c>
      <c r="J88" s="80" t="str">
        <f>IF(COUNTIF(D88,"=X") + COUNTIF(E88,"=X") + COUNTIF(F88,"=X") + COUNTIF(G88,"=X")=1,"","ERROR: Use one X for rating")</f>
        <v/>
      </c>
    </row>
  </sheetData>
  <mergeCells count="2">
    <mergeCell ref="D2:G2"/>
    <mergeCell ref="A2:C2"/>
  </mergeCells>
  <conditionalFormatting sqref="C1">
    <cfRule type="expression" dxfId="210" priority="96">
      <formula>LEFT(C1,5)="ERROR"</formula>
    </cfRule>
  </conditionalFormatting>
  <conditionalFormatting sqref="J3">
    <cfRule type="expression" dxfId="209" priority="95">
      <formula>COUNTIFS(J5:J88,"ERROR: Use one X for rating") + COUNTIFS(J5:J88,"ERROR: Do not rate this row") &gt; 0</formula>
    </cfRule>
  </conditionalFormatting>
  <conditionalFormatting sqref="J5">
    <cfRule type="expression" dxfId="208" priority="81">
      <formula>LEFT(J5,5)="ERROR"</formula>
    </cfRule>
  </conditionalFormatting>
  <conditionalFormatting sqref="J6">
    <cfRule type="expression" dxfId="207" priority="79">
      <formula>LEFT(J6,5)="ERROR"</formula>
    </cfRule>
  </conditionalFormatting>
  <conditionalFormatting sqref="J7">
    <cfRule type="expression" dxfId="206" priority="78">
      <formula>LEFT(J7,5)="ERROR"</formula>
    </cfRule>
  </conditionalFormatting>
  <conditionalFormatting sqref="J8">
    <cfRule type="expression" dxfId="205" priority="77">
      <formula>LEFT(J8,5)="ERROR"</formula>
    </cfRule>
  </conditionalFormatting>
  <conditionalFormatting sqref="J9">
    <cfRule type="expression" dxfId="204" priority="76">
      <formula>LEFT(J9,5)="ERROR"</formula>
    </cfRule>
  </conditionalFormatting>
  <conditionalFormatting sqref="J10">
    <cfRule type="expression" dxfId="203" priority="75">
      <formula>LEFT(J10,5)="ERROR"</formula>
    </cfRule>
  </conditionalFormatting>
  <conditionalFormatting sqref="J11">
    <cfRule type="expression" dxfId="202" priority="74">
      <formula>LEFT(J11,5)="ERROR"</formula>
    </cfRule>
  </conditionalFormatting>
  <conditionalFormatting sqref="J12">
    <cfRule type="expression" dxfId="201" priority="73">
      <formula>LEFT(J12,5)="ERROR"</formula>
    </cfRule>
  </conditionalFormatting>
  <conditionalFormatting sqref="J13">
    <cfRule type="expression" dxfId="200" priority="72">
      <formula>LEFT(J13,5)="ERROR"</formula>
    </cfRule>
  </conditionalFormatting>
  <conditionalFormatting sqref="J14">
    <cfRule type="expression" dxfId="199" priority="71">
      <formula>LEFT(J14,5)="ERROR"</formula>
    </cfRule>
  </conditionalFormatting>
  <conditionalFormatting sqref="J15">
    <cfRule type="expression" dxfId="198" priority="70">
      <formula>LEFT(J15,5)="ERROR"</formula>
    </cfRule>
  </conditionalFormatting>
  <conditionalFormatting sqref="J16">
    <cfRule type="expression" dxfId="197" priority="69">
      <formula>LEFT(J16,5)="ERROR"</formula>
    </cfRule>
  </conditionalFormatting>
  <conditionalFormatting sqref="J17">
    <cfRule type="expression" dxfId="196" priority="68">
      <formula>LEFT(J17,5)="ERROR"</formula>
    </cfRule>
  </conditionalFormatting>
  <conditionalFormatting sqref="J18">
    <cfRule type="expression" dxfId="195" priority="67">
      <formula>LEFT(J18,5)="ERROR"</formula>
    </cfRule>
  </conditionalFormatting>
  <conditionalFormatting sqref="J19">
    <cfRule type="expression" dxfId="194" priority="66">
      <formula>LEFT(J19,5)="ERROR"</formula>
    </cfRule>
  </conditionalFormatting>
  <conditionalFormatting sqref="J20">
    <cfRule type="expression" dxfId="193" priority="65">
      <formula>LEFT(J20,5)="ERROR"</formula>
    </cfRule>
  </conditionalFormatting>
  <conditionalFormatting sqref="J21">
    <cfRule type="expression" dxfId="192" priority="64">
      <formula>LEFT(J21,5)="ERROR"</formula>
    </cfRule>
  </conditionalFormatting>
  <conditionalFormatting sqref="J22">
    <cfRule type="expression" dxfId="191" priority="63">
      <formula>LEFT(J22,5)="ERROR"</formula>
    </cfRule>
  </conditionalFormatting>
  <conditionalFormatting sqref="J23">
    <cfRule type="expression" dxfId="190" priority="62">
      <formula>LEFT(J23,5)="ERROR"</formula>
    </cfRule>
  </conditionalFormatting>
  <conditionalFormatting sqref="J24">
    <cfRule type="expression" dxfId="189" priority="61">
      <formula>LEFT(J24,5)="ERROR"</formula>
    </cfRule>
  </conditionalFormatting>
  <conditionalFormatting sqref="J25">
    <cfRule type="expression" dxfId="188" priority="60">
      <formula>LEFT(J25,5)="ERROR"</formula>
    </cfRule>
  </conditionalFormatting>
  <conditionalFormatting sqref="J26">
    <cfRule type="expression" dxfId="187" priority="59">
      <formula>LEFT(J26,5)="ERROR"</formula>
    </cfRule>
  </conditionalFormatting>
  <conditionalFormatting sqref="J27">
    <cfRule type="expression" dxfId="186" priority="58">
      <formula>LEFT(J27,5)="ERROR"</formula>
    </cfRule>
  </conditionalFormatting>
  <conditionalFormatting sqref="J28">
    <cfRule type="expression" dxfId="185" priority="57">
      <formula>LEFT(J28,5)="ERROR"</formula>
    </cfRule>
  </conditionalFormatting>
  <conditionalFormatting sqref="J29">
    <cfRule type="expression" dxfId="184" priority="56">
      <formula>LEFT(J29,5)="ERROR"</formula>
    </cfRule>
  </conditionalFormatting>
  <conditionalFormatting sqref="J30">
    <cfRule type="expression" dxfId="183" priority="55">
      <formula>LEFT(J30,5)="ERROR"</formula>
    </cfRule>
  </conditionalFormatting>
  <conditionalFormatting sqref="J32">
    <cfRule type="expression" dxfId="182" priority="54">
      <formula>LEFT(J32,5)="ERROR"</formula>
    </cfRule>
  </conditionalFormatting>
  <conditionalFormatting sqref="J33">
    <cfRule type="expression" dxfId="181" priority="53">
      <formula>LEFT(J33,5)="ERROR"</formula>
    </cfRule>
  </conditionalFormatting>
  <conditionalFormatting sqref="J34">
    <cfRule type="expression" dxfId="180" priority="52">
      <formula>LEFT(J34,5)="ERROR"</formula>
    </cfRule>
  </conditionalFormatting>
  <conditionalFormatting sqref="J35">
    <cfRule type="expression" dxfId="179" priority="51">
      <formula>LEFT(J35,5)="ERROR"</formula>
    </cfRule>
  </conditionalFormatting>
  <conditionalFormatting sqref="J36">
    <cfRule type="expression" dxfId="178" priority="50">
      <formula>LEFT(J36,5)="ERROR"</formula>
    </cfRule>
  </conditionalFormatting>
  <conditionalFormatting sqref="J37">
    <cfRule type="expression" dxfId="177" priority="49">
      <formula>LEFT(J37,5)="ERROR"</formula>
    </cfRule>
  </conditionalFormatting>
  <conditionalFormatting sqref="J38">
    <cfRule type="expression" dxfId="176" priority="48">
      <formula>LEFT(J38,5)="ERROR"</formula>
    </cfRule>
  </conditionalFormatting>
  <conditionalFormatting sqref="J39">
    <cfRule type="expression" dxfId="175" priority="47">
      <formula>LEFT(J39,5)="ERROR"</formula>
    </cfRule>
  </conditionalFormatting>
  <conditionalFormatting sqref="J40">
    <cfRule type="expression" dxfId="174" priority="46">
      <formula>LEFT(J40,5)="ERROR"</formula>
    </cfRule>
  </conditionalFormatting>
  <conditionalFormatting sqref="J41">
    <cfRule type="expression" dxfId="173" priority="45">
      <formula>LEFT(J41,5)="ERROR"</formula>
    </cfRule>
  </conditionalFormatting>
  <conditionalFormatting sqref="J43">
    <cfRule type="expression" dxfId="172" priority="44">
      <formula>LEFT(J43,5)="ERROR"</formula>
    </cfRule>
  </conditionalFormatting>
  <conditionalFormatting sqref="J44">
    <cfRule type="expression" dxfId="171" priority="43">
      <formula>LEFT(J44,5)="ERROR"</formula>
    </cfRule>
  </conditionalFormatting>
  <conditionalFormatting sqref="J45">
    <cfRule type="expression" dxfId="170" priority="42">
      <formula>LEFT(J45,5)="ERROR"</formula>
    </cfRule>
  </conditionalFormatting>
  <conditionalFormatting sqref="J46">
    <cfRule type="expression" dxfId="169" priority="41">
      <formula>LEFT(J46,5)="ERROR"</formula>
    </cfRule>
  </conditionalFormatting>
  <conditionalFormatting sqref="J47">
    <cfRule type="expression" dxfId="168" priority="40">
      <formula>LEFT(J47,5)="ERROR"</formula>
    </cfRule>
  </conditionalFormatting>
  <conditionalFormatting sqref="J48">
    <cfRule type="expression" dxfId="167" priority="39">
      <formula>LEFT(J48,5)="ERROR"</formula>
    </cfRule>
  </conditionalFormatting>
  <conditionalFormatting sqref="J49">
    <cfRule type="expression" dxfId="166" priority="38">
      <formula>LEFT(J49,5)="ERROR"</formula>
    </cfRule>
  </conditionalFormatting>
  <conditionalFormatting sqref="J50">
    <cfRule type="expression" dxfId="165" priority="37">
      <formula>LEFT(J50,5)="ERROR"</formula>
    </cfRule>
  </conditionalFormatting>
  <conditionalFormatting sqref="J51">
    <cfRule type="expression" dxfId="164" priority="36">
      <formula>LEFT(J51,5)="ERROR"</formula>
    </cfRule>
  </conditionalFormatting>
  <conditionalFormatting sqref="J52">
    <cfRule type="expression" dxfId="163" priority="35">
      <formula>LEFT(J52,5)="ERROR"</formula>
    </cfRule>
  </conditionalFormatting>
  <conditionalFormatting sqref="J53">
    <cfRule type="expression" dxfId="162" priority="34">
      <formula>LEFT(J53,5)="ERROR"</formula>
    </cfRule>
  </conditionalFormatting>
  <conditionalFormatting sqref="J54">
    <cfRule type="expression" dxfId="161" priority="33">
      <formula>LEFT(J54,5)="ERROR"</formula>
    </cfRule>
  </conditionalFormatting>
  <conditionalFormatting sqref="J56">
    <cfRule type="expression" dxfId="160" priority="32">
      <formula>LEFT(J56,5)="ERROR"</formula>
    </cfRule>
  </conditionalFormatting>
  <conditionalFormatting sqref="J57">
    <cfRule type="expression" dxfId="159" priority="31">
      <formula>LEFT(J57,5)="ERROR"</formula>
    </cfRule>
  </conditionalFormatting>
  <conditionalFormatting sqref="J58">
    <cfRule type="expression" dxfId="158" priority="30">
      <formula>LEFT(J58,5)="ERROR"</formula>
    </cfRule>
  </conditionalFormatting>
  <conditionalFormatting sqref="J59">
    <cfRule type="expression" dxfId="157" priority="29">
      <formula>LEFT(J59,5)="ERROR"</formula>
    </cfRule>
  </conditionalFormatting>
  <conditionalFormatting sqref="J60">
    <cfRule type="expression" dxfId="156" priority="28">
      <formula>LEFT(J60,5)="ERROR"</formula>
    </cfRule>
  </conditionalFormatting>
  <conditionalFormatting sqref="J61">
    <cfRule type="expression" dxfId="155" priority="27">
      <formula>LEFT(J61,5)="ERROR"</formula>
    </cfRule>
  </conditionalFormatting>
  <conditionalFormatting sqref="J62">
    <cfRule type="expression" dxfId="154" priority="26">
      <formula>LEFT(J62,5)="ERROR"</formula>
    </cfRule>
  </conditionalFormatting>
  <conditionalFormatting sqref="J63">
    <cfRule type="expression" dxfId="153" priority="25">
      <formula>LEFT(J63,5)="ERROR"</formula>
    </cfRule>
  </conditionalFormatting>
  <conditionalFormatting sqref="J64">
    <cfRule type="expression" dxfId="152" priority="24">
      <formula>LEFT(J64,5)="ERROR"</formula>
    </cfRule>
  </conditionalFormatting>
  <conditionalFormatting sqref="J65">
    <cfRule type="expression" dxfId="151" priority="23">
      <formula>LEFT(J65,5)="ERROR"</formula>
    </cfRule>
  </conditionalFormatting>
  <conditionalFormatting sqref="J66">
    <cfRule type="expression" dxfId="150" priority="22">
      <formula>LEFT(J66,5)="ERROR"</formula>
    </cfRule>
  </conditionalFormatting>
  <conditionalFormatting sqref="J67">
    <cfRule type="expression" dxfId="149" priority="21">
      <formula>LEFT(J67,5)="ERROR"</formula>
    </cfRule>
  </conditionalFormatting>
  <conditionalFormatting sqref="J69">
    <cfRule type="expression" dxfId="148" priority="20">
      <formula>LEFT(J69,5)="ERROR"</formula>
    </cfRule>
  </conditionalFormatting>
  <conditionalFormatting sqref="J70">
    <cfRule type="expression" dxfId="147" priority="19">
      <formula>LEFT(J70,5)="ERROR"</formula>
    </cfRule>
  </conditionalFormatting>
  <conditionalFormatting sqref="J71">
    <cfRule type="expression" dxfId="146" priority="18">
      <formula>LEFT(J71,5)="ERROR"</formula>
    </cfRule>
  </conditionalFormatting>
  <conditionalFormatting sqref="J72">
    <cfRule type="expression" dxfId="145" priority="17">
      <formula>LEFT(J72,5)="ERROR"</formula>
    </cfRule>
  </conditionalFormatting>
  <conditionalFormatting sqref="J73">
    <cfRule type="expression" dxfId="144" priority="16">
      <formula>LEFT(J73,5)="ERROR"</formula>
    </cfRule>
  </conditionalFormatting>
  <conditionalFormatting sqref="J74">
    <cfRule type="expression" dxfId="143" priority="15">
      <formula>LEFT(J74,5)="ERROR"</formula>
    </cfRule>
  </conditionalFormatting>
  <conditionalFormatting sqref="J75">
    <cfRule type="expression" dxfId="142" priority="14">
      <formula>LEFT(J75,5)="ERROR"</formula>
    </cfRule>
  </conditionalFormatting>
  <conditionalFormatting sqref="J76">
    <cfRule type="expression" dxfId="141" priority="13">
      <formula>LEFT(J76,5)="ERROR"</formula>
    </cfRule>
  </conditionalFormatting>
  <conditionalFormatting sqref="J78">
    <cfRule type="expression" dxfId="140" priority="12">
      <formula>LEFT(J78,5)="ERROR"</formula>
    </cfRule>
  </conditionalFormatting>
  <conditionalFormatting sqref="J79">
    <cfRule type="expression" dxfId="139" priority="11">
      <formula>LEFT(J79,5)="ERROR"</formula>
    </cfRule>
  </conditionalFormatting>
  <conditionalFormatting sqref="J80">
    <cfRule type="expression" dxfId="138" priority="10">
      <formula>LEFT(J80,5)="ERROR"</formula>
    </cfRule>
  </conditionalFormatting>
  <conditionalFormatting sqref="J81">
    <cfRule type="expression" dxfId="137" priority="9">
      <formula>LEFT(J81,5)="ERROR"</formula>
    </cfRule>
  </conditionalFormatting>
  <conditionalFormatting sqref="J82">
    <cfRule type="expression" dxfId="136" priority="8">
      <formula>LEFT(J82,5)="ERROR"</formula>
    </cfRule>
  </conditionalFormatting>
  <conditionalFormatting sqref="J83">
    <cfRule type="expression" dxfId="135" priority="7">
      <formula>LEFT(J83,5)="ERROR"</formula>
    </cfRule>
  </conditionalFormatting>
  <conditionalFormatting sqref="J85">
    <cfRule type="expression" dxfId="134" priority="6">
      <formula>LEFT(J85,5)="ERROR"</formula>
    </cfRule>
  </conditionalFormatting>
  <conditionalFormatting sqref="J86">
    <cfRule type="expression" dxfId="133" priority="5">
      <formula>LEFT(J86,5)="ERROR"</formula>
    </cfRule>
  </conditionalFormatting>
  <conditionalFormatting sqref="J88">
    <cfRule type="expression" dxfId="132" priority="4">
      <formula>LEFT(J88,5)="ERROR"</formula>
    </cfRule>
  </conditionalFormatting>
  <conditionalFormatting sqref="J31">
    <cfRule type="expression" dxfId="131" priority="3">
      <formula>LEFT(J31,5)="ERROR"</formula>
    </cfRule>
  </conditionalFormatting>
  <conditionalFormatting sqref="J42">
    <cfRule type="expression" dxfId="130" priority="2">
      <formula>LEFT(J42,5)="ERROR"</formula>
    </cfRule>
  </conditionalFormatting>
  <conditionalFormatting sqref="J55">
    <cfRule type="expression" dxfId="129" priority="1">
      <formula>LEFT(J55,5)="ERROR"</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J12"/>
  <sheetViews>
    <sheetView zoomScaleNormal="100" workbookViewId="0">
      <pane ySplit="3" topLeftCell="A4" activePane="bottomLeft" state="frozen"/>
      <selection activeCell="A4" sqref="A4"/>
      <selection pane="bottomLeft" activeCell="B1" sqref="B1"/>
    </sheetView>
  </sheetViews>
  <sheetFormatPr defaultRowHeight="15" x14ac:dyDescent="0.25"/>
  <cols>
    <col min="1" max="1" width="2.7109375" style="69" bestFit="1" customWidth="1"/>
    <col min="2" max="2" width="70.5703125" style="53" customWidth="1"/>
    <col min="3" max="3" width="1.28515625" style="53" customWidth="1"/>
    <col min="4" max="4" width="13.28515625" style="53" customWidth="1"/>
    <col min="5" max="5" width="13.28515625" style="70" customWidth="1"/>
    <col min="6" max="6" width="13.28515625" style="53" customWidth="1"/>
    <col min="7" max="7" width="13.28515625" style="70" customWidth="1"/>
    <col min="8" max="8" width="52.85546875" style="5" customWidth="1"/>
    <col min="9" max="9" width="33.7109375" style="5" customWidth="1"/>
    <col min="10" max="10" width="25.7109375" style="53" customWidth="1"/>
  </cols>
  <sheetData>
    <row r="1" spans="1:10" x14ac:dyDescent="0.25">
      <c r="A1" s="57"/>
      <c r="B1" s="93"/>
      <c r="C1" s="58"/>
      <c r="D1" s="11">
        <f>COUNTIFS(D4:D12,"=X")</f>
        <v>9</v>
      </c>
      <c r="E1" s="11">
        <f>COUNTIFS(E4:E12,"=X")</f>
        <v>0</v>
      </c>
      <c r="F1" s="11">
        <f>COUNTIFS(F4:F12,"=X")</f>
        <v>0</v>
      </c>
      <c r="G1" s="11">
        <f>COUNTIFS(G4:G12,"=X")</f>
        <v>0</v>
      </c>
    </row>
    <row r="2" spans="1:10" ht="15" customHeight="1" x14ac:dyDescent="0.25">
      <c r="A2" s="99" t="s">
        <v>1376</v>
      </c>
      <c r="B2" s="100"/>
      <c r="D2" s="110" t="s">
        <v>22</v>
      </c>
      <c r="E2" s="111"/>
      <c r="F2" s="111"/>
      <c r="G2" s="112"/>
      <c r="J2" s="54" t="s">
        <v>1463</v>
      </c>
    </row>
    <row r="3" spans="1:10" ht="30" x14ac:dyDescent="0.25">
      <c r="A3" s="97" t="s">
        <v>976</v>
      </c>
      <c r="B3" s="98"/>
      <c r="C3" s="59"/>
      <c r="D3" s="60" t="s">
        <v>134</v>
      </c>
      <c r="E3" s="61" t="s">
        <v>23</v>
      </c>
      <c r="F3" s="62" t="s">
        <v>24</v>
      </c>
      <c r="G3" s="63" t="s">
        <v>25</v>
      </c>
      <c r="H3" s="51" t="s">
        <v>26</v>
      </c>
      <c r="I3" s="51" t="s">
        <v>1461</v>
      </c>
      <c r="J3" s="55" t="str">
        <f>IF(COUNTIFS(J4:J12,"ERROR: Use one X for rating")=0,"No Rating Count Errors","ERROR: Rating Count")</f>
        <v>No Rating Count Errors</v>
      </c>
    </row>
    <row r="4" spans="1:10" ht="18.75" x14ac:dyDescent="0.25">
      <c r="A4" s="57" t="s">
        <v>15</v>
      </c>
      <c r="B4" s="64" t="s">
        <v>85</v>
      </c>
      <c r="D4" s="65" t="s">
        <v>123</v>
      </c>
      <c r="E4" s="66"/>
      <c r="F4" s="67"/>
      <c r="G4" s="68"/>
      <c r="H4" s="64"/>
      <c r="I4" s="64" t="s">
        <v>1513</v>
      </c>
      <c r="J4" s="81" t="str">
        <f>IF(COUNTIF(D4,"=X") + COUNTIF(E4,"=X") + COUNTIF(F4,"=X") + COUNTIF(G4,"=X")=1,"","ERROR: Use one X for rating")</f>
        <v/>
      </c>
    </row>
    <row r="5" spans="1:10" ht="30" x14ac:dyDescent="0.25">
      <c r="A5" s="57" t="s">
        <v>16</v>
      </c>
      <c r="B5" s="64" t="s">
        <v>86</v>
      </c>
      <c r="D5" s="65" t="s">
        <v>123</v>
      </c>
      <c r="E5" s="66"/>
      <c r="F5" s="67"/>
      <c r="G5" s="68"/>
      <c r="H5" s="64"/>
      <c r="I5" s="64" t="s">
        <v>1514</v>
      </c>
      <c r="J5" s="81" t="str">
        <f t="shared" ref="J5:J12" si="0">IF(COUNTIF(D5,"=X") + COUNTIF(E5,"=X") + COUNTIF(F5,"=X") + COUNTIF(G5,"=X")=1,"","ERROR: Use one X for rating")</f>
        <v/>
      </c>
    </row>
    <row r="6" spans="1:10" ht="18.75" x14ac:dyDescent="0.25">
      <c r="A6" s="57" t="s">
        <v>8</v>
      </c>
      <c r="B6" s="64" t="s">
        <v>87</v>
      </c>
      <c r="D6" s="65" t="s">
        <v>123</v>
      </c>
      <c r="E6" s="66"/>
      <c r="F6" s="67"/>
      <c r="G6" s="68"/>
      <c r="H6" s="64"/>
      <c r="I6" s="64" t="s">
        <v>1515</v>
      </c>
      <c r="J6" s="81" t="str">
        <f t="shared" si="0"/>
        <v/>
      </c>
    </row>
    <row r="7" spans="1:10" ht="30" x14ac:dyDescent="0.25">
      <c r="A7" s="57" t="s">
        <v>9</v>
      </c>
      <c r="B7" s="64" t="s">
        <v>88</v>
      </c>
      <c r="D7" s="65" t="s">
        <v>123</v>
      </c>
      <c r="E7" s="66"/>
      <c r="F7" s="67"/>
      <c r="G7" s="68"/>
      <c r="H7" s="64"/>
      <c r="I7" s="64" t="s">
        <v>1516</v>
      </c>
      <c r="J7" s="81" t="str">
        <f t="shared" si="0"/>
        <v/>
      </c>
    </row>
    <row r="8" spans="1:10" ht="18.75" x14ac:dyDescent="0.25">
      <c r="A8" s="57" t="s">
        <v>14</v>
      </c>
      <c r="B8" s="64" t="s">
        <v>89</v>
      </c>
      <c r="D8" s="65" t="s">
        <v>123</v>
      </c>
      <c r="E8" s="66"/>
      <c r="F8" s="67"/>
      <c r="G8" s="68"/>
      <c r="H8" s="64"/>
      <c r="I8" s="64" t="s">
        <v>1517</v>
      </c>
      <c r="J8" s="81" t="str">
        <f t="shared" si="0"/>
        <v/>
      </c>
    </row>
    <row r="9" spans="1:10" ht="30" x14ac:dyDescent="0.25">
      <c r="A9" s="57" t="s">
        <v>10</v>
      </c>
      <c r="B9" s="64" t="s">
        <v>90</v>
      </c>
      <c r="D9" s="65" t="s">
        <v>123</v>
      </c>
      <c r="E9" s="66"/>
      <c r="F9" s="67"/>
      <c r="G9" s="68"/>
      <c r="H9" s="64"/>
      <c r="I9" s="64" t="s">
        <v>1447</v>
      </c>
      <c r="J9" s="81" t="str">
        <f t="shared" si="0"/>
        <v/>
      </c>
    </row>
    <row r="10" spans="1:10" ht="30" x14ac:dyDescent="0.25">
      <c r="A10" s="57" t="s">
        <v>11</v>
      </c>
      <c r="B10" s="64" t="s">
        <v>91</v>
      </c>
      <c r="D10" s="65" t="s">
        <v>123</v>
      </c>
      <c r="E10" s="66"/>
      <c r="F10" s="67"/>
      <c r="G10" s="68"/>
      <c r="H10" s="64"/>
      <c r="I10" s="64" t="s">
        <v>1449</v>
      </c>
      <c r="J10" s="81" t="str">
        <f t="shared" si="0"/>
        <v/>
      </c>
    </row>
    <row r="11" spans="1:10" ht="18.75" x14ac:dyDescent="0.25">
      <c r="A11" s="57" t="s">
        <v>12</v>
      </c>
      <c r="B11" s="64" t="s">
        <v>92</v>
      </c>
      <c r="D11" s="65" t="s">
        <v>123</v>
      </c>
      <c r="E11" s="66"/>
      <c r="F11" s="67"/>
      <c r="G11" s="68"/>
      <c r="H11" s="64"/>
      <c r="I11" s="64" t="s">
        <v>1448</v>
      </c>
      <c r="J11" s="81" t="str">
        <f t="shared" si="0"/>
        <v/>
      </c>
    </row>
    <row r="12" spans="1:10" ht="18.75" x14ac:dyDescent="0.25">
      <c r="A12" s="57" t="s">
        <v>13</v>
      </c>
      <c r="B12" s="64" t="s">
        <v>93</v>
      </c>
      <c r="D12" s="65" t="s">
        <v>123</v>
      </c>
      <c r="E12" s="66"/>
      <c r="F12" s="67"/>
      <c r="G12" s="68"/>
      <c r="H12" s="64"/>
      <c r="I12" s="64" t="s">
        <v>1518</v>
      </c>
      <c r="J12" s="81" t="str">
        <f t="shared" si="0"/>
        <v/>
      </c>
    </row>
  </sheetData>
  <mergeCells count="3">
    <mergeCell ref="A2:B2"/>
    <mergeCell ref="A3:B3"/>
    <mergeCell ref="D2:G2"/>
  </mergeCells>
  <conditionalFormatting sqref="B1">
    <cfRule type="expression" dxfId="128" priority="30">
      <formula>LEFT(B1,5)="ERROR"</formula>
    </cfRule>
  </conditionalFormatting>
  <conditionalFormatting sqref="J3">
    <cfRule type="expression" dxfId="127" priority="29">
      <formula>COUNTIFS(J4:J12,"ERROR: Use one X for rating")&gt;0</formula>
    </cfRule>
  </conditionalFormatting>
  <conditionalFormatting sqref="J4">
    <cfRule type="expression" dxfId="126" priority="9">
      <formula>LEFT(J4,5)="ERROR"</formula>
    </cfRule>
  </conditionalFormatting>
  <conditionalFormatting sqref="J5">
    <cfRule type="expression" dxfId="125" priority="8">
      <formula>LEFT(J5,5)="ERROR"</formula>
    </cfRule>
  </conditionalFormatting>
  <conditionalFormatting sqref="J6">
    <cfRule type="expression" dxfId="124" priority="7">
      <formula>LEFT(J6,5)="ERROR"</formula>
    </cfRule>
  </conditionalFormatting>
  <conditionalFormatting sqref="J7">
    <cfRule type="expression" dxfId="123" priority="6">
      <formula>LEFT(J7,5)="ERROR"</formula>
    </cfRule>
  </conditionalFormatting>
  <conditionalFormatting sqref="J8">
    <cfRule type="expression" dxfId="122" priority="5">
      <formula>LEFT(J8,5)="ERROR"</formula>
    </cfRule>
  </conditionalFormatting>
  <conditionalFormatting sqref="J9">
    <cfRule type="expression" dxfId="121" priority="4">
      <formula>LEFT(J9,5)="ERROR"</formula>
    </cfRule>
  </conditionalFormatting>
  <conditionalFormatting sqref="J10">
    <cfRule type="expression" dxfId="120" priority="3">
      <formula>LEFT(J10,5)="ERROR"</formula>
    </cfRule>
  </conditionalFormatting>
  <conditionalFormatting sqref="J11">
    <cfRule type="expression" dxfId="119" priority="2">
      <formula>LEFT(J11,5)="ERROR"</formula>
    </cfRule>
  </conditionalFormatting>
  <conditionalFormatting sqref="J12">
    <cfRule type="expression" dxfId="118" priority="1">
      <formula>LEFT(J12,5)="ERROR"</formula>
    </cfRule>
  </conditionalFormatting>
  <pageMargins left="0.7" right="0.7" top="0.75" bottom="0.75" header="0.3" footer="0.3"/>
  <pageSetup scale="73" fitToHeight="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FF"/>
  </sheetPr>
  <dimension ref="A1:J41"/>
  <sheetViews>
    <sheetView workbookViewId="0">
      <pane ySplit="3" topLeftCell="A4" activePane="bottomLeft" state="frozen"/>
      <selection activeCell="A4" sqref="A4"/>
      <selection pane="bottomLeft" activeCell="B1" sqref="B1"/>
    </sheetView>
  </sheetViews>
  <sheetFormatPr defaultRowHeight="15" x14ac:dyDescent="0.25"/>
  <cols>
    <col min="1" max="1" width="6.28515625" style="4" customWidth="1"/>
    <col min="2" max="2" width="61.42578125" style="5" customWidth="1"/>
    <col min="3" max="3" width="90" style="5" customWidth="1"/>
    <col min="4" max="4" width="13.28515625" style="53" customWidth="1"/>
    <col min="5" max="5" width="13.28515625" style="70" customWidth="1"/>
    <col min="6" max="6" width="13.28515625" style="53" customWidth="1"/>
    <col min="7" max="7" width="13.28515625" style="70" customWidth="1"/>
    <col min="8" max="8" width="73" style="86" customWidth="1"/>
    <col min="9" max="9" width="25" style="86" bestFit="1" customWidth="1"/>
    <col min="10" max="10" width="25.7109375" style="53" bestFit="1" customWidth="1"/>
  </cols>
  <sheetData>
    <row r="1" spans="1:10" ht="15.75" x14ac:dyDescent="0.25">
      <c r="A1" s="2"/>
      <c r="B1" s="93"/>
      <c r="C1" s="71" t="str">
        <f>IF(D1+E1+F1+G1=34,"","ERROR:  THE TOTAL SHOULD BE 34  &gt;&gt;&gt;&gt;&gt;&gt;  ")</f>
        <v/>
      </c>
      <c r="D1" s="8">
        <f>COUNTIFS(D5:D41,"=X")</f>
        <v>34</v>
      </c>
      <c r="E1" s="8">
        <f>COUNTIFS(E5:E41,"=X")</f>
        <v>0</v>
      </c>
      <c r="F1" s="8">
        <f>COUNTIFS(F5:F41,"=X")</f>
        <v>0</v>
      </c>
      <c r="G1" s="8">
        <f>COUNTIFS(G5:G41,"=X")</f>
        <v>0</v>
      </c>
    </row>
    <row r="2" spans="1:10" ht="21" x14ac:dyDescent="0.35">
      <c r="A2" s="113" t="s">
        <v>976</v>
      </c>
      <c r="B2" s="108"/>
      <c r="C2" s="109"/>
      <c r="D2" s="104" t="s">
        <v>22</v>
      </c>
      <c r="E2" s="105"/>
      <c r="F2" s="105"/>
      <c r="G2" s="106"/>
      <c r="H2" s="90"/>
      <c r="I2" s="90"/>
      <c r="J2" s="47" t="s">
        <v>1463</v>
      </c>
    </row>
    <row r="3" spans="1:10" ht="30" x14ac:dyDescent="0.25">
      <c r="A3" s="30" t="s">
        <v>146</v>
      </c>
      <c r="B3" s="30" t="s">
        <v>141</v>
      </c>
      <c r="C3" s="30" t="s">
        <v>142</v>
      </c>
      <c r="D3" s="72" t="s">
        <v>134</v>
      </c>
      <c r="E3" s="61" t="s">
        <v>23</v>
      </c>
      <c r="F3" s="73" t="s">
        <v>24</v>
      </c>
      <c r="G3" s="74" t="s">
        <v>25</v>
      </c>
      <c r="H3" s="87" t="s">
        <v>1290</v>
      </c>
      <c r="I3" s="87" t="s">
        <v>1462</v>
      </c>
      <c r="J3" s="83" t="str">
        <f>IF(COUNTIFS(J5:J41,"ERROR: Use one X for rating") + COUNTIFS(J5:J41,"ERROR: Do not rate this row")=0,"No Rating Count Errors","ERROR: Rating Count")</f>
        <v>No Rating Count Errors</v>
      </c>
    </row>
    <row r="4" spans="1:10" x14ac:dyDescent="0.25">
      <c r="A4" s="3"/>
      <c r="B4" s="75" t="s">
        <v>977</v>
      </c>
      <c r="C4" s="76"/>
      <c r="D4" s="76"/>
      <c r="E4" s="77"/>
      <c r="F4" s="76"/>
      <c r="G4" s="77"/>
      <c r="H4" s="91"/>
      <c r="I4" s="91"/>
      <c r="J4" s="80"/>
    </row>
    <row r="5" spans="1:10" ht="135" x14ac:dyDescent="0.25">
      <c r="A5" s="4" t="s">
        <v>1443</v>
      </c>
      <c r="B5" s="5" t="s">
        <v>1006</v>
      </c>
      <c r="C5" s="5" t="s">
        <v>1039</v>
      </c>
      <c r="D5" s="65" t="s">
        <v>123</v>
      </c>
      <c r="E5" s="66"/>
      <c r="F5" s="67"/>
      <c r="G5" s="68"/>
      <c r="I5" s="86" t="s">
        <v>9</v>
      </c>
      <c r="J5" s="80" t="str">
        <f>IF(COUNTIF(D5,"=X") + COUNTIF(E5,"=X") + COUNTIF(F5,"=X") + COUNTIF(G5,"=X")=1,"","ERROR: Use one X for rating")</f>
        <v/>
      </c>
    </row>
    <row r="6" spans="1:10" ht="60" x14ac:dyDescent="0.25">
      <c r="A6" s="4" t="s">
        <v>1444</v>
      </c>
      <c r="B6" s="5" t="s">
        <v>1007</v>
      </c>
      <c r="C6" s="5" t="s">
        <v>1040</v>
      </c>
      <c r="D6" s="65" t="s">
        <v>123</v>
      </c>
      <c r="E6" s="66"/>
      <c r="F6" s="67"/>
      <c r="G6" s="68"/>
      <c r="I6" s="86" t="s">
        <v>16</v>
      </c>
      <c r="J6" s="80" t="str">
        <f t="shared" ref="J6:J10" si="0">IF(COUNTIF(D6,"=X") + COUNTIF(E6,"=X") + COUNTIF(F6,"=X") + COUNTIF(G6,"=X")=1,"","ERROR: Use one X for rating")</f>
        <v/>
      </c>
    </row>
    <row r="7" spans="1:10" ht="30" x14ac:dyDescent="0.25">
      <c r="A7" s="4" t="s">
        <v>1445</v>
      </c>
      <c r="B7" s="5" t="s">
        <v>1008</v>
      </c>
      <c r="C7" s="5" t="s">
        <v>1041</v>
      </c>
      <c r="D7" s="65" t="s">
        <v>123</v>
      </c>
      <c r="E7" s="66"/>
      <c r="F7" s="67"/>
      <c r="G7" s="68"/>
      <c r="I7" s="86" t="s">
        <v>15</v>
      </c>
      <c r="J7" s="80" t="str">
        <f t="shared" si="0"/>
        <v/>
      </c>
    </row>
    <row r="8" spans="1:10" ht="90" x14ac:dyDescent="0.25">
      <c r="A8" s="4" t="s">
        <v>1446</v>
      </c>
      <c r="B8" s="5" t="s">
        <v>1009</v>
      </c>
      <c r="C8" s="5" t="s">
        <v>1042</v>
      </c>
      <c r="D8" s="65" t="s">
        <v>123</v>
      </c>
      <c r="E8" s="66"/>
      <c r="F8" s="67"/>
      <c r="G8" s="68"/>
      <c r="I8" s="86" t="s">
        <v>15</v>
      </c>
      <c r="J8" s="80" t="str">
        <f t="shared" si="0"/>
        <v/>
      </c>
    </row>
    <row r="9" spans="1:10" ht="30" x14ac:dyDescent="0.25">
      <c r="A9" s="4" t="s">
        <v>1447</v>
      </c>
      <c r="B9" s="5" t="s">
        <v>1010</v>
      </c>
      <c r="C9" s="5" t="s">
        <v>1043</v>
      </c>
      <c r="D9" s="65" t="s">
        <v>123</v>
      </c>
      <c r="E9" s="66"/>
      <c r="F9" s="67"/>
      <c r="G9" s="68"/>
      <c r="I9" s="86" t="s">
        <v>1573</v>
      </c>
      <c r="J9" s="80" t="str">
        <f t="shared" si="0"/>
        <v/>
      </c>
    </row>
    <row r="10" spans="1:10" ht="18.75" x14ac:dyDescent="0.25">
      <c r="A10" s="4" t="s">
        <v>1448</v>
      </c>
      <c r="B10" s="5" t="s">
        <v>1011</v>
      </c>
      <c r="C10" s="5" t="s">
        <v>1044</v>
      </c>
      <c r="D10" s="65" t="s">
        <v>123</v>
      </c>
      <c r="E10" s="66"/>
      <c r="F10" s="67"/>
      <c r="G10" s="68"/>
      <c r="H10" s="88"/>
      <c r="I10" s="89" t="s">
        <v>12</v>
      </c>
      <c r="J10" s="80" t="str">
        <f t="shared" si="0"/>
        <v/>
      </c>
    </row>
    <row r="11" spans="1:10" x14ac:dyDescent="0.25">
      <c r="A11" s="3"/>
      <c r="B11" s="75" t="s">
        <v>629</v>
      </c>
      <c r="C11" s="76"/>
      <c r="D11" s="76"/>
      <c r="E11" s="77"/>
      <c r="F11" s="76"/>
      <c r="G11" s="77"/>
      <c r="H11" s="91"/>
      <c r="I11" s="91"/>
      <c r="J11" s="80" t="str">
        <f>IF(COUNTIF(D11,"=X") + COUNTIF(E11,"=X") + COUNTIF(F11,"=X") + COUNTIF(G11,"=X")=0,"","ERROR: Do not rate this row")</f>
        <v/>
      </c>
    </row>
    <row r="12" spans="1:10" ht="18.75" x14ac:dyDescent="0.25">
      <c r="A12" s="4" t="s">
        <v>1449</v>
      </c>
      <c r="B12" s="5" t="s">
        <v>1012</v>
      </c>
      <c r="C12" s="5" t="s">
        <v>1045</v>
      </c>
      <c r="D12" s="65" t="s">
        <v>123</v>
      </c>
      <c r="E12" s="66"/>
      <c r="F12" s="67"/>
      <c r="G12" s="68"/>
      <c r="I12" s="86" t="s">
        <v>11</v>
      </c>
      <c r="J12" s="80" t="str">
        <f t="shared" ref="J12:J25" si="1">IF(COUNTIF(D12,"=X") + COUNTIF(E12,"=X") + COUNTIF(F12,"=X") + COUNTIF(G12,"=X")=1,"","ERROR: Use one X for rating")</f>
        <v/>
      </c>
    </row>
    <row r="13" spans="1:10" ht="18.75" x14ac:dyDescent="0.25">
      <c r="A13" s="4" t="s">
        <v>1450</v>
      </c>
      <c r="B13" s="5" t="s">
        <v>1013</v>
      </c>
      <c r="C13" s="5" t="s">
        <v>1046</v>
      </c>
      <c r="D13" s="65" t="s">
        <v>123</v>
      </c>
      <c r="E13" s="66"/>
      <c r="F13" s="67"/>
      <c r="G13" s="68"/>
      <c r="I13" s="86" t="s">
        <v>8</v>
      </c>
      <c r="J13" s="80" t="str">
        <f t="shared" si="1"/>
        <v/>
      </c>
    </row>
    <row r="14" spans="1:10" ht="30" x14ac:dyDescent="0.25">
      <c r="A14" s="4" t="s">
        <v>1451</v>
      </c>
      <c r="B14" s="5" t="s">
        <v>1014</v>
      </c>
      <c r="C14" s="5" t="s">
        <v>1047</v>
      </c>
      <c r="D14" s="65" t="s">
        <v>123</v>
      </c>
      <c r="E14" s="66"/>
      <c r="F14" s="67"/>
      <c r="G14" s="68"/>
      <c r="I14" s="86" t="s">
        <v>16</v>
      </c>
      <c r="J14" s="80" t="str">
        <f t="shared" si="1"/>
        <v/>
      </c>
    </row>
    <row r="15" spans="1:10" ht="30" x14ac:dyDescent="0.25">
      <c r="A15" s="4" t="s">
        <v>978</v>
      </c>
      <c r="B15" s="5" t="s">
        <v>1015</v>
      </c>
      <c r="C15" s="5" t="s">
        <v>1048</v>
      </c>
      <c r="D15" s="65" t="s">
        <v>123</v>
      </c>
      <c r="E15" s="66"/>
      <c r="F15" s="67"/>
      <c r="G15" s="68"/>
      <c r="I15" s="86" t="s">
        <v>16</v>
      </c>
      <c r="J15" s="80" t="str">
        <f t="shared" si="1"/>
        <v/>
      </c>
    </row>
    <row r="16" spans="1:10" ht="60" x14ac:dyDescent="0.25">
      <c r="A16" s="4" t="s">
        <v>979</v>
      </c>
      <c r="B16" s="5" t="s">
        <v>1016</v>
      </c>
      <c r="C16" s="5" t="s">
        <v>1049</v>
      </c>
      <c r="D16" s="65" t="s">
        <v>123</v>
      </c>
      <c r="E16" s="66"/>
      <c r="F16" s="67"/>
      <c r="G16" s="68"/>
      <c r="I16" s="86" t="s">
        <v>16</v>
      </c>
      <c r="J16" s="80" t="str">
        <f t="shared" si="1"/>
        <v/>
      </c>
    </row>
    <row r="17" spans="1:10" ht="45" x14ac:dyDescent="0.25">
      <c r="A17" s="4" t="s">
        <v>980</v>
      </c>
      <c r="B17" s="5" t="s">
        <v>1017</v>
      </c>
      <c r="C17" s="5" t="s">
        <v>1050</v>
      </c>
      <c r="D17" s="65" t="s">
        <v>123</v>
      </c>
      <c r="E17" s="66"/>
      <c r="F17" s="67"/>
      <c r="G17" s="68"/>
      <c r="I17" s="86" t="s">
        <v>8</v>
      </c>
      <c r="J17" s="80" t="str">
        <f t="shared" si="1"/>
        <v/>
      </c>
    </row>
    <row r="18" spans="1:10" ht="30" x14ac:dyDescent="0.25">
      <c r="A18" s="4" t="s">
        <v>981</v>
      </c>
      <c r="B18" s="5" t="s">
        <v>1018</v>
      </c>
      <c r="C18" s="5" t="s">
        <v>1051</v>
      </c>
      <c r="D18" s="65" t="s">
        <v>123</v>
      </c>
      <c r="E18" s="66"/>
      <c r="F18" s="67"/>
      <c r="G18" s="68"/>
      <c r="I18" s="86" t="s">
        <v>8</v>
      </c>
      <c r="J18" s="80" t="str">
        <f t="shared" si="1"/>
        <v/>
      </c>
    </row>
    <row r="19" spans="1:10" ht="30" x14ac:dyDescent="0.25">
      <c r="A19" s="4" t="s">
        <v>982</v>
      </c>
      <c r="B19" s="5" t="s">
        <v>1019</v>
      </c>
      <c r="C19" s="5" t="s">
        <v>1052</v>
      </c>
      <c r="D19" s="65" t="s">
        <v>123</v>
      </c>
      <c r="E19" s="66"/>
      <c r="F19" s="67"/>
      <c r="G19" s="68"/>
      <c r="I19" s="86" t="s">
        <v>8</v>
      </c>
      <c r="J19" s="80" t="str">
        <f t="shared" si="1"/>
        <v/>
      </c>
    </row>
    <row r="20" spans="1:10" ht="45" x14ac:dyDescent="0.25">
      <c r="A20" s="4" t="s">
        <v>983</v>
      </c>
      <c r="B20" s="5" t="s">
        <v>1020</v>
      </c>
      <c r="C20" s="5" t="s">
        <v>1053</v>
      </c>
      <c r="D20" s="65" t="s">
        <v>123</v>
      </c>
      <c r="E20" s="66"/>
      <c r="F20" s="67"/>
      <c r="G20" s="68"/>
      <c r="I20" s="86" t="s">
        <v>16</v>
      </c>
      <c r="J20" s="80" t="str">
        <f t="shared" si="1"/>
        <v/>
      </c>
    </row>
    <row r="21" spans="1:10" ht="30" x14ac:dyDescent="0.25">
      <c r="A21" s="4" t="s">
        <v>984</v>
      </c>
      <c r="B21" s="5" t="s">
        <v>1021</v>
      </c>
      <c r="C21" s="5" t="s">
        <v>1054</v>
      </c>
      <c r="D21" s="65" t="s">
        <v>123</v>
      </c>
      <c r="E21" s="66"/>
      <c r="F21" s="67"/>
      <c r="G21" s="68"/>
      <c r="I21" s="86" t="s">
        <v>16</v>
      </c>
      <c r="J21" s="80" t="str">
        <f t="shared" si="1"/>
        <v/>
      </c>
    </row>
    <row r="22" spans="1:10" ht="18.75" x14ac:dyDescent="0.25">
      <c r="A22" s="4" t="s">
        <v>985</v>
      </c>
      <c r="B22" s="5" t="s">
        <v>391</v>
      </c>
      <c r="C22" s="5" t="s">
        <v>1055</v>
      </c>
      <c r="D22" s="65" t="s">
        <v>123</v>
      </c>
      <c r="E22" s="66"/>
      <c r="F22" s="67"/>
      <c r="G22" s="68"/>
      <c r="I22" s="86" t="s">
        <v>16</v>
      </c>
      <c r="J22" s="80" t="str">
        <f t="shared" si="1"/>
        <v/>
      </c>
    </row>
    <row r="23" spans="1:10" ht="18.75" x14ac:dyDescent="0.25">
      <c r="A23" s="4" t="s">
        <v>986</v>
      </c>
      <c r="B23" s="5" t="s">
        <v>1022</v>
      </c>
      <c r="C23" s="5" t="s">
        <v>1056</v>
      </c>
      <c r="D23" s="65" t="s">
        <v>123</v>
      </c>
      <c r="E23" s="66"/>
      <c r="F23" s="67"/>
      <c r="G23" s="68"/>
      <c r="I23" s="86" t="s">
        <v>8</v>
      </c>
      <c r="J23" s="80" t="str">
        <f t="shared" si="1"/>
        <v/>
      </c>
    </row>
    <row r="24" spans="1:10" ht="18.75" x14ac:dyDescent="0.25">
      <c r="A24" s="4" t="s">
        <v>987</v>
      </c>
      <c r="B24" s="5" t="s">
        <v>1023</v>
      </c>
      <c r="C24" s="5" t="s">
        <v>1057</v>
      </c>
      <c r="D24" s="65" t="s">
        <v>123</v>
      </c>
      <c r="E24" s="66"/>
      <c r="F24" s="67"/>
      <c r="G24" s="68"/>
      <c r="I24" s="86" t="s">
        <v>16</v>
      </c>
      <c r="J24" s="80" t="str">
        <f t="shared" si="1"/>
        <v/>
      </c>
    </row>
    <row r="25" spans="1:10" ht="60" x14ac:dyDescent="0.25">
      <c r="A25" s="4" t="s">
        <v>988</v>
      </c>
      <c r="B25" s="5" t="s">
        <v>1024</v>
      </c>
      <c r="C25" s="5" t="s">
        <v>1058</v>
      </c>
      <c r="D25" s="65" t="s">
        <v>123</v>
      </c>
      <c r="E25" s="66"/>
      <c r="F25" s="67"/>
      <c r="G25" s="68"/>
      <c r="I25" s="86" t="s">
        <v>16</v>
      </c>
      <c r="J25" s="80" t="str">
        <f t="shared" si="1"/>
        <v/>
      </c>
    </row>
    <row r="26" spans="1:10" x14ac:dyDescent="0.25">
      <c r="A26" s="3"/>
      <c r="B26" s="75" t="s">
        <v>991</v>
      </c>
      <c r="C26" s="76"/>
      <c r="D26" s="76"/>
      <c r="E26" s="77"/>
      <c r="F26" s="76"/>
      <c r="G26" s="77"/>
      <c r="H26" s="91"/>
      <c r="I26" s="91"/>
      <c r="J26" s="80" t="str">
        <f>IF(COUNTIF(D26,"=X") + COUNTIF(E26,"=X") + COUNTIF(F26,"=X") + COUNTIF(G26,"=X")=0,"","ERROR: Do not rate this row")</f>
        <v/>
      </c>
    </row>
    <row r="27" spans="1:10" ht="30" x14ac:dyDescent="0.25">
      <c r="A27" s="4" t="s">
        <v>989</v>
      </c>
      <c r="B27" s="5" t="s">
        <v>1025</v>
      </c>
      <c r="C27" s="5" t="s">
        <v>1059</v>
      </c>
      <c r="D27" s="65" t="s">
        <v>123</v>
      </c>
      <c r="E27" s="66"/>
      <c r="F27" s="67"/>
      <c r="G27" s="68"/>
      <c r="I27" s="86" t="s">
        <v>119</v>
      </c>
      <c r="J27" s="80" t="str">
        <f t="shared" ref="J27:J37" si="2">IF(COUNTIF(D27,"=X") + COUNTIF(E27,"=X") + COUNTIF(F27,"=X") + COUNTIF(G27,"=X")=1,"","ERROR: Use one X for rating")</f>
        <v/>
      </c>
    </row>
    <row r="28" spans="1:10" ht="30" x14ac:dyDescent="0.25">
      <c r="A28" s="4" t="s">
        <v>992</v>
      </c>
      <c r="B28" s="5" t="s">
        <v>1026</v>
      </c>
      <c r="C28" s="5" t="s">
        <v>1060</v>
      </c>
      <c r="D28" s="65" t="s">
        <v>123</v>
      </c>
      <c r="E28" s="66"/>
      <c r="F28" s="67"/>
      <c r="G28" s="68"/>
      <c r="I28" s="86" t="s">
        <v>119</v>
      </c>
      <c r="J28" s="80" t="str">
        <f t="shared" si="2"/>
        <v/>
      </c>
    </row>
    <row r="29" spans="1:10" ht="18.75" x14ac:dyDescent="0.25">
      <c r="A29" s="4" t="s">
        <v>993</v>
      </c>
      <c r="B29" s="5" t="s">
        <v>1027</v>
      </c>
      <c r="C29" s="5" t="s">
        <v>1061</v>
      </c>
      <c r="D29" s="65" t="s">
        <v>123</v>
      </c>
      <c r="E29" s="66"/>
      <c r="F29" s="67"/>
      <c r="G29" s="68"/>
      <c r="I29" s="86" t="s">
        <v>119</v>
      </c>
      <c r="J29" s="80" t="str">
        <f t="shared" si="2"/>
        <v/>
      </c>
    </row>
    <row r="30" spans="1:10" ht="45" x14ac:dyDescent="0.25">
      <c r="A30" s="4" t="s">
        <v>994</v>
      </c>
      <c r="B30" s="5" t="s">
        <v>1028</v>
      </c>
      <c r="C30" s="5" t="s">
        <v>1062</v>
      </c>
      <c r="D30" s="65" t="s">
        <v>123</v>
      </c>
      <c r="E30" s="66"/>
      <c r="F30" s="67"/>
      <c r="G30" s="68"/>
      <c r="I30" s="86" t="s">
        <v>119</v>
      </c>
      <c r="J30" s="80" t="str">
        <f t="shared" si="2"/>
        <v/>
      </c>
    </row>
    <row r="31" spans="1:10" ht="18.75" x14ac:dyDescent="0.25">
      <c r="A31" s="4" t="s">
        <v>995</v>
      </c>
      <c r="B31" s="5" t="s">
        <v>1029</v>
      </c>
      <c r="C31" s="5" t="s">
        <v>1063</v>
      </c>
      <c r="D31" s="65" t="s">
        <v>123</v>
      </c>
      <c r="E31" s="66"/>
      <c r="F31" s="67"/>
      <c r="G31" s="68"/>
      <c r="I31" s="86" t="s">
        <v>13</v>
      </c>
      <c r="J31" s="80" t="str">
        <f t="shared" si="2"/>
        <v/>
      </c>
    </row>
    <row r="32" spans="1:10" ht="30" x14ac:dyDescent="0.25">
      <c r="A32" s="4" t="s">
        <v>996</v>
      </c>
      <c r="B32" s="5" t="s">
        <v>1030</v>
      </c>
      <c r="C32" s="5" t="s">
        <v>1064</v>
      </c>
      <c r="D32" s="65" t="s">
        <v>123</v>
      </c>
      <c r="E32" s="66"/>
      <c r="F32" s="67"/>
      <c r="G32" s="68"/>
      <c r="I32" s="86" t="s">
        <v>119</v>
      </c>
      <c r="J32" s="80" t="str">
        <f t="shared" si="2"/>
        <v/>
      </c>
    </row>
    <row r="33" spans="1:10" ht="30" x14ac:dyDescent="0.25">
      <c r="A33" s="4" t="s">
        <v>997</v>
      </c>
      <c r="B33" s="5" t="s">
        <v>1031</v>
      </c>
      <c r="C33" s="5" t="s">
        <v>1065</v>
      </c>
      <c r="D33" s="65" t="s">
        <v>123</v>
      </c>
      <c r="E33" s="66"/>
      <c r="F33" s="67"/>
      <c r="G33" s="68"/>
      <c r="I33" s="86" t="s">
        <v>119</v>
      </c>
      <c r="J33" s="80" t="str">
        <f t="shared" si="2"/>
        <v/>
      </c>
    </row>
    <row r="34" spans="1:10" ht="75" x14ac:dyDescent="0.25">
      <c r="A34" s="4" t="s">
        <v>998</v>
      </c>
      <c r="B34" s="5" t="s">
        <v>1032</v>
      </c>
      <c r="C34" s="5" t="s">
        <v>1066</v>
      </c>
      <c r="D34" s="65" t="s">
        <v>123</v>
      </c>
      <c r="E34" s="66"/>
      <c r="F34" s="67"/>
      <c r="G34" s="68"/>
      <c r="I34" s="86" t="s">
        <v>13</v>
      </c>
      <c r="J34" s="80" t="str">
        <f t="shared" si="2"/>
        <v/>
      </c>
    </row>
    <row r="35" spans="1:10" ht="45" x14ac:dyDescent="0.25">
      <c r="A35" s="4" t="s">
        <v>999</v>
      </c>
      <c r="B35" s="5" t="s">
        <v>1033</v>
      </c>
      <c r="C35" s="5" t="s">
        <v>1067</v>
      </c>
      <c r="D35" s="65" t="s">
        <v>123</v>
      </c>
      <c r="E35" s="66"/>
      <c r="F35" s="67"/>
      <c r="G35" s="68"/>
      <c r="I35" s="86" t="s">
        <v>16</v>
      </c>
      <c r="J35" s="80" t="str">
        <f t="shared" si="2"/>
        <v/>
      </c>
    </row>
    <row r="36" spans="1:10" ht="18.75" x14ac:dyDescent="0.25">
      <c r="A36" s="4" t="s">
        <v>1000</v>
      </c>
      <c r="B36" s="5" t="s">
        <v>1034</v>
      </c>
      <c r="C36" s="78" t="s">
        <v>1068</v>
      </c>
      <c r="D36" s="65" t="s">
        <v>123</v>
      </c>
      <c r="E36" s="66"/>
      <c r="F36" s="67"/>
      <c r="G36" s="68"/>
      <c r="I36" s="86" t="s">
        <v>16</v>
      </c>
      <c r="J36" s="80" t="str">
        <f t="shared" si="2"/>
        <v/>
      </c>
    </row>
    <row r="37" spans="1:10" ht="30" x14ac:dyDescent="0.25">
      <c r="A37" s="4" t="s">
        <v>1001</v>
      </c>
      <c r="B37" s="5" t="s">
        <v>1035</v>
      </c>
      <c r="C37" s="5" t="s">
        <v>1069</v>
      </c>
      <c r="D37" s="65" t="s">
        <v>123</v>
      </c>
      <c r="E37" s="66"/>
      <c r="F37" s="67"/>
      <c r="G37" s="68"/>
      <c r="I37" s="86" t="s">
        <v>119</v>
      </c>
      <c r="J37" s="80" t="str">
        <f t="shared" si="2"/>
        <v/>
      </c>
    </row>
    <row r="38" spans="1:10" x14ac:dyDescent="0.25">
      <c r="A38" s="3"/>
      <c r="B38" s="75" t="s">
        <v>1004</v>
      </c>
      <c r="C38" s="76"/>
      <c r="D38" s="76"/>
      <c r="E38" s="77"/>
      <c r="F38" s="76"/>
      <c r="G38" s="77"/>
      <c r="H38" s="91"/>
      <c r="I38" s="91"/>
      <c r="J38" s="80" t="str">
        <f>IF(COUNTIF(D38,"=X") + COUNTIF(E38,"=X") + COUNTIF(F38,"=X") + COUNTIF(G38,"=X")=0,"","ERROR: Do not rate this row")</f>
        <v/>
      </c>
    </row>
    <row r="39" spans="1:10" ht="18.75" x14ac:dyDescent="0.25">
      <c r="A39" s="4" t="s">
        <v>1002</v>
      </c>
      <c r="B39" s="5" t="s">
        <v>1036</v>
      </c>
      <c r="C39" s="5" t="s">
        <v>1070</v>
      </c>
      <c r="D39" s="65" t="s">
        <v>123</v>
      </c>
      <c r="E39" s="66"/>
      <c r="F39" s="67"/>
      <c r="G39" s="68"/>
      <c r="I39" s="86" t="s">
        <v>9</v>
      </c>
      <c r="J39" s="80" t="str">
        <f t="shared" ref="J39:J41" si="3">IF(COUNTIF(D39,"=X") + COUNTIF(E39,"=X") + COUNTIF(F39,"=X") + COUNTIF(G39,"=X")=1,"","ERROR: Use one X for rating")</f>
        <v/>
      </c>
    </row>
    <row r="40" spans="1:10" ht="75" x14ac:dyDescent="0.25">
      <c r="A40" s="4" t="s">
        <v>1003</v>
      </c>
      <c r="B40" s="5" t="s">
        <v>1037</v>
      </c>
      <c r="C40" s="5" t="s">
        <v>1071</v>
      </c>
      <c r="D40" s="65" t="s">
        <v>123</v>
      </c>
      <c r="E40" s="66"/>
      <c r="F40" s="67"/>
      <c r="G40" s="68"/>
      <c r="I40" s="86" t="s">
        <v>9</v>
      </c>
      <c r="J40" s="80" t="str">
        <f t="shared" si="3"/>
        <v/>
      </c>
    </row>
    <row r="41" spans="1:10" ht="60" x14ac:dyDescent="0.25">
      <c r="A41" s="4" t="s">
        <v>1005</v>
      </c>
      <c r="B41" s="5" t="s">
        <v>1038</v>
      </c>
      <c r="C41" s="5" t="s">
        <v>1072</v>
      </c>
      <c r="D41" s="65" t="s">
        <v>123</v>
      </c>
      <c r="E41" s="66"/>
      <c r="F41" s="67"/>
      <c r="G41" s="68"/>
      <c r="I41" s="86" t="s">
        <v>9</v>
      </c>
      <c r="J41" s="80" t="str">
        <f t="shared" si="3"/>
        <v/>
      </c>
    </row>
  </sheetData>
  <mergeCells count="2">
    <mergeCell ref="D2:G2"/>
    <mergeCell ref="A2:C2"/>
  </mergeCells>
  <conditionalFormatting sqref="C1">
    <cfRule type="expression" dxfId="117" priority="11">
      <formula>LEFT(C1,5)="ERROR"</formula>
    </cfRule>
  </conditionalFormatting>
  <conditionalFormatting sqref="J3">
    <cfRule type="expression" dxfId="116" priority="8">
      <formula>COUNTIFS(J5:J41,"ERROR: Use one X for rating") + COUNTIFS(J5:J41,"ERROR: Do not rate this row") &gt; 0</formula>
    </cfRule>
  </conditionalFormatting>
  <conditionalFormatting sqref="J5">
    <cfRule type="expression" dxfId="115" priority="6">
      <formula>LEFT(J5,5)="ERROR"</formula>
    </cfRule>
  </conditionalFormatting>
  <conditionalFormatting sqref="J39:J41 J27:J37 J12:J25 J6:J10">
    <cfRule type="expression" dxfId="114" priority="5">
      <formula>LEFT(J6,5)="ERROR"</formula>
    </cfRule>
  </conditionalFormatting>
  <conditionalFormatting sqref="J11">
    <cfRule type="expression" dxfId="113" priority="4">
      <formula>LEFT(J11,5)="ERROR"</formula>
    </cfRule>
  </conditionalFormatting>
  <conditionalFormatting sqref="J26">
    <cfRule type="expression" dxfId="112" priority="3">
      <formula>LEFT(J26,5)="ERROR"</formula>
    </cfRule>
  </conditionalFormatting>
  <conditionalFormatting sqref="J38">
    <cfRule type="expression" dxfId="111" priority="2">
      <formula>LEFT(J38,5)="ERROR"</formula>
    </cfRule>
  </conditionalFormatting>
  <conditionalFormatting sqref="J4">
    <cfRule type="expression" dxfId="110" priority="1">
      <formula>LEFT(J4,5)="ERROR"</formula>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pageSetUpPr fitToPage="1"/>
  </sheetPr>
  <dimension ref="A1:J21"/>
  <sheetViews>
    <sheetView zoomScaleNormal="100" workbookViewId="0">
      <pane ySplit="3" topLeftCell="A4" activePane="bottomLeft" state="frozen"/>
      <selection activeCell="A4" sqref="A4"/>
      <selection pane="bottomLeft" activeCell="B1" sqref="B1"/>
    </sheetView>
  </sheetViews>
  <sheetFormatPr defaultRowHeight="15" x14ac:dyDescent="0.25"/>
  <cols>
    <col min="1" max="1" width="2.7109375" style="69" bestFit="1" customWidth="1"/>
    <col min="2" max="2" width="70.5703125" style="53" customWidth="1"/>
    <col min="3" max="3" width="1.28515625" style="53" customWidth="1"/>
    <col min="4" max="4" width="13.28515625" style="53" customWidth="1"/>
    <col min="5" max="5" width="13.28515625" style="70" customWidth="1"/>
    <col min="6" max="6" width="13.28515625" style="53" customWidth="1"/>
    <col min="7" max="7" width="13.28515625" style="70" customWidth="1"/>
    <col min="8" max="8" width="54.42578125" style="5" bestFit="1" customWidth="1"/>
    <col min="9" max="9" width="33.7109375" style="5" customWidth="1"/>
    <col min="10" max="10" width="25.7109375" style="53" customWidth="1"/>
  </cols>
  <sheetData>
    <row r="1" spans="1:10" x14ac:dyDescent="0.25">
      <c r="A1" s="57"/>
      <c r="B1" s="93"/>
      <c r="C1" s="58"/>
      <c r="D1" s="11">
        <f>COUNTIFS(D4:D21,"=X")</f>
        <v>18</v>
      </c>
      <c r="E1" s="11">
        <f>COUNTIFS(E4:E21,"=X")</f>
        <v>0</v>
      </c>
      <c r="F1" s="11">
        <f>COUNTIFS(F4:F21,"=X")</f>
        <v>0</v>
      </c>
      <c r="G1" s="11">
        <f>COUNTIFS(G4:G21,"=X")</f>
        <v>0</v>
      </c>
    </row>
    <row r="2" spans="1:10" ht="15" customHeight="1" x14ac:dyDescent="0.25">
      <c r="A2" s="99" t="s">
        <v>1376</v>
      </c>
      <c r="B2" s="100"/>
      <c r="D2" s="110" t="s">
        <v>22</v>
      </c>
      <c r="E2" s="111"/>
      <c r="F2" s="111"/>
      <c r="G2" s="112"/>
      <c r="J2" s="54" t="s">
        <v>1463</v>
      </c>
    </row>
    <row r="3" spans="1:10" ht="30" x14ac:dyDescent="0.25">
      <c r="A3" s="97" t="s">
        <v>1073</v>
      </c>
      <c r="B3" s="98"/>
      <c r="C3" s="59"/>
      <c r="D3" s="60" t="s">
        <v>134</v>
      </c>
      <c r="E3" s="61" t="s">
        <v>23</v>
      </c>
      <c r="F3" s="62" t="s">
        <v>24</v>
      </c>
      <c r="G3" s="63" t="s">
        <v>25</v>
      </c>
      <c r="H3" s="51" t="s">
        <v>26</v>
      </c>
      <c r="I3" s="51" t="s">
        <v>1461</v>
      </c>
      <c r="J3" s="55" t="str">
        <f>IF(COUNTIFS(J4:J21,"ERROR: Use one X for rating")=0,"No Rating Count Errors","ERROR: Rating Count")</f>
        <v>No Rating Count Errors</v>
      </c>
    </row>
    <row r="4" spans="1:10" ht="30" x14ac:dyDescent="0.25">
      <c r="A4" s="79" t="s">
        <v>15</v>
      </c>
      <c r="B4" s="64" t="s">
        <v>94</v>
      </c>
      <c r="D4" s="65" t="s">
        <v>123</v>
      </c>
      <c r="E4" s="66"/>
      <c r="F4" s="67"/>
      <c r="G4" s="68"/>
      <c r="H4" s="64"/>
      <c r="I4" s="64" t="s">
        <v>1519</v>
      </c>
      <c r="J4" s="81" t="str">
        <f>IF(COUNTIF(D4,"=X") + COUNTIF(E4,"=X") + COUNTIF(F4,"=X") + COUNTIF(G4,"=X")=1,"","ERROR: Use one X for rating")</f>
        <v/>
      </c>
    </row>
    <row r="5" spans="1:10" ht="30" x14ac:dyDescent="0.25">
      <c r="A5" s="79" t="s">
        <v>16</v>
      </c>
      <c r="B5" s="64" t="s">
        <v>95</v>
      </c>
      <c r="D5" s="65" t="s">
        <v>123</v>
      </c>
      <c r="E5" s="66"/>
      <c r="F5" s="67"/>
      <c r="G5" s="68"/>
      <c r="H5" s="64"/>
      <c r="I5" s="64" t="s">
        <v>1520</v>
      </c>
      <c r="J5" s="81" t="str">
        <f t="shared" ref="J5:J21" si="0">IF(COUNTIF(D5,"=X") + COUNTIF(E5,"=X") + COUNTIF(F5,"=X") + COUNTIF(G5,"=X")=1,"","ERROR: Use one X for rating")</f>
        <v/>
      </c>
    </row>
    <row r="6" spans="1:10" ht="30" x14ac:dyDescent="0.25">
      <c r="A6" s="79" t="s">
        <v>8</v>
      </c>
      <c r="B6" s="64" t="s">
        <v>96</v>
      </c>
      <c r="D6" s="65" t="s">
        <v>123</v>
      </c>
      <c r="E6" s="66"/>
      <c r="F6" s="67"/>
      <c r="G6" s="68"/>
      <c r="H6" s="64"/>
      <c r="I6" s="64" t="s">
        <v>1521</v>
      </c>
      <c r="J6" s="81" t="str">
        <f t="shared" si="0"/>
        <v/>
      </c>
    </row>
    <row r="7" spans="1:10" ht="18.75" x14ac:dyDescent="0.25">
      <c r="A7" s="79" t="s">
        <v>9</v>
      </c>
      <c r="B7" s="64" t="s">
        <v>97</v>
      </c>
      <c r="D7" s="65" t="s">
        <v>123</v>
      </c>
      <c r="E7" s="66"/>
      <c r="F7" s="67"/>
      <c r="G7" s="68"/>
      <c r="H7" s="64"/>
      <c r="I7" s="64" t="s">
        <v>1522</v>
      </c>
      <c r="J7" s="81" t="str">
        <f t="shared" si="0"/>
        <v/>
      </c>
    </row>
    <row r="8" spans="1:10" ht="18.75" x14ac:dyDescent="0.25">
      <c r="A8" s="79" t="s">
        <v>14</v>
      </c>
      <c r="B8" s="64" t="s">
        <v>98</v>
      </c>
      <c r="D8" s="65" t="s">
        <v>123</v>
      </c>
      <c r="E8" s="66"/>
      <c r="F8" s="67"/>
      <c r="G8" s="68"/>
      <c r="H8" s="64"/>
      <c r="I8" s="64" t="s">
        <v>1523</v>
      </c>
      <c r="J8" s="81" t="str">
        <f t="shared" si="0"/>
        <v/>
      </c>
    </row>
    <row r="9" spans="1:10" ht="30" x14ac:dyDescent="0.25">
      <c r="A9" s="79" t="s">
        <v>10</v>
      </c>
      <c r="B9" s="64" t="s">
        <v>99</v>
      </c>
      <c r="D9" s="65" t="s">
        <v>123</v>
      </c>
      <c r="E9" s="66"/>
      <c r="F9" s="67"/>
      <c r="G9" s="68"/>
      <c r="H9" s="64"/>
      <c r="I9" s="64" t="s">
        <v>1524</v>
      </c>
      <c r="J9" s="81" t="str">
        <f t="shared" si="0"/>
        <v/>
      </c>
    </row>
    <row r="10" spans="1:10" ht="30" x14ac:dyDescent="0.25">
      <c r="A10" s="79" t="s">
        <v>11</v>
      </c>
      <c r="B10" s="64" t="s">
        <v>100</v>
      </c>
      <c r="D10" s="65" t="s">
        <v>123</v>
      </c>
      <c r="E10" s="66"/>
      <c r="F10" s="67"/>
      <c r="G10" s="68"/>
      <c r="H10" s="64"/>
      <c r="I10" s="64" t="s">
        <v>1525</v>
      </c>
      <c r="J10" s="81" t="str">
        <f t="shared" si="0"/>
        <v/>
      </c>
    </row>
    <row r="11" spans="1:10" ht="18.75" x14ac:dyDescent="0.25">
      <c r="A11" s="79" t="s">
        <v>12</v>
      </c>
      <c r="B11" s="64" t="s">
        <v>101</v>
      </c>
      <c r="D11" s="65" t="s">
        <v>123</v>
      </c>
      <c r="E11" s="66"/>
      <c r="F11" s="67"/>
      <c r="G11" s="68"/>
      <c r="H11" s="64"/>
      <c r="I11" s="64" t="s">
        <v>1134</v>
      </c>
      <c r="J11" s="81" t="str">
        <f t="shared" si="0"/>
        <v/>
      </c>
    </row>
    <row r="12" spans="1:10" ht="18.75" x14ac:dyDescent="0.25">
      <c r="A12" s="79" t="s">
        <v>13</v>
      </c>
      <c r="B12" s="64" t="s">
        <v>140</v>
      </c>
      <c r="D12" s="65" t="s">
        <v>123</v>
      </c>
      <c r="E12" s="66"/>
      <c r="F12" s="67"/>
      <c r="G12" s="68"/>
      <c r="H12" s="64"/>
      <c r="I12" s="64" t="s">
        <v>1113</v>
      </c>
      <c r="J12" s="81" t="str">
        <f t="shared" si="0"/>
        <v/>
      </c>
    </row>
    <row r="13" spans="1:10" ht="18.75" x14ac:dyDescent="0.25">
      <c r="A13" s="79" t="s">
        <v>17</v>
      </c>
      <c r="B13" s="64" t="s">
        <v>102</v>
      </c>
      <c r="D13" s="65" t="s">
        <v>123</v>
      </c>
      <c r="E13" s="66"/>
      <c r="F13" s="67"/>
      <c r="G13" s="68"/>
      <c r="H13" s="64"/>
      <c r="I13" s="64" t="s">
        <v>1109</v>
      </c>
      <c r="J13" s="81" t="str">
        <f t="shared" si="0"/>
        <v/>
      </c>
    </row>
    <row r="14" spans="1:10" ht="18.75" x14ac:dyDescent="0.25">
      <c r="A14" s="79" t="s">
        <v>18</v>
      </c>
      <c r="B14" s="64" t="s">
        <v>103</v>
      </c>
      <c r="D14" s="65" t="s">
        <v>123</v>
      </c>
      <c r="E14" s="66"/>
      <c r="F14" s="67"/>
      <c r="G14" s="68"/>
      <c r="H14" s="64"/>
      <c r="I14" s="64" t="s">
        <v>1108</v>
      </c>
      <c r="J14" s="81" t="str">
        <f t="shared" si="0"/>
        <v/>
      </c>
    </row>
    <row r="15" spans="1:10" ht="18.75" x14ac:dyDescent="0.25">
      <c r="A15" s="79" t="s">
        <v>19</v>
      </c>
      <c r="B15" s="64" t="s">
        <v>104</v>
      </c>
      <c r="D15" s="65" t="s">
        <v>123</v>
      </c>
      <c r="E15" s="66"/>
      <c r="F15" s="67"/>
      <c r="G15" s="68"/>
      <c r="H15" s="64"/>
      <c r="I15" s="64" t="s">
        <v>1526</v>
      </c>
      <c r="J15" s="81" t="str">
        <f t="shared" si="0"/>
        <v/>
      </c>
    </row>
    <row r="16" spans="1:10" ht="18.75" x14ac:dyDescent="0.25">
      <c r="A16" s="79" t="s">
        <v>20</v>
      </c>
      <c r="B16" s="64" t="s">
        <v>105</v>
      </c>
      <c r="D16" s="65" t="s">
        <v>123</v>
      </c>
      <c r="E16" s="66"/>
      <c r="F16" s="67"/>
      <c r="G16" s="68"/>
      <c r="H16" s="64"/>
      <c r="I16" s="64" t="s">
        <v>1118</v>
      </c>
      <c r="J16" s="81" t="str">
        <f t="shared" si="0"/>
        <v/>
      </c>
    </row>
    <row r="17" spans="1:10" ht="18.75" x14ac:dyDescent="0.25">
      <c r="A17" s="79" t="s">
        <v>21</v>
      </c>
      <c r="B17" s="64" t="s">
        <v>106</v>
      </c>
      <c r="D17" s="65" t="s">
        <v>123</v>
      </c>
      <c r="E17" s="66"/>
      <c r="F17" s="67"/>
      <c r="G17" s="68"/>
      <c r="H17" s="64"/>
      <c r="I17" s="64" t="s">
        <v>1453</v>
      </c>
      <c r="J17" s="81" t="str">
        <f t="shared" si="0"/>
        <v/>
      </c>
    </row>
    <row r="18" spans="1:10" ht="30" x14ac:dyDescent="0.25">
      <c r="A18" s="57" t="s">
        <v>40</v>
      </c>
      <c r="B18" s="64" t="s">
        <v>107</v>
      </c>
      <c r="D18" s="65" t="s">
        <v>123</v>
      </c>
      <c r="E18" s="66"/>
      <c r="F18" s="67"/>
      <c r="G18" s="68"/>
      <c r="H18" s="64"/>
      <c r="I18" s="64" t="s">
        <v>1527</v>
      </c>
      <c r="J18" s="81" t="str">
        <f t="shared" si="0"/>
        <v/>
      </c>
    </row>
    <row r="19" spans="1:10" ht="30" x14ac:dyDescent="0.25">
      <c r="A19" s="57" t="s">
        <v>41</v>
      </c>
      <c r="B19" s="64" t="s">
        <v>108</v>
      </c>
      <c r="D19" s="65" t="s">
        <v>123</v>
      </c>
      <c r="E19" s="66"/>
      <c r="F19" s="67"/>
      <c r="G19" s="68"/>
      <c r="H19" s="64"/>
      <c r="I19" s="64" t="s">
        <v>1528</v>
      </c>
      <c r="J19" s="81" t="str">
        <f t="shared" si="0"/>
        <v/>
      </c>
    </row>
    <row r="20" spans="1:10" ht="18.75" x14ac:dyDescent="0.25">
      <c r="A20" s="57" t="s">
        <v>42</v>
      </c>
      <c r="B20" s="64" t="s">
        <v>109</v>
      </c>
      <c r="D20" s="65" t="s">
        <v>123</v>
      </c>
      <c r="E20" s="66"/>
      <c r="F20" s="67"/>
      <c r="G20" s="68"/>
      <c r="H20" s="64"/>
      <c r="I20" s="64" t="s">
        <v>1529</v>
      </c>
      <c r="J20" s="81" t="str">
        <f t="shared" si="0"/>
        <v/>
      </c>
    </row>
    <row r="21" spans="1:10" ht="18.75" x14ac:dyDescent="0.25">
      <c r="A21" s="57" t="s">
        <v>43</v>
      </c>
      <c r="B21" s="64" t="s">
        <v>110</v>
      </c>
      <c r="D21" s="65" t="s">
        <v>123</v>
      </c>
      <c r="E21" s="66"/>
      <c r="F21" s="67"/>
      <c r="G21" s="68"/>
      <c r="H21" s="64"/>
      <c r="I21" s="64" t="s">
        <v>1530</v>
      </c>
      <c r="J21" s="81" t="str">
        <f t="shared" si="0"/>
        <v/>
      </c>
    </row>
  </sheetData>
  <mergeCells count="3">
    <mergeCell ref="A2:B2"/>
    <mergeCell ref="A3:B3"/>
    <mergeCell ref="D2:G2"/>
  </mergeCells>
  <conditionalFormatting sqref="B1">
    <cfRule type="expression" dxfId="109" priority="30">
      <formula>LEFT(B1,5)="ERROR"</formula>
    </cfRule>
  </conditionalFormatting>
  <conditionalFormatting sqref="J3">
    <cfRule type="expression" dxfId="108" priority="29">
      <formula>COUNTIFS(J4:J21,"ERROR: Use one X for rating")&gt;0</formula>
    </cfRule>
  </conditionalFormatting>
  <conditionalFormatting sqref="J4">
    <cfRule type="expression" dxfId="107" priority="18">
      <formula>LEFT(J4,5)="ERROR"</formula>
    </cfRule>
  </conditionalFormatting>
  <conditionalFormatting sqref="J5">
    <cfRule type="expression" dxfId="106" priority="17">
      <formula>LEFT(J5,5)="ERROR"</formula>
    </cfRule>
  </conditionalFormatting>
  <conditionalFormatting sqref="J6">
    <cfRule type="expression" dxfId="105" priority="16">
      <formula>LEFT(J6,5)="ERROR"</formula>
    </cfRule>
  </conditionalFormatting>
  <conditionalFormatting sqref="J7">
    <cfRule type="expression" dxfId="104" priority="15">
      <formula>LEFT(J7,5)="ERROR"</formula>
    </cfRule>
  </conditionalFormatting>
  <conditionalFormatting sqref="J8">
    <cfRule type="expression" dxfId="103" priority="14">
      <formula>LEFT(J8,5)="ERROR"</formula>
    </cfRule>
  </conditionalFormatting>
  <conditionalFormatting sqref="J9">
    <cfRule type="expression" dxfId="102" priority="13">
      <formula>LEFT(J9,5)="ERROR"</formula>
    </cfRule>
  </conditionalFormatting>
  <conditionalFormatting sqref="J10">
    <cfRule type="expression" dxfId="101" priority="12">
      <formula>LEFT(J10,5)="ERROR"</formula>
    </cfRule>
  </conditionalFormatting>
  <conditionalFormatting sqref="J11">
    <cfRule type="expression" dxfId="100" priority="11">
      <formula>LEFT(J11,5)="ERROR"</formula>
    </cfRule>
  </conditionalFormatting>
  <conditionalFormatting sqref="J12">
    <cfRule type="expression" dxfId="99" priority="10">
      <formula>LEFT(J12,5)="ERROR"</formula>
    </cfRule>
  </conditionalFormatting>
  <conditionalFormatting sqref="J13">
    <cfRule type="expression" dxfId="98" priority="9">
      <formula>LEFT(J13,5)="ERROR"</formula>
    </cfRule>
  </conditionalFormatting>
  <conditionalFormatting sqref="J14">
    <cfRule type="expression" dxfId="97" priority="8">
      <formula>LEFT(J14,5)="ERROR"</formula>
    </cfRule>
  </conditionalFormatting>
  <conditionalFormatting sqref="J15">
    <cfRule type="expression" dxfId="96" priority="7">
      <formula>LEFT(J15,5)="ERROR"</formula>
    </cfRule>
  </conditionalFormatting>
  <conditionalFormatting sqref="J16">
    <cfRule type="expression" dxfId="95" priority="6">
      <formula>LEFT(J16,5)="ERROR"</formula>
    </cfRule>
  </conditionalFormatting>
  <conditionalFormatting sqref="J17">
    <cfRule type="expression" dxfId="94" priority="5">
      <formula>LEFT(J17,5)="ERROR"</formula>
    </cfRule>
  </conditionalFormatting>
  <conditionalFormatting sqref="J18">
    <cfRule type="expression" dxfId="93" priority="4">
      <formula>LEFT(J18,5)="ERROR"</formula>
    </cfRule>
  </conditionalFormatting>
  <conditionalFormatting sqref="J19">
    <cfRule type="expression" dxfId="92" priority="3">
      <formula>LEFT(J19,5)="ERROR"</formula>
    </cfRule>
  </conditionalFormatting>
  <conditionalFormatting sqref="J20">
    <cfRule type="expression" dxfId="91" priority="2">
      <formula>LEFT(J20,5)="ERROR"</formula>
    </cfRule>
  </conditionalFormatting>
  <conditionalFormatting sqref="J21">
    <cfRule type="expression" dxfId="90" priority="1">
      <formula>LEFT(J21,5)="ERROR"</formula>
    </cfRule>
  </conditionalFormatting>
  <pageMargins left="0.7" right="0.7" top="0.75" bottom="0.75" header="0.3" footer="0.3"/>
  <pageSetup scale="73"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FF"/>
  </sheetPr>
  <dimension ref="A1:J92"/>
  <sheetViews>
    <sheetView workbookViewId="0">
      <pane ySplit="3" topLeftCell="A4" activePane="bottomLeft" state="frozen"/>
      <selection activeCell="A4" sqref="A4"/>
      <selection pane="bottomLeft" activeCell="A4" sqref="A4"/>
    </sheetView>
  </sheetViews>
  <sheetFormatPr defaultRowHeight="15" x14ac:dyDescent="0.25"/>
  <cols>
    <col min="1" max="1" width="6.28515625" style="4" customWidth="1"/>
    <col min="2" max="2" width="61.42578125" style="5" customWidth="1"/>
    <col min="3" max="3" width="90" style="5" customWidth="1"/>
    <col min="4" max="4" width="13.28515625" style="53" customWidth="1"/>
    <col min="5" max="5" width="13.28515625" style="70" customWidth="1"/>
    <col min="6" max="6" width="13.28515625" style="53" customWidth="1"/>
    <col min="7" max="7" width="13.28515625" style="70" customWidth="1"/>
    <col min="8" max="8" width="73" style="86" customWidth="1"/>
    <col min="9" max="9" width="25" style="86" bestFit="1" customWidth="1"/>
    <col min="10" max="10" width="25.7109375" style="53" bestFit="1" customWidth="1"/>
  </cols>
  <sheetData>
    <row r="1" spans="1:10" ht="15.75" x14ac:dyDescent="0.25">
      <c r="A1" s="2"/>
      <c r="C1" s="71" t="str">
        <f>IF(D1+E1+F1+G1=71,"","ERROR:  THE TOTAL SHOULD BE 71  &gt;&gt;&gt;&gt;&gt;&gt;  ")</f>
        <v/>
      </c>
      <c r="D1" s="8">
        <f>COUNTIFS(D5:D92,"=X")</f>
        <v>71</v>
      </c>
      <c r="E1" s="8">
        <f>COUNTIFS(E5:E92,"=X")</f>
        <v>0</v>
      </c>
      <c r="F1" s="8">
        <f>COUNTIFS(F5:F92,"=X")</f>
        <v>0</v>
      </c>
      <c r="G1" s="8">
        <f>COUNTIFS(G5:G92,"=X")</f>
        <v>0</v>
      </c>
    </row>
    <row r="2" spans="1:10" ht="21" x14ac:dyDescent="0.35">
      <c r="A2" s="113" t="s">
        <v>1073</v>
      </c>
      <c r="B2" s="108"/>
      <c r="C2" s="109"/>
      <c r="D2" s="104" t="s">
        <v>22</v>
      </c>
      <c r="E2" s="105"/>
      <c r="F2" s="105"/>
      <c r="G2" s="106"/>
      <c r="H2" s="90"/>
      <c r="I2" s="90"/>
      <c r="J2" s="47" t="s">
        <v>1463</v>
      </c>
    </row>
    <row r="3" spans="1:10" ht="30" x14ac:dyDescent="0.25">
      <c r="A3" s="30" t="s">
        <v>146</v>
      </c>
      <c r="B3" s="30" t="s">
        <v>141</v>
      </c>
      <c r="C3" s="30" t="s">
        <v>142</v>
      </c>
      <c r="D3" s="60" t="s">
        <v>134</v>
      </c>
      <c r="E3" s="61" t="s">
        <v>23</v>
      </c>
      <c r="F3" s="62" t="s">
        <v>24</v>
      </c>
      <c r="G3" s="63" t="s">
        <v>25</v>
      </c>
      <c r="H3" s="87" t="s">
        <v>1290</v>
      </c>
      <c r="I3" s="87" t="s">
        <v>1462</v>
      </c>
      <c r="J3" s="83" t="str">
        <f>IF(COUNTIFS(J5:J92,"ERROR: Use one X for rating") + COUNTIFS(J5:J92,"ERROR: Do not rate this row")=0,"No Rating Count Errors","ERROR: Rating Count")</f>
        <v>No Rating Count Errors</v>
      </c>
    </row>
    <row r="4" spans="1:10" x14ac:dyDescent="0.25">
      <c r="A4" s="3"/>
      <c r="B4" s="75" t="s">
        <v>1074</v>
      </c>
      <c r="C4" s="76"/>
      <c r="D4" s="76"/>
      <c r="E4" s="77"/>
      <c r="F4" s="76"/>
      <c r="G4" s="77"/>
      <c r="H4" s="91"/>
      <c r="I4" s="91"/>
      <c r="J4" s="80"/>
    </row>
    <row r="5" spans="1:10" ht="45" x14ac:dyDescent="0.25">
      <c r="A5" s="4" t="s">
        <v>1452</v>
      </c>
      <c r="B5" s="5" t="s">
        <v>1154</v>
      </c>
      <c r="C5" s="5" t="s">
        <v>1221</v>
      </c>
      <c r="D5" s="65" t="s">
        <v>123</v>
      </c>
      <c r="E5" s="66"/>
      <c r="F5" s="67"/>
      <c r="G5" s="68"/>
      <c r="I5" s="86" t="s">
        <v>41</v>
      </c>
      <c r="J5" s="80" t="str">
        <f>IF(COUNTIF(D5,"=X") + COUNTIF(E5,"=X") + COUNTIF(F5,"=X") + COUNTIF(G5,"=X")=1,"","ERROR: Use one X for rating")</f>
        <v/>
      </c>
    </row>
    <row r="6" spans="1:10" ht="240" x14ac:dyDescent="0.25">
      <c r="A6" s="4" t="s">
        <v>1453</v>
      </c>
      <c r="B6" s="5" t="s">
        <v>1155</v>
      </c>
      <c r="C6" s="5" t="s">
        <v>1222</v>
      </c>
      <c r="D6" s="65" t="s">
        <v>123</v>
      </c>
      <c r="E6" s="66"/>
      <c r="F6" s="67"/>
      <c r="G6" s="68"/>
      <c r="I6" s="86" t="s">
        <v>1534</v>
      </c>
      <c r="J6" s="80" t="str">
        <f t="shared" ref="J6:J27" si="0">IF(COUNTIF(D6,"=X") + COUNTIF(E6,"=X") + COUNTIF(F6,"=X") + COUNTIF(G6,"=X")=1,"","ERROR: Use one X for rating")</f>
        <v/>
      </c>
    </row>
    <row r="7" spans="1:10" ht="150" x14ac:dyDescent="0.25">
      <c r="A7" s="4" t="s">
        <v>1454</v>
      </c>
      <c r="B7" s="5" t="s">
        <v>1156</v>
      </c>
      <c r="C7" s="5" t="s">
        <v>1223</v>
      </c>
      <c r="D7" s="65" t="s">
        <v>123</v>
      </c>
      <c r="E7" s="66"/>
      <c r="F7" s="67"/>
      <c r="G7" s="68"/>
      <c r="I7" s="86" t="s">
        <v>10</v>
      </c>
      <c r="J7" s="80" t="str">
        <f t="shared" si="0"/>
        <v/>
      </c>
    </row>
    <row r="8" spans="1:10" ht="30" x14ac:dyDescent="0.25">
      <c r="A8" s="4" t="s">
        <v>1455</v>
      </c>
      <c r="B8" s="5" t="s">
        <v>1157</v>
      </c>
      <c r="C8" s="5" t="s">
        <v>1224</v>
      </c>
      <c r="D8" s="65" t="s">
        <v>123</v>
      </c>
      <c r="E8" s="66"/>
      <c r="F8" s="67"/>
      <c r="G8" s="68"/>
      <c r="I8" s="86" t="s">
        <v>1532</v>
      </c>
      <c r="J8" s="80" t="str">
        <f t="shared" si="0"/>
        <v/>
      </c>
    </row>
    <row r="9" spans="1:10" x14ac:dyDescent="0.25">
      <c r="A9" s="3"/>
      <c r="B9" s="75" t="s">
        <v>1092</v>
      </c>
      <c r="C9" s="76"/>
      <c r="D9" s="76"/>
      <c r="E9" s="77"/>
      <c r="F9" s="76"/>
      <c r="G9" s="77"/>
      <c r="H9" s="91"/>
      <c r="I9" s="91"/>
      <c r="J9" s="80" t="str">
        <f>IF(COUNTIF(D9,"=X") + COUNTIF(E9,"=X") + COUNTIF(F9,"=X") + COUNTIF(G9,"=X")=0,"","ERROR: Do not rate this row")</f>
        <v/>
      </c>
    </row>
    <row r="10" spans="1:10" ht="60" x14ac:dyDescent="0.25">
      <c r="A10" s="4" t="s">
        <v>1456</v>
      </c>
      <c r="B10" s="5" t="s">
        <v>1158</v>
      </c>
      <c r="C10" s="5" t="s">
        <v>1227</v>
      </c>
      <c r="D10" s="65" t="s">
        <v>123</v>
      </c>
      <c r="E10" s="66"/>
      <c r="F10" s="67"/>
      <c r="G10" s="68"/>
      <c r="I10" s="86" t="s">
        <v>1533</v>
      </c>
      <c r="J10" s="80" t="str">
        <f t="shared" si="0"/>
        <v/>
      </c>
    </row>
    <row r="11" spans="1:10" ht="30" x14ac:dyDescent="0.25">
      <c r="A11" s="4" t="s">
        <v>1457</v>
      </c>
      <c r="B11" s="5" t="s">
        <v>1159</v>
      </c>
      <c r="C11" s="5" t="s">
        <v>1225</v>
      </c>
      <c r="D11" s="65" t="s">
        <v>123</v>
      </c>
      <c r="E11" s="66"/>
      <c r="F11" s="67"/>
      <c r="G11" s="68"/>
      <c r="I11" s="86" t="s">
        <v>1533</v>
      </c>
      <c r="J11" s="80" t="str">
        <f t="shared" si="0"/>
        <v/>
      </c>
    </row>
    <row r="12" spans="1:10" ht="30" x14ac:dyDescent="0.25">
      <c r="A12" s="4" t="s">
        <v>1458</v>
      </c>
      <c r="B12" s="5" t="s">
        <v>1160</v>
      </c>
      <c r="C12" s="5" t="s">
        <v>1226</v>
      </c>
      <c r="D12" s="65" t="s">
        <v>123</v>
      </c>
      <c r="E12" s="66"/>
      <c r="F12" s="67"/>
      <c r="G12" s="68"/>
      <c r="I12" s="86" t="s">
        <v>1533</v>
      </c>
      <c r="J12" s="80" t="str">
        <f t="shared" si="0"/>
        <v/>
      </c>
    </row>
    <row r="13" spans="1:10" x14ac:dyDescent="0.25">
      <c r="A13" s="3"/>
      <c r="B13" s="75" t="s">
        <v>1093</v>
      </c>
      <c r="C13" s="76"/>
      <c r="D13" s="76"/>
      <c r="E13" s="77"/>
      <c r="F13" s="76"/>
      <c r="G13" s="77"/>
      <c r="H13" s="91"/>
      <c r="I13" s="91"/>
      <c r="J13" s="80" t="str">
        <f>IF(COUNTIF(D13,"=X") + COUNTIF(E13,"=X") + COUNTIF(F13,"=X") + COUNTIF(G13,"=X")=0,"","ERROR: Do not rate this row")</f>
        <v/>
      </c>
    </row>
    <row r="14" spans="1:10" ht="75" x14ac:dyDescent="0.25">
      <c r="A14" s="4" t="s">
        <v>1459</v>
      </c>
      <c r="B14" s="5" t="s">
        <v>1161</v>
      </c>
      <c r="C14" s="5" t="s">
        <v>1228</v>
      </c>
      <c r="D14" s="65" t="s">
        <v>123</v>
      </c>
      <c r="E14" s="66"/>
      <c r="F14" s="67"/>
      <c r="G14" s="68"/>
      <c r="I14" s="86" t="s">
        <v>10</v>
      </c>
      <c r="J14" s="80" t="str">
        <f t="shared" si="0"/>
        <v/>
      </c>
    </row>
    <row r="15" spans="1:10" ht="30" x14ac:dyDescent="0.25">
      <c r="A15" s="4" t="s">
        <v>1460</v>
      </c>
      <c r="B15" s="5" t="s">
        <v>1162</v>
      </c>
      <c r="C15" s="5" t="s">
        <v>1229</v>
      </c>
      <c r="D15" s="65" t="s">
        <v>123</v>
      </c>
      <c r="E15" s="66"/>
      <c r="F15" s="67"/>
      <c r="G15" s="68"/>
      <c r="I15" s="86" t="s">
        <v>10</v>
      </c>
      <c r="J15" s="80" t="str">
        <f t="shared" si="0"/>
        <v/>
      </c>
    </row>
    <row r="16" spans="1:10" ht="30" x14ac:dyDescent="0.25">
      <c r="A16" s="4" t="s">
        <v>1075</v>
      </c>
      <c r="B16" s="5" t="s">
        <v>1163</v>
      </c>
      <c r="C16" s="5" t="s">
        <v>1230</v>
      </c>
      <c r="D16" s="65" t="s">
        <v>123</v>
      </c>
      <c r="E16" s="66"/>
      <c r="F16" s="67"/>
      <c r="G16" s="68"/>
      <c r="I16" s="86" t="s">
        <v>1535</v>
      </c>
      <c r="J16" s="80" t="str">
        <f t="shared" si="0"/>
        <v/>
      </c>
    </row>
    <row r="17" spans="1:10" ht="18.75" x14ac:dyDescent="0.25">
      <c r="A17" s="4" t="s">
        <v>1076</v>
      </c>
      <c r="B17" s="5" t="s">
        <v>1164</v>
      </c>
      <c r="C17" s="5" t="s">
        <v>1231</v>
      </c>
      <c r="D17" s="65" t="s">
        <v>123</v>
      </c>
      <c r="E17" s="66"/>
      <c r="F17" s="67"/>
      <c r="G17" s="68"/>
      <c r="I17" s="86" t="s">
        <v>119</v>
      </c>
      <c r="J17" s="80" t="str">
        <f t="shared" si="0"/>
        <v/>
      </c>
    </row>
    <row r="18" spans="1:10" ht="30" x14ac:dyDescent="0.25">
      <c r="A18" s="4" t="s">
        <v>1077</v>
      </c>
      <c r="B18" s="5" t="s">
        <v>1165</v>
      </c>
      <c r="C18" s="5" t="s">
        <v>1232</v>
      </c>
      <c r="D18" s="65" t="s">
        <v>123</v>
      </c>
      <c r="E18" s="66"/>
      <c r="F18" s="67"/>
      <c r="G18" s="68"/>
      <c r="I18" s="86" t="s">
        <v>119</v>
      </c>
      <c r="J18" s="80" t="str">
        <f t="shared" si="0"/>
        <v/>
      </c>
    </row>
    <row r="19" spans="1:10" x14ac:dyDescent="0.25">
      <c r="A19" s="3"/>
      <c r="B19" s="75" t="s">
        <v>1094</v>
      </c>
      <c r="C19" s="76"/>
      <c r="D19" s="76"/>
      <c r="E19" s="77"/>
      <c r="F19" s="76"/>
      <c r="G19" s="77"/>
      <c r="H19" s="91"/>
      <c r="I19" s="91"/>
      <c r="J19" s="80" t="str">
        <f>IF(COUNTIF(D19,"=X") + COUNTIF(E19,"=X") + COUNTIF(F19,"=X") + COUNTIF(G19,"=X")=0,"","ERROR: Do not rate this row")</f>
        <v/>
      </c>
    </row>
    <row r="20" spans="1:10" ht="30" x14ac:dyDescent="0.25">
      <c r="A20" s="4" t="s">
        <v>1078</v>
      </c>
      <c r="B20" s="5" t="s">
        <v>1166</v>
      </c>
      <c r="C20" s="5" t="s">
        <v>1233</v>
      </c>
      <c r="D20" s="65" t="s">
        <v>123</v>
      </c>
      <c r="E20" s="66"/>
      <c r="F20" s="67"/>
      <c r="G20" s="68"/>
      <c r="I20" s="86" t="s">
        <v>1533</v>
      </c>
      <c r="J20" s="80" t="str">
        <f t="shared" si="0"/>
        <v/>
      </c>
    </row>
    <row r="21" spans="1:10" ht="30" x14ac:dyDescent="0.25">
      <c r="A21" s="4" t="s">
        <v>1079</v>
      </c>
      <c r="B21" s="5" t="s">
        <v>1167</v>
      </c>
      <c r="C21" s="5" t="s">
        <v>1234</v>
      </c>
      <c r="D21" s="65" t="s">
        <v>123</v>
      </c>
      <c r="E21" s="66"/>
      <c r="F21" s="67"/>
      <c r="G21" s="68"/>
      <c r="I21" s="86" t="s">
        <v>1533</v>
      </c>
      <c r="J21" s="80" t="str">
        <f t="shared" si="0"/>
        <v/>
      </c>
    </row>
    <row r="22" spans="1:10" ht="30" x14ac:dyDescent="0.25">
      <c r="A22" s="4" t="s">
        <v>1080</v>
      </c>
      <c r="B22" s="5" t="s">
        <v>1168</v>
      </c>
      <c r="C22" s="5" t="s">
        <v>1235</v>
      </c>
      <c r="D22" s="65" t="s">
        <v>123</v>
      </c>
      <c r="E22" s="66"/>
      <c r="F22" s="67"/>
      <c r="G22" s="68"/>
      <c r="I22" s="86" t="s">
        <v>1533</v>
      </c>
      <c r="J22" s="80" t="str">
        <f t="shared" si="0"/>
        <v/>
      </c>
    </row>
    <row r="23" spans="1:10" ht="60" x14ac:dyDescent="0.25">
      <c r="A23" s="4" t="s">
        <v>1081</v>
      </c>
      <c r="B23" s="5" t="s">
        <v>1169</v>
      </c>
      <c r="C23" s="5" t="s">
        <v>1236</v>
      </c>
      <c r="D23" s="65" t="s">
        <v>123</v>
      </c>
      <c r="E23" s="66"/>
      <c r="F23" s="67"/>
      <c r="G23" s="68"/>
      <c r="I23" s="86" t="s">
        <v>1533</v>
      </c>
      <c r="J23" s="80" t="str">
        <f t="shared" si="0"/>
        <v/>
      </c>
    </row>
    <row r="24" spans="1:10" x14ac:dyDescent="0.25">
      <c r="A24" s="3"/>
      <c r="B24" s="75" t="s">
        <v>1095</v>
      </c>
      <c r="C24" s="76"/>
      <c r="D24" s="76"/>
      <c r="E24" s="77"/>
      <c r="F24" s="76"/>
      <c r="G24" s="77"/>
      <c r="H24" s="91"/>
      <c r="I24" s="91"/>
      <c r="J24" s="80" t="str">
        <f>IF(COUNTIF(D24,"=X") + COUNTIF(E24,"=X") + COUNTIF(F24,"=X") + COUNTIF(G24,"=X")=0,"","ERROR: Do not rate this row")</f>
        <v/>
      </c>
    </row>
    <row r="25" spans="1:10" ht="18.75" x14ac:dyDescent="0.25">
      <c r="A25" s="4" t="s">
        <v>1082</v>
      </c>
      <c r="B25" s="5" t="s">
        <v>1170</v>
      </c>
      <c r="C25" s="5" t="s">
        <v>1237</v>
      </c>
      <c r="D25" s="65" t="s">
        <v>123</v>
      </c>
      <c r="E25" s="66"/>
      <c r="F25" s="67"/>
      <c r="G25" s="68"/>
      <c r="I25" s="86" t="s">
        <v>15</v>
      </c>
      <c r="J25" s="80" t="str">
        <f t="shared" si="0"/>
        <v/>
      </c>
    </row>
    <row r="26" spans="1:10" ht="18.75" x14ac:dyDescent="0.25">
      <c r="A26" s="4" t="s">
        <v>1083</v>
      </c>
      <c r="B26" s="5" t="s">
        <v>1171</v>
      </c>
      <c r="C26" s="5" t="s">
        <v>1238</v>
      </c>
      <c r="D26" s="65" t="s">
        <v>123</v>
      </c>
      <c r="E26" s="66"/>
      <c r="F26" s="67"/>
      <c r="G26" s="68"/>
      <c r="I26" s="86" t="s">
        <v>15</v>
      </c>
      <c r="J26" s="80" t="str">
        <f t="shared" si="0"/>
        <v/>
      </c>
    </row>
    <row r="27" spans="1:10" ht="30" x14ac:dyDescent="0.25">
      <c r="A27" s="4" t="s">
        <v>1084</v>
      </c>
      <c r="B27" s="5" t="s">
        <v>1172</v>
      </c>
      <c r="C27" s="5" t="s">
        <v>1239</v>
      </c>
      <c r="D27" s="65" t="s">
        <v>123</v>
      </c>
      <c r="E27" s="66"/>
      <c r="F27" s="67"/>
      <c r="G27" s="68"/>
      <c r="I27" s="86" t="s">
        <v>15</v>
      </c>
      <c r="J27" s="80" t="str">
        <f t="shared" si="0"/>
        <v/>
      </c>
    </row>
    <row r="28" spans="1:10" x14ac:dyDescent="0.25">
      <c r="A28" s="3"/>
      <c r="B28" s="75" t="s">
        <v>1333</v>
      </c>
      <c r="C28" s="76"/>
      <c r="D28" s="76"/>
      <c r="E28" s="77"/>
      <c r="F28" s="76"/>
      <c r="G28" s="77"/>
      <c r="H28" s="91"/>
      <c r="I28" s="91"/>
      <c r="J28" s="80" t="str">
        <f>IF(COUNTIF(D28,"=X") + COUNTIF(E28,"=X") + COUNTIF(F28,"=X") + COUNTIF(G28,"=X")=0,"","ERROR: Do not rate this row")</f>
        <v/>
      </c>
    </row>
    <row r="29" spans="1:10" ht="90" x14ac:dyDescent="0.25">
      <c r="A29" s="4" t="s">
        <v>1085</v>
      </c>
      <c r="B29" s="5" t="s">
        <v>1173</v>
      </c>
      <c r="C29" s="5" t="s">
        <v>1240</v>
      </c>
      <c r="D29" s="65" t="s">
        <v>123</v>
      </c>
      <c r="E29" s="66"/>
      <c r="F29" s="67"/>
      <c r="G29" s="68"/>
      <c r="I29" s="86" t="s">
        <v>15</v>
      </c>
      <c r="J29" s="80"/>
    </row>
    <row r="30" spans="1:10" ht="45" x14ac:dyDescent="0.25">
      <c r="A30" s="4" t="s">
        <v>1086</v>
      </c>
      <c r="B30" s="5" t="s">
        <v>391</v>
      </c>
      <c r="C30" s="5" t="s">
        <v>1241</v>
      </c>
      <c r="D30" s="65" t="s">
        <v>123</v>
      </c>
      <c r="E30" s="66"/>
      <c r="F30" s="67"/>
      <c r="G30" s="68"/>
      <c r="I30" s="86" t="s">
        <v>15</v>
      </c>
      <c r="J30" s="80" t="str">
        <f t="shared" ref="J30:J34" si="1">IF(COUNTIF(D30,"=X") + COUNTIF(E30,"=X") + COUNTIF(F30,"=X") + COUNTIF(G30,"=X")=1,"","ERROR: Use one X for rating")</f>
        <v/>
      </c>
    </row>
    <row r="31" spans="1:10" ht="30" x14ac:dyDescent="0.25">
      <c r="A31" s="4" t="s">
        <v>1087</v>
      </c>
      <c r="B31" s="5" t="s">
        <v>1174</v>
      </c>
      <c r="C31" s="5" t="s">
        <v>1242</v>
      </c>
      <c r="D31" s="65" t="s">
        <v>123</v>
      </c>
      <c r="E31" s="66"/>
      <c r="F31" s="67"/>
      <c r="G31" s="68"/>
      <c r="I31" s="86" t="s">
        <v>15</v>
      </c>
      <c r="J31" s="80" t="str">
        <f t="shared" si="1"/>
        <v/>
      </c>
    </row>
    <row r="32" spans="1:10" ht="30" x14ac:dyDescent="0.25">
      <c r="A32" s="4" t="s">
        <v>1088</v>
      </c>
      <c r="B32" s="5" t="s">
        <v>1175</v>
      </c>
      <c r="C32" s="5" t="s">
        <v>1243</v>
      </c>
      <c r="D32" s="65" t="s">
        <v>123</v>
      </c>
      <c r="E32" s="66"/>
      <c r="F32" s="67"/>
      <c r="G32" s="68"/>
      <c r="I32" s="86" t="s">
        <v>15</v>
      </c>
      <c r="J32" s="80" t="str">
        <f t="shared" si="1"/>
        <v/>
      </c>
    </row>
    <row r="33" spans="1:10" x14ac:dyDescent="0.25">
      <c r="A33" s="3"/>
      <c r="B33" s="75" t="s">
        <v>1097</v>
      </c>
      <c r="C33" s="76"/>
      <c r="D33" s="76"/>
      <c r="E33" s="77"/>
      <c r="F33" s="76"/>
      <c r="G33" s="77"/>
      <c r="H33" s="91"/>
      <c r="I33" s="91"/>
      <c r="J33" s="80" t="str">
        <f>IF(COUNTIF(D33,"=X") + COUNTIF(E33,"=X") + COUNTIF(F33,"=X") + COUNTIF(G33,"=X")=0,"","ERROR: Do not rate this row")</f>
        <v/>
      </c>
    </row>
    <row r="34" spans="1:10" ht="30" x14ac:dyDescent="0.25">
      <c r="A34" s="4" t="s">
        <v>1089</v>
      </c>
      <c r="B34" s="5" t="s">
        <v>1176</v>
      </c>
      <c r="C34" s="5" t="s">
        <v>1244</v>
      </c>
      <c r="D34" s="65" t="s">
        <v>123</v>
      </c>
      <c r="E34" s="66"/>
      <c r="F34" s="67"/>
      <c r="G34" s="68"/>
      <c r="I34" s="86" t="s">
        <v>41</v>
      </c>
      <c r="J34" s="80" t="str">
        <f t="shared" si="1"/>
        <v/>
      </c>
    </row>
    <row r="35" spans="1:10" ht="30" x14ac:dyDescent="0.25">
      <c r="A35" s="4" t="s">
        <v>1090</v>
      </c>
      <c r="B35" s="5" t="s">
        <v>1177</v>
      </c>
      <c r="C35" s="5" t="s">
        <v>1245</v>
      </c>
      <c r="D35" s="65" t="s">
        <v>123</v>
      </c>
      <c r="E35" s="66"/>
      <c r="F35" s="67"/>
      <c r="G35" s="68"/>
      <c r="I35" s="86" t="s">
        <v>41</v>
      </c>
      <c r="J35" s="80"/>
    </row>
    <row r="36" spans="1:10" ht="18.75" x14ac:dyDescent="0.25">
      <c r="A36" s="4" t="s">
        <v>1091</v>
      </c>
      <c r="B36" s="5" t="s">
        <v>1178</v>
      </c>
      <c r="C36" s="5" t="s">
        <v>1246</v>
      </c>
      <c r="D36" s="65" t="s">
        <v>123</v>
      </c>
      <c r="E36" s="66"/>
      <c r="F36" s="67"/>
      <c r="G36" s="68"/>
      <c r="I36" s="86" t="s">
        <v>41</v>
      </c>
      <c r="J36" s="80" t="str">
        <f>IF(COUNTIF(D36,"=X") + COUNTIF(E36,"=X") + COUNTIF(F36,"=X") + COUNTIF(G36,"=X")=1,"","ERROR: Use one X for rating")</f>
        <v/>
      </c>
    </row>
    <row r="37" spans="1:10" ht="30" x14ac:dyDescent="0.25">
      <c r="A37" s="4" t="s">
        <v>1099</v>
      </c>
      <c r="B37" s="5" t="s">
        <v>1179</v>
      </c>
      <c r="C37" s="5" t="s">
        <v>1247</v>
      </c>
      <c r="D37" s="65" t="s">
        <v>123</v>
      </c>
      <c r="E37" s="66"/>
      <c r="F37" s="67"/>
      <c r="G37" s="68"/>
      <c r="I37" s="86" t="s">
        <v>41</v>
      </c>
      <c r="J37" s="80" t="str">
        <f>IF(COUNTIF(D37,"=X") + COUNTIF(E37,"=X") + COUNTIF(F37,"=X") + COUNTIF(G37,"=X")=1,"","ERROR: Use one X for rating")</f>
        <v/>
      </c>
    </row>
    <row r="38" spans="1:10" x14ac:dyDescent="0.25">
      <c r="A38" s="3"/>
      <c r="B38" s="75" t="s">
        <v>1098</v>
      </c>
      <c r="C38" s="76"/>
      <c r="D38" s="76"/>
      <c r="E38" s="77"/>
      <c r="F38" s="76"/>
      <c r="G38" s="77"/>
      <c r="H38" s="91"/>
      <c r="I38" s="91"/>
      <c r="J38" s="80" t="str">
        <f>IF(COUNTIF(D38,"=X") + COUNTIF(E38,"=X") + COUNTIF(F38,"=X") + COUNTIF(G38,"=X")=0,"","ERROR: Do not rate this row")</f>
        <v/>
      </c>
    </row>
    <row r="39" spans="1:10" ht="30" x14ac:dyDescent="0.25">
      <c r="A39" s="4" t="s">
        <v>1100</v>
      </c>
      <c r="B39" s="5" t="s">
        <v>1380</v>
      </c>
      <c r="C39" s="5" t="s">
        <v>1248</v>
      </c>
      <c r="D39" s="65" t="s">
        <v>123</v>
      </c>
      <c r="E39" s="66"/>
      <c r="F39" s="67"/>
      <c r="G39" s="68"/>
      <c r="I39" s="86" t="s">
        <v>41</v>
      </c>
      <c r="J39" s="80" t="str">
        <f t="shared" ref="J39:J42" si="2">IF(COUNTIF(D39,"=X") + COUNTIF(E39,"=X") + COUNTIF(F39,"=X") + COUNTIF(G39,"=X")=1,"","ERROR: Use one X for rating")</f>
        <v/>
      </c>
    </row>
    <row r="40" spans="1:10" ht="18.75" x14ac:dyDescent="0.25">
      <c r="A40" s="4" t="s">
        <v>1101</v>
      </c>
      <c r="B40" s="5" t="s">
        <v>1180</v>
      </c>
      <c r="C40" s="5" t="s">
        <v>1249</v>
      </c>
      <c r="D40" s="65" t="s">
        <v>123</v>
      </c>
      <c r="E40" s="66"/>
      <c r="F40" s="67"/>
      <c r="G40" s="68"/>
      <c r="I40" s="86" t="s">
        <v>41</v>
      </c>
      <c r="J40" s="80" t="str">
        <f t="shared" si="2"/>
        <v/>
      </c>
    </row>
    <row r="41" spans="1:10" ht="18.75" x14ac:dyDescent="0.25">
      <c r="A41" s="4" t="s">
        <v>1102</v>
      </c>
      <c r="B41" s="5" t="s">
        <v>1181</v>
      </c>
      <c r="C41" s="5" t="s">
        <v>1250</v>
      </c>
      <c r="D41" s="65" t="s">
        <v>123</v>
      </c>
      <c r="E41" s="66"/>
      <c r="F41" s="67"/>
      <c r="G41" s="68"/>
      <c r="I41" s="86" t="s">
        <v>10</v>
      </c>
      <c r="J41" s="80" t="str">
        <f t="shared" si="2"/>
        <v/>
      </c>
    </row>
    <row r="42" spans="1:10" ht="60" x14ac:dyDescent="0.25">
      <c r="A42" s="4" t="s">
        <v>1103</v>
      </c>
      <c r="B42" s="5" t="s">
        <v>1381</v>
      </c>
      <c r="C42" s="5" t="s">
        <v>1251</v>
      </c>
      <c r="D42" s="65" t="s">
        <v>123</v>
      </c>
      <c r="E42" s="66"/>
      <c r="F42" s="67"/>
      <c r="G42" s="68"/>
      <c r="I42" s="86" t="s">
        <v>10</v>
      </c>
      <c r="J42" s="80" t="str">
        <f t="shared" si="2"/>
        <v/>
      </c>
    </row>
    <row r="43" spans="1:10" x14ac:dyDescent="0.25">
      <c r="A43" s="3"/>
      <c r="B43" s="75" t="s">
        <v>1144</v>
      </c>
      <c r="C43" s="76"/>
      <c r="D43" s="76"/>
      <c r="E43" s="77"/>
      <c r="F43" s="76"/>
      <c r="G43" s="77"/>
      <c r="H43" s="91"/>
      <c r="I43" s="91"/>
      <c r="J43" s="80" t="str">
        <f>IF(COUNTIF(D43,"=X") + COUNTIF(E43,"=X") + COUNTIF(F43,"=X") + COUNTIF(G43,"=X")=0,"","ERROR: Do not rate this row")</f>
        <v/>
      </c>
    </row>
    <row r="44" spans="1:10" ht="30" x14ac:dyDescent="0.25">
      <c r="A44" s="4" t="s">
        <v>1104</v>
      </c>
      <c r="B44" s="5" t="s">
        <v>1182</v>
      </c>
      <c r="C44" s="5" t="s">
        <v>1252</v>
      </c>
      <c r="D44" s="65" t="s">
        <v>123</v>
      </c>
      <c r="E44" s="66"/>
      <c r="F44" s="67"/>
      <c r="G44" s="68"/>
      <c r="I44" s="86" t="s">
        <v>19</v>
      </c>
      <c r="J44" s="80" t="str">
        <f t="shared" ref="J44:J49" si="3">IF(COUNTIF(D44,"=X") + COUNTIF(E44,"=X") + COUNTIF(F44,"=X") + COUNTIF(G44,"=X")=1,"","ERROR: Use one X for rating")</f>
        <v/>
      </c>
    </row>
    <row r="45" spans="1:10" ht="30" x14ac:dyDescent="0.25">
      <c r="A45" s="4" t="s">
        <v>1105</v>
      </c>
      <c r="B45" s="5" t="s">
        <v>1183</v>
      </c>
      <c r="C45" s="5" t="s">
        <v>1253</v>
      </c>
      <c r="D45" s="65" t="s">
        <v>123</v>
      </c>
      <c r="E45" s="66"/>
      <c r="F45" s="67"/>
      <c r="G45" s="68"/>
      <c r="I45" s="86" t="s">
        <v>19</v>
      </c>
      <c r="J45" s="80" t="str">
        <f t="shared" si="3"/>
        <v/>
      </c>
    </row>
    <row r="46" spans="1:10" ht="18.75" x14ac:dyDescent="0.25">
      <c r="A46" s="4" t="s">
        <v>1106</v>
      </c>
      <c r="B46" s="5" t="s">
        <v>1184</v>
      </c>
      <c r="C46" s="5" t="s">
        <v>1254</v>
      </c>
      <c r="D46" s="65" t="s">
        <v>123</v>
      </c>
      <c r="E46" s="66"/>
      <c r="F46" s="67"/>
      <c r="G46" s="68"/>
      <c r="I46" s="86" t="s">
        <v>19</v>
      </c>
      <c r="J46" s="80" t="str">
        <f t="shared" si="3"/>
        <v/>
      </c>
    </row>
    <row r="47" spans="1:10" ht="30" x14ac:dyDescent="0.25">
      <c r="A47" s="4" t="s">
        <v>1107</v>
      </c>
      <c r="B47" s="5" t="s">
        <v>1185</v>
      </c>
      <c r="C47" s="5" t="s">
        <v>1255</v>
      </c>
      <c r="D47" s="65" t="s">
        <v>123</v>
      </c>
      <c r="E47" s="66"/>
      <c r="F47" s="67"/>
      <c r="G47" s="68"/>
      <c r="I47" s="86" t="s">
        <v>19</v>
      </c>
      <c r="J47" s="80" t="str">
        <f t="shared" si="3"/>
        <v/>
      </c>
    </row>
    <row r="48" spans="1:10" x14ac:dyDescent="0.25">
      <c r="A48" s="3"/>
      <c r="B48" s="75" t="s">
        <v>1145</v>
      </c>
      <c r="C48" s="76"/>
      <c r="D48" s="76"/>
      <c r="E48" s="77"/>
      <c r="F48" s="76"/>
      <c r="G48" s="77"/>
      <c r="H48" s="91"/>
      <c r="I48" s="91"/>
      <c r="J48" s="80" t="str">
        <f>IF(COUNTIF(D48,"=X") + COUNTIF(E48,"=X") + COUNTIF(F48,"=X") + COUNTIF(G48,"=X")=0,"","ERROR: Do not rate this row")</f>
        <v/>
      </c>
    </row>
    <row r="49" spans="1:10" ht="18.75" x14ac:dyDescent="0.25">
      <c r="A49" s="4" t="s">
        <v>1108</v>
      </c>
      <c r="B49" s="5" t="s">
        <v>1186</v>
      </c>
      <c r="C49" s="5" t="s">
        <v>1256</v>
      </c>
      <c r="D49" s="65" t="s">
        <v>123</v>
      </c>
      <c r="E49" s="66"/>
      <c r="F49" s="67"/>
      <c r="G49" s="68"/>
      <c r="I49" s="86" t="s">
        <v>18</v>
      </c>
      <c r="J49" s="80" t="str">
        <f t="shared" si="3"/>
        <v/>
      </c>
    </row>
    <row r="50" spans="1:10" ht="60" x14ac:dyDescent="0.25">
      <c r="A50" s="4" t="s">
        <v>1109</v>
      </c>
      <c r="B50" s="5" t="s">
        <v>1187</v>
      </c>
      <c r="C50" s="5" t="s">
        <v>1257</v>
      </c>
      <c r="D50" s="65" t="s">
        <v>123</v>
      </c>
      <c r="E50" s="66"/>
      <c r="F50" s="67"/>
      <c r="G50" s="68"/>
      <c r="I50" s="86" t="s">
        <v>17</v>
      </c>
      <c r="J50" s="80"/>
    </row>
    <row r="51" spans="1:10" x14ac:dyDescent="0.25">
      <c r="A51" s="3"/>
      <c r="B51" s="75" t="s">
        <v>1146</v>
      </c>
      <c r="C51" s="76"/>
      <c r="D51" s="76"/>
      <c r="E51" s="77"/>
      <c r="F51" s="76"/>
      <c r="G51" s="77"/>
      <c r="H51" s="91"/>
      <c r="I51" s="91"/>
      <c r="J51" s="80" t="str">
        <f>IF(COUNTIF(D51,"=X") + COUNTIF(E51,"=X") + COUNTIF(F51,"=X") + COUNTIF(G51,"=X")=0,"","ERROR: Do not rate this row")</f>
        <v/>
      </c>
    </row>
    <row r="52" spans="1:10" ht="18.75" x14ac:dyDescent="0.25">
      <c r="A52" s="4" t="s">
        <v>1110</v>
      </c>
      <c r="B52" s="5" t="s">
        <v>1188</v>
      </c>
      <c r="C52" s="5" t="s">
        <v>1258</v>
      </c>
      <c r="D52" s="65" t="s">
        <v>123</v>
      </c>
      <c r="E52" s="66"/>
      <c r="F52" s="67"/>
      <c r="G52" s="68"/>
      <c r="I52" s="86" t="s">
        <v>42</v>
      </c>
      <c r="J52" s="80" t="str">
        <f t="shared" ref="J52:J54" si="4">IF(COUNTIF(D52,"=X") + COUNTIF(E52,"=X") + COUNTIF(F52,"=X") + COUNTIF(G52,"=X")=1,"","ERROR: Use one X for rating")</f>
        <v/>
      </c>
    </row>
    <row r="53" spans="1:10" ht="45" x14ac:dyDescent="0.25">
      <c r="A53" s="4" t="s">
        <v>1111</v>
      </c>
      <c r="B53" s="5" t="s">
        <v>1189</v>
      </c>
      <c r="C53" s="5" t="s">
        <v>1259</v>
      </c>
      <c r="D53" s="65" t="s">
        <v>123</v>
      </c>
      <c r="E53" s="66"/>
      <c r="F53" s="67"/>
      <c r="G53" s="68"/>
      <c r="I53" s="86" t="s">
        <v>42</v>
      </c>
      <c r="J53" s="80" t="str">
        <f t="shared" si="4"/>
        <v/>
      </c>
    </row>
    <row r="54" spans="1:10" ht="75" x14ac:dyDescent="0.25">
      <c r="A54" s="4" t="s">
        <v>1112</v>
      </c>
      <c r="B54" s="5" t="s">
        <v>1190</v>
      </c>
      <c r="C54" s="5" t="s">
        <v>1260</v>
      </c>
      <c r="D54" s="65" t="s">
        <v>123</v>
      </c>
      <c r="E54" s="66"/>
      <c r="F54" s="67"/>
      <c r="G54" s="68"/>
      <c r="I54" s="86" t="s">
        <v>42</v>
      </c>
      <c r="J54" s="80" t="str">
        <f t="shared" si="4"/>
        <v/>
      </c>
    </row>
    <row r="55" spans="1:10" ht="30" x14ac:dyDescent="0.25">
      <c r="A55" s="4" t="s">
        <v>1113</v>
      </c>
      <c r="B55" s="5" t="s">
        <v>1191</v>
      </c>
      <c r="C55" s="5" t="s">
        <v>1261</v>
      </c>
      <c r="D55" s="65" t="s">
        <v>123</v>
      </c>
      <c r="E55" s="66"/>
      <c r="F55" s="67"/>
      <c r="G55" s="68"/>
      <c r="I55" s="86" t="s">
        <v>13</v>
      </c>
      <c r="J55" s="80"/>
    </row>
    <row r="56" spans="1:10" ht="45" x14ac:dyDescent="0.25">
      <c r="A56" s="4" t="s">
        <v>1114</v>
      </c>
      <c r="B56" s="5" t="s">
        <v>1192</v>
      </c>
      <c r="C56" s="5" t="s">
        <v>1262</v>
      </c>
      <c r="D56" s="65" t="s">
        <v>123</v>
      </c>
      <c r="E56" s="66"/>
      <c r="F56" s="67"/>
      <c r="G56" s="68"/>
      <c r="I56" s="86" t="s">
        <v>42</v>
      </c>
      <c r="J56" s="80" t="str">
        <f>IF(COUNTIF(D56,"=X") + COUNTIF(E56,"=X") + COUNTIF(F56,"=X") + COUNTIF(G56,"=X")=1,"","ERROR: Use one X for rating")</f>
        <v/>
      </c>
    </row>
    <row r="57" spans="1:10" x14ac:dyDescent="0.25">
      <c r="A57" s="3"/>
      <c r="B57" s="75" t="s">
        <v>1147</v>
      </c>
      <c r="C57" s="76"/>
      <c r="D57" s="76"/>
      <c r="E57" s="77"/>
      <c r="F57" s="76"/>
      <c r="G57" s="77"/>
      <c r="H57" s="91"/>
      <c r="I57" s="91"/>
      <c r="J57" s="80" t="str">
        <f>IF(COUNTIF(D57,"=X") + COUNTIF(E57,"=X") + COUNTIF(F57,"=X") + COUNTIF(G57,"=X")=0,"","ERROR: Do not rate this row")</f>
        <v/>
      </c>
    </row>
    <row r="58" spans="1:10" ht="45" x14ac:dyDescent="0.25">
      <c r="A58" s="4" t="s">
        <v>1115</v>
      </c>
      <c r="B58" s="5" t="s">
        <v>1193</v>
      </c>
      <c r="C58" s="5" t="s">
        <v>1263</v>
      </c>
      <c r="D58" s="65" t="s">
        <v>123</v>
      </c>
      <c r="E58" s="66"/>
      <c r="F58" s="67"/>
      <c r="G58" s="68"/>
      <c r="I58" s="86" t="s">
        <v>16</v>
      </c>
      <c r="J58" s="80"/>
    </row>
    <row r="59" spans="1:10" ht="30" x14ac:dyDescent="0.25">
      <c r="A59" s="4" t="s">
        <v>1116</v>
      </c>
      <c r="B59" s="5" t="s">
        <v>1194</v>
      </c>
      <c r="C59" s="5" t="s">
        <v>1264</v>
      </c>
      <c r="D59" s="65" t="s">
        <v>123</v>
      </c>
      <c r="E59" s="66"/>
      <c r="F59" s="67"/>
      <c r="G59" s="68"/>
      <c r="I59" s="86" t="s">
        <v>8</v>
      </c>
      <c r="J59" s="80" t="str">
        <f t="shared" ref="J59:J66" si="5">IF(COUNTIF(D59,"=X") + COUNTIF(E59,"=X") + COUNTIF(F59,"=X") + COUNTIF(G59,"=X")=1,"","ERROR: Use one X for rating")</f>
        <v/>
      </c>
    </row>
    <row r="60" spans="1:10" ht="18.75" x14ac:dyDescent="0.25">
      <c r="A60" s="4" t="s">
        <v>1117</v>
      </c>
      <c r="B60" s="5" t="s">
        <v>1195</v>
      </c>
      <c r="C60" s="5" t="s">
        <v>1265</v>
      </c>
      <c r="D60" s="65" t="s">
        <v>123</v>
      </c>
      <c r="E60" s="66"/>
      <c r="F60" s="67"/>
      <c r="G60" s="68"/>
      <c r="I60" s="86" t="s">
        <v>16</v>
      </c>
      <c r="J60" s="80" t="str">
        <f t="shared" si="5"/>
        <v/>
      </c>
    </row>
    <row r="61" spans="1:10" ht="30" x14ac:dyDescent="0.25">
      <c r="A61" s="4" t="s">
        <v>1118</v>
      </c>
      <c r="B61" s="5" t="s">
        <v>1196</v>
      </c>
      <c r="C61" s="5" t="s">
        <v>1266</v>
      </c>
      <c r="D61" s="65" t="s">
        <v>123</v>
      </c>
      <c r="E61" s="66"/>
      <c r="F61" s="67"/>
      <c r="G61" s="68"/>
      <c r="I61" s="86" t="s">
        <v>1531</v>
      </c>
      <c r="J61" s="80" t="str">
        <f t="shared" si="5"/>
        <v/>
      </c>
    </row>
    <row r="62" spans="1:10" ht="30" x14ac:dyDescent="0.25">
      <c r="A62" s="4" t="s">
        <v>1119</v>
      </c>
      <c r="B62" s="5" t="s">
        <v>157</v>
      </c>
      <c r="C62" s="5" t="s">
        <v>1267</v>
      </c>
      <c r="D62" s="65" t="s">
        <v>123</v>
      </c>
      <c r="E62" s="66"/>
      <c r="F62" s="67"/>
      <c r="G62" s="68"/>
      <c r="I62" s="86" t="s">
        <v>8</v>
      </c>
      <c r="J62" s="80" t="str">
        <f t="shared" si="5"/>
        <v/>
      </c>
    </row>
    <row r="63" spans="1:10" ht="30" x14ac:dyDescent="0.25">
      <c r="A63" s="4" t="s">
        <v>1120</v>
      </c>
      <c r="B63" s="5" t="s">
        <v>1197</v>
      </c>
      <c r="C63" s="5" t="s">
        <v>253</v>
      </c>
      <c r="D63" s="65" t="s">
        <v>123</v>
      </c>
      <c r="E63" s="66"/>
      <c r="F63" s="67"/>
      <c r="G63" s="68"/>
      <c r="I63" s="86" t="s">
        <v>9</v>
      </c>
      <c r="J63" s="80" t="str">
        <f t="shared" si="5"/>
        <v/>
      </c>
    </row>
    <row r="64" spans="1:10" ht="30" x14ac:dyDescent="0.25">
      <c r="A64" s="4" t="s">
        <v>1121</v>
      </c>
      <c r="B64" s="5" t="s">
        <v>1198</v>
      </c>
      <c r="C64" s="5" t="s">
        <v>1268</v>
      </c>
      <c r="D64" s="65" t="s">
        <v>123</v>
      </c>
      <c r="E64" s="66"/>
      <c r="F64" s="67"/>
      <c r="G64" s="68"/>
      <c r="I64" s="86" t="s">
        <v>9</v>
      </c>
      <c r="J64" s="80" t="str">
        <f t="shared" si="5"/>
        <v/>
      </c>
    </row>
    <row r="65" spans="1:10" ht="18.75" x14ac:dyDescent="0.25">
      <c r="A65" s="4" t="s">
        <v>1122</v>
      </c>
      <c r="B65" s="5" t="s">
        <v>1199</v>
      </c>
      <c r="C65" s="5" t="s">
        <v>1269</v>
      </c>
      <c r="D65" s="65" t="s">
        <v>123</v>
      </c>
      <c r="E65" s="66"/>
      <c r="F65" s="67"/>
      <c r="G65" s="68"/>
      <c r="I65" s="86" t="s">
        <v>9</v>
      </c>
      <c r="J65" s="80" t="str">
        <f t="shared" si="5"/>
        <v/>
      </c>
    </row>
    <row r="66" spans="1:10" ht="45" x14ac:dyDescent="0.25">
      <c r="A66" s="4" t="s">
        <v>1123</v>
      </c>
      <c r="B66" s="5" t="s">
        <v>1200</v>
      </c>
      <c r="C66" s="5" t="s">
        <v>1270</v>
      </c>
      <c r="D66" s="65" t="s">
        <v>123</v>
      </c>
      <c r="E66" s="66"/>
      <c r="F66" s="67"/>
      <c r="G66" s="68"/>
      <c r="I66" s="86" t="s">
        <v>9</v>
      </c>
      <c r="J66" s="80" t="str">
        <f t="shared" si="5"/>
        <v/>
      </c>
    </row>
    <row r="67" spans="1:10" x14ac:dyDescent="0.25">
      <c r="A67" s="3"/>
      <c r="B67" s="75" t="s">
        <v>1148</v>
      </c>
      <c r="C67" s="76"/>
      <c r="D67" s="76"/>
      <c r="E67" s="77"/>
      <c r="F67" s="76"/>
      <c r="G67" s="77"/>
      <c r="H67" s="91"/>
      <c r="I67" s="91"/>
      <c r="J67" s="80" t="str">
        <f>IF(COUNTIF(D67,"=X") + COUNTIF(E67,"=X") + COUNTIF(F67,"=X") + COUNTIF(G67,"=X")=0,"","ERROR: Do not rate this row")</f>
        <v/>
      </c>
    </row>
    <row r="68" spans="1:10" ht="30" x14ac:dyDescent="0.25">
      <c r="A68" s="4" t="s">
        <v>1124</v>
      </c>
      <c r="B68" s="5" t="s">
        <v>1201</v>
      </c>
      <c r="C68" s="5" t="s">
        <v>1271</v>
      </c>
      <c r="D68" s="65" t="s">
        <v>123</v>
      </c>
      <c r="E68" s="66"/>
      <c r="F68" s="67"/>
      <c r="G68" s="68"/>
      <c r="I68" s="86" t="s">
        <v>16</v>
      </c>
      <c r="J68" s="80" t="str">
        <f t="shared" ref="J68:J70" si="6">IF(COUNTIF(D68,"=X") + COUNTIF(E68,"=X") + COUNTIF(F68,"=X") + COUNTIF(G68,"=X")=1,"","ERROR: Use one X for rating")</f>
        <v/>
      </c>
    </row>
    <row r="69" spans="1:10" ht="18.75" x14ac:dyDescent="0.25">
      <c r="A69" s="4" t="s">
        <v>1125</v>
      </c>
      <c r="B69" s="5" t="s">
        <v>1202</v>
      </c>
      <c r="C69" s="5" t="s">
        <v>1272</v>
      </c>
      <c r="D69" s="65" t="s">
        <v>123</v>
      </c>
      <c r="E69" s="66"/>
      <c r="F69" s="67"/>
      <c r="G69" s="68"/>
      <c r="I69" s="86" t="s">
        <v>16</v>
      </c>
      <c r="J69" s="80" t="str">
        <f t="shared" si="6"/>
        <v/>
      </c>
    </row>
    <row r="70" spans="1:10" ht="18.75" x14ac:dyDescent="0.25">
      <c r="A70" s="4" t="s">
        <v>1126</v>
      </c>
      <c r="B70" s="5" t="s">
        <v>1203</v>
      </c>
      <c r="C70" s="5" t="s">
        <v>1273</v>
      </c>
      <c r="D70" s="65" t="s">
        <v>123</v>
      </c>
      <c r="E70" s="66"/>
      <c r="F70" s="67"/>
      <c r="G70" s="68"/>
      <c r="I70" s="86" t="s">
        <v>16</v>
      </c>
      <c r="J70" s="80" t="str">
        <f t="shared" si="6"/>
        <v/>
      </c>
    </row>
    <row r="71" spans="1:10" x14ac:dyDescent="0.25">
      <c r="A71" s="3"/>
      <c r="B71" s="75" t="s">
        <v>1149</v>
      </c>
      <c r="C71" s="76"/>
      <c r="D71" s="76"/>
      <c r="E71" s="77"/>
      <c r="F71" s="76"/>
      <c r="G71" s="77"/>
      <c r="H71" s="91"/>
      <c r="I71" s="91"/>
      <c r="J71" s="80" t="str">
        <f>IF(COUNTIF(D71,"=X") + COUNTIF(E71,"=X") + COUNTIF(F71,"=X") + COUNTIF(G71,"=X")=0,"","ERROR: Do not rate this row")</f>
        <v/>
      </c>
    </row>
    <row r="72" spans="1:10" ht="18.75" x14ac:dyDescent="0.25">
      <c r="A72" s="4" t="s">
        <v>1127</v>
      </c>
      <c r="B72" s="5" t="s">
        <v>1204</v>
      </c>
      <c r="C72" s="5" t="s">
        <v>1274</v>
      </c>
      <c r="D72" s="65" t="s">
        <v>123</v>
      </c>
      <c r="E72" s="66"/>
      <c r="F72" s="67"/>
      <c r="G72" s="68"/>
      <c r="I72" s="86" t="s">
        <v>43</v>
      </c>
      <c r="J72" s="80" t="str">
        <f t="shared" ref="J72:J77" si="7">IF(COUNTIF(D72,"=X") + COUNTIF(E72,"=X") + COUNTIF(F72,"=X") + COUNTIF(G72,"=X")=1,"","ERROR: Use one X for rating")</f>
        <v/>
      </c>
    </row>
    <row r="73" spans="1:10" ht="18.75" x14ac:dyDescent="0.25">
      <c r="A73" s="4" t="s">
        <v>1128</v>
      </c>
      <c r="B73" s="5" t="s">
        <v>1205</v>
      </c>
      <c r="C73" s="5" t="s">
        <v>1275</v>
      </c>
      <c r="D73" s="65" t="s">
        <v>123</v>
      </c>
      <c r="E73" s="66"/>
      <c r="F73" s="67"/>
      <c r="G73" s="68"/>
      <c r="I73" s="86" t="s">
        <v>43</v>
      </c>
      <c r="J73" s="80" t="str">
        <f t="shared" si="7"/>
        <v/>
      </c>
    </row>
    <row r="74" spans="1:10" ht="18.75" x14ac:dyDescent="0.25">
      <c r="A74" s="4" t="s">
        <v>1129</v>
      </c>
      <c r="B74" s="5" t="s">
        <v>1206</v>
      </c>
      <c r="C74" s="5" t="s">
        <v>1276</v>
      </c>
      <c r="D74" s="65" t="s">
        <v>123</v>
      </c>
      <c r="E74" s="66"/>
      <c r="F74" s="67"/>
      <c r="G74" s="68"/>
      <c r="I74" s="86" t="s">
        <v>43</v>
      </c>
      <c r="J74" s="80" t="str">
        <f t="shared" si="7"/>
        <v/>
      </c>
    </row>
    <row r="75" spans="1:10" ht="90" x14ac:dyDescent="0.25">
      <c r="A75" s="4" t="s">
        <v>1130</v>
      </c>
      <c r="B75" s="5" t="s">
        <v>1207</v>
      </c>
      <c r="C75" s="5" t="s">
        <v>1277</v>
      </c>
      <c r="D75" s="65" t="s">
        <v>123</v>
      </c>
      <c r="E75" s="66"/>
      <c r="F75" s="67"/>
      <c r="G75" s="68"/>
      <c r="I75" s="86" t="s">
        <v>43</v>
      </c>
      <c r="J75" s="80" t="str">
        <f t="shared" si="7"/>
        <v/>
      </c>
    </row>
    <row r="76" spans="1:10" ht="18.75" x14ac:dyDescent="0.25">
      <c r="A76" s="4" t="s">
        <v>1131</v>
      </c>
      <c r="B76" s="5" t="s">
        <v>1208</v>
      </c>
      <c r="C76" s="5" t="s">
        <v>1278</v>
      </c>
      <c r="D76" s="65" t="s">
        <v>123</v>
      </c>
      <c r="E76" s="66"/>
      <c r="F76" s="67"/>
      <c r="G76" s="68"/>
      <c r="I76" s="86" t="s">
        <v>43</v>
      </c>
      <c r="J76" s="80" t="str">
        <f t="shared" si="7"/>
        <v/>
      </c>
    </row>
    <row r="77" spans="1:10" ht="18.75" x14ac:dyDescent="0.25">
      <c r="A77" s="4" t="s">
        <v>1132</v>
      </c>
      <c r="B77" s="5" t="s">
        <v>1209</v>
      </c>
      <c r="C77" s="5" t="s">
        <v>253</v>
      </c>
      <c r="D77" s="65" t="s">
        <v>123</v>
      </c>
      <c r="E77" s="66"/>
      <c r="F77" s="67"/>
      <c r="G77" s="68"/>
      <c r="I77" s="86" t="s">
        <v>43</v>
      </c>
      <c r="J77" s="80" t="str">
        <f t="shared" si="7"/>
        <v/>
      </c>
    </row>
    <row r="78" spans="1:10" x14ac:dyDescent="0.25">
      <c r="A78" s="3"/>
      <c r="B78" s="75" t="s">
        <v>1150</v>
      </c>
      <c r="C78" s="76"/>
      <c r="D78" s="76"/>
      <c r="E78" s="77"/>
      <c r="F78" s="76"/>
      <c r="G78" s="77"/>
      <c r="H78" s="91"/>
      <c r="I78" s="91"/>
      <c r="J78" s="80" t="str">
        <f>IF(COUNTIF(D78,"=X") + COUNTIF(E78,"=X") + COUNTIF(F78,"=X") + COUNTIF(G78,"=X")=0,"","ERROR: Do not rate this row")</f>
        <v/>
      </c>
    </row>
    <row r="79" spans="1:10" ht="45" x14ac:dyDescent="0.25">
      <c r="A79" s="4" t="s">
        <v>1133</v>
      </c>
      <c r="B79" s="5" t="s">
        <v>1210</v>
      </c>
      <c r="C79" s="5" t="s">
        <v>1279</v>
      </c>
      <c r="D79" s="65" t="s">
        <v>123</v>
      </c>
      <c r="E79" s="66"/>
      <c r="F79" s="67"/>
      <c r="G79" s="68"/>
      <c r="I79" s="86" t="s">
        <v>119</v>
      </c>
      <c r="J79" s="80" t="str">
        <f t="shared" ref="J79:J81" si="8">IF(COUNTIF(D79,"=X") + COUNTIF(E79,"=X") + COUNTIF(F79,"=X") + COUNTIF(G79,"=X")=1,"","ERROR: Use one X for rating")</f>
        <v/>
      </c>
    </row>
    <row r="80" spans="1:10" ht="45" x14ac:dyDescent="0.25">
      <c r="A80" s="4" t="s">
        <v>1134</v>
      </c>
      <c r="B80" s="5" t="s">
        <v>1211</v>
      </c>
      <c r="C80" s="5" t="s">
        <v>1280</v>
      </c>
      <c r="D80" s="65" t="s">
        <v>123</v>
      </c>
      <c r="E80" s="66"/>
      <c r="F80" s="67"/>
      <c r="G80" s="68"/>
      <c r="I80" s="86" t="s">
        <v>12</v>
      </c>
      <c r="J80" s="80" t="str">
        <f t="shared" si="8"/>
        <v/>
      </c>
    </row>
    <row r="81" spans="1:10" ht="75" x14ac:dyDescent="0.25">
      <c r="A81" s="4" t="s">
        <v>1135</v>
      </c>
      <c r="B81" s="5" t="s">
        <v>1212</v>
      </c>
      <c r="C81" s="5" t="s">
        <v>1281</v>
      </c>
      <c r="D81" s="65" t="s">
        <v>123</v>
      </c>
      <c r="E81" s="66"/>
      <c r="F81" s="67"/>
      <c r="G81" s="68"/>
      <c r="I81" s="86" t="s">
        <v>119</v>
      </c>
      <c r="J81" s="80" t="str">
        <f t="shared" si="8"/>
        <v/>
      </c>
    </row>
    <row r="82" spans="1:10" x14ac:dyDescent="0.25">
      <c r="A82" s="3"/>
      <c r="B82" s="75" t="s">
        <v>1151</v>
      </c>
      <c r="C82" s="76"/>
      <c r="D82" s="76"/>
      <c r="E82" s="77"/>
      <c r="F82" s="76"/>
      <c r="G82" s="77"/>
      <c r="H82" s="91"/>
      <c r="I82" s="91"/>
      <c r="J82" s="80" t="str">
        <f>IF(COUNTIF(D82,"=X") + COUNTIF(E82,"=X") + COUNTIF(F82,"=X") + COUNTIF(G82,"=X")=0,"","ERROR: Do not rate this row")</f>
        <v/>
      </c>
    </row>
    <row r="83" spans="1:10" ht="60" x14ac:dyDescent="0.25">
      <c r="A83" s="4" t="s">
        <v>1136</v>
      </c>
      <c r="B83" s="5" t="s">
        <v>1213</v>
      </c>
      <c r="C83" s="5" t="s">
        <v>1282</v>
      </c>
      <c r="D83" s="65" t="s">
        <v>123</v>
      </c>
      <c r="E83" s="66"/>
      <c r="F83" s="67"/>
      <c r="G83" s="68"/>
      <c r="I83" s="86" t="s">
        <v>8</v>
      </c>
      <c r="J83" s="80" t="str">
        <f t="shared" ref="J83:J86" si="9">IF(COUNTIF(D83,"=X") + COUNTIF(E83,"=X") + COUNTIF(F83,"=X") + COUNTIF(G83,"=X")=1,"","ERROR: Use one X for rating")</f>
        <v/>
      </c>
    </row>
    <row r="84" spans="1:10" ht="30" x14ac:dyDescent="0.25">
      <c r="A84" s="4" t="s">
        <v>1137</v>
      </c>
      <c r="B84" s="5" t="s">
        <v>1214</v>
      </c>
      <c r="C84" s="5" t="s">
        <v>1283</v>
      </c>
      <c r="D84" s="65" t="s">
        <v>123</v>
      </c>
      <c r="E84" s="66"/>
      <c r="F84" s="67"/>
      <c r="G84" s="68"/>
      <c r="I84" s="86" t="s">
        <v>8</v>
      </c>
      <c r="J84" s="80" t="str">
        <f t="shared" si="9"/>
        <v/>
      </c>
    </row>
    <row r="85" spans="1:10" ht="30" x14ac:dyDescent="0.25">
      <c r="A85" s="4" t="s">
        <v>1138</v>
      </c>
      <c r="B85" s="5" t="s">
        <v>1215</v>
      </c>
      <c r="C85" s="5" t="s">
        <v>1284</v>
      </c>
      <c r="D85" s="65" t="s">
        <v>123</v>
      </c>
      <c r="E85" s="66"/>
      <c r="F85" s="67"/>
      <c r="G85" s="68"/>
      <c r="I85" s="86" t="s">
        <v>8</v>
      </c>
      <c r="J85" s="80" t="str">
        <f t="shared" si="9"/>
        <v/>
      </c>
    </row>
    <row r="86" spans="1:10" ht="30" x14ac:dyDescent="0.25">
      <c r="A86" s="4" t="s">
        <v>1139</v>
      </c>
      <c r="B86" s="5" t="s">
        <v>1216</v>
      </c>
      <c r="C86" s="5" t="s">
        <v>1285</v>
      </c>
      <c r="D86" s="65" t="s">
        <v>123</v>
      </c>
      <c r="E86" s="66"/>
      <c r="F86" s="67"/>
      <c r="G86" s="68"/>
      <c r="I86" s="86" t="s">
        <v>15</v>
      </c>
      <c r="J86" s="80" t="str">
        <f t="shared" si="9"/>
        <v/>
      </c>
    </row>
    <row r="87" spans="1:10" x14ac:dyDescent="0.25">
      <c r="A87" s="3"/>
      <c r="B87" s="75" t="s">
        <v>1152</v>
      </c>
      <c r="C87" s="76"/>
      <c r="D87" s="76"/>
      <c r="E87" s="77"/>
      <c r="F87" s="76"/>
      <c r="G87" s="77"/>
      <c r="H87" s="91"/>
      <c r="I87" s="91"/>
      <c r="J87" s="80" t="str">
        <f>IF(COUNTIF(D87,"=X") + COUNTIF(E87,"=X") + COUNTIF(F87,"=X") + COUNTIF(G87,"=X")=0,"","ERROR: Do not rate this row")</f>
        <v/>
      </c>
    </row>
    <row r="88" spans="1:10" ht="45" x14ac:dyDescent="0.25">
      <c r="A88" s="4" t="s">
        <v>1140</v>
      </c>
      <c r="B88" s="5" t="s">
        <v>1217</v>
      </c>
      <c r="C88" s="5" t="s">
        <v>1286</v>
      </c>
      <c r="D88" s="65" t="s">
        <v>123</v>
      </c>
      <c r="E88" s="66"/>
      <c r="F88" s="67"/>
      <c r="G88" s="68"/>
      <c r="I88" s="86" t="s">
        <v>16</v>
      </c>
      <c r="J88" s="80" t="str">
        <f t="shared" ref="J88:J89" si="10">IF(COUNTIF(D88,"=X") + COUNTIF(E88,"=X") + COUNTIF(F88,"=X") + COUNTIF(G88,"=X")=1,"","ERROR: Use one X for rating")</f>
        <v/>
      </c>
    </row>
    <row r="89" spans="1:10" ht="30" x14ac:dyDescent="0.25">
      <c r="A89" s="4" t="s">
        <v>1141</v>
      </c>
      <c r="B89" s="5" t="s">
        <v>1218</v>
      </c>
      <c r="C89" s="5" t="s">
        <v>1287</v>
      </c>
      <c r="D89" s="65" t="s">
        <v>123</v>
      </c>
      <c r="E89" s="66"/>
      <c r="F89" s="67"/>
      <c r="G89" s="68"/>
      <c r="I89" s="86" t="s">
        <v>16</v>
      </c>
      <c r="J89" s="80" t="str">
        <f t="shared" si="10"/>
        <v/>
      </c>
    </row>
    <row r="90" spans="1:10" x14ac:dyDescent="0.25">
      <c r="A90" s="3"/>
      <c r="B90" s="75" t="s">
        <v>1153</v>
      </c>
      <c r="C90" s="76"/>
      <c r="D90" s="76"/>
      <c r="E90" s="77"/>
      <c r="F90" s="76"/>
      <c r="G90" s="77"/>
      <c r="H90" s="91"/>
      <c r="I90" s="91"/>
      <c r="J90" s="80" t="str">
        <f>IF(COUNTIF(D90,"=X") + COUNTIF(E90,"=X") + COUNTIF(F90,"=X") + COUNTIF(G90,"=X")=0,"","ERROR: Do not rate this row")</f>
        <v/>
      </c>
    </row>
    <row r="91" spans="1:10" ht="45" x14ac:dyDescent="0.25">
      <c r="A91" s="4" t="s">
        <v>1142</v>
      </c>
      <c r="B91" s="5" t="s">
        <v>1219</v>
      </c>
      <c r="C91" s="5" t="s">
        <v>1288</v>
      </c>
      <c r="D91" s="65" t="s">
        <v>123</v>
      </c>
      <c r="E91" s="66"/>
      <c r="F91" s="67"/>
      <c r="G91" s="68"/>
      <c r="I91" s="86" t="s">
        <v>40</v>
      </c>
      <c r="J91" s="80" t="str">
        <f t="shared" ref="J91:J92" si="11">IF(COUNTIF(D91,"=X") + COUNTIF(E91,"=X") + COUNTIF(F91,"=X") + COUNTIF(G91,"=X")=1,"","ERROR: Use one X for rating")</f>
        <v/>
      </c>
    </row>
    <row r="92" spans="1:10" ht="30" x14ac:dyDescent="0.25">
      <c r="A92" s="4" t="s">
        <v>1143</v>
      </c>
      <c r="B92" s="5" t="s">
        <v>1220</v>
      </c>
      <c r="C92" s="5" t="s">
        <v>1289</v>
      </c>
      <c r="D92" s="65" t="s">
        <v>123</v>
      </c>
      <c r="E92" s="66"/>
      <c r="F92" s="67"/>
      <c r="G92" s="68"/>
      <c r="I92" s="86" t="s">
        <v>40</v>
      </c>
      <c r="J92" s="80" t="str">
        <f t="shared" si="11"/>
        <v/>
      </c>
    </row>
  </sheetData>
  <mergeCells count="2">
    <mergeCell ref="D2:G2"/>
    <mergeCell ref="A2:C2"/>
  </mergeCells>
  <conditionalFormatting sqref="C1">
    <cfRule type="expression" dxfId="89" priority="119">
      <formula>LEFT(C1,5)="ERROR"</formula>
    </cfRule>
  </conditionalFormatting>
  <conditionalFormatting sqref="J3">
    <cfRule type="expression" dxfId="88" priority="118">
      <formula>COUNTIFS(J5:J92,"ERROR: Use one X for rating") + COUNTIFS(J5:J92,"ERROR: Do not rate this row") &gt; 0</formula>
    </cfRule>
  </conditionalFormatting>
  <conditionalFormatting sqref="J5">
    <cfRule type="expression" dxfId="87" priority="90">
      <formula>LEFT(J5,5)="ERROR"</formula>
    </cfRule>
  </conditionalFormatting>
  <conditionalFormatting sqref="J6">
    <cfRule type="expression" dxfId="86" priority="89">
      <formula>LEFT(J6,5)="ERROR"</formula>
    </cfRule>
  </conditionalFormatting>
  <conditionalFormatting sqref="J7">
    <cfRule type="expression" dxfId="85" priority="88">
      <formula>LEFT(J7,5)="ERROR"</formula>
    </cfRule>
  </conditionalFormatting>
  <conditionalFormatting sqref="J8">
    <cfRule type="expression" dxfId="84" priority="87">
      <formula>LEFT(J8,5)="ERROR"</formula>
    </cfRule>
  </conditionalFormatting>
  <conditionalFormatting sqref="J10">
    <cfRule type="expression" dxfId="83" priority="86">
      <formula>LEFT(J10,5)="ERROR"</formula>
    </cfRule>
  </conditionalFormatting>
  <conditionalFormatting sqref="J11">
    <cfRule type="expression" dxfId="82" priority="85">
      <formula>LEFT(J11,5)="ERROR"</formula>
    </cfRule>
  </conditionalFormatting>
  <conditionalFormatting sqref="J12">
    <cfRule type="expression" dxfId="81" priority="84">
      <formula>LEFT(J12,5)="ERROR"</formula>
    </cfRule>
  </conditionalFormatting>
  <conditionalFormatting sqref="J14">
    <cfRule type="expression" dxfId="80" priority="83">
      <formula>LEFT(J14,5)="ERROR"</formula>
    </cfRule>
  </conditionalFormatting>
  <conditionalFormatting sqref="J15">
    <cfRule type="expression" dxfId="79" priority="82">
      <formula>LEFT(J15,5)="ERROR"</formula>
    </cfRule>
  </conditionalFormatting>
  <conditionalFormatting sqref="J16">
    <cfRule type="expression" dxfId="78" priority="81">
      <formula>LEFT(J16,5)="ERROR"</formula>
    </cfRule>
  </conditionalFormatting>
  <conditionalFormatting sqref="J17">
    <cfRule type="expression" dxfId="77" priority="80">
      <formula>LEFT(J17,5)="ERROR"</formula>
    </cfRule>
  </conditionalFormatting>
  <conditionalFormatting sqref="J18">
    <cfRule type="expression" dxfId="76" priority="79">
      <formula>LEFT(J18,5)="ERROR"</formula>
    </cfRule>
  </conditionalFormatting>
  <conditionalFormatting sqref="J20">
    <cfRule type="expression" dxfId="75" priority="78">
      <formula>LEFT(J20,5)="ERROR"</formula>
    </cfRule>
  </conditionalFormatting>
  <conditionalFormatting sqref="J21">
    <cfRule type="expression" dxfId="74" priority="77">
      <formula>LEFT(J21,5)="ERROR"</formula>
    </cfRule>
  </conditionalFormatting>
  <conditionalFormatting sqref="J22">
    <cfRule type="expression" dxfId="73" priority="76">
      <formula>LEFT(J22,5)="ERROR"</formula>
    </cfRule>
  </conditionalFormatting>
  <conditionalFormatting sqref="J23">
    <cfRule type="expression" dxfId="72" priority="75">
      <formula>LEFT(J23,5)="ERROR"</formula>
    </cfRule>
  </conditionalFormatting>
  <conditionalFormatting sqref="J25">
    <cfRule type="expression" dxfId="71" priority="74">
      <formula>LEFT(J25,5)="ERROR"</formula>
    </cfRule>
  </conditionalFormatting>
  <conditionalFormatting sqref="J26">
    <cfRule type="expression" dxfId="70" priority="73">
      <formula>LEFT(J26,5)="ERROR"</formula>
    </cfRule>
  </conditionalFormatting>
  <conditionalFormatting sqref="J27">
    <cfRule type="expression" dxfId="69" priority="72">
      <formula>LEFT(J27,5)="ERROR"</formula>
    </cfRule>
  </conditionalFormatting>
  <conditionalFormatting sqref="J29">
    <cfRule type="expression" dxfId="68" priority="71">
      <formula>LEFT(J29,5)="ERROR"</formula>
    </cfRule>
  </conditionalFormatting>
  <conditionalFormatting sqref="J30">
    <cfRule type="expression" dxfId="67" priority="70">
      <formula>LEFT(J30,5)="ERROR"</formula>
    </cfRule>
  </conditionalFormatting>
  <conditionalFormatting sqref="J31">
    <cfRule type="expression" dxfId="66" priority="69">
      <formula>LEFT(J31,5)="ERROR"</formula>
    </cfRule>
  </conditionalFormatting>
  <conditionalFormatting sqref="J32">
    <cfRule type="expression" dxfId="65" priority="68">
      <formula>LEFT(J32,5)="ERROR"</formula>
    </cfRule>
  </conditionalFormatting>
  <conditionalFormatting sqref="J34">
    <cfRule type="expression" dxfId="64" priority="67">
      <formula>LEFT(J34,5)="ERROR"</formula>
    </cfRule>
  </conditionalFormatting>
  <conditionalFormatting sqref="J35">
    <cfRule type="expression" dxfId="63" priority="66">
      <formula>LEFT(J35,5)="ERROR"</formula>
    </cfRule>
  </conditionalFormatting>
  <conditionalFormatting sqref="J36">
    <cfRule type="expression" dxfId="62" priority="65">
      <formula>LEFT(J36,5)="ERROR"</formula>
    </cfRule>
  </conditionalFormatting>
  <conditionalFormatting sqref="J37">
    <cfRule type="expression" dxfId="61" priority="64">
      <formula>LEFT(J37,5)="ERROR"</formula>
    </cfRule>
  </conditionalFormatting>
  <conditionalFormatting sqref="J39">
    <cfRule type="expression" dxfId="60" priority="63">
      <formula>LEFT(J39,5)="ERROR"</formula>
    </cfRule>
  </conditionalFormatting>
  <conditionalFormatting sqref="J40">
    <cfRule type="expression" dxfId="59" priority="62">
      <formula>LEFT(J40,5)="ERROR"</formula>
    </cfRule>
  </conditionalFormatting>
  <conditionalFormatting sqref="J41">
    <cfRule type="expression" dxfId="58" priority="61">
      <formula>LEFT(J41,5)="ERROR"</formula>
    </cfRule>
  </conditionalFormatting>
  <conditionalFormatting sqref="J42">
    <cfRule type="expression" dxfId="57" priority="60">
      <formula>LEFT(J42,5)="ERROR"</formula>
    </cfRule>
  </conditionalFormatting>
  <conditionalFormatting sqref="J44">
    <cfRule type="expression" dxfId="56" priority="59">
      <formula>LEFT(J44,5)="ERROR"</formula>
    </cfRule>
  </conditionalFormatting>
  <conditionalFormatting sqref="J45">
    <cfRule type="expression" dxfId="55" priority="58">
      <formula>LEFT(J45,5)="ERROR"</formula>
    </cfRule>
  </conditionalFormatting>
  <conditionalFormatting sqref="J46">
    <cfRule type="expression" dxfId="54" priority="57">
      <formula>LEFT(J46,5)="ERROR"</formula>
    </cfRule>
  </conditionalFormatting>
  <conditionalFormatting sqref="J47">
    <cfRule type="expression" dxfId="53" priority="56">
      <formula>LEFT(J47,5)="ERROR"</formula>
    </cfRule>
  </conditionalFormatting>
  <conditionalFormatting sqref="J49">
    <cfRule type="expression" dxfId="52" priority="55">
      <formula>LEFT(J49,5)="ERROR"</formula>
    </cfRule>
  </conditionalFormatting>
  <conditionalFormatting sqref="J50">
    <cfRule type="expression" dxfId="51" priority="54">
      <formula>LEFT(J50,5)="ERROR"</formula>
    </cfRule>
  </conditionalFormatting>
  <conditionalFormatting sqref="J52">
    <cfRule type="expression" dxfId="50" priority="53">
      <formula>LEFT(J52,5)="ERROR"</formula>
    </cfRule>
  </conditionalFormatting>
  <conditionalFormatting sqref="J53">
    <cfRule type="expression" dxfId="49" priority="52">
      <formula>LEFT(J53,5)="ERROR"</formula>
    </cfRule>
  </conditionalFormatting>
  <conditionalFormatting sqref="J54">
    <cfRule type="expression" dxfId="48" priority="51">
      <formula>LEFT(J54,5)="ERROR"</formula>
    </cfRule>
  </conditionalFormatting>
  <conditionalFormatting sqref="J55">
    <cfRule type="expression" dxfId="47" priority="50">
      <formula>LEFT(J55,5)="ERROR"</formula>
    </cfRule>
  </conditionalFormatting>
  <conditionalFormatting sqref="J56">
    <cfRule type="expression" dxfId="46" priority="49">
      <formula>LEFT(J56,5)="ERROR"</formula>
    </cfRule>
  </conditionalFormatting>
  <conditionalFormatting sqref="J58">
    <cfRule type="expression" dxfId="45" priority="48">
      <formula>LEFT(J58,5)="ERROR"</formula>
    </cfRule>
  </conditionalFormatting>
  <conditionalFormatting sqref="J59">
    <cfRule type="expression" dxfId="44" priority="47">
      <formula>LEFT(J59,5)="ERROR"</formula>
    </cfRule>
  </conditionalFormatting>
  <conditionalFormatting sqref="J60">
    <cfRule type="expression" dxfId="43" priority="46">
      <formula>LEFT(J60,5)="ERROR"</formula>
    </cfRule>
  </conditionalFormatting>
  <conditionalFormatting sqref="J61">
    <cfRule type="expression" dxfId="42" priority="45">
      <formula>LEFT(J61,5)="ERROR"</formula>
    </cfRule>
  </conditionalFormatting>
  <conditionalFormatting sqref="J62">
    <cfRule type="expression" dxfId="41" priority="44">
      <formula>LEFT(J62,5)="ERROR"</formula>
    </cfRule>
  </conditionalFormatting>
  <conditionalFormatting sqref="J63">
    <cfRule type="expression" dxfId="40" priority="43">
      <formula>LEFT(J63,5)="ERROR"</formula>
    </cfRule>
  </conditionalFormatting>
  <conditionalFormatting sqref="J64">
    <cfRule type="expression" dxfId="39" priority="42">
      <formula>LEFT(J64,5)="ERROR"</formula>
    </cfRule>
  </conditionalFormatting>
  <conditionalFormatting sqref="J65">
    <cfRule type="expression" dxfId="38" priority="41">
      <formula>LEFT(J65,5)="ERROR"</formula>
    </cfRule>
  </conditionalFormatting>
  <conditionalFormatting sqref="J66">
    <cfRule type="expression" dxfId="37" priority="40">
      <formula>LEFT(J66,5)="ERROR"</formula>
    </cfRule>
  </conditionalFormatting>
  <conditionalFormatting sqref="J68">
    <cfRule type="expression" dxfId="36" priority="39">
      <formula>LEFT(J68,5)="ERROR"</formula>
    </cfRule>
  </conditionalFormatting>
  <conditionalFormatting sqref="J69">
    <cfRule type="expression" dxfId="35" priority="38">
      <formula>LEFT(J69,5)="ERROR"</formula>
    </cfRule>
  </conditionalFormatting>
  <conditionalFormatting sqref="J70">
    <cfRule type="expression" dxfId="34" priority="37">
      <formula>LEFT(J70,5)="ERROR"</formula>
    </cfRule>
  </conditionalFormatting>
  <conditionalFormatting sqref="J72">
    <cfRule type="expression" dxfId="33" priority="36">
      <formula>LEFT(J72,5)="ERROR"</formula>
    </cfRule>
  </conditionalFormatting>
  <conditionalFormatting sqref="J73">
    <cfRule type="expression" dxfId="32" priority="35">
      <formula>LEFT(J73,5)="ERROR"</formula>
    </cfRule>
  </conditionalFormatting>
  <conditionalFormatting sqref="J74">
    <cfRule type="expression" dxfId="31" priority="34">
      <formula>LEFT(J74,5)="ERROR"</formula>
    </cfRule>
  </conditionalFormatting>
  <conditionalFormatting sqref="J75">
    <cfRule type="expression" dxfId="30" priority="33">
      <formula>LEFT(J75,5)="ERROR"</formula>
    </cfRule>
  </conditionalFormatting>
  <conditionalFormatting sqref="J76">
    <cfRule type="expression" dxfId="29" priority="32">
      <formula>LEFT(J76,5)="ERROR"</formula>
    </cfRule>
  </conditionalFormatting>
  <conditionalFormatting sqref="J77">
    <cfRule type="expression" dxfId="28" priority="31">
      <formula>LEFT(J77,5)="ERROR"</formula>
    </cfRule>
  </conditionalFormatting>
  <conditionalFormatting sqref="J79">
    <cfRule type="expression" dxfId="27" priority="30">
      <formula>LEFT(J79,5)="ERROR"</formula>
    </cfRule>
  </conditionalFormatting>
  <conditionalFormatting sqref="J80">
    <cfRule type="expression" dxfId="26" priority="29">
      <formula>LEFT(J80,5)="ERROR"</formula>
    </cfRule>
  </conditionalFormatting>
  <conditionalFormatting sqref="J81">
    <cfRule type="expression" dxfId="25" priority="28">
      <formula>LEFT(J81,5)="ERROR"</formula>
    </cfRule>
  </conditionalFormatting>
  <conditionalFormatting sqref="J83">
    <cfRule type="expression" dxfId="24" priority="27">
      <formula>LEFT(J83,5)="ERROR"</formula>
    </cfRule>
  </conditionalFormatting>
  <conditionalFormatting sqref="J84">
    <cfRule type="expression" dxfId="23" priority="26">
      <formula>LEFT(J84,5)="ERROR"</formula>
    </cfRule>
  </conditionalFormatting>
  <conditionalFormatting sqref="J85">
    <cfRule type="expression" dxfId="22" priority="25">
      <formula>LEFT(J85,5)="ERROR"</formula>
    </cfRule>
  </conditionalFormatting>
  <conditionalFormatting sqref="J86">
    <cfRule type="expression" dxfId="21" priority="24">
      <formula>LEFT(J86,5)="ERROR"</formula>
    </cfRule>
  </conditionalFormatting>
  <conditionalFormatting sqref="J88">
    <cfRule type="expression" dxfId="20" priority="23">
      <formula>LEFT(J88,5)="ERROR"</formula>
    </cfRule>
  </conditionalFormatting>
  <conditionalFormatting sqref="J89">
    <cfRule type="expression" dxfId="19" priority="22">
      <formula>LEFT(J89,5)="ERROR"</formula>
    </cfRule>
  </conditionalFormatting>
  <conditionalFormatting sqref="J91">
    <cfRule type="expression" dxfId="18" priority="21">
      <formula>LEFT(J91,5)="ERROR"</formula>
    </cfRule>
  </conditionalFormatting>
  <conditionalFormatting sqref="J92">
    <cfRule type="expression" dxfId="17" priority="20">
      <formula>LEFT(J92,5)="ERROR"</formula>
    </cfRule>
  </conditionalFormatting>
  <conditionalFormatting sqref="J9">
    <cfRule type="expression" dxfId="16" priority="17">
      <formula>LEFT(J9,5)="ERROR"</formula>
    </cfRule>
  </conditionalFormatting>
  <conditionalFormatting sqref="J13">
    <cfRule type="expression" dxfId="15" priority="16">
      <formula>LEFT(J13,5)="ERROR"</formula>
    </cfRule>
  </conditionalFormatting>
  <conditionalFormatting sqref="J19">
    <cfRule type="expression" dxfId="14" priority="15">
      <formula>LEFT(J19,5)="ERROR"</formula>
    </cfRule>
  </conditionalFormatting>
  <conditionalFormatting sqref="J24">
    <cfRule type="expression" dxfId="13" priority="14">
      <formula>LEFT(J24,5)="ERROR"</formula>
    </cfRule>
  </conditionalFormatting>
  <conditionalFormatting sqref="J28">
    <cfRule type="expression" dxfId="12" priority="13">
      <formula>LEFT(J28,5)="ERROR"</formula>
    </cfRule>
  </conditionalFormatting>
  <conditionalFormatting sqref="J33">
    <cfRule type="expression" dxfId="11" priority="12">
      <formula>LEFT(J33,5)="ERROR"</formula>
    </cfRule>
  </conditionalFormatting>
  <conditionalFormatting sqref="J38">
    <cfRule type="expression" dxfId="10" priority="11">
      <formula>LEFT(J38,5)="ERROR"</formula>
    </cfRule>
  </conditionalFormatting>
  <conditionalFormatting sqref="J43">
    <cfRule type="expression" dxfId="9" priority="10">
      <formula>LEFT(J43,5)="ERROR"</formula>
    </cfRule>
  </conditionalFormatting>
  <conditionalFormatting sqref="J48">
    <cfRule type="expression" dxfId="8" priority="9">
      <formula>LEFT(J48,5)="ERROR"</formula>
    </cfRule>
  </conditionalFormatting>
  <conditionalFormatting sqref="J51">
    <cfRule type="expression" dxfId="7" priority="8">
      <formula>LEFT(J51,5)="ERROR"</formula>
    </cfRule>
  </conditionalFormatting>
  <conditionalFormatting sqref="J57">
    <cfRule type="expression" dxfId="6" priority="7">
      <formula>LEFT(J57,5)="ERROR"</formula>
    </cfRule>
  </conditionalFormatting>
  <conditionalFormatting sqref="J67">
    <cfRule type="expression" dxfId="5" priority="6">
      <formula>LEFT(J67,5)="ERROR"</formula>
    </cfRule>
  </conditionalFormatting>
  <conditionalFormatting sqref="J71">
    <cfRule type="expression" dxfId="4" priority="5">
      <formula>LEFT(J71,5)="ERROR"</formula>
    </cfRule>
  </conditionalFormatting>
  <conditionalFormatting sqref="J78">
    <cfRule type="expression" dxfId="3" priority="4">
      <formula>LEFT(J78,5)="ERROR"</formula>
    </cfRule>
  </conditionalFormatting>
  <conditionalFormatting sqref="J82">
    <cfRule type="expression" dxfId="2" priority="3">
      <formula>LEFT(J82,5)="ERROR"</formula>
    </cfRule>
  </conditionalFormatting>
  <conditionalFormatting sqref="J87">
    <cfRule type="expression" dxfId="1" priority="2">
      <formula>LEFT(J87,5)="ERROR"</formula>
    </cfRule>
  </conditionalFormatting>
  <conditionalFormatting sqref="J90">
    <cfRule type="expression" dxfId="0" priority="1">
      <formula>LEFT(J90,5)="ERROR"</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FF"/>
  </sheetPr>
  <dimension ref="A1:F135"/>
  <sheetViews>
    <sheetView zoomScaleNormal="100" workbookViewId="0">
      <selection activeCell="B1" sqref="B1"/>
    </sheetView>
  </sheetViews>
  <sheetFormatPr defaultRowHeight="15" x14ac:dyDescent="0.25"/>
  <cols>
    <col min="1" max="1" width="45.42578125" style="7" customWidth="1"/>
    <col min="2" max="6" width="9.140625" style="8"/>
  </cols>
  <sheetData>
    <row r="1" spans="1:6" ht="21" x14ac:dyDescent="0.35">
      <c r="A1" s="34" t="s">
        <v>1377</v>
      </c>
      <c r="B1" s="92"/>
    </row>
    <row r="3" spans="1:6" x14ac:dyDescent="0.25">
      <c r="A3" s="6" t="s">
        <v>1308</v>
      </c>
    </row>
    <row r="5" spans="1:6" x14ac:dyDescent="0.25">
      <c r="A5" s="9" t="s">
        <v>1293</v>
      </c>
      <c r="B5" s="10" t="s">
        <v>1294</v>
      </c>
      <c r="C5" s="24" t="s">
        <v>1295</v>
      </c>
      <c r="D5" s="25" t="s">
        <v>1307</v>
      </c>
      <c r="E5" s="26" t="s">
        <v>1296</v>
      </c>
      <c r="F5" s="33" t="s">
        <v>1297</v>
      </c>
    </row>
    <row r="6" spans="1:6" x14ac:dyDescent="0.25">
      <c r="A6" s="13" t="s">
        <v>1299</v>
      </c>
      <c r="B6" s="11">
        <f>SUM(C6:F6)</f>
        <v>7</v>
      </c>
      <c r="C6" s="11">
        <f>COUNTIFS('ME1 P&amp;P'!$D$5:$D$11,"=X")</f>
        <v>7</v>
      </c>
      <c r="D6" s="11">
        <f>COUNTIFS('ME1 P&amp;P'!$E$5:$E$11,"=X")</f>
        <v>0</v>
      </c>
      <c r="E6" s="11">
        <f>COUNTIFS('ME1 P&amp;P'!$F$5:$F$11,"=X")</f>
        <v>0</v>
      </c>
      <c r="F6" s="11">
        <f>COUNTIFS('ME1 P&amp;P'!$G$5:$G$11,"=X")</f>
        <v>0</v>
      </c>
    </row>
    <row r="7" spans="1:6" x14ac:dyDescent="0.25">
      <c r="A7" s="14" t="s">
        <v>157</v>
      </c>
      <c r="B7" s="11">
        <f t="shared" ref="B7:B11" si="0">SUM(C7:F7)</f>
        <v>3</v>
      </c>
      <c r="C7" s="11">
        <f>COUNTIFS('ME1 P&amp;P'!$D$13:$D$15,"=X")</f>
        <v>3</v>
      </c>
      <c r="D7" s="11">
        <f>COUNTIFS('ME1 P&amp;P'!$E$13:$E$15,"=X")</f>
        <v>0</v>
      </c>
      <c r="E7" s="11">
        <f>COUNTIFS('ME1 P&amp;P'!$F$13:$F$15,"=X")</f>
        <v>0</v>
      </c>
      <c r="F7" s="11">
        <f>COUNTIFS('ME1 P&amp;P'!$G$13:$G$15,"=X")</f>
        <v>0</v>
      </c>
    </row>
    <row r="8" spans="1:6" x14ac:dyDescent="0.25">
      <c r="A8" s="14" t="s">
        <v>1300</v>
      </c>
      <c r="B8" s="11">
        <f t="shared" si="0"/>
        <v>8</v>
      </c>
      <c r="C8" s="11">
        <f>COUNTIFS('ME1 P&amp;P'!$D$17:$D$24,"=X")</f>
        <v>8</v>
      </c>
      <c r="D8" s="11">
        <f>COUNTIFS('ME1 P&amp;P'!$E$17:$E$24,"=X")</f>
        <v>0</v>
      </c>
      <c r="E8" s="11">
        <f>COUNTIFS('ME1 P&amp;P'!$F$17:$F$24,"=X")</f>
        <v>0</v>
      </c>
      <c r="F8" s="11">
        <f>COUNTIFS('ME1 P&amp;P'!$G$17:$G$24,"=X")</f>
        <v>0</v>
      </c>
    </row>
    <row r="9" spans="1:6" x14ac:dyDescent="0.25">
      <c r="A9" s="14" t="s">
        <v>1301</v>
      </c>
      <c r="B9" s="11">
        <f t="shared" si="0"/>
        <v>7</v>
      </c>
      <c r="C9" s="11">
        <f>COUNTIFS('ME1 P&amp;P'!$D$26:$D$32,"=X")</f>
        <v>7</v>
      </c>
      <c r="D9" s="11">
        <f>COUNTIFS('ME1 P&amp;P'!$E$26:$E$32,"=X")</f>
        <v>0</v>
      </c>
      <c r="E9" s="11">
        <f>COUNTIFS('ME1 P&amp;P'!$F$26:$F$32,"=X")</f>
        <v>0</v>
      </c>
      <c r="F9" s="11">
        <f>COUNTIFS('ME1 P&amp;P'!$G$26:$G$32,"=X")</f>
        <v>0</v>
      </c>
    </row>
    <row r="10" spans="1:6" x14ac:dyDescent="0.25">
      <c r="A10" s="14" t="s">
        <v>1302</v>
      </c>
      <c r="B10" s="11">
        <f t="shared" si="0"/>
        <v>15</v>
      </c>
      <c r="C10" s="11">
        <f>COUNTIFS('ME1 P&amp;P'!$D$34:$D$48,"=X")</f>
        <v>15</v>
      </c>
      <c r="D10" s="11">
        <f>COUNTIFS('ME1 P&amp;P'!$E$34:$E$48,"=X")</f>
        <v>0</v>
      </c>
      <c r="E10" s="11">
        <f>COUNTIFS('ME1 P&amp;P'!$F$34:$F$48,"=X")</f>
        <v>0</v>
      </c>
      <c r="F10" s="11">
        <f>COUNTIFS('ME1 P&amp;P'!$G$34:$G$48,"=X")</f>
        <v>0</v>
      </c>
    </row>
    <row r="11" spans="1:6" x14ac:dyDescent="0.25">
      <c r="A11" s="14" t="s">
        <v>190</v>
      </c>
      <c r="B11" s="11">
        <f t="shared" si="0"/>
        <v>7</v>
      </c>
      <c r="C11" s="11">
        <f>COUNTIFS('ME1 P&amp;P'!$D$50:$D$56,"=X")</f>
        <v>7</v>
      </c>
      <c r="D11" s="11">
        <f>COUNTIFS('ME1 P&amp;P'!$E$50:$E$56,"=X")</f>
        <v>0</v>
      </c>
      <c r="E11" s="11">
        <f>COUNTIFS('ME1 P&amp;P'!$F$50:$F$56,"=X")</f>
        <v>0</v>
      </c>
      <c r="F11" s="11">
        <f>COUNTIFS('ME1 P&amp;P'!$G$50:$G$56,"=X")</f>
        <v>0</v>
      </c>
    </row>
    <row r="12" spans="1:6" x14ac:dyDescent="0.25">
      <c r="A12" s="14" t="s">
        <v>1303</v>
      </c>
      <c r="B12" s="11">
        <f>SUM(C12:F12)</f>
        <v>3</v>
      </c>
      <c r="C12" s="11">
        <f>COUNTIFS('ME1 P&amp;P'!$D$58:$D$60,"=X")</f>
        <v>3</v>
      </c>
      <c r="D12" s="11">
        <f>COUNTIFS('ME1 P&amp;P'!$E$58:$E$60,"=X")</f>
        <v>0</v>
      </c>
      <c r="E12" s="11">
        <f>COUNTIFS('ME1 P&amp;P'!$F$58:$F$60,"=X")</f>
        <v>0</v>
      </c>
      <c r="F12" s="11">
        <f>COUNTIFS('ME1 P&amp;P'!$G$58:$G$60,"=X")</f>
        <v>0</v>
      </c>
    </row>
    <row r="13" spans="1:6" x14ac:dyDescent="0.25">
      <c r="A13" s="14" t="s">
        <v>1012</v>
      </c>
      <c r="B13" s="11">
        <f>SUM(C13:F13)</f>
        <v>6</v>
      </c>
      <c r="C13" s="11">
        <f>COUNTIFS('ME1 P&amp;P'!$D$62:$D$67,"=X")</f>
        <v>6</v>
      </c>
      <c r="D13" s="11">
        <f>COUNTIFS('ME1 P&amp;P'!$E$62:$E$67,"=X")</f>
        <v>0</v>
      </c>
      <c r="E13" s="11">
        <f>COUNTIFS('ME1 P&amp;P'!$F$62:$F$67,"=X")</f>
        <v>0</v>
      </c>
      <c r="F13" s="11">
        <f>COUNTIFS('ME1 P&amp;P'!$G$62:$G$67,"=X")</f>
        <v>0</v>
      </c>
    </row>
    <row r="14" spans="1:6" x14ac:dyDescent="0.25">
      <c r="A14" s="14" t="s">
        <v>1304</v>
      </c>
      <c r="B14" s="11">
        <f>SUM(C14:F14)</f>
        <v>2</v>
      </c>
      <c r="C14" s="11">
        <f>COUNTIFS('ME1 P&amp;P'!$D$69:$D$70,"=X")</f>
        <v>2</v>
      </c>
      <c r="D14" s="11">
        <f>COUNTIFS('ME1 P&amp;P'!$E$69:$E$70,"=X")</f>
        <v>0</v>
      </c>
      <c r="E14" s="11">
        <f>COUNTIFS('ME1 P&amp;P'!$F$69:$F$70,"=X")</f>
        <v>0</v>
      </c>
      <c r="F14" s="11">
        <f>COUNTIFS('ME1 P&amp;P'!$G$69:$G$70,"=X")</f>
        <v>0</v>
      </c>
    </row>
    <row r="15" spans="1:6" x14ac:dyDescent="0.25">
      <c r="A15" s="14" t="s">
        <v>1305</v>
      </c>
      <c r="B15" s="11">
        <f>SUM(C15:F15)</f>
        <v>1</v>
      </c>
      <c r="C15" s="11">
        <f>COUNTIFS('ME1 P&amp;P'!$D$72:$D$72,"=X")</f>
        <v>1</v>
      </c>
      <c r="D15" s="11">
        <f>COUNTIFS('ME1 P&amp;P'!$E$72:$E$72,"=X")</f>
        <v>0</v>
      </c>
      <c r="E15" s="11">
        <f>COUNTIFS('ME1 P&amp;P'!$F$72:$F$72,"=X")</f>
        <v>0</v>
      </c>
      <c r="F15" s="11">
        <f>COUNTIFS('ME1 P&amp;P'!$G$72:$G$72,"=X")</f>
        <v>0</v>
      </c>
    </row>
    <row r="16" spans="1:6" x14ac:dyDescent="0.25">
      <c r="A16" s="14" t="s">
        <v>1306</v>
      </c>
      <c r="B16" s="11">
        <f>SUM(C16:F16)</f>
        <v>3</v>
      </c>
      <c r="C16" s="11">
        <f>COUNTIFS('ME1 P&amp;P'!$D$74:$D$76,"=X")</f>
        <v>3</v>
      </c>
      <c r="D16" s="11">
        <f>COUNTIFS('ME1 P&amp;P'!$E$74:$E$76,"=X")</f>
        <v>0</v>
      </c>
      <c r="E16" s="11">
        <f>COUNTIFS('ME1 P&amp;P'!$F$74:$F$76,"=X")</f>
        <v>0</v>
      </c>
      <c r="F16" s="11">
        <f>COUNTIFS('ME1 P&amp;P'!$G$74:$G$76,"=X")</f>
        <v>0</v>
      </c>
    </row>
    <row r="17" spans="1:6" x14ac:dyDescent="0.25">
      <c r="A17" s="12" t="s">
        <v>1298</v>
      </c>
      <c r="B17" s="11">
        <f>SUM(B6:B16)</f>
        <v>62</v>
      </c>
      <c r="C17" s="27">
        <f>SUM(C6:C16)</f>
        <v>62</v>
      </c>
      <c r="D17" s="27">
        <f>SUM(D6:D16)</f>
        <v>0</v>
      </c>
      <c r="E17" s="27">
        <f>SUM(E6:E16)</f>
        <v>0</v>
      </c>
      <c r="F17" s="27">
        <f>SUM(F6:F16)</f>
        <v>0</v>
      </c>
    </row>
    <row r="18" spans="1:6" x14ac:dyDescent="0.25">
      <c r="A18" s="44" t="str">
        <f>IF(B17=62,"","ERROR:  THE TOTAL SHOULD BE 62")</f>
        <v/>
      </c>
    </row>
    <row r="21" spans="1:6" x14ac:dyDescent="0.25">
      <c r="A21" s="6" t="s">
        <v>484</v>
      </c>
    </row>
    <row r="23" spans="1:6" x14ac:dyDescent="0.25">
      <c r="A23" s="9" t="s">
        <v>1293</v>
      </c>
      <c r="B23" s="10" t="s">
        <v>1294</v>
      </c>
      <c r="C23" s="24" t="s">
        <v>1295</v>
      </c>
      <c r="D23" s="25" t="s">
        <v>1307</v>
      </c>
      <c r="E23" s="26" t="s">
        <v>1296</v>
      </c>
      <c r="F23" s="33" t="s">
        <v>1297</v>
      </c>
    </row>
    <row r="24" spans="1:6" x14ac:dyDescent="0.25">
      <c r="A24" s="13" t="s">
        <v>1309</v>
      </c>
      <c r="B24" s="11">
        <f>SUM(C24:F24)</f>
        <v>5</v>
      </c>
      <c r="C24" s="11">
        <f>COUNTIFS('ME2 Admin'!$D$5:$D$9,"=X")</f>
        <v>5</v>
      </c>
      <c r="D24" s="11">
        <f>COUNTIFS('ME2 Admin'!$E$5:$E$9,"=X")</f>
        <v>0</v>
      </c>
      <c r="E24" s="11">
        <f>COUNTIFS('ME2 Admin'!$F$5:$F$9,"=X")</f>
        <v>0</v>
      </c>
      <c r="F24" s="11">
        <f>COUNTIFS('ME2 Admin'!$G$5:$G$9,"=X")</f>
        <v>0</v>
      </c>
    </row>
    <row r="25" spans="1:6" x14ac:dyDescent="0.25">
      <c r="A25" s="14" t="s">
        <v>1310</v>
      </c>
      <c r="B25" s="11">
        <f t="shared" ref="B25:B29" si="1">SUM(C25:F25)</f>
        <v>3</v>
      </c>
      <c r="C25" s="11">
        <f>COUNTIFS('ME2 Admin'!$D$11:$D$13,"=X")</f>
        <v>3</v>
      </c>
      <c r="D25" s="11">
        <f>COUNTIFS('ME2 Admin'!$E$11:$E$13,"=X")</f>
        <v>0</v>
      </c>
      <c r="E25" s="11">
        <f>COUNTIFS('ME2 Admin'!$F$11:$F$13,"=X")</f>
        <v>0</v>
      </c>
      <c r="F25" s="11">
        <f>COUNTIFS('ME2 Admin'!$G$11:$G$13,"=X")</f>
        <v>0</v>
      </c>
    </row>
    <row r="26" spans="1:6" x14ac:dyDescent="0.25">
      <c r="A26" s="14" t="s">
        <v>1311</v>
      </c>
      <c r="B26" s="11">
        <f t="shared" si="1"/>
        <v>10</v>
      </c>
      <c r="C26" s="11">
        <f>COUNTIFS('ME2 Admin'!$D$15:$D$24,"=X")</f>
        <v>10</v>
      </c>
      <c r="D26" s="11">
        <f>COUNTIFS('ME2 Admin'!$E$15:$E$24,"=X")</f>
        <v>0</v>
      </c>
      <c r="E26" s="11">
        <f>COUNTIFS('ME2 Admin'!$F$15:$F$24,"=X")</f>
        <v>0</v>
      </c>
      <c r="F26" s="11">
        <f>COUNTIFS('ME2 Admin'!$G$15:$G$24,"=X")</f>
        <v>0</v>
      </c>
    </row>
    <row r="27" spans="1:6" x14ac:dyDescent="0.25">
      <c r="A27" s="14" t="s">
        <v>157</v>
      </c>
      <c r="B27" s="11">
        <f t="shared" si="1"/>
        <v>2</v>
      </c>
      <c r="C27" s="11">
        <f>COUNTIFS('ME2 Admin'!$D$26:$D$27,"=X")</f>
        <v>2</v>
      </c>
      <c r="D27" s="11">
        <f>COUNTIFS('ME2 Admin'!$E$26:$E$27,"=X")</f>
        <v>0</v>
      </c>
      <c r="E27" s="11">
        <f>COUNTIFS('ME2 Admin'!$F$26:$F$27,"=X")</f>
        <v>0</v>
      </c>
      <c r="F27" s="11">
        <f>COUNTIFS('ME2 Admin'!$G$26:$G$27,"=X")</f>
        <v>0</v>
      </c>
    </row>
    <row r="28" spans="1:6" x14ac:dyDescent="0.25">
      <c r="A28" s="14" t="s">
        <v>1312</v>
      </c>
      <c r="B28" s="11">
        <f t="shared" si="1"/>
        <v>12</v>
      </c>
      <c r="C28" s="11">
        <f>COUNTIFS('ME2 Admin'!$D$29:$D$40,"=X")</f>
        <v>12</v>
      </c>
      <c r="D28" s="11">
        <f>COUNTIFS('ME2 Admin'!$E$29:$E$40,"=X")</f>
        <v>0</v>
      </c>
      <c r="E28" s="11">
        <f>COUNTIFS('ME2 Admin'!$F$29:$F$40,"=X")</f>
        <v>0</v>
      </c>
      <c r="F28" s="11">
        <f>COUNTIFS('ME2 Admin'!$G$29:$G$40,"=X")</f>
        <v>0</v>
      </c>
    </row>
    <row r="29" spans="1:6" x14ac:dyDescent="0.25">
      <c r="A29" s="14" t="s">
        <v>1313</v>
      </c>
      <c r="B29" s="11">
        <f t="shared" si="1"/>
        <v>3</v>
      </c>
      <c r="C29" s="11">
        <f>COUNTIFS('ME2 Admin'!$D$42:$D$44,"=X")</f>
        <v>3</v>
      </c>
      <c r="D29" s="11">
        <f>COUNTIFS('ME2 Admin'!$E$42:$E$44,"=X")</f>
        <v>0</v>
      </c>
      <c r="E29" s="11">
        <f>COUNTIFS('ME2 Admin'!$F$42:$F$44,"=X")</f>
        <v>0</v>
      </c>
      <c r="F29" s="11">
        <f>COUNTIFS('ME2 Admin'!$G$42:$G$44,"=X")</f>
        <v>0</v>
      </c>
    </row>
    <row r="30" spans="1:6" x14ac:dyDescent="0.25">
      <c r="A30" s="14" t="s">
        <v>1304</v>
      </c>
      <c r="B30" s="11">
        <f t="shared" ref="B30:B37" si="2">SUM(C30:F30)</f>
        <v>5</v>
      </c>
      <c r="C30" s="11">
        <f>COUNTIFS('ME2 Admin'!$D$46:$D$50,"=X")</f>
        <v>5</v>
      </c>
      <c r="D30" s="11">
        <f>COUNTIFS('ME2 Admin'!$E$46:$E$50,"=X")</f>
        <v>0</v>
      </c>
      <c r="E30" s="11">
        <f>COUNTIFS('ME2 Admin'!$F$46:$F$50,"=X")</f>
        <v>0</v>
      </c>
      <c r="F30" s="11">
        <f>COUNTIFS('ME2 Admin'!$G$46:$G$50,"=X")</f>
        <v>0</v>
      </c>
    </row>
    <row r="31" spans="1:6" x14ac:dyDescent="0.25">
      <c r="A31" s="14" t="s">
        <v>391</v>
      </c>
      <c r="B31" s="11">
        <f t="shared" si="2"/>
        <v>7</v>
      </c>
      <c r="C31" s="11">
        <f>COUNTIFS('ME2 Admin'!$D$52:$D$58,"=X")</f>
        <v>7</v>
      </c>
      <c r="D31" s="11">
        <f>COUNTIFS('ME2 Admin'!$E$52:$E$58,"=X")</f>
        <v>0</v>
      </c>
      <c r="E31" s="11">
        <f>COUNTIFS('ME2 Admin'!$F$52:$F$58,"=X")</f>
        <v>0</v>
      </c>
      <c r="F31" s="11">
        <f>COUNTIFS('ME2 Admin'!$G$52:$G$58,"=X")</f>
        <v>0</v>
      </c>
    </row>
    <row r="32" spans="1:6" x14ac:dyDescent="0.25">
      <c r="A32" s="14" t="s">
        <v>1314</v>
      </c>
      <c r="B32" s="11">
        <f t="shared" si="2"/>
        <v>3</v>
      </c>
      <c r="C32" s="11">
        <f>COUNTIFS('ME2 Admin'!$D$60:$D$62,"=X")</f>
        <v>3</v>
      </c>
      <c r="D32" s="11">
        <f>COUNTIFS('ME2 Admin'!$E$60:$E$62,"=X")</f>
        <v>0</v>
      </c>
      <c r="E32" s="11">
        <f>COUNTIFS('ME2 Admin'!$F$60:$F$62,"=X")</f>
        <v>0</v>
      </c>
      <c r="F32" s="11">
        <f>COUNTIFS('ME2 Admin'!$G$60:$G$62,"=X")</f>
        <v>0</v>
      </c>
    </row>
    <row r="33" spans="1:6" x14ac:dyDescent="0.25">
      <c r="A33" s="14" t="s">
        <v>1315</v>
      </c>
      <c r="B33" s="11">
        <f t="shared" si="2"/>
        <v>5</v>
      </c>
      <c r="C33" s="11">
        <f>COUNTIFS('ME2 Admin'!$D$64:$D$68,"=X")</f>
        <v>5</v>
      </c>
      <c r="D33" s="11">
        <f>COUNTIFS('ME2 Admin'!$E$64:$E$68,"=X")</f>
        <v>0</v>
      </c>
      <c r="E33" s="11">
        <f>COUNTIFS('ME2 Admin'!$F$64:$F$68,"=X")</f>
        <v>0</v>
      </c>
      <c r="F33" s="11">
        <f>COUNTIFS('ME2 Admin'!$G$64:$G$68,"=X")</f>
        <v>0</v>
      </c>
    </row>
    <row r="34" spans="1:6" x14ac:dyDescent="0.25">
      <c r="A34" s="14" t="s">
        <v>1316</v>
      </c>
      <c r="B34" s="11">
        <f t="shared" si="2"/>
        <v>8</v>
      </c>
      <c r="C34" s="11">
        <f>COUNTIFS('ME2 Admin'!$D$70:$D$77,"=X")</f>
        <v>8</v>
      </c>
      <c r="D34" s="11">
        <f>COUNTIFS('ME2 Admin'!$E$70:$E$77,"=X")</f>
        <v>0</v>
      </c>
      <c r="E34" s="11">
        <f>COUNTIFS('ME2 Admin'!$F$70:$F$77,"=X")</f>
        <v>0</v>
      </c>
      <c r="F34" s="11">
        <f>COUNTIFS('ME2 Admin'!$G$70:$G$77,"=X")</f>
        <v>0</v>
      </c>
    </row>
    <row r="35" spans="1:6" x14ac:dyDescent="0.25">
      <c r="A35" s="14" t="s">
        <v>1317</v>
      </c>
      <c r="B35" s="11">
        <f t="shared" si="2"/>
        <v>2</v>
      </c>
      <c r="C35" s="11">
        <f>COUNTIFS('ME2 Admin'!$D$79:$D$80,"=X")</f>
        <v>2</v>
      </c>
      <c r="D35" s="11">
        <f>COUNTIFS('ME2 Admin'!$E$79:$E$80,"=X")</f>
        <v>0</v>
      </c>
      <c r="E35" s="11">
        <f>COUNTIFS('ME2 Admin'!$F$79:$F$80,"=X")</f>
        <v>0</v>
      </c>
      <c r="F35" s="11">
        <f>COUNTIFS('ME2 Admin'!$G$79:$G$80,"=X")</f>
        <v>0</v>
      </c>
    </row>
    <row r="36" spans="1:6" x14ac:dyDescent="0.25">
      <c r="A36" s="14" t="s">
        <v>1318</v>
      </c>
      <c r="B36" s="11">
        <f t="shared" si="2"/>
        <v>2</v>
      </c>
      <c r="C36" s="11">
        <f>COUNTIFS('ME2 Admin'!$D$82:$D$83,"=X")</f>
        <v>2</v>
      </c>
      <c r="D36" s="11">
        <f>COUNTIFS('ME2 Admin'!$E$82:$E$83,"=X")</f>
        <v>0</v>
      </c>
      <c r="E36" s="11">
        <f>COUNTIFS('ME2 Admin'!$F$82:$F$83,"=X")</f>
        <v>0</v>
      </c>
      <c r="F36" s="11">
        <f>COUNTIFS('ME2 Admin'!$G$82:$G$83,"=X")</f>
        <v>0</v>
      </c>
    </row>
    <row r="37" spans="1:6" x14ac:dyDescent="0.25">
      <c r="A37" s="14" t="s">
        <v>1319</v>
      </c>
      <c r="B37" s="11">
        <f t="shared" si="2"/>
        <v>1</v>
      </c>
      <c r="C37" s="11">
        <f>COUNTIFS('ME2 Admin'!$D$85:$D$85,"=X")</f>
        <v>1</v>
      </c>
      <c r="D37" s="11">
        <f>COUNTIFS('ME2 Admin'!$E$85:$E$85,"=X")</f>
        <v>0</v>
      </c>
      <c r="E37" s="11">
        <f>COUNTIFS('ME2 Admin'!$F$85:$F$85,"=X")</f>
        <v>0</v>
      </c>
      <c r="F37" s="11">
        <f>COUNTIFS('ME2 Admin'!$G$85:$G$85,"=X")</f>
        <v>0</v>
      </c>
    </row>
    <row r="38" spans="1:6" x14ac:dyDescent="0.25">
      <c r="A38" s="12" t="s">
        <v>1298</v>
      </c>
      <c r="B38" s="11">
        <f>SUM(B24:B37)</f>
        <v>68</v>
      </c>
      <c r="C38" s="27">
        <f>SUM(C24:C37)</f>
        <v>68</v>
      </c>
      <c r="D38" s="27">
        <f>SUM(D24:D37)</f>
        <v>0</v>
      </c>
      <c r="E38" s="27">
        <f>SUM(E24:E37)</f>
        <v>0</v>
      </c>
      <c r="F38" s="27">
        <f>SUM(F24:F37)</f>
        <v>0</v>
      </c>
    </row>
    <row r="39" spans="1:6" x14ac:dyDescent="0.25">
      <c r="A39" s="44" t="str">
        <f>IF(B38=68,"","ERROR:  THE TOTAL SHOULD BE 68")</f>
        <v/>
      </c>
    </row>
    <row r="42" spans="1:6" x14ac:dyDescent="0.25">
      <c r="A42" s="6" t="s">
        <v>485</v>
      </c>
    </row>
    <row r="44" spans="1:6" x14ac:dyDescent="0.25">
      <c r="A44" s="9" t="s">
        <v>1293</v>
      </c>
      <c r="B44" s="10" t="s">
        <v>1294</v>
      </c>
      <c r="C44" s="24" t="s">
        <v>1295</v>
      </c>
      <c r="D44" s="25" t="s">
        <v>1307</v>
      </c>
      <c r="E44" s="26" t="s">
        <v>1296</v>
      </c>
      <c r="F44" s="33" t="s">
        <v>1297</v>
      </c>
    </row>
    <row r="45" spans="1:6" x14ac:dyDescent="0.25">
      <c r="A45" s="13" t="s">
        <v>1321</v>
      </c>
      <c r="B45" s="11">
        <f>SUM(C45:F45)</f>
        <v>1</v>
      </c>
      <c r="C45" s="11">
        <f>COUNTIFS('ME3 Eval'!$D$5:$D$5,"=X")</f>
        <v>1</v>
      </c>
      <c r="D45" s="11">
        <f>COUNTIFS('ME3 Eval'!$E$5:$E$5,"=X")</f>
        <v>0</v>
      </c>
      <c r="E45" s="11">
        <f>COUNTIFS('ME3 Eval'!$F$5:$F$5,"=X")</f>
        <v>0</v>
      </c>
      <c r="F45" s="11">
        <f>COUNTIFS('ME3 Eval'!$G$5:$G$5,"=X")</f>
        <v>0</v>
      </c>
    </row>
    <row r="46" spans="1:6" x14ac:dyDescent="0.25">
      <c r="A46" s="14" t="s">
        <v>1322</v>
      </c>
      <c r="B46" s="11">
        <f t="shared" ref="B46:B56" si="3">SUM(C46:F46)</f>
        <v>2</v>
      </c>
      <c r="C46" s="11">
        <f>COUNTIFS('ME3 Eval'!$D$7:$D$8,"=X")</f>
        <v>2</v>
      </c>
      <c r="D46" s="11">
        <f>COUNTIFS('ME3 Eval'!$E$7:$E$8,"=X")</f>
        <v>0</v>
      </c>
      <c r="E46" s="11">
        <f>COUNTIFS('ME3 Eval'!$F$7:$F$8,"=X")</f>
        <v>0</v>
      </c>
      <c r="F46" s="11">
        <f>COUNTIFS('ME3 Eval'!$G$7:$G$8,"=X")</f>
        <v>0</v>
      </c>
    </row>
    <row r="47" spans="1:6" x14ac:dyDescent="0.25">
      <c r="A47" s="14" t="s">
        <v>1323</v>
      </c>
      <c r="B47" s="11">
        <f t="shared" si="3"/>
        <v>4</v>
      </c>
      <c r="C47" s="11">
        <f>COUNTIFS('ME3 Eval'!$D$10:$D$13,"=X")</f>
        <v>4</v>
      </c>
      <c r="D47" s="11">
        <f>COUNTIFS('ME3 Eval'!$E$10:$E$13,"=X")</f>
        <v>0</v>
      </c>
      <c r="E47" s="11">
        <f>COUNTIFS('ME3 Eval'!$F$10:$F$13,"=X")</f>
        <v>0</v>
      </c>
      <c r="F47" s="11">
        <f>COUNTIFS('ME3 Eval'!$G$10:$G$13,"=X")</f>
        <v>0</v>
      </c>
    </row>
    <row r="48" spans="1:6" x14ac:dyDescent="0.25">
      <c r="A48" s="14" t="s">
        <v>1324</v>
      </c>
      <c r="B48" s="11">
        <f t="shared" si="3"/>
        <v>1</v>
      </c>
      <c r="C48" s="11">
        <f>COUNTIFS('ME3 Eval'!$D$15:$D$15,"=X")</f>
        <v>1</v>
      </c>
      <c r="D48" s="11">
        <f>COUNTIFS('ME3 Eval'!$E$15:$E$15,"=X")</f>
        <v>0</v>
      </c>
      <c r="E48" s="11">
        <f>COUNTIFS('ME3 Eval'!$F$15:$F$15,"=X")</f>
        <v>0</v>
      </c>
      <c r="F48" s="11">
        <f>COUNTIFS('ME3 Eval'!$G$15:$G$15,"=X")</f>
        <v>0</v>
      </c>
    </row>
    <row r="49" spans="1:6" x14ac:dyDescent="0.25">
      <c r="A49" s="14" t="s">
        <v>1325</v>
      </c>
      <c r="B49" s="11">
        <f t="shared" si="3"/>
        <v>13</v>
      </c>
      <c r="C49" s="11">
        <f>COUNTIFS('ME3 Eval'!$D$17:$D$29,"=X")</f>
        <v>13</v>
      </c>
      <c r="D49" s="11">
        <f>COUNTIFS('ME3 Eval'!$E$17:$E$29,"=X")</f>
        <v>0</v>
      </c>
      <c r="E49" s="11">
        <f>COUNTIFS('ME3 Eval'!$F$17:$F$29,"=X")</f>
        <v>0</v>
      </c>
      <c r="F49" s="11">
        <f>COUNTIFS('ME3 Eval'!$G$17:$G$29,"=X")</f>
        <v>0</v>
      </c>
    </row>
    <row r="50" spans="1:6" x14ac:dyDescent="0.25">
      <c r="A50" s="14" t="s">
        <v>1326</v>
      </c>
      <c r="B50" s="11">
        <f t="shared" si="3"/>
        <v>4</v>
      </c>
      <c r="C50" s="11">
        <f>COUNTIFS('ME3 Eval'!$D$31:$D$34,"=X")</f>
        <v>4</v>
      </c>
      <c r="D50" s="11">
        <f>COUNTIFS('ME3 Eval'!$E$31:$E$34,"=X")</f>
        <v>0</v>
      </c>
      <c r="E50" s="11">
        <f>COUNTIFS('ME3 Eval'!$F$31:$F$34,"=X")</f>
        <v>0</v>
      </c>
      <c r="F50" s="11">
        <f>COUNTIFS('ME3 Eval'!$G$31:$G$34,"=X")</f>
        <v>0</v>
      </c>
    </row>
    <row r="51" spans="1:6" x14ac:dyDescent="0.25">
      <c r="A51" s="14" t="s">
        <v>1327</v>
      </c>
      <c r="B51" s="11">
        <f t="shared" si="3"/>
        <v>1</v>
      </c>
      <c r="C51" s="11">
        <f>COUNTIFS('ME3 Eval'!$D$36:$D$36,"=X")</f>
        <v>1</v>
      </c>
      <c r="D51" s="11">
        <f>COUNTIFS('ME3 Eval'!$E$36:$E$36,"=X")</f>
        <v>0</v>
      </c>
      <c r="E51" s="11">
        <f>COUNTIFS('ME3 Eval'!$F$36:$F$36,"=X")</f>
        <v>0</v>
      </c>
      <c r="F51" s="11">
        <f>COUNTIFS('ME3 Eval'!$G$36:$G$36,"=X")</f>
        <v>0</v>
      </c>
    </row>
    <row r="52" spans="1:6" x14ac:dyDescent="0.25">
      <c r="A52" s="14" t="s">
        <v>1328</v>
      </c>
      <c r="B52" s="11">
        <f t="shared" si="3"/>
        <v>2</v>
      </c>
      <c r="C52" s="11">
        <f>COUNTIFS('ME3 Eval'!$D$38:$D$39,"=X")</f>
        <v>2</v>
      </c>
      <c r="D52" s="11">
        <f>COUNTIFS('ME3 Eval'!$E$38:$E$39,"=X")</f>
        <v>0</v>
      </c>
      <c r="E52" s="11">
        <f>COUNTIFS('ME3 Eval'!$F$38:$F$39,"=X")</f>
        <v>0</v>
      </c>
      <c r="F52" s="11">
        <f>COUNTIFS('ME3 Eval'!$G$38:$G$39,"=X")</f>
        <v>0</v>
      </c>
    </row>
    <row r="53" spans="1:6" x14ac:dyDescent="0.25">
      <c r="A53" s="14" t="s">
        <v>1329</v>
      </c>
      <c r="B53" s="11">
        <f t="shared" si="3"/>
        <v>1</v>
      </c>
      <c r="C53" s="11">
        <f>COUNTIFS('ME3 Eval'!$D$41:$D$41,"=X")</f>
        <v>1</v>
      </c>
      <c r="D53" s="11">
        <f>COUNTIFS('ME3 Eval'!$E$41:$E$41,"=X")</f>
        <v>0</v>
      </c>
      <c r="E53" s="11">
        <f>COUNTIFS('ME3 Eval'!$F$41:$F$41,"=X")</f>
        <v>0</v>
      </c>
      <c r="F53" s="11">
        <f>COUNTIFS('ME3 Eval'!$G$41:$G$41,"=X")</f>
        <v>0</v>
      </c>
    </row>
    <row r="54" spans="1:6" x14ac:dyDescent="0.25">
      <c r="A54" s="14" t="s">
        <v>1330</v>
      </c>
      <c r="B54" s="11">
        <f t="shared" si="3"/>
        <v>3</v>
      </c>
      <c r="C54" s="11">
        <f>COUNTIFS('ME3 Eval'!$D$43:$D$45,"=X")</f>
        <v>3</v>
      </c>
      <c r="D54" s="11">
        <f>COUNTIFS('ME3 Eval'!$E$43:$E$45,"=X")</f>
        <v>0</v>
      </c>
      <c r="E54" s="11">
        <f>COUNTIFS('ME3 Eval'!$F$43:$F$45,"=X")</f>
        <v>0</v>
      </c>
      <c r="F54" s="11">
        <f>COUNTIFS('ME3 Eval'!$G$43:$G$45,"=X")</f>
        <v>0</v>
      </c>
    </row>
    <row r="55" spans="1:6" x14ac:dyDescent="0.25">
      <c r="A55" s="14" t="s">
        <v>1331</v>
      </c>
      <c r="B55" s="11">
        <f t="shared" si="3"/>
        <v>5</v>
      </c>
      <c r="C55" s="11">
        <f>COUNTIFS('ME3 Eval'!$D$47:$D$51,"=X")</f>
        <v>5</v>
      </c>
      <c r="D55" s="11">
        <f>COUNTIFS('ME3 Eval'!$E$47:$E$51,"=X")</f>
        <v>0</v>
      </c>
      <c r="E55" s="11">
        <f>COUNTIFS('ME3 Eval'!$F$47:$F$51,"=X")</f>
        <v>0</v>
      </c>
      <c r="F55" s="11">
        <f>COUNTIFS('ME3 Eval'!$G$47:$G$51,"=X")</f>
        <v>0</v>
      </c>
    </row>
    <row r="56" spans="1:6" x14ac:dyDescent="0.25">
      <c r="A56" s="14" t="s">
        <v>1332</v>
      </c>
      <c r="B56" s="11">
        <f t="shared" si="3"/>
        <v>3</v>
      </c>
      <c r="C56" s="11">
        <f>COUNTIFS('ME3 Eval'!$D$53:$D$55,"=X")</f>
        <v>3</v>
      </c>
      <c r="D56" s="11">
        <f>COUNTIFS('ME3 Eval'!$E$53:$E$55,"=X")</f>
        <v>0</v>
      </c>
      <c r="E56" s="11">
        <f>COUNTIFS('ME3 Eval'!$F$53:$F$55,"=X")</f>
        <v>0</v>
      </c>
      <c r="F56" s="11">
        <f>COUNTIFS('ME3 Eval'!$G$53:$G$55,"=X")</f>
        <v>0</v>
      </c>
    </row>
    <row r="57" spans="1:6" x14ac:dyDescent="0.25">
      <c r="A57" s="12" t="s">
        <v>1298</v>
      </c>
      <c r="B57" s="11">
        <f>SUM(B45:B56)</f>
        <v>40</v>
      </c>
      <c r="C57" s="27">
        <f>SUM(C45:C56)</f>
        <v>40</v>
      </c>
      <c r="D57" s="27">
        <f>SUM(D45:D56)</f>
        <v>0</v>
      </c>
      <c r="E57" s="27">
        <f>SUM(E45:E56)</f>
        <v>0</v>
      </c>
      <c r="F57" s="27">
        <f>SUM(F45:F56)</f>
        <v>0</v>
      </c>
    </row>
    <row r="58" spans="1:6" x14ac:dyDescent="0.25">
      <c r="A58" s="44" t="str">
        <f>IF(B57=40,"","ERROR:  THE TOTAL SHOULD BE 40")</f>
        <v/>
      </c>
    </row>
    <row r="59" spans="1:6" x14ac:dyDescent="0.25">
      <c r="A59" s="45"/>
    </row>
    <row r="61" spans="1:6" x14ac:dyDescent="0.25">
      <c r="A61" s="6" t="s">
        <v>1320</v>
      </c>
    </row>
    <row r="63" spans="1:6" x14ac:dyDescent="0.25">
      <c r="A63" s="9" t="s">
        <v>1293</v>
      </c>
      <c r="B63" s="10" t="s">
        <v>1294</v>
      </c>
      <c r="C63" s="24" t="s">
        <v>1295</v>
      </c>
      <c r="D63" s="25" t="s">
        <v>1307</v>
      </c>
      <c r="E63" s="26" t="s">
        <v>1296</v>
      </c>
      <c r="F63" s="33" t="s">
        <v>1297</v>
      </c>
    </row>
    <row r="64" spans="1:6" x14ac:dyDescent="0.25">
      <c r="A64" s="13" t="s">
        <v>1360</v>
      </c>
      <c r="B64" s="11">
        <f>SUM(C64:F64)</f>
        <v>24</v>
      </c>
      <c r="C64" s="11">
        <f>COUNTIFS('ME4 Train'!$D$5:$D$28,"=X")</f>
        <v>24</v>
      </c>
      <c r="D64" s="11">
        <f>COUNTIFS('ME4 Train'!$E$5:$E$28,"=X")</f>
        <v>0</v>
      </c>
      <c r="E64" s="11">
        <f>COUNTIFS('ME4 Train'!$F$5:$F$28,"=X")</f>
        <v>0</v>
      </c>
      <c r="F64" s="11">
        <f>COUNTIFS('ME4 Train'!$G$5:$G$28,"=X")</f>
        <v>0</v>
      </c>
    </row>
    <row r="65" spans="1:6" x14ac:dyDescent="0.25">
      <c r="A65" s="14" t="s">
        <v>157</v>
      </c>
      <c r="B65" s="11">
        <f t="shared" ref="B65:B72" si="4">SUM(C65:F65)</f>
        <v>5</v>
      </c>
      <c r="C65" s="11">
        <f>COUNTIFS('ME4 Train'!$D$30:$D$34,"=X")</f>
        <v>5</v>
      </c>
      <c r="D65" s="11">
        <f>COUNTIFS('ME4 Train'!$E$30:$E$34,"=X")</f>
        <v>0</v>
      </c>
      <c r="E65" s="11">
        <f>COUNTIFS('ME4 Train'!$F$30:$F$34,"=X")</f>
        <v>0</v>
      </c>
      <c r="F65" s="11">
        <f>COUNTIFS('ME4 Train'!$G$30:$G$34,"=X")</f>
        <v>0</v>
      </c>
    </row>
    <row r="66" spans="1:6" x14ac:dyDescent="0.25">
      <c r="A66" s="14" t="s">
        <v>1341</v>
      </c>
      <c r="B66" s="11">
        <f t="shared" si="4"/>
        <v>2</v>
      </c>
      <c r="C66" s="11">
        <f>COUNTIFS('ME4 Train'!$D$36:$D$37,"=X")</f>
        <v>2</v>
      </c>
      <c r="D66" s="11">
        <f>COUNTIFS('ME4 Train'!$E$36:$E$37,"=X")</f>
        <v>0</v>
      </c>
      <c r="E66" s="11">
        <f>COUNTIFS('ME4 Train'!$F$36:$F$37,"=X")</f>
        <v>0</v>
      </c>
      <c r="F66" s="11">
        <f>COUNTIFS('ME4 Train'!$G$36:$G$37,"=X")</f>
        <v>0</v>
      </c>
    </row>
    <row r="67" spans="1:6" x14ac:dyDescent="0.25">
      <c r="A67" s="14" t="s">
        <v>1361</v>
      </c>
      <c r="B67" s="11">
        <f t="shared" si="4"/>
        <v>4</v>
      </c>
      <c r="C67" s="11">
        <f>COUNTIFS('ME4 Train'!$D$39:$D$42,"=X")</f>
        <v>4</v>
      </c>
      <c r="D67" s="11">
        <f>COUNTIFS('ME4 Train'!$E$39:$E$42,"=X")</f>
        <v>0</v>
      </c>
      <c r="E67" s="11">
        <f>COUNTIFS('ME4 Train'!$F$39:$F$42,"=X")</f>
        <v>0</v>
      </c>
      <c r="F67" s="11">
        <f>COUNTIFS('ME4 Train'!$G$39:$G$42,"=X")</f>
        <v>0</v>
      </c>
    </row>
    <row r="68" spans="1:6" x14ac:dyDescent="0.25">
      <c r="A68" s="14" t="s">
        <v>1362</v>
      </c>
      <c r="B68" s="11">
        <f t="shared" si="4"/>
        <v>6</v>
      </c>
      <c r="C68" s="11">
        <f>COUNTIFS('ME4 Train'!$D$44:$D$49,"=X")</f>
        <v>6</v>
      </c>
      <c r="D68" s="11">
        <f>COUNTIFS('ME4 Train'!$E$44:$E$49,"=X")</f>
        <v>0</v>
      </c>
      <c r="E68" s="11">
        <f>COUNTIFS('ME4 Train'!$F$44:$F$49,"=X")</f>
        <v>0</v>
      </c>
      <c r="F68" s="11">
        <f>COUNTIFS('ME4 Train'!$G$44:$G$49,"=X")</f>
        <v>0</v>
      </c>
    </row>
    <row r="69" spans="1:6" x14ac:dyDescent="0.25">
      <c r="A69" s="14" t="s">
        <v>370</v>
      </c>
      <c r="B69" s="11">
        <f t="shared" si="4"/>
        <v>4</v>
      </c>
      <c r="C69" s="11">
        <f>COUNTIFS('ME4 Train'!$D$51:$D$54,"=X")</f>
        <v>4</v>
      </c>
      <c r="D69" s="11">
        <f>COUNTIFS('ME4 Train'!$E$51:$E$54,"=X")</f>
        <v>0</v>
      </c>
      <c r="E69" s="11">
        <f>COUNTIFS('ME4 Train'!$F$51:$F$54,"=X")</f>
        <v>0</v>
      </c>
      <c r="F69" s="11">
        <f>COUNTIFS('ME4 Train'!$G$51:$G$54,"=X")</f>
        <v>0</v>
      </c>
    </row>
    <row r="70" spans="1:6" x14ac:dyDescent="0.25">
      <c r="A70" s="14" t="s">
        <v>391</v>
      </c>
      <c r="B70" s="11">
        <f t="shared" ref="B70" si="5">SUM(C70:F70)</f>
        <v>1</v>
      </c>
      <c r="C70" s="11">
        <f>COUNTIFS('ME4 Train'!$D$56:$D$56,"=X")</f>
        <v>1</v>
      </c>
      <c r="D70" s="11">
        <f>COUNTIFS('ME4 Train'!$E$56:$E$56,"=X")</f>
        <v>0</v>
      </c>
      <c r="E70" s="11">
        <f>COUNTIFS('ME4 Train'!$F$56:$F$56,"=X")</f>
        <v>0</v>
      </c>
      <c r="F70" s="11">
        <f>COUNTIFS('ME4 Train'!$G$56:$G$56,"=X")</f>
        <v>0</v>
      </c>
    </row>
    <row r="71" spans="1:6" x14ac:dyDescent="0.25">
      <c r="A71" s="14" t="s">
        <v>1314</v>
      </c>
      <c r="B71" s="11">
        <f t="shared" si="4"/>
        <v>1</v>
      </c>
      <c r="C71" s="11">
        <f>COUNTIFS('ME4 Train'!$D$58:$D$58,"=X")</f>
        <v>1</v>
      </c>
      <c r="D71" s="11">
        <f>COUNTIFS('ME4 Train'!$E$58:$E$58,"=X")</f>
        <v>0</v>
      </c>
      <c r="E71" s="11">
        <f>COUNTIFS('ME4 Train'!$F$58:$F$58,"=X")</f>
        <v>0</v>
      </c>
      <c r="F71" s="11">
        <f>COUNTIFS('ME4 Train'!$G$58:$G$58,"=X")</f>
        <v>0</v>
      </c>
    </row>
    <row r="72" spans="1:6" x14ac:dyDescent="0.25">
      <c r="A72" s="14" t="s">
        <v>1397</v>
      </c>
      <c r="B72" s="11">
        <f t="shared" si="4"/>
        <v>2</v>
      </c>
      <c r="C72" s="11">
        <f>COUNTIFS('ME4 Train'!$D$60:$D$61,"=X")</f>
        <v>2</v>
      </c>
      <c r="D72" s="11">
        <f>COUNTIFS('ME4 Train'!$E$60:$E$61,"=X")</f>
        <v>0</v>
      </c>
      <c r="E72" s="11">
        <f>COUNTIFS('ME4 Train'!$F$60:$F$61,"=X")</f>
        <v>0</v>
      </c>
      <c r="F72" s="11">
        <f>COUNTIFS('ME4 Train'!$G$60:$G$61,"=X")</f>
        <v>0</v>
      </c>
    </row>
    <row r="73" spans="1:6" x14ac:dyDescent="0.25">
      <c r="A73" s="12" t="s">
        <v>1298</v>
      </c>
      <c r="B73" s="11">
        <f>SUM(B64:B72)</f>
        <v>49</v>
      </c>
      <c r="C73" s="27">
        <f>SUM(C64:C72)</f>
        <v>49</v>
      </c>
      <c r="D73" s="27">
        <f>SUM(D64:D72)</f>
        <v>0</v>
      </c>
      <c r="E73" s="27">
        <f>SUM(E64:E72)</f>
        <v>0</v>
      </c>
      <c r="F73" s="27">
        <f>SUM(F64:F72)</f>
        <v>0</v>
      </c>
    </row>
    <row r="74" spans="1:6" x14ac:dyDescent="0.25">
      <c r="A74" s="44" t="str">
        <f>IF(B73=49,"","ERROR:  THE TOTAL SHOULD BE 49")</f>
        <v/>
      </c>
    </row>
    <row r="79" spans="1:6" x14ac:dyDescent="0.25">
      <c r="A79" s="6" t="s">
        <v>749</v>
      </c>
    </row>
    <row r="81" spans="1:6" x14ac:dyDescent="0.25">
      <c r="A81" s="9" t="s">
        <v>1293</v>
      </c>
      <c r="B81" s="10" t="s">
        <v>1294</v>
      </c>
      <c r="C81" s="24" t="s">
        <v>1295</v>
      </c>
      <c r="D81" s="25" t="s">
        <v>1307</v>
      </c>
      <c r="E81" s="26" t="s">
        <v>1296</v>
      </c>
      <c r="F81" s="33" t="s">
        <v>1297</v>
      </c>
    </row>
    <row r="82" spans="1:6" x14ac:dyDescent="0.25">
      <c r="A82" s="13" t="s">
        <v>1334</v>
      </c>
      <c r="B82" s="11">
        <f>SUM(C82:F82)</f>
        <v>26</v>
      </c>
      <c r="C82" s="11">
        <f>COUNTIFS('ME5 Audit'!$D$5:$D$30,"=X")</f>
        <v>26</v>
      </c>
      <c r="D82" s="11">
        <f>COUNTIFS('ME5 Audit'!$E$5:$E$30,"=X")</f>
        <v>0</v>
      </c>
      <c r="E82" s="11">
        <f>COUNTIFS('ME5 Audit'!$F$5:$F$30,"=X")</f>
        <v>0</v>
      </c>
      <c r="F82" s="11">
        <f>COUNTIFS('ME5 Audit'!$G$5:$G$30,"=X")</f>
        <v>0</v>
      </c>
    </row>
    <row r="83" spans="1:6" x14ac:dyDescent="0.25">
      <c r="A83" s="14" t="s">
        <v>1316</v>
      </c>
      <c r="B83" s="11">
        <f t="shared" ref="B83:B89" si="6">SUM(C83:F83)</f>
        <v>10</v>
      </c>
      <c r="C83" s="11">
        <f>COUNTIFS('ME5 Audit'!$D$32:$D$41,"=X")</f>
        <v>10</v>
      </c>
      <c r="D83" s="11">
        <f>COUNTIFS('ME5 Audit'!$E$32:$E$41,"=X")</f>
        <v>0</v>
      </c>
      <c r="E83" s="11">
        <f>COUNTIFS('ME5 Audit'!$F$32:$F$41,"=X")</f>
        <v>0</v>
      </c>
      <c r="F83" s="11">
        <f>COUNTIFS('ME5 Audit'!$G$32:$G$41,"=X")</f>
        <v>0</v>
      </c>
    </row>
    <row r="84" spans="1:6" x14ac:dyDescent="0.25">
      <c r="A84" s="14" t="s">
        <v>1335</v>
      </c>
      <c r="B84" s="11">
        <f t="shared" si="6"/>
        <v>12</v>
      </c>
      <c r="C84" s="11">
        <f>COUNTIFS('ME5 Audit'!$D$43:$D$54,"=X")</f>
        <v>12</v>
      </c>
      <c r="D84" s="11">
        <f>COUNTIFS('ME5 Audit'!$E$43:$E$54,"=X")</f>
        <v>0</v>
      </c>
      <c r="E84" s="11">
        <f>COUNTIFS('ME5 Audit'!$F$43:$F$54,"=X")</f>
        <v>0</v>
      </c>
      <c r="F84" s="11">
        <f>COUNTIFS('ME5 Audit'!$G$43:$G$54,"=X")</f>
        <v>0</v>
      </c>
    </row>
    <row r="85" spans="1:6" x14ac:dyDescent="0.25">
      <c r="A85" s="14" t="s">
        <v>1336</v>
      </c>
      <c r="B85" s="11">
        <f t="shared" si="6"/>
        <v>12</v>
      </c>
      <c r="C85" s="11">
        <f>COUNTIFS('ME5 Audit'!$D$56:$D$67,"=X")</f>
        <v>12</v>
      </c>
      <c r="D85" s="11">
        <f>COUNTIFS('ME5 Audit'!$E$56:$E$67,"=X")</f>
        <v>0</v>
      </c>
      <c r="E85" s="11">
        <f>COUNTIFS('ME5 Audit'!$F$56:$F$67,"=X")</f>
        <v>0</v>
      </c>
      <c r="F85" s="11">
        <f>COUNTIFS('ME5 Audit'!$G$56:$G$67,"=X")</f>
        <v>0</v>
      </c>
    </row>
    <row r="86" spans="1:6" x14ac:dyDescent="0.25">
      <c r="A86" s="14" t="s">
        <v>889</v>
      </c>
      <c r="B86" s="11">
        <f t="shared" si="6"/>
        <v>8</v>
      </c>
      <c r="C86" s="11">
        <f>COUNTIFS('ME5 Audit'!$D$69:$D$76,"=X")</f>
        <v>8</v>
      </c>
      <c r="D86" s="11">
        <f>COUNTIFS('ME5 Audit'!$E$69:$E$76,"=X")</f>
        <v>0</v>
      </c>
      <c r="E86" s="11">
        <f>COUNTIFS('ME5 Audit'!$F$69:$F$76,"=X")</f>
        <v>0</v>
      </c>
      <c r="F86" s="11">
        <f>COUNTIFS('ME5 Audit'!$G$69:$G$76,"=X")</f>
        <v>0</v>
      </c>
    </row>
    <row r="87" spans="1:6" x14ac:dyDescent="0.25">
      <c r="A87" s="14" t="s">
        <v>1337</v>
      </c>
      <c r="B87" s="11">
        <f t="shared" si="6"/>
        <v>6</v>
      </c>
      <c r="C87" s="11">
        <f>COUNTIFS('ME5 Audit'!$D$78:$D$83,"=X")</f>
        <v>6</v>
      </c>
      <c r="D87" s="11">
        <f>COUNTIFS('ME5 Audit'!$E$78:$E$83,"=X")</f>
        <v>0</v>
      </c>
      <c r="E87" s="11">
        <f>COUNTIFS('ME5 Audit'!$F$78:$F$83,"=X")</f>
        <v>0</v>
      </c>
      <c r="F87" s="11">
        <f>COUNTIFS('ME5 Audit'!$G$78:$G$83,"=X")</f>
        <v>0</v>
      </c>
    </row>
    <row r="88" spans="1:6" x14ac:dyDescent="0.25">
      <c r="A88" s="14" t="s">
        <v>1338</v>
      </c>
      <c r="B88" s="11">
        <f t="shared" si="6"/>
        <v>2</v>
      </c>
      <c r="C88" s="11">
        <f>COUNTIFS('ME5 Audit'!$D$85:$D$86,"=X")</f>
        <v>2</v>
      </c>
      <c r="D88" s="11">
        <f>COUNTIFS('ME5 Audit'!$E$85:$E$86,"=X")</f>
        <v>0</v>
      </c>
      <c r="E88" s="11">
        <f>COUNTIFS('ME5 Audit'!$F$85:$F$86,"=X")</f>
        <v>0</v>
      </c>
      <c r="F88" s="11">
        <f>COUNTIFS('ME5 Audit'!$G$85:$G$86,"=X")</f>
        <v>0</v>
      </c>
    </row>
    <row r="89" spans="1:6" x14ac:dyDescent="0.25">
      <c r="A89" s="14" t="s">
        <v>1339</v>
      </c>
      <c r="B89" s="11">
        <f t="shared" si="6"/>
        <v>1</v>
      </c>
      <c r="C89" s="11">
        <f>COUNTIFS('ME5 Audit'!$D$88:$D$88,"=X")</f>
        <v>1</v>
      </c>
      <c r="D89" s="11">
        <f>COUNTIFS('ME5 Audit'!$E$88:$E$88,"=X")</f>
        <v>0</v>
      </c>
      <c r="E89" s="11">
        <f>COUNTIFS('ME5 Audit'!$F$88:$F$88,"=X")</f>
        <v>0</v>
      </c>
      <c r="F89" s="11">
        <f>COUNTIFS('ME5 Audit'!$G$88:$G$88,"=X")</f>
        <v>0</v>
      </c>
    </row>
    <row r="90" spans="1:6" x14ac:dyDescent="0.25">
      <c r="A90" s="12" t="s">
        <v>1298</v>
      </c>
      <c r="B90" s="11">
        <f>SUM(B82:B89)</f>
        <v>77</v>
      </c>
      <c r="C90" s="27">
        <f>SUM(C82:C89)</f>
        <v>77</v>
      </c>
      <c r="D90" s="27">
        <f>SUM(D82:D89)</f>
        <v>0</v>
      </c>
      <c r="E90" s="27">
        <f>SUM(E82:E89)</f>
        <v>0</v>
      </c>
      <c r="F90" s="27">
        <f>SUM(F82:F89)</f>
        <v>0</v>
      </c>
    </row>
    <row r="91" spans="1:6" x14ac:dyDescent="0.25">
      <c r="A91" s="44" t="str">
        <f>IF(B90=77,"","ERROR:  THE TOTAL SHOULD BE 77")</f>
        <v/>
      </c>
    </row>
    <row r="96" spans="1:6" x14ac:dyDescent="0.25">
      <c r="A96" s="6" t="s">
        <v>976</v>
      </c>
    </row>
    <row r="98" spans="1:6" x14ac:dyDescent="0.25">
      <c r="A98" s="9" t="s">
        <v>1293</v>
      </c>
      <c r="B98" s="10" t="s">
        <v>1294</v>
      </c>
      <c r="C98" s="24" t="s">
        <v>1295</v>
      </c>
      <c r="D98" s="25" t="s">
        <v>1307</v>
      </c>
      <c r="E98" s="26" t="s">
        <v>1296</v>
      </c>
      <c r="F98" s="33" t="s">
        <v>1297</v>
      </c>
    </row>
    <row r="99" spans="1:6" x14ac:dyDescent="0.25">
      <c r="A99" s="13" t="s">
        <v>1340</v>
      </c>
      <c r="B99" s="11">
        <f>SUM(C99:F99)</f>
        <v>6</v>
      </c>
      <c r="C99" s="11">
        <f>COUNTIFS('ME6 Dis'!$D$5:$D$10,"=X")</f>
        <v>6</v>
      </c>
      <c r="D99" s="11">
        <f>COUNTIFS('ME6 Dis'!$E$5:$E$10,"=X")</f>
        <v>0</v>
      </c>
      <c r="E99" s="11">
        <f>COUNTIFS('ME6 Dis'!$F$5:$F$10,"=X")</f>
        <v>0</v>
      </c>
      <c r="F99" s="11">
        <f>COUNTIFS('ME6 Dis'!$G$5:$G$10,"=X")</f>
        <v>0</v>
      </c>
    </row>
    <row r="100" spans="1:6" x14ac:dyDescent="0.25">
      <c r="A100" s="14" t="s">
        <v>1341</v>
      </c>
      <c r="B100" s="11">
        <f t="shared" ref="B100:B102" si="7">SUM(C100:F100)</f>
        <v>14</v>
      </c>
      <c r="C100" s="11">
        <f>COUNTIFS('ME6 Dis'!$D$12:$D$25,"=X")</f>
        <v>14</v>
      </c>
      <c r="D100" s="11">
        <f>COUNTIFS('ME6 Dis'!$E$12:$E$25,"=X")</f>
        <v>0</v>
      </c>
      <c r="E100" s="11">
        <f>COUNTIFS('ME6 Dis'!$F$12:$F$25,"=X")</f>
        <v>0</v>
      </c>
      <c r="F100" s="11">
        <f>COUNTIFS('ME6 Dis'!$G$12:$G$25,"=X")</f>
        <v>0</v>
      </c>
    </row>
    <row r="101" spans="1:6" x14ac:dyDescent="0.25">
      <c r="A101" s="14" t="s">
        <v>1342</v>
      </c>
      <c r="B101" s="11">
        <f t="shared" si="7"/>
        <v>11</v>
      </c>
      <c r="C101" s="11">
        <f>COUNTIFS('ME6 Dis'!$D$27:$D$37,"=X")</f>
        <v>11</v>
      </c>
      <c r="D101" s="11">
        <f>COUNTIFS('ME6 Dis'!$E$27:$E$37,"=X")</f>
        <v>0</v>
      </c>
      <c r="E101" s="11">
        <f>COUNTIFS('ME6 Dis'!$F$27:$F$37,"=X")</f>
        <v>0</v>
      </c>
      <c r="F101" s="11">
        <f>COUNTIFS('ME6 Dis'!$G$27:$G$37,"=X")</f>
        <v>0</v>
      </c>
    </row>
    <row r="102" spans="1:6" x14ac:dyDescent="0.25">
      <c r="A102" s="14" t="s">
        <v>1036</v>
      </c>
      <c r="B102" s="11">
        <f t="shared" si="7"/>
        <v>3</v>
      </c>
      <c r="C102" s="11">
        <f>COUNTIFS('ME6 Dis'!$D$39:$D$41,"=X")</f>
        <v>3</v>
      </c>
      <c r="D102" s="11">
        <f>COUNTIFS('ME6 Dis'!$E$39:$E$41,"=X")</f>
        <v>0</v>
      </c>
      <c r="E102" s="11">
        <f>COUNTIFS('ME6 Dis'!$F$39:$F$41,"=X")</f>
        <v>0</v>
      </c>
      <c r="F102" s="11">
        <f>COUNTIFS('ME6 Dis'!$G$39:$G$41,"=X")</f>
        <v>0</v>
      </c>
    </row>
    <row r="103" spans="1:6" x14ac:dyDescent="0.25">
      <c r="A103" s="12" t="s">
        <v>1298</v>
      </c>
      <c r="B103" s="11">
        <f>SUM(B99:B102)</f>
        <v>34</v>
      </c>
      <c r="C103" s="27">
        <f>SUM(C99:C102)</f>
        <v>34</v>
      </c>
      <c r="D103" s="27">
        <f>SUM(D99:D102)</f>
        <v>0</v>
      </c>
      <c r="E103" s="27">
        <f>SUM(E99:E102)</f>
        <v>0</v>
      </c>
      <c r="F103" s="27">
        <f>SUM(F99:F102)</f>
        <v>0</v>
      </c>
    </row>
    <row r="104" spans="1:6" x14ac:dyDescent="0.25">
      <c r="A104" s="44" t="str">
        <f>IF(B103=34,"","ERROR:  THE TOTAL SHOULD BE 34")</f>
        <v/>
      </c>
    </row>
    <row r="113" spans="1:6" x14ac:dyDescent="0.25">
      <c r="A113" s="6" t="s">
        <v>1073</v>
      </c>
    </row>
    <row r="115" spans="1:6" x14ac:dyDescent="0.25">
      <c r="A115" s="9" t="s">
        <v>1293</v>
      </c>
      <c r="B115" s="10" t="s">
        <v>1294</v>
      </c>
      <c r="C115" s="24" t="s">
        <v>1295</v>
      </c>
      <c r="D115" s="25" t="s">
        <v>1307</v>
      </c>
      <c r="E115" s="26" t="s">
        <v>1296</v>
      </c>
      <c r="F115" s="33" t="s">
        <v>1297</v>
      </c>
    </row>
    <row r="116" spans="1:6" x14ac:dyDescent="0.25">
      <c r="A116" s="13" t="s">
        <v>1343</v>
      </c>
      <c r="B116" s="11">
        <f>SUM(C116:F116)</f>
        <v>4</v>
      </c>
      <c r="C116" s="11">
        <f>COUNTIFS('ME7 Invest'!$D$5:$D$8,"=X")</f>
        <v>4</v>
      </c>
      <c r="D116" s="11">
        <f>COUNTIFS('ME7 Invest'!$E$5:$E$8,"=X")</f>
        <v>0</v>
      </c>
      <c r="E116" s="11">
        <f>COUNTIFS('ME7 Invest'!$F$5:$F$8,"=X")</f>
        <v>0</v>
      </c>
      <c r="F116" s="11">
        <f>COUNTIFS('ME7 Invest'!$G$5:$G$8,"=X")</f>
        <v>0</v>
      </c>
    </row>
    <row r="117" spans="1:6" x14ac:dyDescent="0.25">
      <c r="A117" s="14" t="s">
        <v>1344</v>
      </c>
      <c r="B117" s="11">
        <f t="shared" ref="B117:B133" si="8">SUM(C117:F117)</f>
        <v>3</v>
      </c>
      <c r="C117" s="11">
        <f>COUNTIFS('ME7 Invest'!$D$10:$D$12,"=X")</f>
        <v>3</v>
      </c>
      <c r="D117" s="11">
        <f>COUNTIFS('ME7 Invest'!$E$10:$E$12,"=X")</f>
        <v>0</v>
      </c>
      <c r="E117" s="11">
        <f>COUNTIFS('ME7 Invest'!$F$10:$F$12,"=X")</f>
        <v>0</v>
      </c>
      <c r="F117" s="11">
        <f>COUNTIFS('ME7 Invest'!$G$10:$G$12,"=X")</f>
        <v>0</v>
      </c>
    </row>
    <row r="118" spans="1:6" x14ac:dyDescent="0.25">
      <c r="A118" s="14" t="s">
        <v>1345</v>
      </c>
      <c r="B118" s="11">
        <f t="shared" si="8"/>
        <v>5</v>
      </c>
      <c r="C118" s="11">
        <f>COUNTIFS('ME7 Invest'!$D$14:$D$18,"=X")</f>
        <v>5</v>
      </c>
      <c r="D118" s="11">
        <f>COUNTIFS('ME7 Invest'!$E$14:$E$18,"=X")</f>
        <v>0</v>
      </c>
      <c r="E118" s="11">
        <f>COUNTIFS('ME7 Invest'!$F$14:$F$18,"=X")</f>
        <v>0</v>
      </c>
      <c r="F118" s="11">
        <f>COUNTIFS('ME7 Invest'!$G$14:$G$18,"=X")</f>
        <v>0</v>
      </c>
    </row>
    <row r="119" spans="1:6" x14ac:dyDescent="0.25">
      <c r="A119" s="14" t="s">
        <v>1346</v>
      </c>
      <c r="B119" s="11">
        <f t="shared" si="8"/>
        <v>4</v>
      </c>
      <c r="C119" s="11">
        <f>COUNTIFS('ME7 Invest'!$D$20:$D$23,"=X")</f>
        <v>4</v>
      </c>
      <c r="D119" s="11">
        <f>COUNTIFS('ME7 Invest'!$E$20:$E$23,"=X")</f>
        <v>0</v>
      </c>
      <c r="E119" s="11">
        <f>COUNTIFS('ME7 Invest'!$F$20:$F$23,"=X")</f>
        <v>0</v>
      </c>
      <c r="F119" s="11">
        <f>COUNTIFS('ME7 Invest'!$G$20:$G$23,"=X")</f>
        <v>0</v>
      </c>
    </row>
    <row r="120" spans="1:6" x14ac:dyDescent="0.25">
      <c r="A120" s="14" t="s">
        <v>1347</v>
      </c>
      <c r="B120" s="11">
        <f t="shared" si="8"/>
        <v>3</v>
      </c>
      <c r="C120" s="11">
        <f>COUNTIFS('ME7 Invest'!$D$25:$D$27,"=X")</f>
        <v>3</v>
      </c>
      <c r="D120" s="11">
        <f>COUNTIFS('ME7 Invest'!$E$25:$E$27,"=X")</f>
        <v>0</v>
      </c>
      <c r="E120" s="11">
        <f>COUNTIFS('ME7 Invest'!$F$25:$F$27,"=X")</f>
        <v>0</v>
      </c>
      <c r="F120" s="11">
        <f>COUNTIFS('ME7 Invest'!$G$25:$G$27,"=X")</f>
        <v>0</v>
      </c>
    </row>
    <row r="121" spans="1:6" x14ac:dyDescent="0.25">
      <c r="A121" s="14" t="s">
        <v>1096</v>
      </c>
      <c r="B121" s="11">
        <f t="shared" si="8"/>
        <v>4</v>
      </c>
      <c r="C121" s="11">
        <f>COUNTIFS('ME7 Invest'!$D$29:$D$32,"=X")</f>
        <v>4</v>
      </c>
      <c r="D121" s="11">
        <f>COUNTIFS('ME7 Invest'!$E$29:$E$32,"=X")</f>
        <v>0</v>
      </c>
      <c r="E121" s="11">
        <f>COUNTIFS('ME7 Invest'!$F$29:$F$32,"=X")</f>
        <v>0</v>
      </c>
      <c r="F121" s="11">
        <f>COUNTIFS('ME7 Invest'!$G$29:$G$32,"=X")</f>
        <v>0</v>
      </c>
    </row>
    <row r="122" spans="1:6" x14ac:dyDescent="0.25">
      <c r="A122" s="14" t="s">
        <v>1348</v>
      </c>
      <c r="B122" s="11">
        <f t="shared" si="8"/>
        <v>4</v>
      </c>
      <c r="C122" s="11">
        <f>COUNTIFS('ME7 Invest'!$D$34:$D$37,"=X")</f>
        <v>4</v>
      </c>
      <c r="D122" s="11">
        <f>COUNTIFS('ME7 Invest'!$E$34:$E$37,"=X")</f>
        <v>0</v>
      </c>
      <c r="E122" s="11">
        <f>COUNTIFS('ME7 Invest'!$F$34:$F$37,"=X")</f>
        <v>0</v>
      </c>
      <c r="F122" s="11">
        <f>COUNTIFS('ME7 Invest'!$G$34:$G$37,"=X")</f>
        <v>0</v>
      </c>
    </row>
    <row r="123" spans="1:6" ht="15" customHeight="1" x14ac:dyDescent="0.25">
      <c r="A123" s="14" t="s">
        <v>1349</v>
      </c>
      <c r="B123" s="11">
        <f t="shared" si="8"/>
        <v>4</v>
      </c>
      <c r="C123" s="11">
        <f>COUNTIFS('ME7 Invest'!$D$39:$D$42,"=X")</f>
        <v>4</v>
      </c>
      <c r="D123" s="11">
        <f>COUNTIFS('ME7 Invest'!$E$39:$E$42,"=X")</f>
        <v>0</v>
      </c>
      <c r="E123" s="11">
        <f>COUNTIFS('ME7 Invest'!$F$39:$F$42,"=X")</f>
        <v>0</v>
      </c>
      <c r="F123" s="11">
        <f>COUNTIFS('ME7 Invest'!$G$39:$G$42,"=X")</f>
        <v>0</v>
      </c>
    </row>
    <row r="124" spans="1:6" x14ac:dyDescent="0.25">
      <c r="A124" s="14" t="s">
        <v>1350</v>
      </c>
      <c r="B124" s="11">
        <f t="shared" si="8"/>
        <v>4</v>
      </c>
      <c r="C124" s="11">
        <f>COUNTIFS('ME7 Invest'!$D$44:$D$47,"=X")</f>
        <v>4</v>
      </c>
      <c r="D124" s="11">
        <f>COUNTIFS('ME7 Invest'!$E$44:$E$47,"=X")</f>
        <v>0</v>
      </c>
      <c r="E124" s="11">
        <f>COUNTIFS('ME7 Invest'!$F$44:$F$47,"=X")</f>
        <v>0</v>
      </c>
      <c r="F124" s="11">
        <f>COUNTIFS('ME7 Invest'!$G$44:$G$47,"=X")</f>
        <v>0</v>
      </c>
    </row>
    <row r="125" spans="1:6" x14ac:dyDescent="0.25">
      <c r="A125" s="14" t="s">
        <v>1351</v>
      </c>
      <c r="B125" s="11">
        <f t="shared" si="8"/>
        <v>2</v>
      </c>
      <c r="C125" s="11">
        <f>COUNTIFS('ME7 Invest'!$D$49:$D$50,"=X")</f>
        <v>2</v>
      </c>
      <c r="D125" s="11">
        <f>COUNTIFS('ME7 Invest'!$E$49:$E$50,"=X")</f>
        <v>0</v>
      </c>
      <c r="E125" s="11">
        <f>COUNTIFS('ME7 Invest'!$F$49:$F$50,"=X")</f>
        <v>0</v>
      </c>
      <c r="F125" s="11">
        <f>COUNTIFS('ME7 Invest'!$G$49:$G$50,"=X")</f>
        <v>0</v>
      </c>
    </row>
    <row r="126" spans="1:6" x14ac:dyDescent="0.25">
      <c r="A126" s="14" t="s">
        <v>1352</v>
      </c>
      <c r="B126" s="11">
        <f t="shared" si="8"/>
        <v>5</v>
      </c>
      <c r="C126" s="11">
        <f>COUNTIFS('ME7 Invest'!$D$52:$D$56,"=X")</f>
        <v>5</v>
      </c>
      <c r="D126" s="11">
        <f>COUNTIFS('ME7 Invest'!$E$52:$E$56,"=X")</f>
        <v>0</v>
      </c>
      <c r="E126" s="11">
        <f>COUNTIFS('ME7 Invest'!$F$52:$F$56,"=X")</f>
        <v>0</v>
      </c>
      <c r="F126" s="11">
        <f>COUNTIFS('ME7 Invest'!$G$52:$G$56,"=X")</f>
        <v>0</v>
      </c>
    </row>
    <row r="127" spans="1:6" x14ac:dyDescent="0.25">
      <c r="A127" s="14" t="s">
        <v>1353</v>
      </c>
      <c r="B127" s="11">
        <f t="shared" si="8"/>
        <v>9</v>
      </c>
      <c r="C127" s="11">
        <f>COUNTIFS('ME7 Invest'!$D$58:$D$66,"=X")</f>
        <v>9</v>
      </c>
      <c r="D127" s="11">
        <f>COUNTIFS('ME7 Invest'!$E$58:$E$66,"=X")</f>
        <v>0</v>
      </c>
      <c r="E127" s="11">
        <f>COUNTIFS('ME7 Invest'!$F$58:$F$66,"=X")</f>
        <v>0</v>
      </c>
      <c r="F127" s="11">
        <f>COUNTIFS('ME7 Invest'!$G$58:$G$66,"=X")</f>
        <v>0</v>
      </c>
    </row>
    <row r="128" spans="1:6" x14ac:dyDescent="0.25">
      <c r="A128" s="14" t="s">
        <v>1354</v>
      </c>
      <c r="B128" s="11">
        <f t="shared" si="8"/>
        <v>3</v>
      </c>
      <c r="C128" s="11">
        <f>COUNTIFS('ME7 Invest'!$D$68:$D$70,"=X")</f>
        <v>3</v>
      </c>
      <c r="D128" s="11">
        <f>COUNTIFS('ME7 Invest'!$E$68:$E$70,"=X")</f>
        <v>0</v>
      </c>
      <c r="E128" s="11">
        <f>COUNTIFS('ME7 Invest'!$F$68:$F$70,"=X")</f>
        <v>0</v>
      </c>
      <c r="F128" s="11">
        <f>COUNTIFS('ME7 Invest'!$G$68:$G$70,"=X")</f>
        <v>0</v>
      </c>
    </row>
    <row r="129" spans="1:6" x14ac:dyDescent="0.25">
      <c r="A129" s="14" t="s">
        <v>1208</v>
      </c>
      <c r="B129" s="11">
        <f t="shared" ref="B129:B132" si="9">SUM(C129:F129)</f>
        <v>6</v>
      </c>
      <c r="C129" s="11">
        <f>COUNTIFS('ME7 Invest'!$D$72:$D$77,"=X")</f>
        <v>6</v>
      </c>
      <c r="D129" s="11">
        <f>COUNTIFS('ME7 Invest'!$E$72:$E$77,"=X")</f>
        <v>0</v>
      </c>
      <c r="E129" s="11">
        <f>COUNTIFS('ME7 Invest'!$F$72:$F$77,"=X")</f>
        <v>0</v>
      </c>
      <c r="F129" s="11">
        <f>COUNTIFS('ME7 Invest'!$G$72:$G$77,"=X")</f>
        <v>0</v>
      </c>
    </row>
    <row r="130" spans="1:6" x14ac:dyDescent="0.25">
      <c r="A130" s="14" t="s">
        <v>1355</v>
      </c>
      <c r="B130" s="11">
        <f t="shared" si="9"/>
        <v>3</v>
      </c>
      <c r="C130" s="11">
        <f>COUNTIFS('ME7 Invest'!$D$79:$D$81,"=X")</f>
        <v>3</v>
      </c>
      <c r="D130" s="11">
        <f>COUNTIFS('ME7 Invest'!$E$79:$E$81,"=X")</f>
        <v>0</v>
      </c>
      <c r="E130" s="11">
        <f>COUNTIFS('ME7 Invest'!$F$79:$F$81,"=X")</f>
        <v>0</v>
      </c>
      <c r="F130" s="11">
        <f>COUNTIFS('ME7 Invest'!$G$79:$G$81,"=X")</f>
        <v>0</v>
      </c>
    </row>
    <row r="131" spans="1:6" x14ac:dyDescent="0.25">
      <c r="A131" s="14" t="s">
        <v>1356</v>
      </c>
      <c r="B131" s="11">
        <f t="shared" si="9"/>
        <v>4</v>
      </c>
      <c r="C131" s="11">
        <f>COUNTIFS('ME7 Invest'!$D$83:$D$86,"=X")</f>
        <v>4</v>
      </c>
      <c r="D131" s="11">
        <f>COUNTIFS('ME7 Invest'!$E$83:$E$86,"=X")</f>
        <v>0</v>
      </c>
      <c r="E131" s="11">
        <f>COUNTIFS('ME7 Invest'!$F$83:$F$86,"=X")</f>
        <v>0</v>
      </c>
      <c r="F131" s="11">
        <f>COUNTIFS('ME7 Invest'!$G$83:$G$86,"=X")</f>
        <v>0</v>
      </c>
    </row>
    <row r="132" spans="1:6" x14ac:dyDescent="0.25">
      <c r="A132" s="14" t="s">
        <v>1357</v>
      </c>
      <c r="B132" s="11">
        <f t="shared" si="9"/>
        <v>2</v>
      </c>
      <c r="C132" s="11">
        <f>COUNTIFS('ME7 Invest'!$D$88:$D$89,"=X")</f>
        <v>2</v>
      </c>
      <c r="D132" s="11">
        <f>COUNTIFS('ME7 Invest'!$E$88:$E$89,"=X")</f>
        <v>0</v>
      </c>
      <c r="E132" s="11">
        <f>COUNTIFS('ME7 Invest'!$F$88:$F$89,"=X")</f>
        <v>0</v>
      </c>
      <c r="F132" s="11">
        <f>COUNTIFS('ME7 Invest'!$G$88:$G$89,"=X")</f>
        <v>0</v>
      </c>
    </row>
    <row r="133" spans="1:6" x14ac:dyDescent="0.25">
      <c r="A133" s="14" t="s">
        <v>1358</v>
      </c>
      <c r="B133" s="11">
        <f t="shared" si="8"/>
        <v>2</v>
      </c>
      <c r="C133" s="11">
        <f>COUNTIFS('ME7 Invest'!$D$91:$D$92,"=X")</f>
        <v>2</v>
      </c>
      <c r="D133" s="11">
        <f>COUNTIFS('ME7 Invest'!$E$91:$E$92,"=X")</f>
        <v>0</v>
      </c>
      <c r="E133" s="11">
        <f>COUNTIFS('ME7 Invest'!$F$91:$F$92,"=X")</f>
        <v>0</v>
      </c>
      <c r="F133" s="11">
        <f>COUNTIFS('ME7 Invest'!$G$91:$G$92,"=X")</f>
        <v>0</v>
      </c>
    </row>
    <row r="134" spans="1:6" x14ac:dyDescent="0.25">
      <c r="A134" s="12" t="s">
        <v>1298</v>
      </c>
      <c r="B134" s="11">
        <f>SUM(B116:B133)</f>
        <v>71</v>
      </c>
      <c r="C134" s="27">
        <f>SUM(C116:C133)</f>
        <v>71</v>
      </c>
      <c r="D134" s="27">
        <f>SUM(D116:D133)</f>
        <v>0</v>
      </c>
      <c r="E134" s="27">
        <f>SUM(E116:E133)</f>
        <v>0</v>
      </c>
      <c r="F134" s="27">
        <f>SUM(F116:F133)</f>
        <v>0</v>
      </c>
    </row>
    <row r="135" spans="1:6" x14ac:dyDescent="0.25">
      <c r="A135" s="44" t="str">
        <f>IF(B134=71,"","ERROR:  THE TOTAL SHOULD BE 71")</f>
        <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J21"/>
  <sheetViews>
    <sheetView zoomScaleNormal="100" workbookViewId="0">
      <pane ySplit="3" topLeftCell="A4" activePane="bottomLeft" state="frozen"/>
      <selection pane="bottomLeft" activeCell="B1" sqref="B1"/>
    </sheetView>
  </sheetViews>
  <sheetFormatPr defaultRowHeight="15" x14ac:dyDescent="0.25"/>
  <cols>
    <col min="1" max="1" width="2.7109375" style="69" bestFit="1" customWidth="1"/>
    <col min="2" max="2" width="70.5703125" style="53" customWidth="1"/>
    <col min="3" max="3" width="1.28515625" style="53" customWidth="1"/>
    <col min="4" max="7" width="13.28515625" style="53" customWidth="1"/>
    <col min="8" max="8" width="58.42578125" style="5" customWidth="1"/>
    <col min="9" max="9" width="42.7109375" style="84" customWidth="1"/>
    <col min="10" max="10" width="25.7109375" style="53" customWidth="1"/>
  </cols>
  <sheetData>
    <row r="1" spans="1:10" x14ac:dyDescent="0.25">
      <c r="A1" s="57"/>
      <c r="B1" s="93"/>
      <c r="C1" s="58"/>
      <c r="D1" s="11">
        <f>COUNTIFS(D4:D21,"=X")</f>
        <v>18</v>
      </c>
      <c r="E1" s="11">
        <f>COUNTIFS(E4:E21,"=X")</f>
        <v>0</v>
      </c>
      <c r="F1" s="11">
        <f>COUNTIFS(F4:F21,"=X")</f>
        <v>0</v>
      </c>
      <c r="G1" s="11">
        <f>COUNTIFS(G4:G21,"=X")</f>
        <v>0</v>
      </c>
      <c r="I1" s="69"/>
    </row>
    <row r="2" spans="1:10" ht="15" customHeight="1" x14ac:dyDescent="0.25">
      <c r="A2" s="99" t="s">
        <v>1376</v>
      </c>
      <c r="B2" s="100"/>
      <c r="D2" s="101" t="s">
        <v>22</v>
      </c>
      <c r="E2" s="102"/>
      <c r="F2" s="102"/>
      <c r="G2" s="103"/>
      <c r="H2" s="56"/>
      <c r="I2" s="54"/>
      <c r="J2" s="54" t="s">
        <v>1463</v>
      </c>
    </row>
    <row r="3" spans="1:10" ht="30" x14ac:dyDescent="0.25">
      <c r="A3" s="97" t="s">
        <v>1308</v>
      </c>
      <c r="B3" s="98"/>
      <c r="C3" s="59"/>
      <c r="D3" s="60" t="s">
        <v>134</v>
      </c>
      <c r="E3" s="61" t="s">
        <v>23</v>
      </c>
      <c r="F3" s="62" t="s">
        <v>24</v>
      </c>
      <c r="G3" s="63" t="s">
        <v>25</v>
      </c>
      <c r="H3" s="51" t="s">
        <v>26</v>
      </c>
      <c r="I3" s="51" t="s">
        <v>1461</v>
      </c>
      <c r="J3" s="55" t="str">
        <f>IF(COUNTIFS(J4:J21,"ERROR: Use one X for rating")=0,"No Rating Count Errors","ERROR: Rating Count")</f>
        <v>No Rating Count Errors</v>
      </c>
    </row>
    <row r="4" spans="1:10" ht="80.25" customHeight="1" x14ac:dyDescent="0.25">
      <c r="A4" s="57" t="s">
        <v>15</v>
      </c>
      <c r="B4" s="64" t="s">
        <v>133</v>
      </c>
      <c r="D4" s="65" t="s">
        <v>1574</v>
      </c>
      <c r="E4" s="66"/>
      <c r="F4" s="67"/>
      <c r="G4" s="68"/>
      <c r="H4" s="64"/>
      <c r="I4" s="84" t="s">
        <v>1474</v>
      </c>
      <c r="J4" s="81" t="str">
        <f>IF(COUNTIF(D4,"=X") + COUNTIF(E4,"=X") + COUNTIF(F4,"=X") + COUNTIF(G4,"=X")=1,"","ERROR: Use one X for rating")</f>
        <v/>
      </c>
    </row>
    <row r="5" spans="1:10" ht="18.75" x14ac:dyDescent="0.25">
      <c r="A5" s="57" t="s">
        <v>16</v>
      </c>
      <c r="B5" s="64" t="s">
        <v>135</v>
      </c>
      <c r="D5" s="65" t="s">
        <v>1574</v>
      </c>
      <c r="E5" s="66"/>
      <c r="F5" s="67"/>
      <c r="G5" s="68"/>
      <c r="H5" s="64"/>
      <c r="I5" s="64">
        <v>1.1299999999999999</v>
      </c>
      <c r="J5" s="81" t="str">
        <f t="shared" ref="J5:J21" si="0">IF(COUNTIF(D5,"=X") + COUNTIF(E5,"=X") + COUNTIF(F5,"=X") + COUNTIF(G5,"=X")=1,"","ERROR: Use one X for rating")</f>
        <v/>
      </c>
    </row>
    <row r="6" spans="1:10" ht="18.75" x14ac:dyDescent="0.25">
      <c r="A6" s="57" t="s">
        <v>8</v>
      </c>
      <c r="B6" s="64" t="s">
        <v>0</v>
      </c>
      <c r="D6" s="65" t="s">
        <v>1574</v>
      </c>
      <c r="E6" s="66"/>
      <c r="F6" s="67"/>
      <c r="G6" s="68"/>
      <c r="H6" s="64"/>
      <c r="I6" s="64">
        <v>1.1299999999999999</v>
      </c>
      <c r="J6" s="81" t="str">
        <f t="shared" si="0"/>
        <v/>
      </c>
    </row>
    <row r="7" spans="1:10" ht="18.75" x14ac:dyDescent="0.25">
      <c r="A7" s="57" t="s">
        <v>9</v>
      </c>
      <c r="B7" s="64" t="s">
        <v>136</v>
      </c>
      <c r="D7" s="65" t="s">
        <v>1574</v>
      </c>
      <c r="E7" s="66"/>
      <c r="F7" s="67"/>
      <c r="G7" s="68"/>
      <c r="H7" s="64"/>
      <c r="I7" s="64">
        <v>1.1299999999999999</v>
      </c>
      <c r="J7" s="81" t="str">
        <f t="shared" si="0"/>
        <v/>
      </c>
    </row>
    <row r="8" spans="1:10" ht="18.75" x14ac:dyDescent="0.25">
      <c r="A8" s="57" t="s">
        <v>119</v>
      </c>
      <c r="B8" s="64" t="s">
        <v>1</v>
      </c>
      <c r="D8" s="65" t="s">
        <v>1574</v>
      </c>
      <c r="E8" s="66"/>
      <c r="F8" s="67"/>
      <c r="G8" s="68"/>
      <c r="H8" s="64"/>
      <c r="I8" s="64" t="s">
        <v>1475</v>
      </c>
      <c r="J8" s="81" t="str">
        <f t="shared" si="0"/>
        <v/>
      </c>
    </row>
    <row r="9" spans="1:10" ht="18.75" x14ac:dyDescent="0.25">
      <c r="A9" s="57" t="s">
        <v>10</v>
      </c>
      <c r="B9" s="64" t="s">
        <v>2</v>
      </c>
      <c r="D9" s="65" t="s">
        <v>1574</v>
      </c>
      <c r="E9" s="66"/>
      <c r="F9" s="67"/>
      <c r="G9" s="68"/>
      <c r="H9" s="64"/>
      <c r="I9" s="64" t="s">
        <v>1476</v>
      </c>
      <c r="J9" s="81" t="str">
        <f t="shared" si="0"/>
        <v/>
      </c>
    </row>
    <row r="10" spans="1:10" ht="18.75" x14ac:dyDescent="0.25">
      <c r="A10" s="57" t="s">
        <v>11</v>
      </c>
      <c r="B10" s="64" t="s">
        <v>3</v>
      </c>
      <c r="D10" s="65" t="s">
        <v>1574</v>
      </c>
      <c r="E10" s="66"/>
      <c r="F10" s="67"/>
      <c r="G10" s="68"/>
      <c r="H10" s="64"/>
      <c r="I10" s="64">
        <v>1.1299999999999999</v>
      </c>
      <c r="J10" s="81" t="str">
        <f t="shared" si="0"/>
        <v/>
      </c>
    </row>
    <row r="11" spans="1:10" ht="30" x14ac:dyDescent="0.25">
      <c r="A11" s="57" t="s">
        <v>12</v>
      </c>
      <c r="B11" s="64" t="s">
        <v>4</v>
      </c>
      <c r="D11" s="65" t="s">
        <v>1574</v>
      </c>
      <c r="E11" s="66"/>
      <c r="F11" s="67"/>
      <c r="G11" s="68"/>
      <c r="H11" s="64"/>
      <c r="I11" s="64">
        <v>1.1299999999999999</v>
      </c>
      <c r="J11" s="81" t="str">
        <f t="shared" si="0"/>
        <v/>
      </c>
    </row>
    <row r="12" spans="1:10" ht="18.75" x14ac:dyDescent="0.25">
      <c r="A12" s="57" t="s">
        <v>13</v>
      </c>
      <c r="B12" s="64" t="s">
        <v>124</v>
      </c>
      <c r="D12" s="65" t="s">
        <v>1574</v>
      </c>
      <c r="E12" s="66"/>
      <c r="F12" s="67"/>
      <c r="G12" s="68"/>
      <c r="H12" s="64"/>
      <c r="I12" s="64">
        <v>1.1299999999999999</v>
      </c>
      <c r="J12" s="81" t="str">
        <f t="shared" si="0"/>
        <v/>
      </c>
    </row>
    <row r="13" spans="1:10" ht="18.75" x14ac:dyDescent="0.25">
      <c r="A13" s="57" t="s">
        <v>17</v>
      </c>
      <c r="B13" s="64" t="s">
        <v>125</v>
      </c>
      <c r="D13" s="65" t="s">
        <v>1574</v>
      </c>
      <c r="E13" s="66"/>
      <c r="F13" s="67"/>
      <c r="G13" s="68"/>
      <c r="H13" s="64"/>
      <c r="I13" s="64" t="s">
        <v>1477</v>
      </c>
      <c r="J13" s="81" t="str">
        <f t="shared" si="0"/>
        <v/>
      </c>
    </row>
    <row r="14" spans="1:10" ht="90" x14ac:dyDescent="0.25">
      <c r="A14" s="57" t="s">
        <v>18</v>
      </c>
      <c r="B14" s="64" t="s">
        <v>7</v>
      </c>
      <c r="D14" s="65" t="s">
        <v>1574</v>
      </c>
      <c r="E14" s="66"/>
      <c r="F14" s="67"/>
      <c r="G14" s="68"/>
      <c r="H14" s="64"/>
      <c r="I14" s="64" t="s">
        <v>1478</v>
      </c>
      <c r="J14" s="81" t="str">
        <f t="shared" si="0"/>
        <v/>
      </c>
    </row>
    <row r="15" spans="1:10" ht="45" x14ac:dyDescent="0.25">
      <c r="A15" s="57" t="s">
        <v>19</v>
      </c>
      <c r="B15" s="64" t="s">
        <v>5</v>
      </c>
      <c r="D15" s="65" t="s">
        <v>1574</v>
      </c>
      <c r="E15" s="66"/>
      <c r="F15" s="67"/>
      <c r="G15" s="68"/>
      <c r="H15" s="64"/>
      <c r="I15" s="64">
        <v>1.1299999999999999</v>
      </c>
      <c r="J15" s="81" t="str">
        <f t="shared" si="0"/>
        <v/>
      </c>
    </row>
    <row r="16" spans="1:10" ht="30" x14ac:dyDescent="0.25">
      <c r="A16" s="57" t="s">
        <v>20</v>
      </c>
      <c r="B16" s="64" t="s">
        <v>137</v>
      </c>
      <c r="D16" s="65" t="s">
        <v>1574</v>
      </c>
      <c r="E16" s="66"/>
      <c r="F16" s="67"/>
      <c r="G16" s="68"/>
      <c r="H16" s="64"/>
      <c r="I16" s="64">
        <v>1.1299999999999999</v>
      </c>
      <c r="J16" s="81" t="str">
        <f t="shared" si="0"/>
        <v/>
      </c>
    </row>
    <row r="17" spans="1:10" ht="18.75" x14ac:dyDescent="0.25">
      <c r="A17" s="57" t="s">
        <v>21</v>
      </c>
      <c r="B17" s="64" t="s">
        <v>126</v>
      </c>
      <c r="D17" s="65" t="s">
        <v>1574</v>
      </c>
      <c r="E17" s="66"/>
      <c r="F17" s="67"/>
      <c r="G17" s="68"/>
      <c r="H17" s="64"/>
      <c r="I17" s="64">
        <v>1.1299999999999999</v>
      </c>
      <c r="J17" s="81" t="str">
        <f t="shared" si="0"/>
        <v/>
      </c>
    </row>
    <row r="18" spans="1:10" ht="30" x14ac:dyDescent="0.25">
      <c r="A18" s="57" t="s">
        <v>40</v>
      </c>
      <c r="B18" s="64" t="s">
        <v>127</v>
      </c>
      <c r="D18" s="65" t="s">
        <v>1574</v>
      </c>
      <c r="E18" s="66"/>
      <c r="F18" s="67"/>
      <c r="G18" s="68"/>
      <c r="H18" s="64"/>
      <c r="I18" s="64" t="s">
        <v>1479</v>
      </c>
      <c r="J18" s="81" t="str">
        <f t="shared" si="0"/>
        <v/>
      </c>
    </row>
    <row r="19" spans="1:10" ht="18.75" x14ac:dyDescent="0.25">
      <c r="A19" s="57" t="s">
        <v>41</v>
      </c>
      <c r="B19" s="64" t="s">
        <v>128</v>
      </c>
      <c r="D19" s="65" t="s">
        <v>1574</v>
      </c>
      <c r="E19" s="66"/>
      <c r="F19" s="67"/>
      <c r="G19" s="68"/>
      <c r="H19" s="64"/>
      <c r="I19" s="64" t="s">
        <v>1480</v>
      </c>
      <c r="J19" s="81" t="str">
        <f t="shared" si="0"/>
        <v/>
      </c>
    </row>
    <row r="20" spans="1:10" ht="18.75" x14ac:dyDescent="0.25">
      <c r="A20" s="57" t="s">
        <v>42</v>
      </c>
      <c r="B20" s="64" t="s">
        <v>138</v>
      </c>
      <c r="D20" s="65" t="s">
        <v>1574</v>
      </c>
      <c r="E20" s="66"/>
      <c r="F20" s="67"/>
      <c r="G20" s="68"/>
      <c r="H20" s="64"/>
      <c r="I20" s="64">
        <v>1.1299999999999999</v>
      </c>
      <c r="J20" s="81" t="str">
        <f t="shared" si="0"/>
        <v/>
      </c>
    </row>
    <row r="21" spans="1:10" ht="30" x14ac:dyDescent="0.25">
      <c r="A21" s="57" t="s">
        <v>43</v>
      </c>
      <c r="B21" s="64" t="s">
        <v>6</v>
      </c>
      <c r="D21" s="65" t="s">
        <v>1574</v>
      </c>
      <c r="E21" s="66"/>
      <c r="F21" s="67"/>
      <c r="G21" s="68"/>
      <c r="H21" s="64"/>
      <c r="I21" s="64">
        <v>1.1299999999999999</v>
      </c>
      <c r="J21" s="81" t="str">
        <f t="shared" si="0"/>
        <v/>
      </c>
    </row>
  </sheetData>
  <mergeCells count="3">
    <mergeCell ref="A3:B3"/>
    <mergeCell ref="A2:B2"/>
    <mergeCell ref="D2:G2"/>
  </mergeCells>
  <conditionalFormatting sqref="B1">
    <cfRule type="expression" dxfId="457" priority="39">
      <formula>LEFT(B1,5)="ERROR"</formula>
    </cfRule>
  </conditionalFormatting>
  <conditionalFormatting sqref="J3">
    <cfRule type="expression" dxfId="456" priority="38">
      <formula>COUNTIFS(J4:J21,"ERROR: Use one X for rating")&gt;0</formula>
    </cfRule>
  </conditionalFormatting>
  <conditionalFormatting sqref="J4">
    <cfRule type="expression" dxfId="455" priority="19">
      <formula>LEFT(J4,5)="ERROR"</formula>
    </cfRule>
  </conditionalFormatting>
  <conditionalFormatting sqref="J5:J21">
    <cfRule type="expression" dxfId="454" priority="1">
      <formula>LEFT(J5,5)="ERROR"</formula>
    </cfRule>
  </conditionalFormatting>
  <pageMargins left="0.7" right="0.7" top="0.75" bottom="0.75" header="0.3" footer="0.3"/>
  <pageSetup scale="45"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FF"/>
  </sheetPr>
  <dimension ref="A1:J76"/>
  <sheetViews>
    <sheetView workbookViewId="0">
      <pane ySplit="3" topLeftCell="A52" activePane="bottomLeft" state="frozen"/>
      <selection pane="bottomLeft" activeCell="B1" sqref="B1"/>
    </sheetView>
  </sheetViews>
  <sheetFormatPr defaultRowHeight="15" x14ac:dyDescent="0.25"/>
  <cols>
    <col min="1" max="1" width="6.28515625" style="4" customWidth="1"/>
    <col min="2" max="2" width="61.42578125" style="5" customWidth="1"/>
    <col min="3" max="3" width="90" style="5" customWidth="1"/>
    <col min="4" max="4" width="13.28515625" style="53" customWidth="1"/>
    <col min="5" max="5" width="13.28515625" style="70" customWidth="1"/>
    <col min="6" max="6" width="13.28515625" style="53" customWidth="1"/>
    <col min="7" max="7" width="13.28515625" style="70" customWidth="1"/>
    <col min="8" max="8" width="73" style="86" customWidth="1"/>
    <col min="9" max="9" width="25" style="86" bestFit="1" customWidth="1"/>
    <col min="10" max="10" width="25.7109375" style="53" bestFit="1" customWidth="1"/>
  </cols>
  <sheetData>
    <row r="1" spans="1:10" ht="15.75" x14ac:dyDescent="0.25">
      <c r="A1" s="2"/>
      <c r="B1" s="93"/>
      <c r="C1" s="71" t="str">
        <f>IF(D1+E1+F1+G1=62,"","ERROR:  THE TOTAL SHOULD BE 62  &gt;&gt;&gt;&gt;&gt;&gt;  ")</f>
        <v/>
      </c>
      <c r="D1" s="8">
        <f>COUNTIFS(D5:D76,"=X")</f>
        <v>62</v>
      </c>
      <c r="E1" s="8">
        <f>COUNTIFS(E5:E76,"=X")</f>
        <v>0</v>
      </c>
      <c r="F1" s="8">
        <f>COUNTIFS(F5:F76,"=X")</f>
        <v>0</v>
      </c>
      <c r="G1" s="8">
        <f>COUNTIFS(G5:G76,"=X")</f>
        <v>0</v>
      </c>
    </row>
    <row r="2" spans="1:10" ht="21" customHeight="1" x14ac:dyDescent="0.35">
      <c r="A2" s="107" t="s">
        <v>1308</v>
      </c>
      <c r="B2" s="108"/>
      <c r="C2" s="109"/>
      <c r="D2" s="104" t="s">
        <v>22</v>
      </c>
      <c r="E2" s="105"/>
      <c r="F2" s="105"/>
      <c r="G2" s="106"/>
      <c r="H2" s="90"/>
      <c r="I2" s="90"/>
      <c r="J2" s="47" t="s">
        <v>1463</v>
      </c>
    </row>
    <row r="3" spans="1:10" ht="30" x14ac:dyDescent="0.25">
      <c r="A3" s="48" t="s">
        <v>146</v>
      </c>
      <c r="B3" s="30" t="s">
        <v>141</v>
      </c>
      <c r="C3" s="30" t="s">
        <v>142</v>
      </c>
      <c r="D3" s="72" t="s">
        <v>134</v>
      </c>
      <c r="E3" s="61" t="s">
        <v>23</v>
      </c>
      <c r="F3" s="73" t="s">
        <v>24</v>
      </c>
      <c r="G3" s="74" t="s">
        <v>25</v>
      </c>
      <c r="H3" s="87" t="s">
        <v>1290</v>
      </c>
      <c r="I3" s="87" t="s">
        <v>1462</v>
      </c>
      <c r="J3" s="83" t="str">
        <f>IF(COUNTIFS(J5:J76,"ERROR: Use one X for rating") + COUNTIFS(J5:J76,"ERROR: Do not rate this row")=0,"No Rating Count Errors","ERROR: Rating Count")</f>
        <v>No Rating Count Errors</v>
      </c>
    </row>
    <row r="4" spans="1:10" x14ac:dyDescent="0.25">
      <c r="A4" s="49"/>
      <c r="B4" s="75" t="s">
        <v>143</v>
      </c>
      <c r="C4" s="76"/>
      <c r="D4" s="76"/>
      <c r="E4" s="77"/>
      <c r="F4" s="76"/>
      <c r="G4" s="77"/>
      <c r="H4" s="91"/>
      <c r="I4" s="91"/>
      <c r="J4" s="80"/>
    </row>
    <row r="5" spans="1:10" ht="75" x14ac:dyDescent="0.25">
      <c r="A5" s="50" t="s">
        <v>1398</v>
      </c>
      <c r="B5" s="5" t="s">
        <v>144</v>
      </c>
      <c r="C5" s="5" t="s">
        <v>221</v>
      </c>
      <c r="D5" s="65" t="s">
        <v>123</v>
      </c>
      <c r="E5" s="66"/>
      <c r="F5" s="67"/>
      <c r="G5" s="68"/>
      <c r="I5" s="86" t="s">
        <v>15</v>
      </c>
      <c r="J5" s="80" t="str">
        <f>IF(COUNTIF(D5,"=X") + COUNTIF(E5,"=X") + COUNTIF(F5,"=X") + COUNTIF(G5,"=X")=1,"","ERROR: Use one X for rating")</f>
        <v/>
      </c>
    </row>
    <row r="6" spans="1:10" ht="18.75" x14ac:dyDescent="0.25">
      <c r="A6" s="50" t="s">
        <v>1399</v>
      </c>
      <c r="B6" s="5" t="s">
        <v>145</v>
      </c>
      <c r="C6" s="5" t="s">
        <v>219</v>
      </c>
      <c r="D6" s="65" t="s">
        <v>123</v>
      </c>
      <c r="E6" s="66"/>
      <c r="F6" s="67"/>
      <c r="G6" s="68"/>
      <c r="I6" s="86" t="s">
        <v>15</v>
      </c>
      <c r="J6" s="80" t="str">
        <f t="shared" ref="J6:J11" si="0">IF(COUNTIF(D6,"=X") + COUNTIF(E6,"=X") + COUNTIF(F6,"=X") + COUNTIF(G6,"=X")=1,"","ERROR: Use one X for rating")</f>
        <v/>
      </c>
    </row>
    <row r="7" spans="1:10" ht="18.75" x14ac:dyDescent="0.25">
      <c r="A7" s="50" t="s">
        <v>1400</v>
      </c>
      <c r="B7" s="5" t="s">
        <v>1291</v>
      </c>
      <c r="C7" s="5" t="s">
        <v>220</v>
      </c>
      <c r="D7" s="65" t="s">
        <v>123</v>
      </c>
      <c r="E7" s="66"/>
      <c r="F7" s="67"/>
      <c r="G7" s="68"/>
      <c r="I7" s="86" t="s">
        <v>15</v>
      </c>
      <c r="J7" s="80" t="str">
        <f t="shared" si="0"/>
        <v/>
      </c>
    </row>
    <row r="8" spans="1:10" ht="60" x14ac:dyDescent="0.25">
      <c r="A8" s="50" t="s">
        <v>1401</v>
      </c>
      <c r="B8" s="5" t="s">
        <v>153</v>
      </c>
      <c r="C8" s="5" t="s">
        <v>222</v>
      </c>
      <c r="D8" s="65" t="s">
        <v>123</v>
      </c>
      <c r="E8" s="66"/>
      <c r="F8" s="67"/>
      <c r="G8" s="68"/>
      <c r="I8" s="86" t="s">
        <v>15</v>
      </c>
      <c r="J8" s="80" t="str">
        <f t="shared" si="0"/>
        <v/>
      </c>
    </row>
    <row r="9" spans="1:10" ht="18.75" x14ac:dyDescent="0.25">
      <c r="A9" s="50" t="s">
        <v>1402</v>
      </c>
      <c r="B9" s="5" t="s">
        <v>154</v>
      </c>
      <c r="C9" s="5" t="s">
        <v>223</v>
      </c>
      <c r="D9" s="65" t="s">
        <v>123</v>
      </c>
      <c r="E9" s="66"/>
      <c r="F9" s="67"/>
      <c r="G9" s="68"/>
      <c r="I9" s="86" t="s">
        <v>15</v>
      </c>
      <c r="J9" s="80" t="str">
        <f t="shared" si="0"/>
        <v/>
      </c>
    </row>
    <row r="10" spans="1:10" ht="18.75" x14ac:dyDescent="0.25">
      <c r="A10" s="50" t="s">
        <v>1403</v>
      </c>
      <c r="B10" s="5" t="s">
        <v>155</v>
      </c>
      <c r="C10" s="5" t="s">
        <v>224</v>
      </c>
      <c r="D10" s="65" t="s">
        <v>123</v>
      </c>
      <c r="E10" s="66"/>
      <c r="F10" s="67"/>
      <c r="G10" s="68"/>
      <c r="I10" s="86" t="s">
        <v>15</v>
      </c>
      <c r="J10" s="80" t="str">
        <f t="shared" si="0"/>
        <v/>
      </c>
    </row>
    <row r="11" spans="1:10" ht="18.75" x14ac:dyDescent="0.25">
      <c r="A11" s="50" t="s">
        <v>1404</v>
      </c>
      <c r="B11" s="5" t="s">
        <v>156</v>
      </c>
      <c r="C11" s="5" t="s">
        <v>225</v>
      </c>
      <c r="D11" s="65" t="s">
        <v>123</v>
      </c>
      <c r="E11" s="66"/>
      <c r="F11" s="67"/>
      <c r="G11" s="68"/>
      <c r="I11" s="86" t="s">
        <v>15</v>
      </c>
      <c r="J11" s="80" t="str">
        <f t="shared" si="0"/>
        <v/>
      </c>
    </row>
    <row r="12" spans="1:10" x14ac:dyDescent="0.25">
      <c r="A12" s="3"/>
      <c r="B12" s="75" t="s">
        <v>209</v>
      </c>
      <c r="C12" s="76"/>
      <c r="D12" s="76"/>
      <c r="E12" s="77"/>
      <c r="F12" s="76"/>
      <c r="G12" s="77"/>
      <c r="H12" s="91"/>
      <c r="I12" s="91"/>
      <c r="J12" s="80" t="str">
        <f>IF(COUNTIF(D12,"=X") + COUNTIF(E12,"=X") + COUNTIF(F12,"=X") + COUNTIF(G12,"=X")=0,"","ERROR: Do not rate this row")</f>
        <v/>
      </c>
    </row>
    <row r="13" spans="1:10" ht="18.75" x14ac:dyDescent="0.25">
      <c r="A13" s="4" t="s">
        <v>1405</v>
      </c>
      <c r="B13" s="5" t="s">
        <v>157</v>
      </c>
      <c r="C13" s="5" t="s">
        <v>226</v>
      </c>
      <c r="D13" s="65" t="s">
        <v>123</v>
      </c>
      <c r="E13" s="66"/>
      <c r="F13" s="67"/>
      <c r="G13" s="68"/>
      <c r="I13" s="86" t="s">
        <v>15</v>
      </c>
      <c r="J13" s="80" t="str">
        <f t="shared" ref="J13:J15" si="1">IF(COUNTIF(D13,"=X") + COUNTIF(E13,"=X") + COUNTIF(F13,"=X") + COUNTIF(G13,"=X")=1,"","ERROR: Use one X for rating")</f>
        <v/>
      </c>
    </row>
    <row r="14" spans="1:10" ht="30" x14ac:dyDescent="0.25">
      <c r="A14" s="4" t="s">
        <v>1406</v>
      </c>
      <c r="B14" s="5" t="s">
        <v>158</v>
      </c>
      <c r="C14" s="5" t="s">
        <v>227</v>
      </c>
      <c r="D14" s="65" t="s">
        <v>123</v>
      </c>
      <c r="E14" s="66"/>
      <c r="F14" s="67"/>
      <c r="G14" s="68"/>
      <c r="I14" s="86" t="s">
        <v>15</v>
      </c>
      <c r="J14" s="80" t="str">
        <f t="shared" si="1"/>
        <v/>
      </c>
    </row>
    <row r="15" spans="1:10" ht="18.75" x14ac:dyDescent="0.25">
      <c r="A15" s="4" t="s">
        <v>147</v>
      </c>
      <c r="B15" s="5" t="s">
        <v>159</v>
      </c>
      <c r="C15" s="5" t="s">
        <v>228</v>
      </c>
      <c r="D15" s="65" t="s">
        <v>123</v>
      </c>
      <c r="E15" s="66"/>
      <c r="F15" s="67"/>
      <c r="G15" s="68"/>
      <c r="I15" s="86" t="s">
        <v>15</v>
      </c>
      <c r="J15" s="80" t="str">
        <f t="shared" si="1"/>
        <v/>
      </c>
    </row>
    <row r="16" spans="1:10" x14ac:dyDescent="0.25">
      <c r="A16" s="3"/>
      <c r="B16" s="75" t="s">
        <v>210</v>
      </c>
      <c r="C16" s="76"/>
      <c r="D16" s="76"/>
      <c r="E16" s="77"/>
      <c r="F16" s="76"/>
      <c r="G16" s="77"/>
      <c r="H16" s="91"/>
      <c r="I16" s="91"/>
      <c r="J16" s="80" t="str">
        <f>IF(COUNTIF(D16,"=X") + COUNTIF(E16,"=X") + COUNTIF(F16,"=X") + COUNTIF(G16,"=X")=0,"","ERROR: Do not rate this row")</f>
        <v/>
      </c>
    </row>
    <row r="17" spans="1:10" ht="18.75" x14ac:dyDescent="0.25">
      <c r="A17" s="4">
        <v>1.1100000000000001</v>
      </c>
      <c r="B17" s="5" t="s">
        <v>160</v>
      </c>
      <c r="C17" s="5" t="s">
        <v>229</v>
      </c>
      <c r="D17" s="65" t="s">
        <v>123</v>
      </c>
      <c r="E17" s="66"/>
      <c r="F17" s="67"/>
      <c r="G17" s="68"/>
      <c r="I17" s="86" t="s">
        <v>10</v>
      </c>
      <c r="J17" s="80" t="str">
        <f t="shared" ref="J17:J24" si="2">IF(COUNTIF(D17,"=X") + COUNTIF(E17,"=X") + COUNTIF(F17,"=X") + COUNTIF(G17,"=X")=1,"","ERROR: Use one X for rating")</f>
        <v/>
      </c>
    </row>
    <row r="18" spans="1:10" ht="18.75" x14ac:dyDescent="0.25">
      <c r="A18" s="4">
        <v>1.1200000000000001</v>
      </c>
      <c r="B18" s="5" t="s">
        <v>161</v>
      </c>
      <c r="C18" s="5" t="s">
        <v>230</v>
      </c>
      <c r="D18" s="65" t="s">
        <v>123</v>
      </c>
      <c r="E18" s="66"/>
      <c r="F18" s="67"/>
      <c r="G18" s="68"/>
      <c r="I18" s="86" t="s">
        <v>41</v>
      </c>
      <c r="J18" s="80" t="str">
        <f t="shared" si="2"/>
        <v/>
      </c>
    </row>
    <row r="19" spans="1:10" ht="30" x14ac:dyDescent="0.25">
      <c r="A19" s="4">
        <v>1.1299999999999999</v>
      </c>
      <c r="B19" s="5" t="s">
        <v>162</v>
      </c>
      <c r="C19" s="5" t="s">
        <v>231</v>
      </c>
      <c r="D19" s="65" t="s">
        <v>123</v>
      </c>
      <c r="E19" s="66"/>
      <c r="F19" s="67"/>
      <c r="G19" s="68"/>
      <c r="I19" s="86" t="s">
        <v>1481</v>
      </c>
      <c r="J19" s="80" t="str">
        <f t="shared" si="2"/>
        <v/>
      </c>
    </row>
    <row r="20" spans="1:10" ht="30" x14ac:dyDescent="0.25">
      <c r="A20" s="4">
        <v>1.1399999999999999</v>
      </c>
      <c r="B20" s="5" t="s">
        <v>163</v>
      </c>
      <c r="C20" s="5" t="s">
        <v>232</v>
      </c>
      <c r="D20" s="65" t="s">
        <v>123</v>
      </c>
      <c r="E20" s="66"/>
      <c r="F20" s="67"/>
      <c r="G20" s="68"/>
      <c r="I20" s="86" t="s">
        <v>15</v>
      </c>
      <c r="J20" s="80" t="str">
        <f t="shared" si="2"/>
        <v/>
      </c>
    </row>
    <row r="21" spans="1:10" ht="30" x14ac:dyDescent="0.25">
      <c r="A21" s="4">
        <v>1.1499999999999999</v>
      </c>
      <c r="B21" s="5" t="s">
        <v>164</v>
      </c>
      <c r="C21" s="5" t="s">
        <v>233</v>
      </c>
      <c r="D21" s="65" t="s">
        <v>123</v>
      </c>
      <c r="E21" s="66"/>
      <c r="F21" s="67"/>
      <c r="G21" s="68"/>
      <c r="I21" s="86" t="s">
        <v>15</v>
      </c>
      <c r="J21" s="80" t="str">
        <f t="shared" si="2"/>
        <v/>
      </c>
    </row>
    <row r="22" spans="1:10" ht="18.75" x14ac:dyDescent="0.25">
      <c r="A22" s="4">
        <v>1.1599999999999999</v>
      </c>
      <c r="B22" s="5" t="s">
        <v>165</v>
      </c>
      <c r="C22" s="5" t="s">
        <v>234</v>
      </c>
      <c r="D22" s="65" t="s">
        <v>123</v>
      </c>
      <c r="E22" s="66"/>
      <c r="F22" s="67"/>
      <c r="G22" s="68"/>
      <c r="I22" s="86" t="s">
        <v>15</v>
      </c>
      <c r="J22" s="80" t="str">
        <f t="shared" si="2"/>
        <v/>
      </c>
    </row>
    <row r="23" spans="1:10" ht="30" x14ac:dyDescent="0.25">
      <c r="A23" s="4">
        <v>1.17</v>
      </c>
      <c r="B23" s="5" t="s">
        <v>166</v>
      </c>
      <c r="C23" s="5" t="s">
        <v>235</v>
      </c>
      <c r="D23" s="65" t="s">
        <v>123</v>
      </c>
      <c r="E23" s="66"/>
      <c r="F23" s="67"/>
      <c r="G23" s="68"/>
      <c r="I23" s="86" t="s">
        <v>15</v>
      </c>
      <c r="J23" s="80" t="str">
        <f t="shared" si="2"/>
        <v/>
      </c>
    </row>
    <row r="24" spans="1:10" ht="18.75" x14ac:dyDescent="0.25">
      <c r="A24" s="4">
        <v>1.18</v>
      </c>
      <c r="B24" s="5" t="s">
        <v>167</v>
      </c>
      <c r="C24" s="5" t="s">
        <v>236</v>
      </c>
      <c r="D24" s="65" t="s">
        <v>123</v>
      </c>
      <c r="E24" s="66"/>
      <c r="F24" s="67"/>
      <c r="G24" s="68"/>
      <c r="I24" s="86" t="s">
        <v>15</v>
      </c>
      <c r="J24" s="80" t="str">
        <f t="shared" si="2"/>
        <v/>
      </c>
    </row>
    <row r="25" spans="1:10" x14ac:dyDescent="0.25">
      <c r="A25" s="3"/>
      <c r="B25" s="75" t="s">
        <v>211</v>
      </c>
      <c r="C25" s="76"/>
      <c r="D25" s="76"/>
      <c r="E25" s="77"/>
      <c r="F25" s="76"/>
      <c r="G25" s="77"/>
      <c r="H25" s="91"/>
      <c r="I25" s="91"/>
      <c r="J25" s="80" t="str">
        <f>IF(COUNTIF(D25,"=X") + COUNTIF(E25,"=X") + COUNTIF(F25,"=X") + COUNTIF(G25,"=X")=0,"","ERROR: Do not rate this row")</f>
        <v/>
      </c>
    </row>
    <row r="26" spans="1:10" ht="18.75" x14ac:dyDescent="0.25">
      <c r="A26" s="4">
        <v>1.19</v>
      </c>
      <c r="B26" s="5" t="s">
        <v>168</v>
      </c>
      <c r="C26" s="5" t="s">
        <v>237</v>
      </c>
      <c r="D26" s="65" t="s">
        <v>123</v>
      </c>
      <c r="E26" s="66"/>
      <c r="F26" s="67"/>
      <c r="G26" s="68"/>
      <c r="I26" s="86" t="s">
        <v>15</v>
      </c>
      <c r="J26" s="80" t="str">
        <f t="shared" ref="J26:J32" si="3">IF(COUNTIF(D26,"=X") + COUNTIF(E26,"=X") + COUNTIF(F26,"=X") + COUNTIF(G26,"=X")=1,"","ERROR: Use one X for rating")</f>
        <v/>
      </c>
    </row>
    <row r="27" spans="1:10" ht="30" x14ac:dyDescent="0.25">
      <c r="A27" s="4" t="s">
        <v>148</v>
      </c>
      <c r="B27" s="5" t="s">
        <v>169</v>
      </c>
      <c r="C27" s="5" t="s">
        <v>238</v>
      </c>
      <c r="D27" s="65" t="s">
        <v>123</v>
      </c>
      <c r="E27" s="66"/>
      <c r="F27" s="67"/>
      <c r="G27" s="68"/>
      <c r="I27" s="86" t="s">
        <v>15</v>
      </c>
      <c r="J27" s="80" t="str">
        <f t="shared" si="3"/>
        <v/>
      </c>
    </row>
    <row r="28" spans="1:10" ht="45" x14ac:dyDescent="0.25">
      <c r="A28" s="4">
        <v>1.21</v>
      </c>
      <c r="B28" s="5" t="s">
        <v>170</v>
      </c>
      <c r="C28" s="5" t="s">
        <v>239</v>
      </c>
      <c r="D28" s="65" t="s">
        <v>123</v>
      </c>
      <c r="E28" s="66"/>
      <c r="F28" s="67"/>
      <c r="G28" s="68"/>
      <c r="I28" s="86" t="s">
        <v>15</v>
      </c>
      <c r="J28" s="80" t="str">
        <f t="shared" si="3"/>
        <v/>
      </c>
    </row>
    <row r="29" spans="1:10" ht="30" x14ac:dyDescent="0.25">
      <c r="A29" s="4">
        <v>1.22</v>
      </c>
      <c r="B29" s="5" t="s">
        <v>171</v>
      </c>
      <c r="C29" s="5" t="s">
        <v>240</v>
      </c>
      <c r="D29" s="65" t="s">
        <v>123</v>
      </c>
      <c r="E29" s="66"/>
      <c r="F29" s="67"/>
      <c r="G29" s="68"/>
      <c r="I29" s="86" t="s">
        <v>15</v>
      </c>
      <c r="J29" s="80" t="str">
        <f t="shared" si="3"/>
        <v/>
      </c>
    </row>
    <row r="30" spans="1:10" ht="30" x14ac:dyDescent="0.25">
      <c r="A30" s="4">
        <v>1.23</v>
      </c>
      <c r="B30" s="5" t="s">
        <v>172</v>
      </c>
      <c r="C30" s="5" t="s">
        <v>241</v>
      </c>
      <c r="D30" s="65" t="s">
        <v>123</v>
      </c>
      <c r="E30" s="66"/>
      <c r="F30" s="67"/>
      <c r="G30" s="68"/>
      <c r="I30" s="86" t="s">
        <v>15</v>
      </c>
      <c r="J30" s="80" t="str">
        <f t="shared" si="3"/>
        <v/>
      </c>
    </row>
    <row r="31" spans="1:10" ht="18.75" x14ac:dyDescent="0.25">
      <c r="A31" s="4">
        <v>1.24</v>
      </c>
      <c r="B31" s="5" t="s">
        <v>173</v>
      </c>
      <c r="C31" s="5" t="s">
        <v>1473</v>
      </c>
      <c r="D31" s="65" t="s">
        <v>123</v>
      </c>
      <c r="E31" s="66"/>
      <c r="F31" s="67"/>
      <c r="G31" s="68"/>
      <c r="I31" s="86" t="s">
        <v>15</v>
      </c>
      <c r="J31" s="80" t="str">
        <f t="shared" si="3"/>
        <v/>
      </c>
    </row>
    <row r="32" spans="1:10" ht="18.75" x14ac:dyDescent="0.25">
      <c r="A32" s="4">
        <v>1.25</v>
      </c>
      <c r="B32" s="5" t="s">
        <v>174</v>
      </c>
      <c r="C32" s="5" t="s">
        <v>242</v>
      </c>
      <c r="D32" s="65" t="s">
        <v>123</v>
      </c>
      <c r="E32" s="66"/>
      <c r="F32" s="67"/>
      <c r="G32" s="68"/>
      <c r="I32" s="86" t="s">
        <v>15</v>
      </c>
      <c r="J32" s="80" t="str">
        <f t="shared" si="3"/>
        <v/>
      </c>
    </row>
    <row r="33" spans="1:10" x14ac:dyDescent="0.25">
      <c r="A33" s="3"/>
      <c r="B33" s="75" t="s">
        <v>212</v>
      </c>
      <c r="C33" s="76"/>
      <c r="D33" s="76"/>
      <c r="E33" s="77"/>
      <c r="F33" s="76"/>
      <c r="G33" s="77"/>
      <c r="H33" s="91"/>
      <c r="I33" s="91"/>
      <c r="J33" s="80" t="str">
        <f>IF(COUNTIF(D33,"=X") + COUNTIF(E33,"=X") + COUNTIF(F33,"=X") + COUNTIF(G33,"=X")=0,"","ERROR: Do not rate this row")</f>
        <v/>
      </c>
    </row>
    <row r="34" spans="1:10" ht="18.75" x14ac:dyDescent="0.25">
      <c r="A34" s="4">
        <v>1.26</v>
      </c>
      <c r="B34" s="5" t="s">
        <v>175</v>
      </c>
      <c r="C34" s="5" t="s">
        <v>243</v>
      </c>
      <c r="D34" s="65" t="s">
        <v>123</v>
      </c>
      <c r="E34" s="66"/>
      <c r="F34" s="67"/>
      <c r="G34" s="68"/>
      <c r="I34" s="86" t="s">
        <v>15</v>
      </c>
      <c r="J34" s="80" t="str">
        <f t="shared" ref="J34:J48" si="4">IF(COUNTIF(D34,"=X") + COUNTIF(E34,"=X") + COUNTIF(F34,"=X") + COUNTIF(G34,"=X")=1,"","ERROR: Use one X for rating")</f>
        <v/>
      </c>
    </row>
    <row r="35" spans="1:10" ht="18.75" x14ac:dyDescent="0.25">
      <c r="A35" s="4">
        <v>1.27</v>
      </c>
      <c r="B35" s="5" t="s">
        <v>176</v>
      </c>
      <c r="C35" s="5" t="s">
        <v>244</v>
      </c>
      <c r="D35" s="65" t="s">
        <v>123</v>
      </c>
      <c r="E35" s="66"/>
      <c r="F35" s="67"/>
      <c r="G35" s="68"/>
      <c r="I35" s="86" t="s">
        <v>15</v>
      </c>
      <c r="J35" s="80" t="str">
        <f t="shared" si="4"/>
        <v/>
      </c>
    </row>
    <row r="36" spans="1:10" ht="18.75" x14ac:dyDescent="0.25">
      <c r="A36" s="4">
        <v>1.28</v>
      </c>
      <c r="B36" s="5" t="s">
        <v>177</v>
      </c>
      <c r="C36" s="5" t="s">
        <v>245</v>
      </c>
      <c r="D36" s="65" t="s">
        <v>123</v>
      </c>
      <c r="E36" s="66"/>
      <c r="F36" s="67"/>
      <c r="G36" s="68"/>
      <c r="I36" s="86" t="s">
        <v>15</v>
      </c>
      <c r="J36" s="80" t="str">
        <f t="shared" si="4"/>
        <v/>
      </c>
    </row>
    <row r="37" spans="1:10" ht="30" x14ac:dyDescent="0.25">
      <c r="A37" s="4">
        <v>1.29</v>
      </c>
      <c r="B37" s="5" t="s">
        <v>178</v>
      </c>
      <c r="C37" s="5" t="s">
        <v>246</v>
      </c>
      <c r="D37" s="65" t="s">
        <v>123</v>
      </c>
      <c r="E37" s="66"/>
      <c r="F37" s="67"/>
      <c r="G37" s="68"/>
      <c r="I37" s="86" t="s">
        <v>15</v>
      </c>
      <c r="J37" s="80" t="str">
        <f t="shared" si="4"/>
        <v/>
      </c>
    </row>
    <row r="38" spans="1:10" ht="30" x14ac:dyDescent="0.25">
      <c r="A38" s="4" t="s">
        <v>149</v>
      </c>
      <c r="B38" s="5" t="s">
        <v>179</v>
      </c>
      <c r="C38" s="78" t="s">
        <v>247</v>
      </c>
      <c r="D38" s="65" t="s">
        <v>123</v>
      </c>
      <c r="E38" s="66"/>
      <c r="F38" s="67"/>
      <c r="G38" s="68"/>
      <c r="I38" s="86" t="s">
        <v>15</v>
      </c>
      <c r="J38" s="80" t="str">
        <f t="shared" si="4"/>
        <v/>
      </c>
    </row>
    <row r="39" spans="1:10" ht="18.75" x14ac:dyDescent="0.25">
      <c r="A39" s="4">
        <v>1.31</v>
      </c>
      <c r="B39" s="5" t="s">
        <v>180</v>
      </c>
      <c r="C39" s="5" t="s">
        <v>248</v>
      </c>
      <c r="D39" s="65" t="s">
        <v>123</v>
      </c>
      <c r="E39" s="66"/>
      <c r="F39" s="67"/>
      <c r="G39" s="68"/>
      <c r="I39" s="86" t="s">
        <v>40</v>
      </c>
      <c r="J39" s="80" t="str">
        <f t="shared" si="4"/>
        <v/>
      </c>
    </row>
    <row r="40" spans="1:10" ht="30" x14ac:dyDescent="0.25">
      <c r="A40" s="4">
        <v>1.32</v>
      </c>
      <c r="B40" s="5" t="s">
        <v>181</v>
      </c>
      <c r="C40" s="5" t="s">
        <v>249</v>
      </c>
      <c r="D40" s="65" t="s">
        <v>123</v>
      </c>
      <c r="E40" s="66"/>
      <c r="F40" s="67"/>
      <c r="G40" s="68"/>
      <c r="I40" s="86" t="s">
        <v>15</v>
      </c>
      <c r="J40" s="80" t="str">
        <f t="shared" si="4"/>
        <v/>
      </c>
    </row>
    <row r="41" spans="1:10" ht="18.75" x14ac:dyDescent="0.25">
      <c r="A41" s="4">
        <v>1.33</v>
      </c>
      <c r="B41" s="5" t="s">
        <v>182</v>
      </c>
      <c r="C41" s="5" t="s">
        <v>250</v>
      </c>
      <c r="D41" s="65" t="s">
        <v>123</v>
      </c>
      <c r="E41" s="66"/>
      <c r="F41" s="67"/>
      <c r="G41" s="68"/>
      <c r="I41" s="86" t="s">
        <v>15</v>
      </c>
      <c r="J41" s="80" t="str">
        <f t="shared" si="4"/>
        <v/>
      </c>
    </row>
    <row r="42" spans="1:10" ht="18.75" x14ac:dyDescent="0.25">
      <c r="A42" s="4">
        <v>1.34</v>
      </c>
      <c r="B42" s="5" t="s">
        <v>183</v>
      </c>
      <c r="C42" s="5" t="s">
        <v>251</v>
      </c>
      <c r="D42" s="65" t="s">
        <v>123</v>
      </c>
      <c r="E42" s="66"/>
      <c r="F42" s="67"/>
      <c r="G42" s="68"/>
      <c r="I42" s="86" t="s">
        <v>15</v>
      </c>
      <c r="J42" s="80" t="str">
        <f t="shared" si="4"/>
        <v/>
      </c>
    </row>
    <row r="43" spans="1:10" ht="45" x14ac:dyDescent="0.25">
      <c r="A43" s="4">
        <v>1.35</v>
      </c>
      <c r="B43" s="5" t="s">
        <v>184</v>
      </c>
      <c r="C43" s="5" t="s">
        <v>252</v>
      </c>
      <c r="D43" s="65" t="s">
        <v>123</v>
      </c>
      <c r="E43" s="66"/>
      <c r="F43" s="67"/>
      <c r="G43" s="68"/>
      <c r="I43" s="86" t="s">
        <v>40</v>
      </c>
      <c r="J43" s="80" t="str">
        <f t="shared" si="4"/>
        <v/>
      </c>
    </row>
    <row r="44" spans="1:10" ht="18.75" x14ac:dyDescent="0.25">
      <c r="A44" s="4">
        <v>1.36</v>
      </c>
      <c r="B44" s="5" t="s">
        <v>185</v>
      </c>
      <c r="C44" s="5" t="s">
        <v>253</v>
      </c>
      <c r="D44" s="65" t="s">
        <v>123</v>
      </c>
      <c r="E44" s="66"/>
      <c r="F44" s="67"/>
      <c r="G44" s="68"/>
      <c r="I44" s="86" t="s">
        <v>40</v>
      </c>
      <c r="J44" s="80" t="str">
        <f t="shared" si="4"/>
        <v/>
      </c>
    </row>
    <row r="45" spans="1:10" ht="30" x14ac:dyDescent="0.25">
      <c r="A45" s="4">
        <v>1.37</v>
      </c>
      <c r="B45" s="5" t="s">
        <v>186</v>
      </c>
      <c r="C45" s="5" t="s">
        <v>254</v>
      </c>
      <c r="D45" s="65" t="s">
        <v>123</v>
      </c>
      <c r="E45" s="66"/>
      <c r="F45" s="67"/>
      <c r="G45" s="68"/>
      <c r="I45" s="86" t="s">
        <v>15</v>
      </c>
      <c r="J45" s="80" t="str">
        <f t="shared" si="4"/>
        <v/>
      </c>
    </row>
    <row r="46" spans="1:10" ht="30" x14ac:dyDescent="0.25">
      <c r="A46" s="4">
        <v>1.38</v>
      </c>
      <c r="B46" s="5" t="s">
        <v>187</v>
      </c>
      <c r="C46" s="5" t="s">
        <v>255</v>
      </c>
      <c r="D46" s="65" t="s">
        <v>123</v>
      </c>
      <c r="E46" s="66"/>
      <c r="F46" s="67"/>
      <c r="G46" s="68"/>
      <c r="I46" s="86" t="s">
        <v>15</v>
      </c>
      <c r="J46" s="80" t="str">
        <f t="shared" si="4"/>
        <v/>
      </c>
    </row>
    <row r="47" spans="1:10" ht="30" x14ac:dyDescent="0.25">
      <c r="A47" s="4">
        <v>1.39</v>
      </c>
      <c r="B47" s="5" t="s">
        <v>188</v>
      </c>
      <c r="C47" s="5" t="s">
        <v>1292</v>
      </c>
      <c r="D47" s="65" t="s">
        <v>123</v>
      </c>
      <c r="E47" s="66"/>
      <c r="F47" s="67"/>
      <c r="G47" s="68"/>
      <c r="I47" s="86" t="s">
        <v>40</v>
      </c>
      <c r="J47" s="80" t="str">
        <f t="shared" si="4"/>
        <v/>
      </c>
    </row>
    <row r="48" spans="1:10" ht="18.75" x14ac:dyDescent="0.25">
      <c r="A48" s="4" t="s">
        <v>150</v>
      </c>
      <c r="B48" s="5" t="s">
        <v>189</v>
      </c>
      <c r="C48" s="5" t="s">
        <v>256</v>
      </c>
      <c r="D48" s="65" t="s">
        <v>123</v>
      </c>
      <c r="E48" s="66"/>
      <c r="F48" s="67"/>
      <c r="G48" s="68"/>
      <c r="I48" s="86" t="s">
        <v>15</v>
      </c>
      <c r="J48" s="80" t="str">
        <f t="shared" si="4"/>
        <v/>
      </c>
    </row>
    <row r="49" spans="1:10" x14ac:dyDescent="0.25">
      <c r="A49" s="3"/>
      <c r="B49" s="75" t="s">
        <v>213</v>
      </c>
      <c r="C49" s="76"/>
      <c r="D49" s="76"/>
      <c r="E49" s="77"/>
      <c r="F49" s="76"/>
      <c r="G49" s="77"/>
      <c r="H49" s="91"/>
      <c r="I49" s="91"/>
      <c r="J49" s="80" t="str">
        <f>IF(COUNTIF(D49,"=X") + COUNTIF(E49,"=X") + COUNTIF(F49,"=X") + COUNTIF(G49,"=X")=0,"","ERROR: Do not rate this row")</f>
        <v/>
      </c>
    </row>
    <row r="50" spans="1:10" ht="30" x14ac:dyDescent="0.25">
      <c r="A50" s="4">
        <v>1.41</v>
      </c>
      <c r="B50" s="5" t="s">
        <v>190</v>
      </c>
      <c r="C50" s="5" t="s">
        <v>257</v>
      </c>
      <c r="D50" s="65" t="s">
        <v>123</v>
      </c>
      <c r="E50" s="66"/>
      <c r="F50" s="67"/>
      <c r="G50" s="68"/>
      <c r="I50" s="86" t="s">
        <v>17</v>
      </c>
      <c r="J50" s="80" t="str">
        <f t="shared" ref="J50:J56" si="5">IF(COUNTIF(D50,"=X") + COUNTIF(E50,"=X") + COUNTIF(F50,"=X") + COUNTIF(G50,"=X")=1,"","ERROR: Use one X for rating")</f>
        <v/>
      </c>
    </row>
    <row r="51" spans="1:10" ht="30" x14ac:dyDescent="0.25">
      <c r="A51" s="4">
        <v>1.42</v>
      </c>
      <c r="B51" s="5" t="s">
        <v>153</v>
      </c>
      <c r="C51" s="5" t="s">
        <v>262</v>
      </c>
      <c r="D51" s="65" t="s">
        <v>123</v>
      </c>
      <c r="E51" s="66"/>
      <c r="F51" s="67"/>
      <c r="G51" s="68"/>
      <c r="I51" s="86" t="s">
        <v>17</v>
      </c>
      <c r="J51" s="80" t="str">
        <f t="shared" si="5"/>
        <v/>
      </c>
    </row>
    <row r="52" spans="1:10" ht="30" x14ac:dyDescent="0.25">
      <c r="A52" s="4">
        <v>1.43</v>
      </c>
      <c r="B52" s="5" t="s">
        <v>1</v>
      </c>
      <c r="C52" s="5" t="s">
        <v>258</v>
      </c>
      <c r="D52" s="65" t="s">
        <v>123</v>
      </c>
      <c r="E52" s="66"/>
      <c r="F52" s="67"/>
      <c r="G52" s="68"/>
      <c r="I52" s="86" t="s">
        <v>119</v>
      </c>
      <c r="J52" s="80" t="str">
        <f t="shared" si="5"/>
        <v/>
      </c>
    </row>
    <row r="53" spans="1:10" ht="30" x14ac:dyDescent="0.25">
      <c r="A53" s="4">
        <v>1.44</v>
      </c>
      <c r="B53" s="5" t="s">
        <v>191</v>
      </c>
      <c r="C53" s="5" t="s">
        <v>259</v>
      </c>
      <c r="D53" s="65" t="s">
        <v>123</v>
      </c>
      <c r="E53" s="66"/>
      <c r="F53" s="67"/>
      <c r="G53" s="68"/>
      <c r="I53" s="86" t="s">
        <v>17</v>
      </c>
      <c r="J53" s="80" t="str">
        <f t="shared" si="5"/>
        <v/>
      </c>
    </row>
    <row r="54" spans="1:10" ht="45" x14ac:dyDescent="0.25">
      <c r="A54" s="4">
        <v>1.45</v>
      </c>
      <c r="B54" s="5" t="s">
        <v>192</v>
      </c>
      <c r="C54" s="5" t="s">
        <v>260</v>
      </c>
      <c r="D54" s="65" t="s">
        <v>123</v>
      </c>
      <c r="E54" s="66"/>
      <c r="F54" s="67"/>
      <c r="G54" s="68"/>
      <c r="I54" s="86" t="s">
        <v>17</v>
      </c>
      <c r="J54" s="80" t="str">
        <f t="shared" si="5"/>
        <v/>
      </c>
    </row>
    <row r="55" spans="1:10" ht="30" x14ac:dyDescent="0.25">
      <c r="A55" s="4">
        <v>1.46</v>
      </c>
      <c r="B55" s="5" t="s">
        <v>193</v>
      </c>
      <c r="C55" s="5" t="s">
        <v>261</v>
      </c>
      <c r="D55" s="65" t="s">
        <v>123</v>
      </c>
      <c r="E55" s="66"/>
      <c r="F55" s="67"/>
      <c r="G55" s="68"/>
      <c r="I55" s="86" t="s">
        <v>17</v>
      </c>
      <c r="J55" s="80" t="str">
        <f t="shared" si="5"/>
        <v/>
      </c>
    </row>
    <row r="56" spans="1:10" ht="30" x14ac:dyDescent="0.25">
      <c r="A56" s="4">
        <v>1.47</v>
      </c>
      <c r="B56" s="5" t="s">
        <v>194</v>
      </c>
      <c r="C56" s="5" t="s">
        <v>263</v>
      </c>
      <c r="D56" s="65" t="s">
        <v>123</v>
      </c>
      <c r="E56" s="66"/>
      <c r="F56" s="67"/>
      <c r="G56" s="68"/>
      <c r="I56" s="86" t="s">
        <v>17</v>
      </c>
      <c r="J56" s="80" t="str">
        <f t="shared" si="5"/>
        <v/>
      </c>
    </row>
    <row r="57" spans="1:10" x14ac:dyDescent="0.25">
      <c r="A57" s="3"/>
      <c r="B57" s="75" t="s">
        <v>214</v>
      </c>
      <c r="C57" s="76"/>
      <c r="D57" s="76"/>
      <c r="E57" s="77"/>
      <c r="F57" s="76"/>
      <c r="G57" s="77"/>
      <c r="H57" s="91"/>
      <c r="I57" s="91"/>
      <c r="J57" s="80" t="str">
        <f>IF(COUNTIF(D57,"=X") + COUNTIF(E57,"=X") + COUNTIF(F57,"=X") + COUNTIF(G57,"=X")=0,"","ERROR: Do not rate this row")</f>
        <v/>
      </c>
    </row>
    <row r="58" spans="1:10" ht="30" x14ac:dyDescent="0.25">
      <c r="A58" s="4">
        <v>1.48</v>
      </c>
      <c r="B58" s="5" t="s">
        <v>195</v>
      </c>
      <c r="C58" s="5" t="s">
        <v>264</v>
      </c>
      <c r="D58" s="65" t="s">
        <v>123</v>
      </c>
      <c r="E58" s="66"/>
      <c r="F58" s="67"/>
      <c r="G58" s="68"/>
      <c r="I58" s="86" t="s">
        <v>15</v>
      </c>
      <c r="J58" s="80" t="str">
        <f t="shared" ref="J58:J60" si="6">IF(COUNTIF(D58,"=X") + COUNTIF(E58,"=X") + COUNTIF(F58,"=X") + COUNTIF(G58,"=X")=1,"","ERROR: Use one X for rating")</f>
        <v/>
      </c>
    </row>
    <row r="59" spans="1:10" ht="30" x14ac:dyDescent="0.25">
      <c r="A59" s="4">
        <v>1.49</v>
      </c>
      <c r="B59" s="5" t="s">
        <v>196</v>
      </c>
      <c r="C59" s="5" t="s">
        <v>265</v>
      </c>
      <c r="D59" s="65" t="s">
        <v>123</v>
      </c>
      <c r="E59" s="66"/>
      <c r="F59" s="67"/>
      <c r="G59" s="68"/>
      <c r="I59" s="86" t="s">
        <v>15</v>
      </c>
      <c r="J59" s="80" t="str">
        <f t="shared" si="6"/>
        <v/>
      </c>
    </row>
    <row r="60" spans="1:10" ht="30" x14ac:dyDescent="0.25">
      <c r="A60" s="4" t="s">
        <v>151</v>
      </c>
      <c r="B60" s="5" t="s">
        <v>197</v>
      </c>
      <c r="C60" s="5" t="s">
        <v>266</v>
      </c>
      <c r="D60" s="65" t="s">
        <v>123</v>
      </c>
      <c r="E60" s="66"/>
      <c r="F60" s="67"/>
      <c r="G60" s="68"/>
      <c r="I60" s="86" t="s">
        <v>15</v>
      </c>
      <c r="J60" s="80" t="str">
        <f t="shared" si="6"/>
        <v/>
      </c>
    </row>
    <row r="61" spans="1:10" x14ac:dyDescent="0.25">
      <c r="A61" s="3"/>
      <c r="B61" s="75" t="s">
        <v>215</v>
      </c>
      <c r="C61" s="76"/>
      <c r="D61" s="76"/>
      <c r="E61" s="77"/>
      <c r="F61" s="76"/>
      <c r="G61" s="77"/>
      <c r="H61" s="91"/>
      <c r="I61" s="91"/>
      <c r="J61" s="80" t="str">
        <f>IF(COUNTIF(D61,"=X") + COUNTIF(E61,"=X") + COUNTIF(F61,"=X") + COUNTIF(G61,"=X")=0,"","ERROR: Do not rate this row")</f>
        <v/>
      </c>
    </row>
    <row r="62" spans="1:10" ht="30" x14ac:dyDescent="0.25">
      <c r="A62" s="4">
        <v>1.51</v>
      </c>
      <c r="B62" s="5" t="s">
        <v>198</v>
      </c>
      <c r="C62" s="5" t="s">
        <v>267</v>
      </c>
      <c r="D62" s="65" t="s">
        <v>123</v>
      </c>
      <c r="E62" s="66"/>
      <c r="F62" s="67"/>
      <c r="G62" s="68"/>
      <c r="I62" s="86" t="s">
        <v>15</v>
      </c>
      <c r="J62" s="80" t="str">
        <f t="shared" ref="J62:J67" si="7">IF(COUNTIF(D62,"=X") + COUNTIF(E62,"=X") + COUNTIF(F62,"=X") + COUNTIF(G62,"=X")=1,"","ERROR: Use one X for rating")</f>
        <v/>
      </c>
    </row>
    <row r="63" spans="1:10" ht="18.75" x14ac:dyDescent="0.25">
      <c r="A63" s="4">
        <v>1.52</v>
      </c>
      <c r="B63" s="5" t="s">
        <v>193</v>
      </c>
      <c r="C63" s="5" t="s">
        <v>268</v>
      </c>
      <c r="D63" s="65" t="s">
        <v>123</v>
      </c>
      <c r="E63" s="66"/>
      <c r="F63" s="67"/>
      <c r="G63" s="68"/>
      <c r="I63" s="86" t="s">
        <v>15</v>
      </c>
      <c r="J63" s="80" t="str">
        <f t="shared" si="7"/>
        <v/>
      </c>
    </row>
    <row r="64" spans="1:10" ht="30" x14ac:dyDescent="0.25">
      <c r="A64" s="4">
        <v>1.53</v>
      </c>
      <c r="B64" s="5" t="s">
        <v>199</v>
      </c>
      <c r="C64" s="5" t="s">
        <v>269</v>
      </c>
      <c r="D64" s="65" t="s">
        <v>123</v>
      </c>
      <c r="E64" s="66"/>
      <c r="F64" s="67"/>
      <c r="G64" s="68"/>
      <c r="I64" s="86" t="s">
        <v>15</v>
      </c>
      <c r="J64" s="80" t="str">
        <f t="shared" si="7"/>
        <v/>
      </c>
    </row>
    <row r="65" spans="1:10" ht="30" x14ac:dyDescent="0.25">
      <c r="A65" s="4">
        <v>1.54</v>
      </c>
      <c r="B65" s="5" t="s">
        <v>200</v>
      </c>
      <c r="C65" s="5" t="s">
        <v>270</v>
      </c>
      <c r="D65" s="65" t="s">
        <v>123</v>
      </c>
      <c r="E65" s="66"/>
      <c r="F65" s="67"/>
      <c r="G65" s="68"/>
      <c r="I65" s="86" t="s">
        <v>15</v>
      </c>
      <c r="J65" s="80" t="str">
        <f t="shared" si="7"/>
        <v/>
      </c>
    </row>
    <row r="66" spans="1:10" ht="18.75" x14ac:dyDescent="0.25">
      <c r="A66" s="4">
        <v>1.55</v>
      </c>
      <c r="B66" s="5" t="s">
        <v>201</v>
      </c>
      <c r="C66" s="5" t="s">
        <v>271</v>
      </c>
      <c r="D66" s="65" t="s">
        <v>123</v>
      </c>
      <c r="E66" s="66"/>
      <c r="F66" s="67"/>
      <c r="G66" s="68"/>
      <c r="I66" s="86" t="s">
        <v>15</v>
      </c>
      <c r="J66" s="80" t="str">
        <f t="shared" si="7"/>
        <v/>
      </c>
    </row>
    <row r="67" spans="1:10" ht="45" x14ac:dyDescent="0.25">
      <c r="A67" s="4">
        <v>1.56</v>
      </c>
      <c r="B67" s="5" t="s">
        <v>202</v>
      </c>
      <c r="C67" s="5" t="s">
        <v>272</v>
      </c>
      <c r="D67" s="65" t="s">
        <v>123</v>
      </c>
      <c r="E67" s="66"/>
      <c r="F67" s="67"/>
      <c r="G67" s="68"/>
      <c r="I67" s="86" t="s">
        <v>15</v>
      </c>
      <c r="J67" s="80" t="str">
        <f t="shared" si="7"/>
        <v/>
      </c>
    </row>
    <row r="68" spans="1:10" x14ac:dyDescent="0.25">
      <c r="A68" s="3"/>
      <c r="B68" s="75" t="s">
        <v>216</v>
      </c>
      <c r="C68" s="76"/>
      <c r="D68" s="76"/>
      <c r="E68" s="77"/>
      <c r="F68" s="76"/>
      <c r="G68" s="77"/>
      <c r="H68" s="91"/>
      <c r="I68" s="91"/>
      <c r="J68" s="80" t="str">
        <f>IF(COUNTIF(D68,"=X") + COUNTIF(E68,"=X") + COUNTIF(F68,"=X") + COUNTIF(G68,"=X")=0,"","ERROR: Do not rate this row")</f>
        <v/>
      </c>
    </row>
    <row r="69" spans="1:10" ht="18.75" x14ac:dyDescent="0.25">
      <c r="A69" s="4">
        <v>1.57</v>
      </c>
      <c r="B69" s="5" t="s">
        <v>203</v>
      </c>
      <c r="C69" s="5" t="s">
        <v>273</v>
      </c>
      <c r="D69" s="65" t="s">
        <v>123</v>
      </c>
      <c r="E69" s="66"/>
      <c r="F69" s="67"/>
      <c r="G69" s="68"/>
      <c r="I69" s="86" t="s">
        <v>10</v>
      </c>
      <c r="J69" s="80" t="str">
        <f t="shared" ref="J69:J70" si="8">IF(COUNTIF(D69,"=X") + COUNTIF(E69,"=X") + COUNTIF(F69,"=X") + COUNTIF(G69,"=X")=1,"","ERROR: Use one X for rating")</f>
        <v/>
      </c>
    </row>
    <row r="70" spans="1:10" ht="30" x14ac:dyDescent="0.25">
      <c r="A70" s="4">
        <v>1.58</v>
      </c>
      <c r="B70" s="5" t="s">
        <v>204</v>
      </c>
      <c r="C70" s="5" t="s">
        <v>274</v>
      </c>
      <c r="D70" s="65" t="s">
        <v>123</v>
      </c>
      <c r="E70" s="66"/>
      <c r="F70" s="67"/>
      <c r="G70" s="68"/>
      <c r="I70" s="86" t="s">
        <v>41</v>
      </c>
      <c r="J70" s="80" t="str">
        <f t="shared" si="8"/>
        <v/>
      </c>
    </row>
    <row r="71" spans="1:10" x14ac:dyDescent="0.25">
      <c r="A71" s="3"/>
      <c r="B71" s="75" t="s">
        <v>217</v>
      </c>
      <c r="C71" s="76"/>
      <c r="D71" s="76"/>
      <c r="E71" s="77"/>
      <c r="F71" s="76"/>
      <c r="G71" s="77"/>
      <c r="H71" s="91"/>
      <c r="I71" s="91"/>
      <c r="J71" s="80" t="str">
        <f>IF(COUNTIF(D71,"=X") + COUNTIF(E71,"=X") + COUNTIF(F71,"=X") + COUNTIF(G71,"=X")=0,"","ERROR: Do not rate this row")</f>
        <v/>
      </c>
    </row>
    <row r="72" spans="1:10" ht="30" x14ac:dyDescent="0.25">
      <c r="A72" s="4">
        <v>1.59</v>
      </c>
      <c r="B72" s="5" t="s">
        <v>205</v>
      </c>
      <c r="C72" s="5" t="s">
        <v>275</v>
      </c>
      <c r="D72" s="65" t="s">
        <v>123</v>
      </c>
      <c r="E72" s="66"/>
      <c r="F72" s="67"/>
      <c r="G72" s="68"/>
      <c r="I72" s="86" t="s">
        <v>18</v>
      </c>
      <c r="J72" s="80" t="str">
        <f>IF(COUNTIF(D72,"=X") + COUNTIF(E72,"=X") + COUNTIF(F72,"=X") + COUNTIF(G72,"=X")=1,"","ERROR: Use one X for rating")</f>
        <v/>
      </c>
    </row>
    <row r="73" spans="1:10" x14ac:dyDescent="0.25">
      <c r="A73" s="3"/>
      <c r="B73" s="75" t="s">
        <v>218</v>
      </c>
      <c r="C73" s="76"/>
      <c r="D73" s="76"/>
      <c r="E73" s="77"/>
      <c r="F73" s="76"/>
      <c r="G73" s="77"/>
      <c r="H73" s="91"/>
      <c r="I73" s="91"/>
      <c r="J73" s="80" t="str">
        <f>IF(COUNTIF(D73,"=X") + COUNTIF(E73,"=X") + COUNTIF(F73,"=X") + COUNTIF(G73,"=X")=0,"","ERROR: Do not rate this row")</f>
        <v/>
      </c>
    </row>
    <row r="74" spans="1:10" ht="18.75" x14ac:dyDescent="0.25">
      <c r="A74" s="4" t="s">
        <v>152</v>
      </c>
      <c r="B74" s="5" t="s">
        <v>206</v>
      </c>
      <c r="C74" s="5" t="s">
        <v>276</v>
      </c>
      <c r="D74" s="65" t="s">
        <v>123</v>
      </c>
      <c r="E74" s="66"/>
      <c r="F74" s="67"/>
      <c r="G74" s="68"/>
      <c r="I74" s="86" t="s">
        <v>40</v>
      </c>
      <c r="J74" s="80" t="str">
        <f t="shared" ref="J74:J76" si="9">IF(COUNTIF(D74,"=X") + COUNTIF(E74,"=X") + COUNTIF(F74,"=X") + COUNTIF(G74,"=X")=1,"","ERROR: Use one X for rating")</f>
        <v/>
      </c>
    </row>
    <row r="75" spans="1:10" ht="18.75" x14ac:dyDescent="0.25">
      <c r="A75" s="4">
        <v>1.61</v>
      </c>
      <c r="B75" s="5" t="s">
        <v>207</v>
      </c>
      <c r="C75" s="5" t="s">
        <v>277</v>
      </c>
      <c r="D75" s="65" t="s">
        <v>123</v>
      </c>
      <c r="E75" s="66"/>
      <c r="F75" s="67"/>
      <c r="G75" s="68"/>
      <c r="I75" s="86" t="s">
        <v>40</v>
      </c>
      <c r="J75" s="80" t="str">
        <f t="shared" si="9"/>
        <v/>
      </c>
    </row>
    <row r="76" spans="1:10" ht="30" x14ac:dyDescent="0.25">
      <c r="A76" s="4">
        <v>1.62</v>
      </c>
      <c r="B76" s="5" t="s">
        <v>208</v>
      </c>
      <c r="C76" s="5" t="s">
        <v>278</v>
      </c>
      <c r="D76" s="65" t="s">
        <v>123</v>
      </c>
      <c r="E76" s="66"/>
      <c r="F76" s="67"/>
      <c r="G76" s="68"/>
      <c r="I76" s="86" t="s">
        <v>40</v>
      </c>
      <c r="J76" s="80" t="str">
        <f t="shared" si="9"/>
        <v/>
      </c>
    </row>
  </sheetData>
  <mergeCells count="2">
    <mergeCell ref="D2:G2"/>
    <mergeCell ref="A2:C2"/>
  </mergeCells>
  <conditionalFormatting sqref="C1">
    <cfRule type="expression" dxfId="453" priority="87">
      <formula>LEFT(C1,5)="ERROR"</formula>
    </cfRule>
  </conditionalFormatting>
  <conditionalFormatting sqref="J5">
    <cfRule type="expression" dxfId="452" priority="86">
      <formula>LEFT(J5,5)="ERROR"</formula>
    </cfRule>
  </conditionalFormatting>
  <conditionalFormatting sqref="J3">
    <cfRule type="expression" dxfId="451" priority="22">
      <formula>COUNTIFS(J5:J76,"ERROR: Use one X for rating") + COUNTIFS(J5:J76,"ERROR: Do not rate this row") &gt; 0</formula>
    </cfRule>
  </conditionalFormatting>
  <conditionalFormatting sqref="J6:J11">
    <cfRule type="expression" dxfId="450" priority="21">
      <formula>LEFT(J6,5)="ERROR"</formula>
    </cfRule>
  </conditionalFormatting>
  <conditionalFormatting sqref="J13:J15">
    <cfRule type="expression" dxfId="449" priority="20">
      <formula>LEFT(J13,5)="ERROR"</formula>
    </cfRule>
  </conditionalFormatting>
  <conditionalFormatting sqref="J17:J24">
    <cfRule type="expression" dxfId="448" priority="19">
      <formula>LEFT(J17,5)="ERROR"</formula>
    </cfRule>
  </conditionalFormatting>
  <conditionalFormatting sqref="J26:J32">
    <cfRule type="expression" dxfId="447" priority="18">
      <formula>LEFT(J26,5)="ERROR"</formula>
    </cfRule>
  </conditionalFormatting>
  <conditionalFormatting sqref="J34:J48">
    <cfRule type="expression" dxfId="446" priority="17">
      <formula>LEFT(J34,5)="ERROR"</formula>
    </cfRule>
  </conditionalFormatting>
  <conditionalFormatting sqref="J50:J56">
    <cfRule type="expression" dxfId="445" priority="16">
      <formula>LEFT(J50,5)="ERROR"</formula>
    </cfRule>
  </conditionalFormatting>
  <conditionalFormatting sqref="J58:J60">
    <cfRule type="expression" dxfId="444" priority="15">
      <formula>LEFT(J58,5)="ERROR"</formula>
    </cfRule>
  </conditionalFormatting>
  <conditionalFormatting sqref="J62:J67">
    <cfRule type="expression" dxfId="443" priority="14">
      <formula>LEFT(J62,5)="ERROR"</formula>
    </cfRule>
  </conditionalFormatting>
  <conditionalFormatting sqref="J69:J70">
    <cfRule type="expression" dxfId="442" priority="13">
      <formula>LEFT(J69,5)="ERROR"</formula>
    </cfRule>
  </conditionalFormatting>
  <conditionalFormatting sqref="J72">
    <cfRule type="expression" dxfId="441" priority="12">
      <formula>LEFT(J72,5)="ERROR"</formula>
    </cfRule>
  </conditionalFormatting>
  <conditionalFormatting sqref="J74:J76">
    <cfRule type="expression" dxfId="440" priority="11">
      <formula>LEFT(J74,5)="ERROR"</formula>
    </cfRule>
  </conditionalFormatting>
  <conditionalFormatting sqref="J12">
    <cfRule type="expression" dxfId="439" priority="10">
      <formula>LEFT(J12,5)="ERROR"</formula>
    </cfRule>
  </conditionalFormatting>
  <conditionalFormatting sqref="J16">
    <cfRule type="expression" dxfId="438" priority="9">
      <formula>LEFT(J16,5)="ERROR"</formula>
    </cfRule>
  </conditionalFormatting>
  <conditionalFormatting sqref="J25">
    <cfRule type="expression" dxfId="437" priority="8">
      <formula>LEFT(J25,5)="ERROR"</formula>
    </cfRule>
  </conditionalFormatting>
  <conditionalFormatting sqref="J33">
    <cfRule type="expression" dxfId="436" priority="7">
      <formula>LEFT(J33,5)="ERROR"</formula>
    </cfRule>
  </conditionalFormatting>
  <conditionalFormatting sqref="J49">
    <cfRule type="expression" dxfId="435" priority="6">
      <formula>LEFT(J49,5)="ERROR"</formula>
    </cfRule>
  </conditionalFormatting>
  <conditionalFormatting sqref="J57">
    <cfRule type="expression" dxfId="434" priority="5">
      <formula>LEFT(J57,5)="ERROR"</formula>
    </cfRule>
  </conditionalFormatting>
  <conditionalFormatting sqref="J61">
    <cfRule type="expression" dxfId="433" priority="4">
      <formula>LEFT(J61,5)="ERROR"</formula>
    </cfRule>
  </conditionalFormatting>
  <conditionalFormatting sqref="J68">
    <cfRule type="expression" dxfId="432" priority="3">
      <formula>LEFT(J68,5)="ERROR"</formula>
    </cfRule>
  </conditionalFormatting>
  <conditionalFormatting sqref="J71">
    <cfRule type="expression" dxfId="431" priority="2">
      <formula>LEFT(J71,5)="ERROR"</formula>
    </cfRule>
  </conditionalFormatting>
  <conditionalFormatting sqref="J73">
    <cfRule type="expression" dxfId="430" priority="1">
      <formula>LEFT(J73,5)="ERROR"</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J27"/>
  <sheetViews>
    <sheetView zoomScaleNormal="100" workbookViewId="0">
      <pane ySplit="3" topLeftCell="A19" activePane="bottomLeft" state="frozen"/>
      <selection activeCell="A4" sqref="A4"/>
      <selection pane="bottomLeft" activeCell="B1" sqref="B1"/>
    </sheetView>
  </sheetViews>
  <sheetFormatPr defaultRowHeight="15" x14ac:dyDescent="0.25"/>
  <cols>
    <col min="1" max="1" width="2.7109375" style="69" bestFit="1" customWidth="1"/>
    <col min="2" max="2" width="70.5703125" style="53" customWidth="1"/>
    <col min="3" max="3" width="1.28515625" style="53" customWidth="1"/>
    <col min="4" max="7" width="13.28515625" style="53" customWidth="1"/>
    <col min="8" max="8" width="52.85546875" style="5" customWidth="1"/>
    <col min="9" max="9" width="33.7109375" style="5" customWidth="1"/>
    <col min="10" max="10" width="25.7109375" style="53" customWidth="1"/>
  </cols>
  <sheetData>
    <row r="1" spans="1:10" x14ac:dyDescent="0.25">
      <c r="A1" s="57"/>
      <c r="B1" s="93"/>
      <c r="C1" s="58"/>
      <c r="D1" s="11">
        <f>COUNTIFS(D4:D27,"=X")</f>
        <v>24</v>
      </c>
      <c r="E1" s="11">
        <f>COUNTIFS(E4:E27,"=X")</f>
        <v>0</v>
      </c>
      <c r="F1" s="11">
        <f>COUNTIFS(F4:F27,"=X")</f>
        <v>0</v>
      </c>
      <c r="G1" s="11">
        <f>COUNTIFS(G4:G27,"=X")</f>
        <v>0</v>
      </c>
    </row>
    <row r="2" spans="1:10" x14ac:dyDescent="0.25">
      <c r="A2" s="99" t="s">
        <v>1376</v>
      </c>
      <c r="B2" s="100"/>
      <c r="D2" s="110" t="s">
        <v>22</v>
      </c>
      <c r="E2" s="111"/>
      <c r="F2" s="111"/>
      <c r="G2" s="112"/>
      <c r="J2" s="54" t="s">
        <v>1463</v>
      </c>
    </row>
    <row r="3" spans="1:10" ht="30" x14ac:dyDescent="0.25">
      <c r="A3" s="97" t="s">
        <v>484</v>
      </c>
      <c r="B3" s="98"/>
      <c r="C3" s="59"/>
      <c r="D3" s="60" t="s">
        <v>134</v>
      </c>
      <c r="E3" s="61" t="s">
        <v>23</v>
      </c>
      <c r="F3" s="62" t="s">
        <v>24</v>
      </c>
      <c r="G3" s="63" t="s">
        <v>25</v>
      </c>
      <c r="H3" s="51" t="s">
        <v>26</v>
      </c>
      <c r="I3" s="51" t="s">
        <v>1461</v>
      </c>
      <c r="J3" s="55" t="str">
        <f>IF(COUNTIFS(J4:J27,"ERROR: Use one X for rating")=0,"No Rating Count Errors","ERROR: Rating Count")</f>
        <v>No Rating Count Errors</v>
      </c>
    </row>
    <row r="4" spans="1:10" ht="30" x14ac:dyDescent="0.25">
      <c r="A4" s="57" t="s">
        <v>15</v>
      </c>
      <c r="B4" s="64" t="s">
        <v>111</v>
      </c>
      <c r="D4" s="65" t="s">
        <v>123</v>
      </c>
      <c r="E4" s="66"/>
      <c r="F4" s="67"/>
      <c r="G4" s="68"/>
      <c r="H4" s="64"/>
      <c r="I4" s="64" t="s">
        <v>1482</v>
      </c>
      <c r="J4" s="81" t="str">
        <f>IF(COUNTIF(D4,"=X") + COUNTIF(E4,"=X") + COUNTIF(F4,"=X") + COUNTIF(G4,"=X")=1,"","ERROR: Use one X for rating")</f>
        <v/>
      </c>
    </row>
    <row r="5" spans="1:10" ht="18.75" x14ac:dyDescent="0.25">
      <c r="A5" s="57" t="s">
        <v>16</v>
      </c>
      <c r="B5" s="64" t="s">
        <v>112</v>
      </c>
      <c r="D5" s="65" t="s">
        <v>123</v>
      </c>
      <c r="E5" s="66"/>
      <c r="F5" s="67"/>
      <c r="G5" s="68"/>
      <c r="H5" s="64"/>
      <c r="I5" s="64" t="s">
        <v>1483</v>
      </c>
      <c r="J5" s="81" t="str">
        <f t="shared" ref="J5:J27" si="0">IF(COUNTIF(D5,"=X") + COUNTIF(E5,"=X") + COUNTIF(F5,"=X") + COUNTIF(G5,"=X")=1,"","ERROR: Use one X for rating")</f>
        <v/>
      </c>
    </row>
    <row r="6" spans="1:10" ht="30" x14ac:dyDescent="0.25">
      <c r="A6" s="57" t="s">
        <v>8</v>
      </c>
      <c r="B6" s="64" t="s">
        <v>28</v>
      </c>
      <c r="D6" s="65" t="s">
        <v>123</v>
      </c>
      <c r="E6" s="66"/>
      <c r="F6" s="67"/>
      <c r="G6" s="68"/>
      <c r="H6" s="64"/>
      <c r="I6" s="64" t="s">
        <v>1484</v>
      </c>
      <c r="J6" s="81" t="str">
        <f t="shared" si="0"/>
        <v/>
      </c>
    </row>
    <row r="7" spans="1:10" ht="18.75" x14ac:dyDescent="0.25">
      <c r="A7" s="57" t="s">
        <v>9</v>
      </c>
      <c r="B7" s="64" t="s">
        <v>29</v>
      </c>
      <c r="D7" s="65" t="s">
        <v>123</v>
      </c>
      <c r="E7" s="66"/>
      <c r="F7" s="67"/>
      <c r="G7" s="68"/>
      <c r="H7" s="64"/>
      <c r="I7" s="64" t="s">
        <v>312</v>
      </c>
      <c r="J7" s="81" t="str">
        <f t="shared" si="0"/>
        <v/>
      </c>
    </row>
    <row r="8" spans="1:10" ht="18.75" x14ac:dyDescent="0.25">
      <c r="A8" s="57" t="s">
        <v>119</v>
      </c>
      <c r="B8" s="64" t="s">
        <v>30</v>
      </c>
      <c r="D8" s="65" t="s">
        <v>123</v>
      </c>
      <c r="E8" s="66"/>
      <c r="F8" s="67"/>
      <c r="G8" s="68"/>
      <c r="H8" s="64"/>
      <c r="I8" s="64" t="s">
        <v>285</v>
      </c>
      <c r="J8" s="81" t="str">
        <f t="shared" si="0"/>
        <v/>
      </c>
    </row>
    <row r="9" spans="1:10" ht="30" x14ac:dyDescent="0.25">
      <c r="A9" s="57" t="s">
        <v>10</v>
      </c>
      <c r="B9" s="64" t="s">
        <v>31</v>
      </c>
      <c r="D9" s="65" t="s">
        <v>123</v>
      </c>
      <c r="E9" s="66"/>
      <c r="F9" s="67"/>
      <c r="G9" s="68"/>
      <c r="H9" s="64"/>
      <c r="I9" s="64" t="s">
        <v>1485</v>
      </c>
      <c r="J9" s="81" t="str">
        <f t="shared" si="0"/>
        <v/>
      </c>
    </row>
    <row r="10" spans="1:10" ht="30" x14ac:dyDescent="0.25">
      <c r="A10" s="57" t="s">
        <v>11</v>
      </c>
      <c r="B10" s="64" t="s">
        <v>113</v>
      </c>
      <c r="D10" s="65" t="s">
        <v>123</v>
      </c>
      <c r="E10" s="66"/>
      <c r="F10" s="67"/>
      <c r="G10" s="68"/>
      <c r="H10" s="64"/>
      <c r="I10" s="64" t="s">
        <v>282</v>
      </c>
      <c r="J10" s="81" t="str">
        <f t="shared" si="0"/>
        <v/>
      </c>
    </row>
    <row r="11" spans="1:10" ht="30" x14ac:dyDescent="0.25">
      <c r="A11" s="57" t="s">
        <v>12</v>
      </c>
      <c r="B11" s="64" t="s">
        <v>114</v>
      </c>
      <c r="D11" s="65" t="s">
        <v>123</v>
      </c>
      <c r="E11" s="66"/>
      <c r="F11" s="67"/>
      <c r="G11" s="68"/>
      <c r="H11" s="64"/>
      <c r="I11" s="64" t="s">
        <v>1486</v>
      </c>
      <c r="J11" s="81" t="str">
        <f t="shared" si="0"/>
        <v/>
      </c>
    </row>
    <row r="12" spans="1:10" ht="30" x14ac:dyDescent="0.25">
      <c r="A12" s="57" t="s">
        <v>13</v>
      </c>
      <c r="B12" s="64" t="s">
        <v>130</v>
      </c>
      <c r="D12" s="65" t="s">
        <v>123</v>
      </c>
      <c r="E12" s="66"/>
      <c r="F12" s="67"/>
      <c r="G12" s="68"/>
      <c r="H12" s="64"/>
      <c r="I12" s="64" t="s">
        <v>1487</v>
      </c>
      <c r="J12" s="81" t="str">
        <f t="shared" si="0"/>
        <v/>
      </c>
    </row>
    <row r="13" spans="1:10" ht="30" x14ac:dyDescent="0.25">
      <c r="A13" s="57" t="s">
        <v>17</v>
      </c>
      <c r="B13" s="64" t="s">
        <v>131</v>
      </c>
      <c r="D13" s="65" t="s">
        <v>123</v>
      </c>
      <c r="E13" s="66"/>
      <c r="F13" s="67"/>
      <c r="G13" s="68"/>
      <c r="H13" s="64"/>
      <c r="I13" s="64" t="s">
        <v>1488</v>
      </c>
      <c r="J13" s="81" t="str">
        <f t="shared" si="0"/>
        <v/>
      </c>
    </row>
    <row r="14" spans="1:10" ht="18.75" x14ac:dyDescent="0.25">
      <c r="A14" s="57" t="s">
        <v>18</v>
      </c>
      <c r="B14" s="64" t="s">
        <v>115</v>
      </c>
      <c r="D14" s="65" t="s">
        <v>123</v>
      </c>
      <c r="E14" s="66"/>
      <c r="F14" s="67"/>
      <c r="G14" s="68"/>
      <c r="H14" s="64"/>
      <c r="I14" s="64" t="s">
        <v>340</v>
      </c>
      <c r="J14" s="81" t="str">
        <f t="shared" si="0"/>
        <v/>
      </c>
    </row>
    <row r="15" spans="1:10" ht="18.75" x14ac:dyDescent="0.25">
      <c r="A15" s="57" t="s">
        <v>19</v>
      </c>
      <c r="B15" s="64" t="s">
        <v>116</v>
      </c>
      <c r="D15" s="65" t="s">
        <v>123</v>
      </c>
      <c r="E15" s="66"/>
      <c r="F15" s="67"/>
      <c r="G15" s="68"/>
      <c r="H15" s="64"/>
      <c r="I15" s="64" t="s">
        <v>291</v>
      </c>
      <c r="J15" s="81" t="str">
        <f t="shared" si="0"/>
        <v/>
      </c>
    </row>
    <row r="16" spans="1:10" ht="30" x14ac:dyDescent="0.25">
      <c r="A16" s="57" t="s">
        <v>20</v>
      </c>
      <c r="B16" s="64" t="s">
        <v>32</v>
      </c>
      <c r="D16" s="65" t="s">
        <v>123</v>
      </c>
      <c r="E16" s="66"/>
      <c r="F16" s="67"/>
      <c r="G16" s="68"/>
      <c r="H16" s="64"/>
      <c r="I16" s="64" t="s">
        <v>1490</v>
      </c>
      <c r="J16" s="81" t="str">
        <f t="shared" si="0"/>
        <v/>
      </c>
    </row>
    <row r="17" spans="1:10" ht="30" x14ac:dyDescent="0.25">
      <c r="A17" s="57" t="s">
        <v>21</v>
      </c>
      <c r="B17" s="64" t="s">
        <v>33</v>
      </c>
      <c r="D17" s="65" t="s">
        <v>123</v>
      </c>
      <c r="E17" s="66"/>
      <c r="F17" s="67"/>
      <c r="G17" s="68"/>
      <c r="H17" s="64"/>
      <c r="I17" s="64" t="s">
        <v>1408</v>
      </c>
      <c r="J17" s="81" t="str">
        <f t="shared" si="0"/>
        <v/>
      </c>
    </row>
    <row r="18" spans="1:10" ht="18.75" x14ac:dyDescent="0.25">
      <c r="A18" s="57" t="s">
        <v>40</v>
      </c>
      <c r="B18" s="64" t="s">
        <v>139</v>
      </c>
      <c r="D18" s="65" t="s">
        <v>123</v>
      </c>
      <c r="E18" s="66"/>
      <c r="F18" s="67"/>
      <c r="G18" s="68"/>
      <c r="H18" s="64"/>
      <c r="I18" s="64" t="s">
        <v>1491</v>
      </c>
      <c r="J18" s="81" t="str">
        <f t="shared" si="0"/>
        <v/>
      </c>
    </row>
    <row r="19" spans="1:10" ht="30" x14ac:dyDescent="0.25">
      <c r="A19" s="57" t="s">
        <v>41</v>
      </c>
      <c r="B19" s="64" t="s">
        <v>129</v>
      </c>
      <c r="D19" s="65" t="s">
        <v>123</v>
      </c>
      <c r="E19" s="66"/>
      <c r="F19" s="67"/>
      <c r="G19" s="68"/>
      <c r="H19" s="64"/>
      <c r="I19" s="64" t="s">
        <v>312</v>
      </c>
      <c r="J19" s="81" t="str">
        <f t="shared" si="0"/>
        <v/>
      </c>
    </row>
    <row r="20" spans="1:10" ht="18.75" x14ac:dyDescent="0.25">
      <c r="A20" s="57" t="s">
        <v>42</v>
      </c>
      <c r="B20" s="64" t="s">
        <v>34</v>
      </c>
      <c r="D20" s="65" t="s">
        <v>123</v>
      </c>
      <c r="E20" s="66"/>
      <c r="F20" s="67"/>
      <c r="G20" s="68"/>
      <c r="H20" s="64"/>
      <c r="I20" s="64" t="s">
        <v>1492</v>
      </c>
      <c r="J20" s="81" t="str">
        <f t="shared" si="0"/>
        <v/>
      </c>
    </row>
    <row r="21" spans="1:10" ht="18.75" x14ac:dyDescent="0.25">
      <c r="A21" s="57" t="s">
        <v>43</v>
      </c>
      <c r="B21" s="64" t="s">
        <v>35</v>
      </c>
      <c r="D21" s="65" t="s">
        <v>123</v>
      </c>
      <c r="E21" s="66"/>
      <c r="F21" s="67"/>
      <c r="G21" s="68"/>
      <c r="H21" s="64"/>
      <c r="I21" s="64" t="s">
        <v>337</v>
      </c>
      <c r="J21" s="81" t="str">
        <f t="shared" si="0"/>
        <v/>
      </c>
    </row>
    <row r="22" spans="1:10" ht="30" x14ac:dyDescent="0.25">
      <c r="A22" s="57" t="s">
        <v>84</v>
      </c>
      <c r="B22" s="64" t="s">
        <v>36</v>
      </c>
      <c r="D22" s="65" t="s">
        <v>123</v>
      </c>
      <c r="E22" s="66"/>
      <c r="F22" s="67"/>
      <c r="G22" s="68"/>
      <c r="H22" s="64"/>
      <c r="I22" s="64" t="s">
        <v>341</v>
      </c>
      <c r="J22" s="81" t="str">
        <f t="shared" si="0"/>
        <v/>
      </c>
    </row>
    <row r="23" spans="1:10" ht="30" x14ac:dyDescent="0.25">
      <c r="A23" s="57" t="s">
        <v>120</v>
      </c>
      <c r="B23" s="64" t="s">
        <v>117</v>
      </c>
      <c r="D23" s="65" t="s">
        <v>123</v>
      </c>
      <c r="E23" s="66"/>
      <c r="F23" s="67"/>
      <c r="G23" s="68"/>
      <c r="H23" s="64"/>
      <c r="I23" s="64" t="s">
        <v>312</v>
      </c>
      <c r="J23" s="81" t="str">
        <f t="shared" si="0"/>
        <v/>
      </c>
    </row>
    <row r="24" spans="1:10" ht="18.75" x14ac:dyDescent="0.25">
      <c r="A24" s="57" t="s">
        <v>121</v>
      </c>
      <c r="B24" s="64" t="s">
        <v>118</v>
      </c>
      <c r="D24" s="65" t="s">
        <v>123</v>
      </c>
      <c r="E24" s="66"/>
      <c r="F24" s="67"/>
      <c r="G24" s="68"/>
      <c r="H24" s="64"/>
      <c r="I24" s="64" t="s">
        <v>312</v>
      </c>
      <c r="J24" s="81" t="str">
        <f t="shared" si="0"/>
        <v/>
      </c>
    </row>
    <row r="25" spans="1:10" ht="18.75" x14ac:dyDescent="0.25">
      <c r="A25" s="57" t="s">
        <v>122</v>
      </c>
      <c r="B25" s="64" t="s">
        <v>37</v>
      </c>
      <c r="D25" s="65" t="s">
        <v>123</v>
      </c>
      <c r="E25" s="66"/>
      <c r="F25" s="67"/>
      <c r="G25" s="68"/>
      <c r="H25" s="64"/>
      <c r="I25" s="64" t="s">
        <v>1494</v>
      </c>
      <c r="J25" s="81" t="str">
        <f t="shared" si="0"/>
        <v/>
      </c>
    </row>
    <row r="26" spans="1:10" ht="30" x14ac:dyDescent="0.25">
      <c r="A26" s="57" t="s">
        <v>132</v>
      </c>
      <c r="B26" s="64" t="s">
        <v>38</v>
      </c>
      <c r="D26" s="65" t="s">
        <v>123</v>
      </c>
      <c r="E26" s="66"/>
      <c r="F26" s="67"/>
      <c r="G26" s="68"/>
      <c r="H26" s="64"/>
      <c r="I26" s="64" t="s">
        <v>300</v>
      </c>
      <c r="J26" s="81" t="str">
        <f t="shared" si="0"/>
        <v/>
      </c>
    </row>
    <row r="27" spans="1:10" ht="30" x14ac:dyDescent="0.25">
      <c r="A27" s="57" t="s">
        <v>123</v>
      </c>
      <c r="B27" s="64" t="s">
        <v>39</v>
      </c>
      <c r="D27" s="65" t="s">
        <v>123</v>
      </c>
      <c r="E27" s="66"/>
      <c r="F27" s="67"/>
      <c r="G27" s="68"/>
      <c r="H27" s="64"/>
      <c r="I27" s="64" t="s">
        <v>1496</v>
      </c>
      <c r="J27" s="81" t="str">
        <f t="shared" si="0"/>
        <v/>
      </c>
    </row>
  </sheetData>
  <mergeCells count="3">
    <mergeCell ref="A2:B2"/>
    <mergeCell ref="A3:B3"/>
    <mergeCell ref="D2:G2"/>
  </mergeCells>
  <conditionalFormatting sqref="J3">
    <cfRule type="expression" dxfId="429" priority="27">
      <formula>COUNTIFS(J4:J27,"ERROR: Use one X for rating")&gt;0</formula>
    </cfRule>
  </conditionalFormatting>
  <conditionalFormatting sqref="J4">
    <cfRule type="expression" dxfId="428" priority="26">
      <formula>LEFT(J4,5)="ERROR"</formula>
    </cfRule>
  </conditionalFormatting>
  <conditionalFormatting sqref="J5">
    <cfRule type="expression" dxfId="427" priority="24">
      <formula>LEFT(J5,5)="ERROR"</formula>
    </cfRule>
  </conditionalFormatting>
  <conditionalFormatting sqref="J6">
    <cfRule type="expression" dxfId="426" priority="23">
      <formula>LEFT(J6,5)="ERROR"</formula>
    </cfRule>
  </conditionalFormatting>
  <conditionalFormatting sqref="J7">
    <cfRule type="expression" dxfId="425" priority="22">
      <formula>LEFT(J7,5)="ERROR"</formula>
    </cfRule>
  </conditionalFormatting>
  <conditionalFormatting sqref="J8">
    <cfRule type="expression" dxfId="424" priority="21">
      <formula>LEFT(J8,5)="ERROR"</formula>
    </cfRule>
  </conditionalFormatting>
  <conditionalFormatting sqref="J9">
    <cfRule type="expression" dxfId="423" priority="20">
      <formula>LEFT(J9,5)="ERROR"</formula>
    </cfRule>
  </conditionalFormatting>
  <conditionalFormatting sqref="J10">
    <cfRule type="expression" dxfId="422" priority="19">
      <formula>LEFT(J10,5)="ERROR"</formula>
    </cfRule>
  </conditionalFormatting>
  <conditionalFormatting sqref="J11">
    <cfRule type="expression" dxfId="421" priority="18">
      <formula>LEFT(J11,5)="ERROR"</formula>
    </cfRule>
  </conditionalFormatting>
  <conditionalFormatting sqref="J12">
    <cfRule type="expression" dxfId="420" priority="17">
      <formula>LEFT(J12,5)="ERROR"</formula>
    </cfRule>
  </conditionalFormatting>
  <conditionalFormatting sqref="J13">
    <cfRule type="expression" dxfId="419" priority="16">
      <formula>LEFT(J13,5)="ERROR"</formula>
    </cfRule>
  </conditionalFormatting>
  <conditionalFormatting sqref="J14">
    <cfRule type="expression" dxfId="418" priority="15">
      <formula>LEFT(J14,5)="ERROR"</formula>
    </cfRule>
  </conditionalFormatting>
  <conditionalFormatting sqref="J15">
    <cfRule type="expression" dxfId="417" priority="14">
      <formula>LEFT(J15,5)="ERROR"</formula>
    </cfRule>
  </conditionalFormatting>
  <conditionalFormatting sqref="J16">
    <cfRule type="expression" dxfId="416" priority="13">
      <formula>LEFT(J16,5)="ERROR"</formula>
    </cfRule>
  </conditionalFormatting>
  <conditionalFormatting sqref="J17">
    <cfRule type="expression" dxfId="415" priority="12">
      <formula>LEFT(J17,5)="ERROR"</formula>
    </cfRule>
  </conditionalFormatting>
  <conditionalFormatting sqref="J18">
    <cfRule type="expression" dxfId="414" priority="11">
      <formula>LEFT(J18,5)="ERROR"</formula>
    </cfRule>
  </conditionalFormatting>
  <conditionalFormatting sqref="J19">
    <cfRule type="expression" dxfId="413" priority="10">
      <formula>LEFT(J19,5)="ERROR"</formula>
    </cfRule>
  </conditionalFormatting>
  <conditionalFormatting sqref="J20">
    <cfRule type="expression" dxfId="412" priority="9">
      <formula>LEFT(J20,5)="ERROR"</formula>
    </cfRule>
  </conditionalFormatting>
  <conditionalFormatting sqref="J21">
    <cfRule type="expression" dxfId="411" priority="8">
      <formula>LEFT(J21,5)="ERROR"</formula>
    </cfRule>
  </conditionalFormatting>
  <conditionalFormatting sqref="J22">
    <cfRule type="expression" dxfId="410" priority="7">
      <formula>LEFT(J22,5)="ERROR"</formula>
    </cfRule>
  </conditionalFormatting>
  <conditionalFormatting sqref="J23">
    <cfRule type="expression" dxfId="409" priority="6">
      <formula>LEFT(J23,5)="ERROR"</formula>
    </cfRule>
  </conditionalFormatting>
  <conditionalFormatting sqref="J24">
    <cfRule type="expression" dxfId="408" priority="5">
      <formula>LEFT(J24,5)="ERROR"</formula>
    </cfRule>
  </conditionalFormatting>
  <conditionalFormatting sqref="J25">
    <cfRule type="expression" dxfId="407" priority="4">
      <formula>LEFT(J25,5)="ERROR"</formula>
    </cfRule>
  </conditionalFormatting>
  <conditionalFormatting sqref="J26">
    <cfRule type="expression" dxfId="406" priority="3">
      <formula>LEFT(J26,5)="ERROR"</formula>
    </cfRule>
  </conditionalFormatting>
  <conditionalFormatting sqref="J27">
    <cfRule type="expression" dxfId="405" priority="2">
      <formula>LEFT(J27,5)="ERROR"</formula>
    </cfRule>
  </conditionalFormatting>
  <conditionalFormatting sqref="B1">
    <cfRule type="expression" dxfId="404" priority="1">
      <formula>LEFT(B1,5)="ERROR"</formula>
    </cfRule>
  </conditionalFormatting>
  <pageMargins left="0.7" right="0.7" top="0.75" bottom="0.75" header="0.3" footer="0.3"/>
  <pageSetup scale="73"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FF"/>
  </sheetPr>
  <dimension ref="A1:J85"/>
  <sheetViews>
    <sheetView workbookViewId="0">
      <pane ySplit="3" topLeftCell="A4" activePane="bottomLeft" state="frozen"/>
      <selection activeCell="A4" sqref="A4"/>
      <selection pane="bottomLeft" activeCell="B1" sqref="B1"/>
    </sheetView>
  </sheetViews>
  <sheetFormatPr defaultRowHeight="15" x14ac:dyDescent="0.25"/>
  <cols>
    <col min="1" max="1" width="6.28515625" style="4" customWidth="1"/>
    <col min="2" max="2" width="61.42578125" style="5" customWidth="1"/>
    <col min="3" max="3" width="90" style="5" customWidth="1"/>
    <col min="4" max="4" width="13.28515625" style="53" customWidth="1"/>
    <col min="5" max="5" width="13.28515625" style="70" customWidth="1"/>
    <col min="6" max="6" width="13.28515625" style="53" customWidth="1"/>
    <col min="7" max="7" width="13.28515625" style="70" customWidth="1"/>
    <col min="8" max="8" width="73" style="86" customWidth="1"/>
    <col min="9" max="9" width="25" style="86" bestFit="1" customWidth="1"/>
    <col min="10" max="10" width="25.7109375" style="53" bestFit="1" customWidth="1"/>
  </cols>
  <sheetData>
    <row r="1" spans="1:10" ht="15.75" x14ac:dyDescent="0.25">
      <c r="A1" s="2"/>
      <c r="B1" s="93"/>
      <c r="C1" s="71" t="str">
        <f>IF(D1+E1+F1+G1=68,"","ERROR:  THE TOTAL SHOULD BE 68  &gt;&gt;&gt;&gt;&gt;&gt;  ")</f>
        <v/>
      </c>
      <c r="D1" s="8">
        <f>COUNTIFS(D5:D85,"=X")</f>
        <v>68</v>
      </c>
      <c r="E1" s="8">
        <f>COUNTIFS(E5:E85,"=X")</f>
        <v>0</v>
      </c>
      <c r="F1" s="8">
        <f>COUNTIFS(F5:F85,"=X")</f>
        <v>0</v>
      </c>
      <c r="G1" s="8">
        <f>COUNTIFS(G5:G85,"=X")</f>
        <v>0</v>
      </c>
    </row>
    <row r="2" spans="1:10" ht="21" customHeight="1" x14ac:dyDescent="0.35">
      <c r="A2" s="113" t="s">
        <v>484</v>
      </c>
      <c r="B2" s="108"/>
      <c r="C2" s="109"/>
      <c r="D2" s="104" t="s">
        <v>22</v>
      </c>
      <c r="E2" s="105"/>
      <c r="F2" s="105"/>
      <c r="G2" s="106"/>
      <c r="H2" s="90"/>
      <c r="I2" s="90"/>
      <c r="J2" s="47" t="s">
        <v>1463</v>
      </c>
    </row>
    <row r="3" spans="1:10" ht="30" x14ac:dyDescent="0.25">
      <c r="A3" s="30" t="s">
        <v>146</v>
      </c>
      <c r="B3" s="30" t="s">
        <v>141</v>
      </c>
      <c r="C3" s="30" t="s">
        <v>142</v>
      </c>
      <c r="D3" s="72" t="s">
        <v>134</v>
      </c>
      <c r="E3" s="61" t="s">
        <v>23</v>
      </c>
      <c r="F3" s="73" t="s">
        <v>24</v>
      </c>
      <c r="G3" s="74" t="s">
        <v>25</v>
      </c>
      <c r="H3" s="87" t="s">
        <v>1290</v>
      </c>
      <c r="I3" s="87" t="s">
        <v>1462</v>
      </c>
      <c r="J3" s="83" t="str">
        <f>IF(COUNTIFS(J5:J85,"ERROR: Use one X for rating") + COUNTIFS(J5:J85,"ERROR: Do not rate this row")=0,"No Rating Count Errors","ERROR: Rating Count")</f>
        <v>No Rating Count Errors</v>
      </c>
    </row>
    <row r="4" spans="1:10" x14ac:dyDescent="0.25">
      <c r="A4" s="3"/>
      <c r="B4" s="75" t="s">
        <v>279</v>
      </c>
      <c r="C4" s="76"/>
      <c r="D4" s="76"/>
      <c r="E4" s="77"/>
      <c r="F4" s="76"/>
      <c r="G4" s="77"/>
      <c r="H4" s="91"/>
      <c r="I4" s="91"/>
      <c r="J4" s="80"/>
    </row>
    <row r="5" spans="1:10" ht="45" x14ac:dyDescent="0.25">
      <c r="A5" s="4" t="s">
        <v>1407</v>
      </c>
      <c r="B5" s="5" t="s">
        <v>350</v>
      </c>
      <c r="C5" s="5" t="s">
        <v>417</v>
      </c>
      <c r="D5" s="65" t="s">
        <v>123</v>
      </c>
      <c r="E5" s="66"/>
      <c r="F5" s="67"/>
      <c r="G5" s="68"/>
      <c r="I5" s="86" t="s">
        <v>16</v>
      </c>
      <c r="J5" s="80" t="str">
        <f>IF(COUNTIF(D5,"=X") + COUNTIF(E5,"=X") + COUNTIF(F5,"=X") + COUNTIF(G5,"=X")=1,"","ERROR: Use one X for rating")</f>
        <v/>
      </c>
    </row>
    <row r="6" spans="1:10" ht="60" x14ac:dyDescent="0.25">
      <c r="A6" s="4" t="s">
        <v>1408</v>
      </c>
      <c r="B6" s="5" t="s">
        <v>351</v>
      </c>
      <c r="C6" s="5" t="s">
        <v>418</v>
      </c>
      <c r="D6" s="65" t="s">
        <v>123</v>
      </c>
      <c r="E6" s="66"/>
      <c r="F6" s="67"/>
      <c r="G6" s="68"/>
      <c r="I6" s="86" t="s">
        <v>21</v>
      </c>
      <c r="J6" s="80" t="str">
        <f t="shared" ref="J6:J9" si="0">IF(COUNTIF(D6,"=X") + COUNTIF(E6,"=X") + COUNTIF(F6,"=X") + COUNTIF(G6,"=X")=1,"","ERROR: Use one X for rating")</f>
        <v/>
      </c>
    </row>
    <row r="7" spans="1:10" ht="18.75" x14ac:dyDescent="0.25">
      <c r="A7" s="4" t="s">
        <v>1409</v>
      </c>
      <c r="B7" s="5" t="s">
        <v>352</v>
      </c>
      <c r="C7" s="5" t="s">
        <v>419</v>
      </c>
      <c r="D7" s="65" t="s">
        <v>123</v>
      </c>
      <c r="E7" s="66"/>
      <c r="F7" s="67"/>
      <c r="G7" s="68"/>
      <c r="I7" s="86" t="s">
        <v>16</v>
      </c>
      <c r="J7" s="80" t="str">
        <f t="shared" si="0"/>
        <v/>
      </c>
    </row>
    <row r="8" spans="1:10" ht="60" x14ac:dyDescent="0.25">
      <c r="A8" s="4" t="s">
        <v>1410</v>
      </c>
      <c r="B8" s="5" t="s">
        <v>353</v>
      </c>
      <c r="C8" s="5" t="s">
        <v>420</v>
      </c>
      <c r="D8" s="65" t="s">
        <v>123</v>
      </c>
      <c r="E8" s="66"/>
      <c r="F8" s="67"/>
      <c r="G8" s="68"/>
      <c r="I8" s="86" t="s">
        <v>20</v>
      </c>
      <c r="J8" s="80" t="str">
        <f t="shared" si="0"/>
        <v/>
      </c>
    </row>
    <row r="9" spans="1:10" ht="30" x14ac:dyDescent="0.25">
      <c r="A9" s="4" t="s">
        <v>1411</v>
      </c>
      <c r="B9" s="5" t="s">
        <v>354</v>
      </c>
      <c r="C9" s="5" t="s">
        <v>421</v>
      </c>
      <c r="D9" s="65" t="s">
        <v>123</v>
      </c>
      <c r="E9" s="66"/>
      <c r="F9" s="67"/>
      <c r="G9" s="68"/>
      <c r="I9" s="86" t="s">
        <v>123</v>
      </c>
      <c r="J9" s="80" t="str">
        <f t="shared" si="0"/>
        <v/>
      </c>
    </row>
    <row r="10" spans="1:10" x14ac:dyDescent="0.25">
      <c r="A10" s="3"/>
      <c r="B10" s="75" t="s">
        <v>280</v>
      </c>
      <c r="C10" s="76"/>
      <c r="D10" s="76"/>
      <c r="E10" s="77"/>
      <c r="F10" s="76"/>
      <c r="G10" s="77"/>
      <c r="H10" s="91"/>
      <c r="I10" s="91"/>
      <c r="J10" s="80" t="str">
        <f>IF(COUNTIF(D10,"=X") + COUNTIF(E10,"=X") + COUNTIF(F10,"=X") + COUNTIF(G10,"=X")=0,"","ERROR: Do not rate this row")</f>
        <v/>
      </c>
    </row>
    <row r="11" spans="1:10" ht="18.75" x14ac:dyDescent="0.25">
      <c r="A11" s="4" t="s">
        <v>1412</v>
      </c>
      <c r="B11" s="5" t="s">
        <v>355</v>
      </c>
      <c r="C11" s="5" t="s">
        <v>422</v>
      </c>
      <c r="D11" s="65" t="s">
        <v>123</v>
      </c>
      <c r="E11" s="66"/>
      <c r="F11" s="67"/>
      <c r="G11" s="68"/>
      <c r="I11" s="86" t="s">
        <v>15</v>
      </c>
      <c r="J11" s="80" t="str">
        <f t="shared" ref="J11:J13" si="1">IF(COUNTIF(D11,"=X") + COUNTIF(E11,"=X") + COUNTIF(F11,"=X") + COUNTIF(G11,"=X")=1,"","ERROR: Use one X for rating")</f>
        <v/>
      </c>
    </row>
    <row r="12" spans="1:10" ht="30" x14ac:dyDescent="0.25">
      <c r="A12" s="4" t="s">
        <v>1413</v>
      </c>
      <c r="B12" s="5" t="s">
        <v>356</v>
      </c>
      <c r="C12" s="5" t="s">
        <v>423</v>
      </c>
      <c r="D12" s="65" t="s">
        <v>123</v>
      </c>
      <c r="E12" s="66"/>
      <c r="F12" s="67"/>
      <c r="G12" s="68"/>
      <c r="I12" s="86" t="s">
        <v>15</v>
      </c>
      <c r="J12" s="80" t="str">
        <f t="shared" si="1"/>
        <v/>
      </c>
    </row>
    <row r="13" spans="1:10" ht="18.75" x14ac:dyDescent="0.25">
      <c r="A13" s="4" t="s">
        <v>1414</v>
      </c>
      <c r="B13" s="5" t="s">
        <v>357</v>
      </c>
      <c r="C13" s="5" t="s">
        <v>424</v>
      </c>
      <c r="D13" s="65" t="s">
        <v>123</v>
      </c>
      <c r="E13" s="66"/>
      <c r="F13" s="67"/>
      <c r="G13" s="68"/>
      <c r="I13" s="86" t="s">
        <v>1493</v>
      </c>
      <c r="J13" s="80" t="str">
        <f t="shared" si="1"/>
        <v/>
      </c>
    </row>
    <row r="14" spans="1:10" x14ac:dyDescent="0.25">
      <c r="A14" s="3"/>
      <c r="B14" s="75" t="s">
        <v>281</v>
      </c>
      <c r="C14" s="76"/>
      <c r="D14" s="76"/>
      <c r="E14" s="77"/>
      <c r="F14" s="76"/>
      <c r="G14" s="77"/>
      <c r="H14" s="91"/>
      <c r="I14" s="91"/>
      <c r="J14" s="80" t="str">
        <f>IF(COUNTIF(D14,"=X") + COUNTIF(E14,"=X") + COUNTIF(F14,"=X") + COUNTIF(G14,"=X")=0,"","ERROR: Do not rate this row")</f>
        <v/>
      </c>
    </row>
    <row r="15" spans="1:10" ht="18.75" x14ac:dyDescent="0.25">
      <c r="A15" s="4" t="s">
        <v>1415</v>
      </c>
      <c r="B15" s="5" t="s">
        <v>358</v>
      </c>
      <c r="C15" s="5" t="s">
        <v>425</v>
      </c>
      <c r="D15" s="65" t="s">
        <v>123</v>
      </c>
      <c r="E15" s="66"/>
      <c r="F15" s="67"/>
      <c r="G15" s="68"/>
      <c r="I15" s="86" t="s">
        <v>8</v>
      </c>
      <c r="J15" s="80" t="str">
        <f t="shared" ref="J15:J24" si="2">IF(COUNTIF(D15,"=X") + COUNTIF(E15,"=X") + COUNTIF(F15,"=X") + COUNTIF(G15,"=X")=1,"","ERROR: Use one X for rating")</f>
        <v/>
      </c>
    </row>
    <row r="16" spans="1:10" ht="30" x14ac:dyDescent="0.25">
      <c r="A16" s="4" t="s">
        <v>282</v>
      </c>
      <c r="B16" s="5" t="s">
        <v>359</v>
      </c>
      <c r="C16" s="5" t="s">
        <v>426</v>
      </c>
      <c r="D16" s="65" t="s">
        <v>123</v>
      </c>
      <c r="E16" s="66"/>
      <c r="F16" s="67"/>
      <c r="G16" s="68"/>
      <c r="I16" s="86" t="s">
        <v>11</v>
      </c>
      <c r="J16" s="80" t="str">
        <f t="shared" si="2"/>
        <v/>
      </c>
    </row>
    <row r="17" spans="1:10" ht="30" x14ac:dyDescent="0.25">
      <c r="A17" s="4" t="s">
        <v>283</v>
      </c>
      <c r="B17" s="5" t="s">
        <v>360</v>
      </c>
      <c r="C17" s="5" t="s">
        <v>427</v>
      </c>
      <c r="D17" s="65" t="s">
        <v>123</v>
      </c>
      <c r="E17" s="66"/>
      <c r="F17" s="67"/>
      <c r="G17" s="68"/>
      <c r="I17" s="86" t="s">
        <v>8</v>
      </c>
      <c r="J17" s="80" t="str">
        <f t="shared" si="2"/>
        <v/>
      </c>
    </row>
    <row r="18" spans="1:10" ht="18.75" x14ac:dyDescent="0.25">
      <c r="A18" s="4" t="s">
        <v>284</v>
      </c>
      <c r="B18" s="5" t="s">
        <v>361</v>
      </c>
      <c r="C18" s="5" t="s">
        <v>428</v>
      </c>
      <c r="D18" s="65" t="s">
        <v>123</v>
      </c>
      <c r="E18" s="66"/>
      <c r="F18" s="67"/>
      <c r="G18" s="68"/>
      <c r="I18" s="86" t="s">
        <v>8</v>
      </c>
      <c r="J18" s="80" t="str">
        <f t="shared" si="2"/>
        <v/>
      </c>
    </row>
    <row r="19" spans="1:10" ht="30" x14ac:dyDescent="0.25">
      <c r="A19" s="4" t="s">
        <v>285</v>
      </c>
      <c r="B19" s="5" t="s">
        <v>362</v>
      </c>
      <c r="C19" s="5" t="s">
        <v>429</v>
      </c>
      <c r="D19" s="65" t="s">
        <v>123</v>
      </c>
      <c r="E19" s="66"/>
      <c r="F19" s="67"/>
      <c r="G19" s="68"/>
      <c r="I19" s="86" t="s">
        <v>119</v>
      </c>
      <c r="J19" s="80" t="str">
        <f t="shared" si="2"/>
        <v/>
      </c>
    </row>
    <row r="20" spans="1:10" ht="18.75" x14ac:dyDescent="0.25">
      <c r="A20" s="4" t="s">
        <v>286</v>
      </c>
      <c r="B20" s="5" t="s">
        <v>363</v>
      </c>
      <c r="C20" s="5" t="s">
        <v>430</v>
      </c>
      <c r="D20" s="65" t="s">
        <v>123</v>
      </c>
      <c r="E20" s="66"/>
      <c r="F20" s="67"/>
      <c r="G20" s="68"/>
      <c r="I20" s="86" t="s">
        <v>8</v>
      </c>
      <c r="J20" s="80" t="str">
        <f t="shared" si="2"/>
        <v/>
      </c>
    </row>
    <row r="21" spans="1:10" ht="30" x14ac:dyDescent="0.25">
      <c r="A21" s="4" t="s">
        <v>287</v>
      </c>
      <c r="B21" s="5" t="s">
        <v>364</v>
      </c>
      <c r="C21" s="5" t="s">
        <v>431</v>
      </c>
      <c r="D21" s="65" t="s">
        <v>123</v>
      </c>
      <c r="E21" s="66"/>
      <c r="F21" s="67"/>
      <c r="G21" s="68"/>
      <c r="I21" s="86" t="s">
        <v>8</v>
      </c>
      <c r="J21" s="80" t="str">
        <f t="shared" si="2"/>
        <v/>
      </c>
    </row>
    <row r="22" spans="1:10" ht="30" x14ac:dyDescent="0.25">
      <c r="A22" s="4" t="s">
        <v>288</v>
      </c>
      <c r="B22" s="5" t="s">
        <v>365</v>
      </c>
      <c r="C22" s="5" t="s">
        <v>432</v>
      </c>
      <c r="D22" s="65" t="s">
        <v>123</v>
      </c>
      <c r="E22" s="66"/>
      <c r="F22" s="67"/>
      <c r="G22" s="68"/>
      <c r="I22" s="86" t="s">
        <v>8</v>
      </c>
      <c r="J22" s="80" t="str">
        <f t="shared" si="2"/>
        <v/>
      </c>
    </row>
    <row r="23" spans="1:10" ht="45" x14ac:dyDescent="0.25">
      <c r="A23" s="4" t="s">
        <v>289</v>
      </c>
      <c r="B23" s="5" t="s">
        <v>366</v>
      </c>
      <c r="C23" s="5" t="s">
        <v>433</v>
      </c>
      <c r="D23" s="65" t="s">
        <v>123</v>
      </c>
      <c r="E23" s="66"/>
      <c r="F23" s="67"/>
      <c r="G23" s="68"/>
      <c r="I23" s="86" t="s">
        <v>8</v>
      </c>
      <c r="J23" s="80" t="str">
        <f t="shared" si="2"/>
        <v/>
      </c>
    </row>
    <row r="24" spans="1:10" ht="45" x14ac:dyDescent="0.25">
      <c r="A24" s="4" t="s">
        <v>290</v>
      </c>
      <c r="B24" s="5" t="s">
        <v>367</v>
      </c>
      <c r="C24" s="5" t="s">
        <v>434</v>
      </c>
      <c r="D24" s="65" t="s">
        <v>123</v>
      </c>
      <c r="E24" s="66"/>
      <c r="F24" s="67"/>
      <c r="G24" s="68"/>
      <c r="I24" s="86" t="s">
        <v>8</v>
      </c>
      <c r="J24" s="80" t="str">
        <f t="shared" si="2"/>
        <v/>
      </c>
    </row>
    <row r="25" spans="1:10" x14ac:dyDescent="0.25">
      <c r="A25" s="3"/>
      <c r="B25" s="75" t="s">
        <v>209</v>
      </c>
      <c r="C25" s="76"/>
      <c r="D25" s="76"/>
      <c r="E25" s="77"/>
      <c r="F25" s="76"/>
      <c r="G25" s="77"/>
      <c r="H25" s="91"/>
      <c r="I25" s="91"/>
      <c r="J25" s="80" t="str">
        <f>IF(COUNTIF(D25,"=X") + COUNTIF(E25,"=X") + COUNTIF(F25,"=X") + COUNTIF(G25,"=X")=0,"","ERROR: Do not rate this row")</f>
        <v/>
      </c>
    </row>
    <row r="26" spans="1:10" ht="75" x14ac:dyDescent="0.25">
      <c r="A26" s="4" t="s">
        <v>291</v>
      </c>
      <c r="B26" s="5" t="s">
        <v>368</v>
      </c>
      <c r="C26" s="5" t="s">
        <v>435</v>
      </c>
      <c r="D26" s="65" t="s">
        <v>123</v>
      </c>
      <c r="E26" s="66"/>
      <c r="F26" s="67"/>
      <c r="G26" s="68"/>
      <c r="I26" s="86" t="s">
        <v>1489</v>
      </c>
      <c r="J26" s="80" t="str">
        <f t="shared" ref="J26:J27" si="3">IF(COUNTIF(D26,"=X") + COUNTIF(E26,"=X") + COUNTIF(F26,"=X") + COUNTIF(G26,"=X")=1,"","ERROR: Use one X for rating")</f>
        <v/>
      </c>
    </row>
    <row r="27" spans="1:10" ht="75" x14ac:dyDescent="0.25">
      <c r="A27" s="4" t="s">
        <v>292</v>
      </c>
      <c r="B27" s="5" t="s">
        <v>369</v>
      </c>
      <c r="C27" s="5" t="s">
        <v>436</v>
      </c>
      <c r="D27" s="65" t="s">
        <v>123</v>
      </c>
      <c r="E27" s="66"/>
      <c r="F27" s="67"/>
      <c r="G27" s="68"/>
      <c r="I27" s="86" t="s">
        <v>8</v>
      </c>
      <c r="J27" s="80" t="str">
        <f t="shared" si="3"/>
        <v/>
      </c>
    </row>
    <row r="28" spans="1:10" x14ac:dyDescent="0.25">
      <c r="A28" s="3"/>
      <c r="B28" s="75" t="s">
        <v>293</v>
      </c>
      <c r="C28" s="76"/>
      <c r="D28" s="76"/>
      <c r="E28" s="77"/>
      <c r="F28" s="76"/>
      <c r="G28" s="77"/>
      <c r="H28" s="91"/>
      <c r="I28" s="91"/>
      <c r="J28" s="80" t="str">
        <f>IF(COUNTIF(D28,"=X") + COUNTIF(E28,"=X") + COUNTIF(F28,"=X") + COUNTIF(G28,"=X")=0,"","ERROR: Do not rate this row")</f>
        <v/>
      </c>
    </row>
    <row r="29" spans="1:10" ht="30" x14ac:dyDescent="0.25">
      <c r="A29" s="4" t="s">
        <v>294</v>
      </c>
      <c r="B29" s="5" t="s">
        <v>370</v>
      </c>
      <c r="C29" s="5" t="s">
        <v>437</v>
      </c>
      <c r="D29" s="65" t="s">
        <v>123</v>
      </c>
      <c r="E29" s="66"/>
      <c r="F29" s="67"/>
      <c r="G29" s="68"/>
      <c r="I29" s="86" t="s">
        <v>17</v>
      </c>
      <c r="J29" s="80" t="str">
        <f t="shared" ref="J29:J40" si="4">IF(COUNTIF(D29,"=X") + COUNTIF(E29,"=X") + COUNTIF(F29,"=X") + COUNTIF(G29,"=X")=1,"","ERROR: Use one X for rating")</f>
        <v/>
      </c>
    </row>
    <row r="30" spans="1:10" ht="30" x14ac:dyDescent="0.25">
      <c r="A30" s="4" t="s">
        <v>295</v>
      </c>
      <c r="B30" s="5" t="s">
        <v>371</v>
      </c>
      <c r="C30" s="5" t="s">
        <v>438</v>
      </c>
      <c r="D30" s="65" t="s">
        <v>123</v>
      </c>
      <c r="E30" s="66"/>
      <c r="F30" s="67"/>
      <c r="G30" s="68"/>
      <c r="I30" s="86" t="s">
        <v>17</v>
      </c>
      <c r="J30" s="80" t="str">
        <f t="shared" si="4"/>
        <v/>
      </c>
    </row>
    <row r="31" spans="1:10" ht="45" x14ac:dyDescent="0.25">
      <c r="A31" s="4" t="s">
        <v>296</v>
      </c>
      <c r="B31" s="5" t="s">
        <v>372</v>
      </c>
      <c r="C31" s="5" t="s">
        <v>440</v>
      </c>
      <c r="D31" s="65" t="s">
        <v>123</v>
      </c>
      <c r="E31" s="66"/>
      <c r="F31" s="67"/>
      <c r="G31" s="68"/>
      <c r="I31" s="86" t="s">
        <v>17</v>
      </c>
      <c r="J31" s="80" t="str">
        <f t="shared" si="4"/>
        <v/>
      </c>
    </row>
    <row r="32" spans="1:10" ht="30" x14ac:dyDescent="0.25">
      <c r="A32" s="4" t="s">
        <v>297</v>
      </c>
      <c r="B32" s="5" t="s">
        <v>373</v>
      </c>
      <c r="C32" s="5" t="s">
        <v>1393</v>
      </c>
      <c r="D32" s="65" t="s">
        <v>123</v>
      </c>
      <c r="E32" s="66"/>
      <c r="F32" s="67"/>
      <c r="G32" s="68"/>
      <c r="I32" s="86" t="s">
        <v>17</v>
      </c>
      <c r="J32" s="80" t="str">
        <f t="shared" si="4"/>
        <v/>
      </c>
    </row>
    <row r="33" spans="1:10" ht="30" x14ac:dyDescent="0.25">
      <c r="A33" s="4" t="s">
        <v>298</v>
      </c>
      <c r="B33" s="5" t="s">
        <v>374</v>
      </c>
      <c r="C33" s="5" t="s">
        <v>439</v>
      </c>
      <c r="D33" s="65" t="s">
        <v>123</v>
      </c>
      <c r="E33" s="66"/>
      <c r="F33" s="67"/>
      <c r="G33" s="68"/>
      <c r="I33" s="86" t="s">
        <v>17</v>
      </c>
      <c r="J33" s="80" t="str">
        <f t="shared" si="4"/>
        <v/>
      </c>
    </row>
    <row r="34" spans="1:10" ht="60" x14ac:dyDescent="0.25">
      <c r="A34" s="4" t="s">
        <v>299</v>
      </c>
      <c r="B34" s="5" t="s">
        <v>375</v>
      </c>
      <c r="C34" s="5" t="s">
        <v>441</v>
      </c>
      <c r="D34" s="65" t="s">
        <v>123</v>
      </c>
      <c r="E34" s="66"/>
      <c r="F34" s="67"/>
      <c r="G34" s="68"/>
      <c r="I34" s="86" t="s">
        <v>123</v>
      </c>
      <c r="J34" s="80" t="str">
        <f t="shared" si="4"/>
        <v/>
      </c>
    </row>
    <row r="35" spans="1:10" ht="180" x14ac:dyDescent="0.25">
      <c r="A35" s="4" t="s">
        <v>300</v>
      </c>
      <c r="B35" s="5" t="s">
        <v>376</v>
      </c>
      <c r="C35" s="5" t="s">
        <v>443</v>
      </c>
      <c r="D35" s="65" t="s">
        <v>123</v>
      </c>
      <c r="E35" s="66"/>
      <c r="F35" s="67"/>
      <c r="G35" s="68"/>
      <c r="I35" s="86" t="s">
        <v>132</v>
      </c>
      <c r="J35" s="80" t="str">
        <f t="shared" si="4"/>
        <v/>
      </c>
    </row>
    <row r="36" spans="1:10" ht="30" x14ac:dyDescent="0.25">
      <c r="A36" s="4" t="s">
        <v>301</v>
      </c>
      <c r="B36" s="5" t="s">
        <v>377</v>
      </c>
      <c r="C36" s="5" t="s">
        <v>442</v>
      </c>
      <c r="D36" s="65" t="s">
        <v>123</v>
      </c>
      <c r="E36" s="66"/>
      <c r="F36" s="67"/>
      <c r="G36" s="68"/>
      <c r="I36" s="86" t="s">
        <v>17</v>
      </c>
      <c r="J36" s="80" t="str">
        <f t="shared" si="4"/>
        <v/>
      </c>
    </row>
    <row r="37" spans="1:10" ht="60" x14ac:dyDescent="0.25">
      <c r="A37" s="4" t="s">
        <v>302</v>
      </c>
      <c r="B37" s="5" t="s">
        <v>378</v>
      </c>
      <c r="C37" s="5" t="s">
        <v>445</v>
      </c>
      <c r="D37" s="65" t="s">
        <v>123</v>
      </c>
      <c r="E37" s="66"/>
      <c r="F37" s="67"/>
      <c r="G37" s="68"/>
      <c r="I37" s="86" t="s">
        <v>20</v>
      </c>
      <c r="J37" s="80" t="str">
        <f t="shared" si="4"/>
        <v/>
      </c>
    </row>
    <row r="38" spans="1:10" ht="30" x14ac:dyDescent="0.25">
      <c r="A38" s="4" t="s">
        <v>303</v>
      </c>
      <c r="B38" s="5" t="s">
        <v>379</v>
      </c>
      <c r="C38" s="5" t="s">
        <v>444</v>
      </c>
      <c r="D38" s="65" t="s">
        <v>123</v>
      </c>
      <c r="E38" s="66"/>
      <c r="F38" s="67"/>
      <c r="G38" s="68"/>
      <c r="I38" s="86" t="s">
        <v>17</v>
      </c>
      <c r="J38" s="80" t="str">
        <f t="shared" si="4"/>
        <v/>
      </c>
    </row>
    <row r="39" spans="1:10" ht="75" x14ac:dyDescent="0.25">
      <c r="A39" s="4" t="s">
        <v>304</v>
      </c>
      <c r="B39" s="5" t="s">
        <v>380</v>
      </c>
      <c r="C39" s="5" t="s">
        <v>447</v>
      </c>
      <c r="D39" s="65" t="s">
        <v>123</v>
      </c>
      <c r="E39" s="66"/>
      <c r="F39" s="67"/>
      <c r="G39" s="68"/>
      <c r="I39" s="86" t="s">
        <v>17</v>
      </c>
      <c r="J39" s="80" t="str">
        <f t="shared" si="4"/>
        <v/>
      </c>
    </row>
    <row r="40" spans="1:10" ht="18.75" x14ac:dyDescent="0.25">
      <c r="A40" s="4" t="s">
        <v>305</v>
      </c>
      <c r="B40" s="5" t="s">
        <v>381</v>
      </c>
      <c r="C40" s="5" t="s">
        <v>446</v>
      </c>
      <c r="D40" s="65" t="s">
        <v>123</v>
      </c>
      <c r="E40" s="66"/>
      <c r="F40" s="67"/>
      <c r="G40" s="68"/>
      <c r="I40" s="86" t="s">
        <v>17</v>
      </c>
      <c r="J40" s="80" t="str">
        <f t="shared" si="4"/>
        <v/>
      </c>
    </row>
    <row r="41" spans="1:10" x14ac:dyDescent="0.25">
      <c r="A41" s="3"/>
      <c r="B41" s="75" t="s">
        <v>306</v>
      </c>
      <c r="C41" s="76"/>
      <c r="D41" s="76"/>
      <c r="E41" s="77"/>
      <c r="F41" s="76"/>
      <c r="G41" s="77"/>
      <c r="H41" s="91"/>
      <c r="I41" s="91"/>
      <c r="J41" s="80" t="str">
        <f>IF(COUNTIF(D41,"=X") + COUNTIF(E41,"=X") + COUNTIF(F41,"=X") + COUNTIF(G41,"=X")=0,"","ERROR: Do not rate this row")</f>
        <v/>
      </c>
    </row>
    <row r="42" spans="1:10" ht="120" x14ac:dyDescent="0.25">
      <c r="A42" s="4" t="s">
        <v>307</v>
      </c>
      <c r="B42" s="5" t="s">
        <v>382</v>
      </c>
      <c r="C42" s="5" t="s">
        <v>448</v>
      </c>
      <c r="D42" s="65" t="s">
        <v>123</v>
      </c>
      <c r="E42" s="66"/>
      <c r="F42" s="67"/>
      <c r="G42" s="68"/>
      <c r="I42" s="86" t="s">
        <v>42</v>
      </c>
      <c r="J42" s="80" t="str">
        <f t="shared" ref="J42:J44" si="5">IF(COUNTIF(D42,"=X") + COUNTIF(E42,"=X") + COUNTIF(F42,"=X") + COUNTIF(G42,"=X")=1,"","ERROR: Use one X for rating")</f>
        <v/>
      </c>
    </row>
    <row r="43" spans="1:10" ht="18.75" x14ac:dyDescent="0.25">
      <c r="A43" s="4" t="s">
        <v>308</v>
      </c>
      <c r="B43" s="5" t="s">
        <v>383</v>
      </c>
      <c r="C43" s="5" t="s">
        <v>449</v>
      </c>
      <c r="D43" s="65" t="s">
        <v>123</v>
      </c>
      <c r="E43" s="66"/>
      <c r="F43" s="67"/>
      <c r="G43" s="68"/>
      <c r="I43" s="86" t="s">
        <v>42</v>
      </c>
      <c r="J43" s="80" t="str">
        <f t="shared" si="5"/>
        <v/>
      </c>
    </row>
    <row r="44" spans="1:10" ht="18.75" x14ac:dyDescent="0.25">
      <c r="A44" s="4" t="s">
        <v>309</v>
      </c>
      <c r="B44" s="5" t="s">
        <v>384</v>
      </c>
      <c r="C44" s="5" t="s">
        <v>450</v>
      </c>
      <c r="D44" s="65" t="s">
        <v>123</v>
      </c>
      <c r="E44" s="66"/>
      <c r="F44" s="67"/>
      <c r="G44" s="68"/>
      <c r="I44" s="86" t="s">
        <v>42</v>
      </c>
      <c r="J44" s="80" t="str">
        <f t="shared" si="5"/>
        <v/>
      </c>
    </row>
    <row r="45" spans="1:10" x14ac:dyDescent="0.25">
      <c r="A45" s="3"/>
      <c r="B45" s="75" t="s">
        <v>216</v>
      </c>
      <c r="C45" s="76"/>
      <c r="D45" s="76"/>
      <c r="E45" s="77"/>
      <c r="F45" s="76"/>
      <c r="G45" s="77"/>
      <c r="H45" s="91"/>
      <c r="I45" s="91"/>
      <c r="J45" s="80" t="str">
        <f>IF(COUNTIF(D45,"=X") + COUNTIF(E45,"=X") + COUNTIF(F45,"=X") + COUNTIF(G45,"=X")=0,"","ERROR: Do not rate this row")</f>
        <v/>
      </c>
    </row>
    <row r="46" spans="1:10" ht="75" x14ac:dyDescent="0.25">
      <c r="A46" s="4" t="s">
        <v>310</v>
      </c>
      <c r="B46" s="5" t="s">
        <v>385</v>
      </c>
      <c r="C46" s="5" t="s">
        <v>455</v>
      </c>
      <c r="D46" s="65" t="s">
        <v>123</v>
      </c>
      <c r="E46" s="66"/>
      <c r="F46" s="67"/>
      <c r="G46" s="68"/>
      <c r="I46" s="86" t="s">
        <v>17</v>
      </c>
      <c r="J46" s="80" t="str">
        <f t="shared" ref="J46:J50" si="6">IF(COUNTIF(D46,"=X") + COUNTIF(E46,"=X") + COUNTIF(F46,"=X") + COUNTIF(G46,"=X")=1,"","ERROR: Use one X for rating")</f>
        <v/>
      </c>
    </row>
    <row r="47" spans="1:10" ht="18.75" x14ac:dyDescent="0.25">
      <c r="A47" s="4" t="s">
        <v>311</v>
      </c>
      <c r="B47" s="5" t="s">
        <v>386</v>
      </c>
      <c r="C47" s="5" t="s">
        <v>451</v>
      </c>
      <c r="D47" s="65" t="s">
        <v>123</v>
      </c>
      <c r="E47" s="66"/>
      <c r="F47" s="67"/>
      <c r="G47" s="68"/>
      <c r="I47" s="86" t="s">
        <v>17</v>
      </c>
      <c r="J47" s="80" t="str">
        <f t="shared" si="6"/>
        <v/>
      </c>
    </row>
    <row r="48" spans="1:10" ht="30" x14ac:dyDescent="0.25">
      <c r="A48" s="4" t="s">
        <v>312</v>
      </c>
      <c r="B48" s="5" t="s">
        <v>387</v>
      </c>
      <c r="C48" s="5" t="s">
        <v>452</v>
      </c>
      <c r="D48" s="65" t="s">
        <v>123</v>
      </c>
      <c r="E48" s="66"/>
      <c r="F48" s="67"/>
      <c r="G48" s="68"/>
      <c r="I48" s="86" t="s">
        <v>1572</v>
      </c>
      <c r="J48" s="80" t="str">
        <f t="shared" si="6"/>
        <v/>
      </c>
    </row>
    <row r="49" spans="1:10" ht="18.75" x14ac:dyDescent="0.25">
      <c r="A49" s="4" t="s">
        <v>313</v>
      </c>
      <c r="B49" s="5" t="s">
        <v>388</v>
      </c>
      <c r="C49" s="5" t="s">
        <v>453</v>
      </c>
      <c r="D49" s="65" t="s">
        <v>123</v>
      </c>
      <c r="E49" s="66"/>
      <c r="F49" s="67"/>
      <c r="G49" s="68"/>
      <c r="I49" s="86" t="s">
        <v>17</v>
      </c>
      <c r="J49" s="80" t="str">
        <f t="shared" si="6"/>
        <v/>
      </c>
    </row>
    <row r="50" spans="1:10" ht="18.75" x14ac:dyDescent="0.25">
      <c r="A50" s="4" t="s">
        <v>314</v>
      </c>
      <c r="B50" s="5" t="s">
        <v>389</v>
      </c>
      <c r="C50" s="5" t="s">
        <v>454</v>
      </c>
      <c r="D50" s="65" t="s">
        <v>123</v>
      </c>
      <c r="E50" s="66"/>
      <c r="F50" s="67"/>
      <c r="G50" s="68"/>
      <c r="I50" s="86" t="s">
        <v>17</v>
      </c>
      <c r="J50" s="80" t="str">
        <f t="shared" si="6"/>
        <v/>
      </c>
    </row>
    <row r="51" spans="1:10" x14ac:dyDescent="0.25">
      <c r="A51" s="3"/>
      <c r="B51" s="75" t="s">
        <v>315</v>
      </c>
      <c r="C51" s="76"/>
      <c r="D51" s="76"/>
      <c r="E51" s="77"/>
      <c r="F51" s="76"/>
      <c r="G51" s="77"/>
      <c r="H51" s="91"/>
      <c r="I51" s="91"/>
      <c r="J51" s="80" t="str">
        <f>IF(COUNTIF(D51,"=X") + COUNTIF(E51,"=X") + COUNTIF(F51,"=X") + COUNTIF(G51,"=X")=0,"","ERROR: Do not rate this row")</f>
        <v/>
      </c>
    </row>
    <row r="52" spans="1:10" ht="30" x14ac:dyDescent="0.25">
      <c r="A52" s="4" t="s">
        <v>316</v>
      </c>
      <c r="B52" s="5" t="s">
        <v>157</v>
      </c>
      <c r="C52" s="5" t="s">
        <v>456</v>
      </c>
      <c r="D52" s="65" t="s">
        <v>123</v>
      </c>
      <c r="E52" s="66"/>
      <c r="F52" s="67"/>
      <c r="G52" s="68"/>
      <c r="I52" s="86" t="s">
        <v>12</v>
      </c>
      <c r="J52" s="80" t="str">
        <f t="shared" ref="J52:J58" si="7">IF(COUNTIF(D52,"=X") + COUNTIF(E52,"=X") + COUNTIF(F52,"=X") + COUNTIF(G52,"=X")=1,"","ERROR: Use one X for rating")</f>
        <v/>
      </c>
    </row>
    <row r="53" spans="1:10" ht="30" x14ac:dyDescent="0.25">
      <c r="A53" s="4" t="s">
        <v>317</v>
      </c>
      <c r="B53" s="5" t="s">
        <v>390</v>
      </c>
      <c r="C53" s="5" t="s">
        <v>457</v>
      </c>
      <c r="D53" s="65" t="s">
        <v>123</v>
      </c>
      <c r="E53" s="66"/>
      <c r="F53" s="67"/>
      <c r="G53" s="68"/>
      <c r="I53" s="86" t="s">
        <v>12</v>
      </c>
      <c r="J53" s="80" t="str">
        <f t="shared" si="7"/>
        <v/>
      </c>
    </row>
    <row r="54" spans="1:10" ht="45" x14ac:dyDescent="0.25">
      <c r="A54" s="4" t="s">
        <v>318</v>
      </c>
      <c r="B54" s="5" t="s">
        <v>391</v>
      </c>
      <c r="C54" s="5" t="s">
        <v>458</v>
      </c>
      <c r="D54" s="65" t="s">
        <v>123</v>
      </c>
      <c r="E54" s="66"/>
      <c r="F54" s="67"/>
      <c r="G54" s="68"/>
      <c r="I54" s="86" t="s">
        <v>12</v>
      </c>
      <c r="J54" s="80" t="str">
        <f t="shared" si="7"/>
        <v/>
      </c>
    </row>
    <row r="55" spans="1:10" ht="18.75" x14ac:dyDescent="0.25">
      <c r="A55" s="4" t="s">
        <v>319</v>
      </c>
      <c r="B55" s="5" t="s">
        <v>392</v>
      </c>
      <c r="C55" s="5" t="s">
        <v>459</v>
      </c>
      <c r="D55" s="65" t="s">
        <v>123</v>
      </c>
      <c r="E55" s="66"/>
      <c r="F55" s="67"/>
      <c r="G55" s="68"/>
      <c r="I55" s="86" t="s">
        <v>12</v>
      </c>
      <c r="J55" s="80" t="str">
        <f t="shared" si="7"/>
        <v/>
      </c>
    </row>
    <row r="56" spans="1:10" ht="60" x14ac:dyDescent="0.25">
      <c r="A56" s="4" t="s">
        <v>320</v>
      </c>
      <c r="B56" s="5" t="s">
        <v>393</v>
      </c>
      <c r="C56" s="5" t="s">
        <v>462</v>
      </c>
      <c r="D56" s="65" t="s">
        <v>123</v>
      </c>
      <c r="E56" s="66"/>
      <c r="F56" s="67"/>
      <c r="G56" s="68"/>
      <c r="I56" s="86" t="s">
        <v>12</v>
      </c>
      <c r="J56" s="80" t="str">
        <f t="shared" si="7"/>
        <v/>
      </c>
    </row>
    <row r="57" spans="1:10" ht="30" x14ac:dyDescent="0.25">
      <c r="A57" s="4" t="s">
        <v>321</v>
      </c>
      <c r="B57" s="5" t="s">
        <v>394</v>
      </c>
      <c r="C57" s="5" t="s">
        <v>461</v>
      </c>
      <c r="D57" s="65" t="s">
        <v>123</v>
      </c>
      <c r="E57" s="66"/>
      <c r="F57" s="67"/>
      <c r="G57" s="68"/>
      <c r="I57" s="86" t="s">
        <v>12</v>
      </c>
      <c r="J57" s="80" t="str">
        <f t="shared" si="7"/>
        <v/>
      </c>
    </row>
    <row r="58" spans="1:10" ht="30" x14ac:dyDescent="0.25">
      <c r="A58" s="4" t="s">
        <v>322</v>
      </c>
      <c r="B58" s="5" t="s">
        <v>395</v>
      </c>
      <c r="C58" s="5" t="s">
        <v>460</v>
      </c>
      <c r="D58" s="65" t="s">
        <v>123</v>
      </c>
      <c r="E58" s="66"/>
      <c r="F58" s="67"/>
      <c r="G58" s="68"/>
      <c r="I58" s="86" t="s">
        <v>12</v>
      </c>
      <c r="J58" s="80" t="str">
        <f t="shared" si="7"/>
        <v/>
      </c>
    </row>
    <row r="59" spans="1:10" x14ac:dyDescent="0.25">
      <c r="A59" s="3"/>
      <c r="B59" s="75" t="s">
        <v>323</v>
      </c>
      <c r="C59" s="76"/>
      <c r="D59" s="76"/>
      <c r="E59" s="77"/>
      <c r="F59" s="76"/>
      <c r="G59" s="77"/>
      <c r="H59" s="91"/>
      <c r="I59" s="91"/>
      <c r="J59" s="80" t="str">
        <f>IF(COUNTIF(D59,"=X") + COUNTIF(E59,"=X") + COUNTIF(F59,"=X") + COUNTIF(G59,"=X")=0,"","ERROR: Do not rate this row")</f>
        <v/>
      </c>
    </row>
    <row r="60" spans="1:10" ht="30" x14ac:dyDescent="0.25">
      <c r="A60" s="4" t="s">
        <v>324</v>
      </c>
      <c r="B60" s="5" t="s">
        <v>396</v>
      </c>
      <c r="C60" s="5" t="s">
        <v>463</v>
      </c>
      <c r="D60" s="65" t="s">
        <v>123</v>
      </c>
      <c r="E60" s="66"/>
      <c r="F60" s="67"/>
      <c r="G60" s="68"/>
      <c r="I60" s="86" t="s">
        <v>10</v>
      </c>
      <c r="J60" s="80" t="str">
        <f t="shared" ref="J60:J62" si="8">IF(COUNTIF(D60,"=X") + COUNTIF(E60,"=X") + COUNTIF(F60,"=X") + COUNTIF(G60,"=X")=1,"","ERROR: Use one X for rating")</f>
        <v/>
      </c>
    </row>
    <row r="61" spans="1:10" ht="30" x14ac:dyDescent="0.25">
      <c r="A61" s="4" t="s">
        <v>325</v>
      </c>
      <c r="B61" s="5" t="s">
        <v>397</v>
      </c>
      <c r="C61" s="5" t="s">
        <v>464</v>
      </c>
      <c r="D61" s="65" t="s">
        <v>123</v>
      </c>
      <c r="E61" s="66"/>
      <c r="F61" s="67"/>
      <c r="G61" s="68"/>
      <c r="I61" s="86" t="s">
        <v>10</v>
      </c>
      <c r="J61" s="80" t="str">
        <f t="shared" si="8"/>
        <v/>
      </c>
    </row>
    <row r="62" spans="1:10" ht="18.75" x14ac:dyDescent="0.25">
      <c r="A62" s="4" t="s">
        <v>326</v>
      </c>
      <c r="B62" s="5" t="s">
        <v>398</v>
      </c>
      <c r="C62" s="5" t="s">
        <v>465</v>
      </c>
      <c r="D62" s="65" t="s">
        <v>123</v>
      </c>
      <c r="E62" s="66"/>
      <c r="F62" s="67"/>
      <c r="G62" s="68"/>
      <c r="I62" s="86" t="s">
        <v>10</v>
      </c>
      <c r="J62" s="80" t="str">
        <f t="shared" si="8"/>
        <v/>
      </c>
    </row>
    <row r="63" spans="1:10" x14ac:dyDescent="0.25">
      <c r="A63" s="3"/>
      <c r="B63" s="75" t="s">
        <v>327</v>
      </c>
      <c r="C63" s="76"/>
      <c r="D63" s="76"/>
      <c r="E63" s="77"/>
      <c r="F63" s="76"/>
      <c r="G63" s="77"/>
      <c r="H63" s="91"/>
      <c r="I63" s="91"/>
      <c r="J63" s="80" t="str">
        <f>IF(COUNTIF(D63,"=X") + COUNTIF(E63,"=X") + COUNTIF(F63,"=X") + COUNTIF(G63,"=X")=0,"","ERROR: Do not rate this row")</f>
        <v/>
      </c>
    </row>
    <row r="64" spans="1:10" ht="45" x14ac:dyDescent="0.25">
      <c r="A64" s="4" t="s">
        <v>328</v>
      </c>
      <c r="B64" s="5" t="s">
        <v>399</v>
      </c>
      <c r="C64" s="5" t="s">
        <v>466</v>
      </c>
      <c r="D64" s="65" t="s">
        <v>123</v>
      </c>
      <c r="E64" s="66"/>
      <c r="F64" s="67"/>
      <c r="G64" s="68"/>
      <c r="I64" s="86" t="s">
        <v>10</v>
      </c>
      <c r="J64" s="80" t="str">
        <f t="shared" ref="J64:J68" si="9">IF(COUNTIF(D64,"=X") + COUNTIF(E64,"=X") + COUNTIF(F64,"=X") + COUNTIF(G64,"=X")=1,"","ERROR: Use one X for rating")</f>
        <v/>
      </c>
    </row>
    <row r="65" spans="1:10" ht="150" x14ac:dyDescent="0.25">
      <c r="A65" s="4" t="s">
        <v>329</v>
      </c>
      <c r="B65" s="5" t="s">
        <v>400</v>
      </c>
      <c r="C65" s="5" t="s">
        <v>470</v>
      </c>
      <c r="D65" s="65" t="s">
        <v>123</v>
      </c>
      <c r="E65" s="66"/>
      <c r="F65" s="67"/>
      <c r="G65" s="68"/>
      <c r="I65" s="86" t="s">
        <v>10</v>
      </c>
      <c r="J65" s="80" t="str">
        <f t="shared" si="9"/>
        <v/>
      </c>
    </row>
    <row r="66" spans="1:10" ht="30" x14ac:dyDescent="0.25">
      <c r="A66" s="4" t="s">
        <v>330</v>
      </c>
      <c r="B66" s="5" t="s">
        <v>401</v>
      </c>
      <c r="C66" s="5" t="s">
        <v>467</v>
      </c>
      <c r="D66" s="65" t="s">
        <v>123</v>
      </c>
      <c r="E66" s="66"/>
      <c r="F66" s="67"/>
      <c r="G66" s="68"/>
      <c r="I66" s="86" t="s">
        <v>10</v>
      </c>
      <c r="J66" s="80" t="str">
        <f t="shared" si="9"/>
        <v/>
      </c>
    </row>
    <row r="67" spans="1:10" ht="30" x14ac:dyDescent="0.25">
      <c r="A67" s="4" t="s">
        <v>331</v>
      </c>
      <c r="B67" s="5" t="s">
        <v>402</v>
      </c>
      <c r="C67" s="5" t="s">
        <v>468</v>
      </c>
      <c r="D67" s="65" t="s">
        <v>123</v>
      </c>
      <c r="E67" s="66"/>
      <c r="F67" s="67"/>
      <c r="G67" s="68"/>
      <c r="I67" s="86" t="s">
        <v>10</v>
      </c>
      <c r="J67" s="80" t="str">
        <f t="shared" si="9"/>
        <v/>
      </c>
    </row>
    <row r="68" spans="1:10" ht="30" x14ac:dyDescent="0.25">
      <c r="A68" s="4" t="s">
        <v>332</v>
      </c>
      <c r="B68" s="5" t="s">
        <v>403</v>
      </c>
      <c r="C68" s="5" t="s">
        <v>469</v>
      </c>
      <c r="D68" s="65" t="s">
        <v>123</v>
      </c>
      <c r="E68" s="66"/>
      <c r="F68" s="67"/>
      <c r="G68" s="68"/>
      <c r="I68" s="86" t="s">
        <v>10</v>
      </c>
      <c r="J68" s="80" t="str">
        <f t="shared" si="9"/>
        <v/>
      </c>
    </row>
    <row r="69" spans="1:10" x14ac:dyDescent="0.25">
      <c r="A69" s="3"/>
      <c r="B69" s="75" t="s">
        <v>333</v>
      </c>
      <c r="C69" s="76"/>
      <c r="D69" s="76"/>
      <c r="E69" s="77"/>
      <c r="F69" s="76"/>
      <c r="G69" s="77"/>
      <c r="H69" s="91"/>
      <c r="I69" s="91"/>
      <c r="J69" s="80" t="str">
        <f>IF(COUNTIF(D69,"=X") + COUNTIF(E69,"=X") + COUNTIF(F69,"=X") + COUNTIF(G69,"=X")=0,"","ERROR: Do not rate this row")</f>
        <v/>
      </c>
    </row>
    <row r="70" spans="1:10" ht="18.75" x14ac:dyDescent="0.25">
      <c r="A70" s="4" t="s">
        <v>334</v>
      </c>
      <c r="B70" s="5" t="s">
        <v>404</v>
      </c>
      <c r="C70" s="5" t="s">
        <v>475</v>
      </c>
      <c r="D70" s="65" t="s">
        <v>123</v>
      </c>
      <c r="E70" s="66"/>
      <c r="F70" s="67"/>
      <c r="G70" s="68"/>
      <c r="I70" s="86" t="s">
        <v>13</v>
      </c>
      <c r="J70" s="80" t="str">
        <f t="shared" ref="J70:J77" si="10">IF(COUNTIF(D70,"=X") + COUNTIF(E70,"=X") + COUNTIF(F70,"=X") + COUNTIF(G70,"=X")=1,"","ERROR: Use one X for rating")</f>
        <v/>
      </c>
    </row>
    <row r="71" spans="1:10" ht="45" x14ac:dyDescent="0.25">
      <c r="A71" s="4" t="s">
        <v>335</v>
      </c>
      <c r="B71" s="5" t="s">
        <v>405</v>
      </c>
      <c r="C71" s="5" t="s">
        <v>476</v>
      </c>
      <c r="D71" s="65" t="s">
        <v>123</v>
      </c>
      <c r="E71" s="66"/>
      <c r="F71" s="67"/>
      <c r="G71" s="68"/>
      <c r="I71" s="86" t="s">
        <v>13</v>
      </c>
      <c r="J71" s="80" t="str">
        <f t="shared" si="10"/>
        <v/>
      </c>
    </row>
    <row r="72" spans="1:10" ht="18.75" x14ac:dyDescent="0.25">
      <c r="A72" s="4" t="s">
        <v>336</v>
      </c>
      <c r="B72" s="5" t="s">
        <v>406</v>
      </c>
      <c r="C72" s="5" t="s">
        <v>477</v>
      </c>
      <c r="D72" s="65" t="s">
        <v>123</v>
      </c>
      <c r="E72" s="66"/>
      <c r="F72" s="67"/>
      <c r="G72" s="68"/>
      <c r="I72" s="86" t="s">
        <v>13</v>
      </c>
      <c r="J72" s="80" t="str">
        <f t="shared" si="10"/>
        <v/>
      </c>
    </row>
    <row r="73" spans="1:10" ht="135" x14ac:dyDescent="0.25">
      <c r="A73" s="4" t="s">
        <v>337</v>
      </c>
      <c r="B73" s="5" t="s">
        <v>407</v>
      </c>
      <c r="C73" s="5" t="s">
        <v>478</v>
      </c>
      <c r="D73" s="65" t="s">
        <v>123</v>
      </c>
      <c r="E73" s="66"/>
      <c r="F73" s="67"/>
      <c r="G73" s="68"/>
      <c r="I73" s="86" t="s">
        <v>43</v>
      </c>
      <c r="J73" s="80" t="str">
        <f t="shared" si="10"/>
        <v/>
      </c>
    </row>
    <row r="74" spans="1:10" ht="30" x14ac:dyDescent="0.25">
      <c r="A74" s="4" t="s">
        <v>338</v>
      </c>
      <c r="B74" s="5" t="s">
        <v>408</v>
      </c>
      <c r="C74" s="5" t="s">
        <v>471</v>
      </c>
      <c r="D74" s="65" t="s">
        <v>123</v>
      </c>
      <c r="E74" s="66"/>
      <c r="F74" s="67"/>
      <c r="G74" s="68"/>
      <c r="I74" s="86" t="s">
        <v>16</v>
      </c>
      <c r="J74" s="80" t="str">
        <f t="shared" si="10"/>
        <v/>
      </c>
    </row>
    <row r="75" spans="1:10" ht="18.75" x14ac:dyDescent="0.25">
      <c r="A75" s="4" t="s">
        <v>339</v>
      </c>
      <c r="B75" s="5" t="s">
        <v>409</v>
      </c>
      <c r="C75" s="5" t="s">
        <v>472</v>
      </c>
      <c r="D75" s="65" t="s">
        <v>123</v>
      </c>
      <c r="E75" s="66"/>
      <c r="F75" s="67"/>
      <c r="G75" s="68"/>
      <c r="I75" s="86" t="s">
        <v>122</v>
      </c>
      <c r="J75" s="80" t="str">
        <f t="shared" si="10"/>
        <v/>
      </c>
    </row>
    <row r="76" spans="1:10" ht="30" x14ac:dyDescent="0.25">
      <c r="A76" s="4" t="s">
        <v>340</v>
      </c>
      <c r="B76" s="5" t="s">
        <v>410</v>
      </c>
      <c r="C76" s="5" t="s">
        <v>473</v>
      </c>
      <c r="D76" s="65" t="s">
        <v>123</v>
      </c>
      <c r="E76" s="66"/>
      <c r="F76" s="67"/>
      <c r="G76" s="68"/>
      <c r="I76" s="86" t="s">
        <v>18</v>
      </c>
      <c r="J76" s="80" t="str">
        <f t="shared" si="10"/>
        <v/>
      </c>
    </row>
    <row r="77" spans="1:10" ht="18.75" x14ac:dyDescent="0.25">
      <c r="A77" s="4" t="s">
        <v>341</v>
      </c>
      <c r="B77" s="5" t="s">
        <v>411</v>
      </c>
      <c r="C77" s="5" t="s">
        <v>474</v>
      </c>
      <c r="D77" s="65" t="s">
        <v>123</v>
      </c>
      <c r="E77" s="66"/>
      <c r="F77" s="67"/>
      <c r="G77" s="68"/>
      <c r="I77" s="86" t="s">
        <v>84</v>
      </c>
      <c r="J77" s="80" t="str">
        <f t="shared" si="10"/>
        <v/>
      </c>
    </row>
    <row r="78" spans="1:10" x14ac:dyDescent="0.25">
      <c r="A78" s="3"/>
      <c r="B78" s="75" t="s">
        <v>342</v>
      </c>
      <c r="C78" s="76"/>
      <c r="D78" s="76"/>
      <c r="E78" s="77"/>
      <c r="F78" s="76"/>
      <c r="G78" s="77"/>
      <c r="H78" s="91"/>
      <c r="I78" s="91"/>
      <c r="J78" s="80" t="str">
        <f>IF(COUNTIF(D78,"=X") + COUNTIF(E78,"=X") + COUNTIF(F78,"=X") + COUNTIF(G78,"=X")=0,"","ERROR: Do not rate this row")</f>
        <v/>
      </c>
    </row>
    <row r="79" spans="1:10" ht="30" x14ac:dyDescent="0.25">
      <c r="A79" s="4" t="s">
        <v>343</v>
      </c>
      <c r="B79" s="5" t="s">
        <v>412</v>
      </c>
      <c r="C79" s="5" t="s">
        <v>479</v>
      </c>
      <c r="D79" s="65" t="s">
        <v>123</v>
      </c>
      <c r="E79" s="66"/>
      <c r="F79" s="67"/>
      <c r="G79" s="68"/>
      <c r="I79" s="86" t="s">
        <v>122</v>
      </c>
      <c r="J79" s="80" t="str">
        <f t="shared" ref="J79:J80" si="11">IF(COUNTIF(D79,"=X") + COUNTIF(E79,"=X") + COUNTIF(F79,"=X") + COUNTIF(G79,"=X")=1,"","ERROR: Use one X for rating")</f>
        <v/>
      </c>
    </row>
    <row r="80" spans="1:10" ht="18.75" x14ac:dyDescent="0.25">
      <c r="A80" s="4" t="s">
        <v>344</v>
      </c>
      <c r="B80" s="5" t="s">
        <v>413</v>
      </c>
      <c r="C80" s="5" t="s">
        <v>480</v>
      </c>
      <c r="D80" s="65" t="s">
        <v>123</v>
      </c>
      <c r="E80" s="66"/>
      <c r="F80" s="67"/>
      <c r="G80" s="68"/>
      <c r="I80" s="86" t="s">
        <v>1495</v>
      </c>
      <c r="J80" s="80" t="str">
        <f t="shared" si="11"/>
        <v/>
      </c>
    </row>
    <row r="81" spans="1:10" x14ac:dyDescent="0.25">
      <c r="A81" s="3"/>
      <c r="B81" s="75" t="s">
        <v>345</v>
      </c>
      <c r="C81" s="76"/>
      <c r="D81" s="76"/>
      <c r="E81" s="77"/>
      <c r="F81" s="76"/>
      <c r="G81" s="77"/>
      <c r="H81" s="91"/>
      <c r="I81" s="91"/>
      <c r="J81" s="80" t="str">
        <f>IF(COUNTIF(D81,"=X") + COUNTIF(E81,"=X") + COUNTIF(F81,"=X") + COUNTIF(G81,"=X")=0,"","ERROR: Do not rate this row")</f>
        <v/>
      </c>
    </row>
    <row r="82" spans="1:10" ht="45" x14ac:dyDescent="0.25">
      <c r="A82" s="4" t="s">
        <v>346</v>
      </c>
      <c r="B82" s="5" t="s">
        <v>414</v>
      </c>
      <c r="C82" s="5" t="s">
        <v>483</v>
      </c>
      <c r="D82" s="65" t="s">
        <v>123</v>
      </c>
      <c r="E82" s="66"/>
      <c r="F82" s="67"/>
      <c r="G82" s="68"/>
      <c r="I82" s="86" t="s">
        <v>40</v>
      </c>
      <c r="J82" s="80" t="str">
        <f t="shared" ref="J82:J83" si="12">IF(COUNTIF(D82,"=X") + COUNTIF(E82,"=X") + COUNTIF(F82,"=X") + COUNTIF(G82,"=X")=1,"","ERROR: Use one X for rating")</f>
        <v/>
      </c>
    </row>
    <row r="83" spans="1:10" ht="30" x14ac:dyDescent="0.25">
      <c r="A83" s="4" t="s">
        <v>347</v>
      </c>
      <c r="B83" s="5" t="s">
        <v>415</v>
      </c>
      <c r="C83" s="5" t="s">
        <v>482</v>
      </c>
      <c r="D83" s="65" t="s">
        <v>123</v>
      </c>
      <c r="E83" s="66"/>
      <c r="F83" s="67"/>
      <c r="G83" s="68"/>
      <c r="I83" s="86" t="s">
        <v>40</v>
      </c>
      <c r="J83" s="80" t="str">
        <f t="shared" si="12"/>
        <v/>
      </c>
    </row>
    <row r="84" spans="1:10" x14ac:dyDescent="0.25">
      <c r="A84" s="3"/>
      <c r="B84" s="75" t="s">
        <v>349</v>
      </c>
      <c r="C84" s="76"/>
      <c r="D84" s="76"/>
      <c r="E84" s="77"/>
      <c r="F84" s="76"/>
      <c r="G84" s="77"/>
      <c r="H84" s="91"/>
      <c r="I84" s="91"/>
      <c r="J84" s="80" t="str">
        <f>IF(COUNTIF(D84,"=X") + COUNTIF(E84,"=X") + COUNTIF(F84,"=X") + COUNTIF(G84,"=X")=0,"","ERROR: Do not rate this row")</f>
        <v/>
      </c>
    </row>
    <row r="85" spans="1:10" ht="30" x14ac:dyDescent="0.25">
      <c r="A85" s="4" t="s">
        <v>348</v>
      </c>
      <c r="B85" s="5" t="s">
        <v>416</v>
      </c>
      <c r="C85" s="5" t="s">
        <v>481</v>
      </c>
      <c r="D85" s="65" t="s">
        <v>123</v>
      </c>
      <c r="E85" s="66"/>
      <c r="F85" s="67"/>
      <c r="G85" s="68"/>
      <c r="I85" s="86" t="s">
        <v>10</v>
      </c>
      <c r="J85" s="80" t="str">
        <f>IF(COUNTIF(D85,"=X") + COUNTIF(E85,"=X") + COUNTIF(F85,"=X") + COUNTIF(G85,"=X")=1,"","ERROR: Use one X for rating")</f>
        <v/>
      </c>
    </row>
  </sheetData>
  <mergeCells count="2">
    <mergeCell ref="D2:G2"/>
    <mergeCell ref="A2:C2"/>
  </mergeCells>
  <conditionalFormatting sqref="J3">
    <cfRule type="expression" dxfId="403" priority="96">
      <formula>COUNTIFS(J5:J85,"ERROR: Use one X for rating") + COUNTIFS(J5:J85,"ERROR: Do not rate this row") &gt; 0</formula>
    </cfRule>
  </conditionalFormatting>
  <conditionalFormatting sqref="J5">
    <cfRule type="expression" dxfId="402" priority="83">
      <formula>LEFT(J5,5)="ERROR"</formula>
    </cfRule>
  </conditionalFormatting>
  <conditionalFormatting sqref="J6">
    <cfRule type="expression" dxfId="401" priority="82">
      <formula>LEFT(J6,5)="ERROR"</formula>
    </cfRule>
  </conditionalFormatting>
  <conditionalFormatting sqref="J7">
    <cfRule type="expression" dxfId="400" priority="81">
      <formula>LEFT(J7,5)="ERROR"</formula>
    </cfRule>
  </conditionalFormatting>
  <conditionalFormatting sqref="J8">
    <cfRule type="expression" dxfId="399" priority="80">
      <formula>LEFT(J8,5)="ERROR"</formula>
    </cfRule>
  </conditionalFormatting>
  <conditionalFormatting sqref="J9">
    <cfRule type="expression" dxfId="398" priority="79">
      <formula>LEFT(J9,5)="ERROR"</formula>
    </cfRule>
  </conditionalFormatting>
  <conditionalFormatting sqref="J11">
    <cfRule type="expression" dxfId="397" priority="78">
      <formula>LEFT(J11,5)="ERROR"</formula>
    </cfRule>
  </conditionalFormatting>
  <conditionalFormatting sqref="J12">
    <cfRule type="expression" dxfId="396" priority="77">
      <formula>LEFT(J12,5)="ERROR"</formula>
    </cfRule>
  </conditionalFormatting>
  <conditionalFormatting sqref="J13">
    <cfRule type="expression" dxfId="395" priority="76">
      <formula>LEFT(J13,5)="ERROR"</formula>
    </cfRule>
  </conditionalFormatting>
  <conditionalFormatting sqref="J15">
    <cfRule type="expression" dxfId="394" priority="75">
      <formula>LEFT(J15,5)="ERROR"</formula>
    </cfRule>
  </conditionalFormatting>
  <conditionalFormatting sqref="J16">
    <cfRule type="expression" dxfId="393" priority="74">
      <formula>LEFT(J16,5)="ERROR"</formula>
    </cfRule>
  </conditionalFormatting>
  <conditionalFormatting sqref="J17">
    <cfRule type="expression" dxfId="392" priority="73">
      <formula>LEFT(J17,5)="ERROR"</formula>
    </cfRule>
  </conditionalFormatting>
  <conditionalFormatting sqref="J18">
    <cfRule type="expression" dxfId="391" priority="72">
      <formula>LEFT(J18,5)="ERROR"</formula>
    </cfRule>
  </conditionalFormatting>
  <conditionalFormatting sqref="J19">
    <cfRule type="expression" dxfId="390" priority="71">
      <formula>LEFT(J19,5)="ERROR"</formula>
    </cfRule>
  </conditionalFormatting>
  <conditionalFormatting sqref="J20">
    <cfRule type="expression" dxfId="389" priority="70">
      <formula>LEFT(J20,5)="ERROR"</formula>
    </cfRule>
  </conditionalFormatting>
  <conditionalFormatting sqref="J21">
    <cfRule type="expression" dxfId="388" priority="69">
      <formula>LEFT(J21,5)="ERROR"</formula>
    </cfRule>
  </conditionalFormatting>
  <conditionalFormatting sqref="J22">
    <cfRule type="expression" dxfId="387" priority="68">
      <formula>LEFT(J22,5)="ERROR"</formula>
    </cfRule>
  </conditionalFormatting>
  <conditionalFormatting sqref="J23">
    <cfRule type="expression" dxfId="386" priority="67">
      <formula>LEFT(J23,5)="ERROR"</formula>
    </cfRule>
  </conditionalFormatting>
  <conditionalFormatting sqref="J24">
    <cfRule type="expression" dxfId="385" priority="66">
      <formula>LEFT(J24,5)="ERROR"</formula>
    </cfRule>
  </conditionalFormatting>
  <conditionalFormatting sqref="J26">
    <cfRule type="expression" dxfId="384" priority="65">
      <formula>LEFT(J26,5)="ERROR"</formula>
    </cfRule>
  </conditionalFormatting>
  <conditionalFormatting sqref="J27">
    <cfRule type="expression" dxfId="383" priority="64">
      <formula>LEFT(J27,5)="ERROR"</formula>
    </cfRule>
  </conditionalFormatting>
  <conditionalFormatting sqref="J29">
    <cfRule type="expression" dxfId="382" priority="63">
      <formula>LEFT(J29,5)="ERROR"</formula>
    </cfRule>
  </conditionalFormatting>
  <conditionalFormatting sqref="J30">
    <cfRule type="expression" dxfId="381" priority="62">
      <formula>LEFT(J30,5)="ERROR"</formula>
    </cfRule>
  </conditionalFormatting>
  <conditionalFormatting sqref="J31">
    <cfRule type="expression" dxfId="380" priority="61">
      <formula>LEFT(J31,5)="ERROR"</formula>
    </cfRule>
  </conditionalFormatting>
  <conditionalFormatting sqref="J32">
    <cfRule type="expression" dxfId="379" priority="60">
      <formula>LEFT(J32,5)="ERROR"</formula>
    </cfRule>
  </conditionalFormatting>
  <conditionalFormatting sqref="J33">
    <cfRule type="expression" dxfId="378" priority="59">
      <formula>LEFT(J33,5)="ERROR"</formula>
    </cfRule>
  </conditionalFormatting>
  <conditionalFormatting sqref="J34">
    <cfRule type="expression" dxfId="377" priority="58">
      <formula>LEFT(J34,5)="ERROR"</formula>
    </cfRule>
  </conditionalFormatting>
  <conditionalFormatting sqref="J35">
    <cfRule type="expression" dxfId="376" priority="57">
      <formula>LEFT(J35,5)="ERROR"</formula>
    </cfRule>
  </conditionalFormatting>
  <conditionalFormatting sqref="J36">
    <cfRule type="expression" dxfId="375" priority="56">
      <formula>LEFT(J36,5)="ERROR"</formula>
    </cfRule>
  </conditionalFormatting>
  <conditionalFormatting sqref="J37">
    <cfRule type="expression" dxfId="374" priority="55">
      <formula>LEFT(J37,5)="ERROR"</formula>
    </cfRule>
  </conditionalFormatting>
  <conditionalFormatting sqref="J38">
    <cfRule type="expression" dxfId="373" priority="54">
      <formula>LEFT(J38,5)="ERROR"</formula>
    </cfRule>
  </conditionalFormatting>
  <conditionalFormatting sqref="J39">
    <cfRule type="expression" dxfId="372" priority="53">
      <formula>LEFT(J39,5)="ERROR"</formula>
    </cfRule>
  </conditionalFormatting>
  <conditionalFormatting sqref="J40">
    <cfRule type="expression" dxfId="371" priority="52">
      <formula>LEFT(J40,5)="ERROR"</formula>
    </cfRule>
  </conditionalFormatting>
  <conditionalFormatting sqref="J42">
    <cfRule type="expression" dxfId="370" priority="51">
      <formula>LEFT(J42,5)="ERROR"</formula>
    </cfRule>
  </conditionalFormatting>
  <conditionalFormatting sqref="J43">
    <cfRule type="expression" dxfId="369" priority="50">
      <formula>LEFT(J43,5)="ERROR"</formula>
    </cfRule>
  </conditionalFormatting>
  <conditionalFormatting sqref="J44">
    <cfRule type="expression" dxfId="368" priority="49">
      <formula>LEFT(J44,5)="ERROR"</formula>
    </cfRule>
  </conditionalFormatting>
  <conditionalFormatting sqref="J46">
    <cfRule type="expression" dxfId="367" priority="48">
      <formula>LEFT(J46,5)="ERROR"</formula>
    </cfRule>
  </conditionalFormatting>
  <conditionalFormatting sqref="J47">
    <cfRule type="expression" dxfId="366" priority="47">
      <formula>LEFT(J47,5)="ERROR"</formula>
    </cfRule>
  </conditionalFormatting>
  <conditionalFormatting sqref="J48">
    <cfRule type="expression" dxfId="365" priority="46">
      <formula>LEFT(J48,5)="ERROR"</formula>
    </cfRule>
  </conditionalFormatting>
  <conditionalFormatting sqref="J49">
    <cfRule type="expression" dxfId="364" priority="45">
      <formula>LEFT(J49,5)="ERROR"</formula>
    </cfRule>
  </conditionalFormatting>
  <conditionalFormatting sqref="J50">
    <cfRule type="expression" dxfId="363" priority="44">
      <formula>LEFT(J50,5)="ERROR"</formula>
    </cfRule>
  </conditionalFormatting>
  <conditionalFormatting sqref="J52">
    <cfRule type="expression" dxfId="362" priority="43">
      <formula>LEFT(J52,5)="ERROR"</formula>
    </cfRule>
  </conditionalFormatting>
  <conditionalFormatting sqref="J53">
    <cfRule type="expression" dxfId="361" priority="42">
      <formula>LEFT(J53,5)="ERROR"</formula>
    </cfRule>
  </conditionalFormatting>
  <conditionalFormatting sqref="J54">
    <cfRule type="expression" dxfId="360" priority="41">
      <formula>LEFT(J54,5)="ERROR"</formula>
    </cfRule>
  </conditionalFormatting>
  <conditionalFormatting sqref="J55">
    <cfRule type="expression" dxfId="359" priority="40">
      <formula>LEFT(J55,5)="ERROR"</formula>
    </cfRule>
  </conditionalFormatting>
  <conditionalFormatting sqref="J56">
    <cfRule type="expression" dxfId="358" priority="39">
      <formula>LEFT(J56,5)="ERROR"</formula>
    </cfRule>
  </conditionalFormatting>
  <conditionalFormatting sqref="J57">
    <cfRule type="expression" dxfId="357" priority="38">
      <formula>LEFT(J57,5)="ERROR"</formula>
    </cfRule>
  </conditionalFormatting>
  <conditionalFormatting sqref="J58">
    <cfRule type="expression" dxfId="356" priority="37">
      <formula>LEFT(J58,5)="ERROR"</formula>
    </cfRule>
  </conditionalFormatting>
  <conditionalFormatting sqref="J60">
    <cfRule type="expression" dxfId="355" priority="36">
      <formula>LEFT(J60,5)="ERROR"</formula>
    </cfRule>
  </conditionalFormatting>
  <conditionalFormatting sqref="J61">
    <cfRule type="expression" dxfId="354" priority="35">
      <formula>LEFT(J61,5)="ERROR"</formula>
    </cfRule>
  </conditionalFormatting>
  <conditionalFormatting sqref="J62">
    <cfRule type="expression" dxfId="353" priority="34">
      <formula>LEFT(J62,5)="ERROR"</formula>
    </cfRule>
  </conditionalFormatting>
  <conditionalFormatting sqref="J64">
    <cfRule type="expression" dxfId="352" priority="33">
      <formula>LEFT(J64,5)="ERROR"</formula>
    </cfRule>
  </conditionalFormatting>
  <conditionalFormatting sqref="J65">
    <cfRule type="expression" dxfId="351" priority="32">
      <formula>LEFT(J65,5)="ERROR"</formula>
    </cfRule>
  </conditionalFormatting>
  <conditionalFormatting sqref="J66">
    <cfRule type="expression" dxfId="350" priority="31">
      <formula>LEFT(J66,5)="ERROR"</formula>
    </cfRule>
  </conditionalFormatting>
  <conditionalFormatting sqref="J67">
    <cfRule type="expression" dxfId="349" priority="30">
      <formula>LEFT(J67,5)="ERROR"</formula>
    </cfRule>
  </conditionalFormatting>
  <conditionalFormatting sqref="J68">
    <cfRule type="expression" dxfId="348" priority="29">
      <formula>LEFT(J68,5)="ERROR"</formula>
    </cfRule>
  </conditionalFormatting>
  <conditionalFormatting sqref="J70">
    <cfRule type="expression" dxfId="347" priority="28">
      <formula>LEFT(J70,5)="ERROR"</formula>
    </cfRule>
  </conditionalFormatting>
  <conditionalFormatting sqref="J71">
    <cfRule type="expression" dxfId="346" priority="27">
      <formula>LEFT(J71,5)="ERROR"</formula>
    </cfRule>
  </conditionalFormatting>
  <conditionalFormatting sqref="J72">
    <cfRule type="expression" dxfId="345" priority="26">
      <formula>LEFT(J72,5)="ERROR"</formula>
    </cfRule>
  </conditionalFormatting>
  <conditionalFormatting sqref="J73">
    <cfRule type="expression" dxfId="344" priority="25">
      <formula>LEFT(J73,5)="ERROR"</formula>
    </cfRule>
  </conditionalFormatting>
  <conditionalFormatting sqref="J74">
    <cfRule type="expression" dxfId="343" priority="24">
      <formula>LEFT(J74,5)="ERROR"</formula>
    </cfRule>
  </conditionalFormatting>
  <conditionalFormatting sqref="J75">
    <cfRule type="expression" dxfId="342" priority="23">
      <formula>LEFT(J75,5)="ERROR"</formula>
    </cfRule>
  </conditionalFormatting>
  <conditionalFormatting sqref="J76">
    <cfRule type="expression" dxfId="341" priority="22">
      <formula>LEFT(J76,5)="ERROR"</formula>
    </cfRule>
  </conditionalFormatting>
  <conditionalFormatting sqref="J77">
    <cfRule type="expression" dxfId="340" priority="21">
      <formula>LEFT(J77,5)="ERROR"</formula>
    </cfRule>
  </conditionalFormatting>
  <conditionalFormatting sqref="J79">
    <cfRule type="expression" dxfId="339" priority="20">
      <formula>LEFT(J79,5)="ERROR"</formula>
    </cfRule>
  </conditionalFormatting>
  <conditionalFormatting sqref="J80">
    <cfRule type="expression" dxfId="338" priority="19">
      <formula>LEFT(J80,5)="ERROR"</formula>
    </cfRule>
  </conditionalFormatting>
  <conditionalFormatting sqref="J82">
    <cfRule type="expression" dxfId="337" priority="18">
      <formula>LEFT(J82,5)="ERROR"</formula>
    </cfRule>
  </conditionalFormatting>
  <conditionalFormatting sqref="J83">
    <cfRule type="expression" dxfId="336" priority="17">
      <formula>LEFT(J83,5)="ERROR"</formula>
    </cfRule>
  </conditionalFormatting>
  <conditionalFormatting sqref="J85">
    <cfRule type="expression" dxfId="335" priority="16">
      <formula>LEFT(J85,5)="ERROR"</formula>
    </cfRule>
  </conditionalFormatting>
  <conditionalFormatting sqref="C1">
    <cfRule type="expression" dxfId="334" priority="14">
      <formula>LEFT(C1,5)="ERROR"</formula>
    </cfRule>
  </conditionalFormatting>
  <conditionalFormatting sqref="J10">
    <cfRule type="expression" dxfId="333" priority="13">
      <formula>LEFT(J10,5)="ERROR"</formula>
    </cfRule>
  </conditionalFormatting>
  <conditionalFormatting sqref="J14">
    <cfRule type="expression" dxfId="332" priority="12">
      <formula>LEFT(J14,5)="ERROR"</formula>
    </cfRule>
  </conditionalFormatting>
  <conditionalFormatting sqref="J25">
    <cfRule type="expression" dxfId="331" priority="11">
      <formula>LEFT(J25,5)="ERROR"</formula>
    </cfRule>
  </conditionalFormatting>
  <conditionalFormatting sqref="J28">
    <cfRule type="expression" dxfId="330" priority="10">
      <formula>LEFT(J28,5)="ERROR"</formula>
    </cfRule>
  </conditionalFormatting>
  <conditionalFormatting sqref="J41">
    <cfRule type="expression" dxfId="329" priority="9">
      <formula>LEFT(J41,5)="ERROR"</formula>
    </cfRule>
  </conditionalFormatting>
  <conditionalFormatting sqref="J45">
    <cfRule type="expression" dxfId="328" priority="8">
      <formula>LEFT(J45,5)="ERROR"</formula>
    </cfRule>
  </conditionalFormatting>
  <conditionalFormatting sqref="J51">
    <cfRule type="expression" dxfId="327" priority="7">
      <formula>LEFT(J51,5)="ERROR"</formula>
    </cfRule>
  </conditionalFormatting>
  <conditionalFormatting sqref="J59">
    <cfRule type="expression" dxfId="326" priority="6">
      <formula>LEFT(J59,5)="ERROR"</formula>
    </cfRule>
  </conditionalFormatting>
  <conditionalFormatting sqref="J63">
    <cfRule type="expression" dxfId="325" priority="5">
      <formula>LEFT(J63,5)="ERROR"</formula>
    </cfRule>
  </conditionalFormatting>
  <conditionalFormatting sqref="J69">
    <cfRule type="expression" dxfId="324" priority="4">
      <formula>LEFT(J69,5)="ERROR"</formula>
    </cfRule>
  </conditionalFormatting>
  <conditionalFormatting sqref="J78">
    <cfRule type="expression" dxfId="323" priority="3">
      <formula>LEFT(J78,5)="ERROR"</formula>
    </cfRule>
  </conditionalFormatting>
  <conditionalFormatting sqref="J81">
    <cfRule type="expression" dxfId="322" priority="2">
      <formula>LEFT(J81,5)="ERROR"</formula>
    </cfRule>
  </conditionalFormatting>
  <conditionalFormatting sqref="J84">
    <cfRule type="expression" dxfId="321" priority="1">
      <formula>LEFT(J84,5)="ERROR"</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J11"/>
  <sheetViews>
    <sheetView zoomScaleNormal="100" workbookViewId="0">
      <pane ySplit="3" topLeftCell="A4" activePane="bottomLeft" state="frozen"/>
      <selection activeCell="A4" sqref="A4"/>
      <selection pane="bottomLeft" activeCell="B1" sqref="B1"/>
    </sheetView>
  </sheetViews>
  <sheetFormatPr defaultRowHeight="15" x14ac:dyDescent="0.25"/>
  <cols>
    <col min="1" max="1" width="2.7109375" style="69" bestFit="1" customWidth="1"/>
    <col min="2" max="2" width="70.5703125" style="53" customWidth="1"/>
    <col min="3" max="3" width="1.28515625" style="53" customWidth="1"/>
    <col min="4" max="4" width="13.28515625" style="53" customWidth="1"/>
    <col min="5" max="5" width="13.28515625" style="70" customWidth="1"/>
    <col min="6" max="6" width="13.28515625" style="53" customWidth="1"/>
    <col min="7" max="7" width="13.28515625" style="70" customWidth="1"/>
    <col min="8" max="8" width="52.85546875" style="5" customWidth="1"/>
    <col min="9" max="9" width="33.7109375" style="5" customWidth="1"/>
    <col min="10" max="10" width="25.7109375" style="53" customWidth="1"/>
  </cols>
  <sheetData>
    <row r="1" spans="1:10" x14ac:dyDescent="0.25">
      <c r="A1" s="57"/>
      <c r="B1" s="93"/>
      <c r="C1" s="58"/>
      <c r="D1" s="11">
        <f>COUNTIFS(D4:D11,"=X")</f>
        <v>8</v>
      </c>
      <c r="E1" s="11">
        <f>COUNTIFS(E4:E11,"=X")</f>
        <v>0</v>
      </c>
      <c r="F1" s="11">
        <f>COUNTIFS(F4:F11,"=X")</f>
        <v>0</v>
      </c>
      <c r="G1" s="11">
        <f>COUNTIFS(G4:G11,"=X")</f>
        <v>0</v>
      </c>
    </row>
    <row r="2" spans="1:10" ht="15" customHeight="1" x14ac:dyDescent="0.25">
      <c r="A2" s="99" t="s">
        <v>1376</v>
      </c>
      <c r="B2" s="100"/>
      <c r="D2" s="110" t="s">
        <v>22</v>
      </c>
      <c r="E2" s="111"/>
      <c r="F2" s="111"/>
      <c r="G2" s="112"/>
      <c r="J2" s="54" t="s">
        <v>1463</v>
      </c>
    </row>
    <row r="3" spans="1:10" ht="42.75" customHeight="1" x14ac:dyDescent="0.25">
      <c r="A3" s="97" t="s">
        <v>485</v>
      </c>
      <c r="B3" s="98"/>
      <c r="C3" s="59"/>
      <c r="D3" s="60" t="s">
        <v>134</v>
      </c>
      <c r="E3" s="61" t="s">
        <v>23</v>
      </c>
      <c r="F3" s="62" t="s">
        <v>24</v>
      </c>
      <c r="G3" s="63" t="s">
        <v>25</v>
      </c>
      <c r="H3" s="51" t="s">
        <v>26</v>
      </c>
      <c r="I3" s="51" t="s">
        <v>1461</v>
      </c>
      <c r="J3" s="55" t="str">
        <f>IF(COUNTIFS(J4:J11,"ERROR: Use one X for rating")=0,"No Rating Count Errors","ERROR: Rating Count")</f>
        <v>No Rating Count Errors</v>
      </c>
    </row>
    <row r="4" spans="1:10" ht="30" x14ac:dyDescent="0.25">
      <c r="A4" s="57" t="s">
        <v>15</v>
      </c>
      <c r="B4" s="64" t="s">
        <v>48</v>
      </c>
      <c r="D4" s="65" t="s">
        <v>123</v>
      </c>
      <c r="E4" s="66"/>
      <c r="F4" s="67"/>
      <c r="G4" s="68"/>
      <c r="H4" s="52"/>
      <c r="I4" s="52" t="s">
        <v>1464</v>
      </c>
      <c r="J4" s="81" t="str">
        <f>IF(COUNTIF(D4,"=X") + COUNTIF(E4,"=X") + COUNTIF(F4,"=X") + COUNTIF(G4,"=X")=1,"","ERROR: Use one X for rating")</f>
        <v/>
      </c>
    </row>
    <row r="5" spans="1:10" ht="18.75" x14ac:dyDescent="0.25">
      <c r="A5" s="57" t="s">
        <v>16</v>
      </c>
      <c r="B5" s="64" t="s">
        <v>49</v>
      </c>
      <c r="D5" s="65" t="s">
        <v>123</v>
      </c>
      <c r="E5" s="66"/>
      <c r="F5" s="67"/>
      <c r="G5" s="68"/>
      <c r="H5" s="52"/>
      <c r="I5" s="52" t="s">
        <v>1465</v>
      </c>
      <c r="J5" s="81" t="str">
        <f t="shared" ref="J5:J11" si="0">IF(COUNTIF(D5,"=X") + COUNTIF(E5,"=X") + COUNTIF(F5,"=X") + COUNTIF(G5,"=X")=1,"","ERROR: Use one X for rating")</f>
        <v/>
      </c>
    </row>
    <row r="6" spans="1:10" ht="30" x14ac:dyDescent="0.25">
      <c r="A6" s="57" t="s">
        <v>8</v>
      </c>
      <c r="B6" s="64" t="s">
        <v>44</v>
      </c>
      <c r="D6" s="65" t="s">
        <v>123</v>
      </c>
      <c r="E6" s="66"/>
      <c r="F6" s="67"/>
      <c r="G6" s="68"/>
      <c r="H6" s="52"/>
      <c r="I6" s="52" t="s">
        <v>1468</v>
      </c>
      <c r="J6" s="81" t="str">
        <f t="shared" si="0"/>
        <v/>
      </c>
    </row>
    <row r="7" spans="1:10" ht="30" x14ac:dyDescent="0.25">
      <c r="A7" s="57" t="s">
        <v>9</v>
      </c>
      <c r="B7" s="64" t="s">
        <v>45</v>
      </c>
      <c r="D7" s="65" t="s">
        <v>123</v>
      </c>
      <c r="E7" s="66"/>
      <c r="F7" s="67"/>
      <c r="G7" s="68"/>
      <c r="H7" s="52"/>
      <c r="I7" s="52" t="s">
        <v>1471</v>
      </c>
      <c r="J7" s="81" t="str">
        <f t="shared" si="0"/>
        <v/>
      </c>
    </row>
    <row r="8" spans="1:10" ht="18.75" x14ac:dyDescent="0.25">
      <c r="A8" s="57" t="s">
        <v>14</v>
      </c>
      <c r="B8" s="64" t="s">
        <v>46</v>
      </c>
      <c r="D8" s="65" t="s">
        <v>123</v>
      </c>
      <c r="E8" s="66"/>
      <c r="F8" s="67"/>
      <c r="G8" s="68"/>
      <c r="H8" s="52"/>
      <c r="I8" s="52" t="s">
        <v>1467</v>
      </c>
      <c r="J8" s="81" t="str">
        <f t="shared" si="0"/>
        <v/>
      </c>
    </row>
    <row r="9" spans="1:10" ht="30" x14ac:dyDescent="0.25">
      <c r="A9" s="57" t="s">
        <v>10</v>
      </c>
      <c r="B9" s="64" t="s">
        <v>47</v>
      </c>
      <c r="D9" s="65" t="s">
        <v>123</v>
      </c>
      <c r="E9" s="66"/>
      <c r="F9" s="67"/>
      <c r="G9" s="68"/>
      <c r="H9" s="52"/>
      <c r="I9" s="52" t="s">
        <v>1466</v>
      </c>
      <c r="J9" s="81" t="str">
        <f t="shared" si="0"/>
        <v/>
      </c>
    </row>
    <row r="10" spans="1:10" ht="30" x14ac:dyDescent="0.25">
      <c r="A10" s="57" t="s">
        <v>11</v>
      </c>
      <c r="B10" s="64" t="s">
        <v>50</v>
      </c>
      <c r="D10" s="65" t="s">
        <v>123</v>
      </c>
      <c r="E10" s="66"/>
      <c r="F10" s="67"/>
      <c r="G10" s="68"/>
      <c r="H10" s="52"/>
      <c r="I10" s="52" t="s">
        <v>1469</v>
      </c>
      <c r="J10" s="81" t="str">
        <f t="shared" si="0"/>
        <v/>
      </c>
    </row>
    <row r="11" spans="1:10" ht="30" x14ac:dyDescent="0.25">
      <c r="A11" s="57" t="s">
        <v>12</v>
      </c>
      <c r="B11" s="64" t="s">
        <v>51</v>
      </c>
      <c r="D11" s="65" t="s">
        <v>123</v>
      </c>
      <c r="E11" s="66"/>
      <c r="F11" s="67"/>
      <c r="G11" s="68"/>
      <c r="H11" s="52"/>
      <c r="I11" s="52" t="s">
        <v>1470</v>
      </c>
      <c r="J11" s="81" t="str">
        <f t="shared" si="0"/>
        <v/>
      </c>
    </row>
  </sheetData>
  <mergeCells count="3">
    <mergeCell ref="A2:B2"/>
    <mergeCell ref="A3:B3"/>
    <mergeCell ref="D2:G2"/>
  </mergeCells>
  <conditionalFormatting sqref="J3">
    <cfRule type="expression" dxfId="320" priority="34">
      <formula>COUNTIFS(J4:J11,"ERROR: Use one X for rating")&gt;0</formula>
    </cfRule>
  </conditionalFormatting>
  <conditionalFormatting sqref="J4">
    <cfRule type="expression" dxfId="319" priority="9">
      <formula>LEFT(J4,5)="ERROR"</formula>
    </cfRule>
  </conditionalFormatting>
  <conditionalFormatting sqref="J5">
    <cfRule type="expression" dxfId="318" priority="8">
      <formula>LEFT(J5,5)="ERROR"</formula>
    </cfRule>
  </conditionalFormatting>
  <conditionalFormatting sqref="J6">
    <cfRule type="expression" dxfId="317" priority="7">
      <formula>LEFT(J6,5)="ERROR"</formula>
    </cfRule>
  </conditionalFormatting>
  <conditionalFormatting sqref="J7">
    <cfRule type="expression" dxfId="316" priority="6">
      <formula>LEFT(J7,5)="ERROR"</formula>
    </cfRule>
  </conditionalFormatting>
  <conditionalFormatting sqref="J8">
    <cfRule type="expression" dxfId="315" priority="5">
      <formula>LEFT(J8,5)="ERROR"</formula>
    </cfRule>
  </conditionalFormatting>
  <conditionalFormatting sqref="J9">
    <cfRule type="expression" dxfId="314" priority="4">
      <formula>LEFT(J9,5)="ERROR"</formula>
    </cfRule>
  </conditionalFormatting>
  <conditionalFormatting sqref="J10">
    <cfRule type="expression" dxfId="313" priority="3">
      <formula>LEFT(J10,5)="ERROR"</formula>
    </cfRule>
  </conditionalFormatting>
  <conditionalFormatting sqref="J11">
    <cfRule type="expression" dxfId="312" priority="2">
      <formula>LEFT(J11,5)="ERROR"</formula>
    </cfRule>
  </conditionalFormatting>
  <conditionalFormatting sqref="B1">
    <cfRule type="expression" dxfId="311" priority="1">
      <formula>LEFT(B1,5)="ERROR"</formula>
    </cfRule>
  </conditionalFormatting>
  <pageMargins left="0.7" right="0.7" top="0.75" bottom="0.75" header="0.3" footer="0.3"/>
  <pageSetup scale="73"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FF"/>
  </sheetPr>
  <dimension ref="A1:J55"/>
  <sheetViews>
    <sheetView workbookViewId="0">
      <pane ySplit="3" topLeftCell="A4" activePane="bottomLeft" state="frozen"/>
      <selection activeCell="A4" sqref="A4"/>
      <selection pane="bottomLeft" activeCell="B1" sqref="B1"/>
    </sheetView>
  </sheetViews>
  <sheetFormatPr defaultRowHeight="15" x14ac:dyDescent="0.25"/>
  <cols>
    <col min="1" max="1" width="6.28515625" style="4" customWidth="1"/>
    <col min="2" max="2" width="61.42578125" style="5" customWidth="1"/>
    <col min="3" max="3" width="90" style="5" customWidth="1"/>
    <col min="4" max="4" width="13.28515625" style="53" customWidth="1"/>
    <col min="5" max="5" width="13.28515625" style="70" customWidth="1"/>
    <col min="6" max="6" width="13.28515625" style="53" customWidth="1"/>
    <col min="7" max="7" width="13.28515625" style="70" customWidth="1"/>
    <col min="8" max="8" width="73" style="86" customWidth="1"/>
    <col min="9" max="9" width="25" style="86" bestFit="1" customWidth="1"/>
    <col min="10" max="10" width="25.7109375" style="53" bestFit="1" customWidth="1"/>
  </cols>
  <sheetData>
    <row r="1" spans="1:10" ht="15.75" x14ac:dyDescent="0.25">
      <c r="A1" s="2"/>
      <c r="B1" s="93"/>
      <c r="C1" s="71" t="str">
        <f>IF(D1+E1+F1+G1=40,"","ERROR:  THE TOTAL SHOULD BE 40  &gt;&gt;&gt;&gt;&gt;&gt;  ")</f>
        <v/>
      </c>
      <c r="D1" s="8">
        <f>COUNTIFS(D5:D55,"=X")</f>
        <v>40</v>
      </c>
      <c r="E1" s="8">
        <f>COUNTIFS(E5:E55,"=X")</f>
        <v>0</v>
      </c>
      <c r="F1" s="8">
        <f>COUNTIFS(F5:F55,"=X")</f>
        <v>0</v>
      </c>
      <c r="G1" s="8">
        <f>COUNTIFS(G5:G55,"=X")</f>
        <v>0</v>
      </c>
    </row>
    <row r="2" spans="1:10" ht="21" customHeight="1" x14ac:dyDescent="0.35">
      <c r="A2" s="113" t="s">
        <v>485</v>
      </c>
      <c r="B2" s="108"/>
      <c r="C2" s="109"/>
      <c r="D2" s="104" t="s">
        <v>22</v>
      </c>
      <c r="E2" s="105"/>
      <c r="F2" s="105"/>
      <c r="G2" s="106"/>
      <c r="H2" s="90"/>
      <c r="I2" s="90"/>
      <c r="J2" s="47" t="s">
        <v>1463</v>
      </c>
    </row>
    <row r="3" spans="1:10" ht="30" x14ac:dyDescent="0.25">
      <c r="A3" s="30" t="s">
        <v>146</v>
      </c>
      <c r="B3" s="30" t="s">
        <v>141</v>
      </c>
      <c r="C3" s="30" t="s">
        <v>142</v>
      </c>
      <c r="D3" s="72" t="s">
        <v>134</v>
      </c>
      <c r="E3" s="61" t="s">
        <v>23</v>
      </c>
      <c r="F3" s="73" t="s">
        <v>24</v>
      </c>
      <c r="G3" s="74" t="s">
        <v>25</v>
      </c>
      <c r="H3" s="87" t="s">
        <v>1290</v>
      </c>
      <c r="I3" s="87" t="s">
        <v>1462</v>
      </c>
      <c r="J3" s="83" t="str">
        <f>IF(COUNTIFS(J5:J55,"ERROR: Use one X for rating") + COUNTIFS(J5:J55,"ERROR: Do not rate this row")=0,"No Rating Count Errors","ERROR: Rating Count")</f>
        <v>No Rating Count Errors</v>
      </c>
    </row>
    <row r="4" spans="1:10" x14ac:dyDescent="0.25">
      <c r="A4" s="3"/>
      <c r="B4" s="75" t="s">
        <v>527</v>
      </c>
      <c r="C4" s="76"/>
      <c r="D4" s="76"/>
      <c r="E4" s="77"/>
      <c r="F4" s="76"/>
      <c r="G4" s="77"/>
      <c r="H4" s="91"/>
      <c r="I4" s="91"/>
      <c r="J4" s="80"/>
    </row>
    <row r="5" spans="1:10" ht="105" x14ac:dyDescent="0.25">
      <c r="A5" s="4" t="s">
        <v>1416</v>
      </c>
      <c r="B5" s="5" t="s">
        <v>529</v>
      </c>
      <c r="C5" s="5" t="s">
        <v>568</v>
      </c>
      <c r="D5" s="65" t="s">
        <v>123</v>
      </c>
      <c r="E5" s="66"/>
      <c r="F5" s="67"/>
      <c r="G5" s="68"/>
      <c r="I5" s="86" t="s">
        <v>10</v>
      </c>
      <c r="J5" s="80" t="str">
        <f>IF(COUNTIF(D5,"=X") + COUNTIF(E5,"=X") + COUNTIF(F5,"=X") + COUNTIF(G5,"=X")=1,"","ERROR: Use one X for rating")</f>
        <v/>
      </c>
    </row>
    <row r="6" spans="1:10" x14ac:dyDescent="0.25">
      <c r="A6" s="3"/>
      <c r="B6" s="75" t="s">
        <v>486</v>
      </c>
      <c r="C6" s="76"/>
      <c r="D6" s="76"/>
      <c r="E6" s="77"/>
      <c r="F6" s="76"/>
      <c r="G6" s="77"/>
      <c r="H6" s="91"/>
      <c r="I6" s="91"/>
      <c r="J6" s="80" t="str">
        <f>IF(COUNTIF(D6,"=X") + COUNTIF(E6,"=X") + COUNTIF(F6,"=X") + COUNTIF(G6,"=X")=0,"","ERROR: Do not rate this row")</f>
        <v/>
      </c>
    </row>
    <row r="7" spans="1:10" ht="30" x14ac:dyDescent="0.25">
      <c r="A7" s="4" t="s">
        <v>1417</v>
      </c>
      <c r="B7" s="5" t="s">
        <v>530</v>
      </c>
      <c r="C7" s="5" t="s">
        <v>569</v>
      </c>
      <c r="D7" s="65" t="s">
        <v>123</v>
      </c>
      <c r="E7" s="66"/>
      <c r="F7" s="67"/>
      <c r="G7" s="68"/>
      <c r="I7" s="86" t="s">
        <v>15</v>
      </c>
      <c r="J7" s="80" t="str">
        <f t="shared" ref="J7:J8" si="0">IF(COUNTIF(D7,"=X") + COUNTIF(E7,"=X") + COUNTIF(F7,"=X") + COUNTIF(G7,"=X")=1,"","ERROR: Use one X for rating")</f>
        <v/>
      </c>
    </row>
    <row r="8" spans="1:10" ht="45" x14ac:dyDescent="0.25">
      <c r="A8" s="4" t="s">
        <v>1418</v>
      </c>
      <c r="B8" s="5" t="s">
        <v>531</v>
      </c>
      <c r="C8" s="5" t="s">
        <v>570</v>
      </c>
      <c r="D8" s="65" t="s">
        <v>123</v>
      </c>
      <c r="E8" s="66"/>
      <c r="F8" s="67"/>
      <c r="G8" s="68"/>
      <c r="I8" s="86" t="s">
        <v>15</v>
      </c>
      <c r="J8" s="80" t="str">
        <f t="shared" si="0"/>
        <v/>
      </c>
    </row>
    <row r="9" spans="1:10" x14ac:dyDescent="0.25">
      <c r="A9" s="3"/>
      <c r="B9" s="75" t="s">
        <v>487</v>
      </c>
      <c r="C9" s="76"/>
      <c r="D9" s="76"/>
      <c r="E9" s="77"/>
      <c r="F9" s="76"/>
      <c r="G9" s="77"/>
      <c r="H9" s="91"/>
      <c r="I9" s="91"/>
      <c r="J9" s="80" t="str">
        <f>IF(COUNTIF(D9,"=X") + COUNTIF(E9,"=X") + COUNTIF(F9,"=X") + COUNTIF(G9,"=X")=0,"","ERROR: Do not rate this row")</f>
        <v/>
      </c>
    </row>
    <row r="10" spans="1:10" ht="45" x14ac:dyDescent="0.25">
      <c r="A10" s="4" t="s">
        <v>1419</v>
      </c>
      <c r="B10" s="5" t="s">
        <v>532</v>
      </c>
      <c r="C10" s="5" t="s">
        <v>571</v>
      </c>
      <c r="D10" s="65" t="s">
        <v>123</v>
      </c>
      <c r="E10" s="66"/>
      <c r="F10" s="67"/>
      <c r="G10" s="68"/>
      <c r="I10" s="86" t="s">
        <v>8</v>
      </c>
      <c r="J10" s="80" t="str">
        <f t="shared" ref="J10:J13" si="1">IF(COUNTIF(D10,"=X") + COUNTIF(E10,"=X") + COUNTIF(F10,"=X") + COUNTIF(G10,"=X")=1,"","ERROR: Use one X for rating")</f>
        <v/>
      </c>
    </row>
    <row r="11" spans="1:10" ht="30" x14ac:dyDescent="0.25">
      <c r="A11" s="4" t="s">
        <v>1420</v>
      </c>
      <c r="B11" s="5" t="s">
        <v>533</v>
      </c>
      <c r="C11" s="5" t="s">
        <v>572</v>
      </c>
      <c r="D11" s="65" t="s">
        <v>123</v>
      </c>
      <c r="E11" s="66"/>
      <c r="F11" s="67"/>
      <c r="G11" s="68"/>
      <c r="I11" s="86" t="s">
        <v>8</v>
      </c>
      <c r="J11" s="80" t="str">
        <f t="shared" si="1"/>
        <v/>
      </c>
    </row>
    <row r="12" spans="1:10" ht="30" x14ac:dyDescent="0.25">
      <c r="A12" s="4" t="s">
        <v>1421</v>
      </c>
      <c r="B12" s="5" t="s">
        <v>534</v>
      </c>
      <c r="C12" s="5" t="s">
        <v>573</v>
      </c>
      <c r="D12" s="65" t="s">
        <v>123</v>
      </c>
      <c r="E12" s="66"/>
      <c r="F12" s="67"/>
      <c r="G12" s="68"/>
      <c r="I12" s="86" t="s">
        <v>16</v>
      </c>
      <c r="J12" s="80" t="str">
        <f t="shared" si="1"/>
        <v/>
      </c>
    </row>
    <row r="13" spans="1:10" ht="75" x14ac:dyDescent="0.25">
      <c r="A13" s="4" t="s">
        <v>1422</v>
      </c>
      <c r="B13" s="5" t="s">
        <v>535</v>
      </c>
      <c r="C13" s="5" t="s">
        <v>574</v>
      </c>
      <c r="D13" s="65" t="s">
        <v>123</v>
      </c>
      <c r="E13" s="66"/>
      <c r="F13" s="67"/>
      <c r="G13" s="68"/>
      <c r="I13" s="86" t="s">
        <v>8</v>
      </c>
      <c r="J13" s="80" t="str">
        <f t="shared" si="1"/>
        <v/>
      </c>
    </row>
    <row r="14" spans="1:10" x14ac:dyDescent="0.25">
      <c r="A14" s="3"/>
      <c r="B14" s="75" t="s">
        <v>488</v>
      </c>
      <c r="C14" s="76"/>
      <c r="D14" s="76"/>
      <c r="E14" s="77"/>
      <c r="F14" s="76"/>
      <c r="G14" s="77"/>
      <c r="H14" s="91"/>
      <c r="I14" s="91"/>
      <c r="J14" s="80" t="str">
        <f>IF(COUNTIF(D14,"=X") + COUNTIF(E14,"=X") + COUNTIF(F14,"=X") + COUNTIF(G14,"=X")=0,"","ERROR: Do not rate this row")</f>
        <v/>
      </c>
    </row>
    <row r="15" spans="1:10" ht="60" x14ac:dyDescent="0.25">
      <c r="A15" s="4" t="s">
        <v>1423</v>
      </c>
      <c r="B15" s="5" t="s">
        <v>536</v>
      </c>
      <c r="C15" s="5" t="s">
        <v>575</v>
      </c>
      <c r="D15" s="65" t="s">
        <v>123</v>
      </c>
      <c r="E15" s="66"/>
      <c r="F15" s="67"/>
      <c r="G15" s="68"/>
      <c r="I15" s="86" t="s">
        <v>1472</v>
      </c>
      <c r="J15" s="80" t="str">
        <f>IF(COUNTIF(D15,"=X") + COUNTIF(E15,"=X") + COUNTIF(F15,"=X") + COUNTIF(G15,"=X")=1,"","ERROR: Use one X for rating")</f>
        <v/>
      </c>
    </row>
    <row r="16" spans="1:10" x14ac:dyDescent="0.25">
      <c r="A16" s="3"/>
      <c r="B16" s="75" t="s">
        <v>528</v>
      </c>
      <c r="C16" s="76"/>
      <c r="D16" s="76"/>
      <c r="E16" s="77"/>
      <c r="F16" s="76"/>
      <c r="G16" s="77"/>
      <c r="H16" s="91"/>
      <c r="I16" s="91"/>
      <c r="J16" s="80" t="str">
        <f>IF(COUNTIF(D16,"=X") + COUNTIF(E16,"=X") + COUNTIF(F16,"=X") + COUNTIF(G16,"=X")=0,"","ERROR: Do not rate this row")</f>
        <v/>
      </c>
    </row>
    <row r="17" spans="1:10" ht="30" x14ac:dyDescent="0.25">
      <c r="A17" s="4" t="s">
        <v>1424</v>
      </c>
      <c r="B17" s="5" t="s">
        <v>537</v>
      </c>
      <c r="C17" s="5" t="s">
        <v>576</v>
      </c>
      <c r="D17" s="65" t="s">
        <v>123</v>
      </c>
      <c r="E17" s="66"/>
      <c r="F17" s="67"/>
      <c r="G17" s="68"/>
      <c r="I17" s="86" t="s">
        <v>9</v>
      </c>
      <c r="J17" s="80" t="str">
        <f t="shared" ref="J17:J29" si="2">IF(COUNTIF(D17,"=X") + COUNTIF(E17,"=X") + COUNTIF(F17,"=X") + COUNTIF(G17,"=X")=1,"","ERROR: Use one X for rating")</f>
        <v/>
      </c>
    </row>
    <row r="18" spans="1:10" ht="45" x14ac:dyDescent="0.25">
      <c r="A18" s="4" t="s">
        <v>489</v>
      </c>
      <c r="B18" s="5" t="s">
        <v>538</v>
      </c>
      <c r="C18" s="5" t="s">
        <v>577</v>
      </c>
      <c r="D18" s="65" t="s">
        <v>123</v>
      </c>
      <c r="E18" s="66"/>
      <c r="F18" s="67"/>
      <c r="G18" s="68"/>
      <c r="I18" s="86" t="s">
        <v>9</v>
      </c>
      <c r="J18" s="80" t="str">
        <f t="shared" si="2"/>
        <v/>
      </c>
    </row>
    <row r="19" spans="1:10" ht="60" x14ac:dyDescent="0.25">
      <c r="A19" s="4" t="s">
        <v>490</v>
      </c>
      <c r="B19" s="5" t="s">
        <v>539</v>
      </c>
      <c r="C19" s="5" t="s">
        <v>578</v>
      </c>
      <c r="D19" s="65" t="s">
        <v>123</v>
      </c>
      <c r="E19" s="66"/>
      <c r="F19" s="67"/>
      <c r="G19" s="68"/>
      <c r="I19" s="86" t="s">
        <v>9</v>
      </c>
      <c r="J19" s="80" t="str">
        <f t="shared" si="2"/>
        <v/>
      </c>
    </row>
    <row r="20" spans="1:10" ht="45" x14ac:dyDescent="0.25">
      <c r="A20" s="4" t="s">
        <v>491</v>
      </c>
      <c r="B20" s="5" t="s">
        <v>540</v>
      </c>
      <c r="C20" s="5" t="s">
        <v>579</v>
      </c>
      <c r="D20" s="65" t="s">
        <v>123</v>
      </c>
      <c r="E20" s="66"/>
      <c r="F20" s="67"/>
      <c r="G20" s="68"/>
      <c r="I20" s="86" t="s">
        <v>9</v>
      </c>
      <c r="J20" s="80" t="str">
        <f t="shared" si="2"/>
        <v/>
      </c>
    </row>
    <row r="21" spans="1:10" ht="30" x14ac:dyDescent="0.25">
      <c r="A21" s="4" t="s">
        <v>492</v>
      </c>
      <c r="B21" s="5" t="s">
        <v>541</v>
      </c>
      <c r="C21" s="5" t="s">
        <v>580</v>
      </c>
      <c r="D21" s="65" t="s">
        <v>123</v>
      </c>
      <c r="E21" s="66"/>
      <c r="F21" s="67"/>
      <c r="G21" s="68"/>
      <c r="I21" s="86" t="s">
        <v>9</v>
      </c>
      <c r="J21" s="80" t="str">
        <f t="shared" si="2"/>
        <v/>
      </c>
    </row>
    <row r="22" spans="1:10" ht="45" x14ac:dyDescent="0.25">
      <c r="A22" s="4" t="s">
        <v>493</v>
      </c>
      <c r="B22" s="5" t="s">
        <v>542</v>
      </c>
      <c r="C22" s="5" t="s">
        <v>581</v>
      </c>
      <c r="D22" s="65" t="s">
        <v>123</v>
      </c>
      <c r="E22" s="66"/>
      <c r="F22" s="67"/>
      <c r="G22" s="68"/>
      <c r="I22" s="86" t="s">
        <v>9</v>
      </c>
      <c r="J22" s="80" t="str">
        <f t="shared" si="2"/>
        <v/>
      </c>
    </row>
    <row r="23" spans="1:10" ht="45" x14ac:dyDescent="0.25">
      <c r="A23" s="4" t="s">
        <v>494</v>
      </c>
      <c r="B23" s="5" t="s">
        <v>543</v>
      </c>
      <c r="C23" s="5" t="s">
        <v>582</v>
      </c>
      <c r="D23" s="65" t="s">
        <v>123</v>
      </c>
      <c r="E23" s="66"/>
      <c r="F23" s="67"/>
      <c r="G23" s="68"/>
      <c r="I23" s="86" t="s">
        <v>9</v>
      </c>
      <c r="J23" s="80" t="str">
        <f t="shared" si="2"/>
        <v/>
      </c>
    </row>
    <row r="24" spans="1:10" ht="75" x14ac:dyDescent="0.25">
      <c r="A24" s="4" t="s">
        <v>495</v>
      </c>
      <c r="B24" s="5" t="s">
        <v>544</v>
      </c>
      <c r="C24" s="5" t="s">
        <v>583</v>
      </c>
      <c r="D24" s="65" t="s">
        <v>123</v>
      </c>
      <c r="E24" s="66"/>
      <c r="F24" s="67"/>
      <c r="G24" s="68"/>
      <c r="I24" s="86" t="s">
        <v>9</v>
      </c>
      <c r="J24" s="80" t="str">
        <f t="shared" si="2"/>
        <v/>
      </c>
    </row>
    <row r="25" spans="1:10" ht="30" x14ac:dyDescent="0.25">
      <c r="A25" s="4" t="s">
        <v>496</v>
      </c>
      <c r="B25" s="5" t="s">
        <v>545</v>
      </c>
      <c r="C25" s="5" t="s">
        <v>584</v>
      </c>
      <c r="D25" s="65" t="s">
        <v>123</v>
      </c>
      <c r="E25" s="66"/>
      <c r="F25" s="67"/>
      <c r="G25" s="68"/>
      <c r="I25" s="86" t="s">
        <v>9</v>
      </c>
      <c r="J25" s="80" t="str">
        <f t="shared" si="2"/>
        <v/>
      </c>
    </row>
    <row r="26" spans="1:10" ht="30" x14ac:dyDescent="0.25">
      <c r="A26" s="4" t="s">
        <v>497</v>
      </c>
      <c r="B26" s="5" t="s">
        <v>546</v>
      </c>
      <c r="C26" s="5" t="s">
        <v>585</v>
      </c>
      <c r="D26" s="65" t="s">
        <v>123</v>
      </c>
      <c r="E26" s="66"/>
      <c r="F26" s="67"/>
      <c r="G26" s="68"/>
      <c r="I26" s="86" t="s">
        <v>9</v>
      </c>
      <c r="J26" s="80" t="str">
        <f t="shared" si="2"/>
        <v/>
      </c>
    </row>
    <row r="27" spans="1:10" ht="90" x14ac:dyDescent="0.25">
      <c r="A27" s="4" t="s">
        <v>498</v>
      </c>
      <c r="B27" s="5" t="s">
        <v>990</v>
      </c>
      <c r="C27" s="5" t="s">
        <v>588</v>
      </c>
      <c r="D27" s="65" t="s">
        <v>123</v>
      </c>
      <c r="E27" s="66"/>
      <c r="F27" s="67"/>
      <c r="G27" s="68"/>
      <c r="I27" s="86" t="s">
        <v>9</v>
      </c>
      <c r="J27" s="80" t="str">
        <f t="shared" si="2"/>
        <v/>
      </c>
    </row>
    <row r="28" spans="1:10" ht="45" x14ac:dyDescent="0.25">
      <c r="A28" s="4" t="s">
        <v>499</v>
      </c>
      <c r="B28" s="5" t="s">
        <v>547</v>
      </c>
      <c r="C28" s="5" t="s">
        <v>586</v>
      </c>
      <c r="D28" s="65" t="s">
        <v>123</v>
      </c>
      <c r="E28" s="66"/>
      <c r="F28" s="67"/>
      <c r="G28" s="68"/>
      <c r="I28" s="86" t="s">
        <v>12</v>
      </c>
      <c r="J28" s="80" t="str">
        <f t="shared" si="2"/>
        <v/>
      </c>
    </row>
    <row r="29" spans="1:10" ht="60" x14ac:dyDescent="0.25">
      <c r="A29" s="4" t="s">
        <v>500</v>
      </c>
      <c r="B29" s="5" t="s">
        <v>548</v>
      </c>
      <c r="C29" s="5" t="s">
        <v>587</v>
      </c>
      <c r="D29" s="65" t="s">
        <v>123</v>
      </c>
      <c r="E29" s="66"/>
      <c r="F29" s="67"/>
      <c r="G29" s="68"/>
      <c r="I29" s="86" t="s">
        <v>12</v>
      </c>
      <c r="J29" s="80" t="str">
        <f t="shared" si="2"/>
        <v/>
      </c>
    </row>
    <row r="30" spans="1:10" x14ac:dyDescent="0.25">
      <c r="A30" s="3"/>
      <c r="B30" s="75" t="s">
        <v>505</v>
      </c>
      <c r="C30" s="76"/>
      <c r="D30" s="76"/>
      <c r="E30" s="77"/>
      <c r="F30" s="76"/>
      <c r="G30" s="77"/>
      <c r="H30" s="91"/>
      <c r="I30" s="91"/>
      <c r="J30" s="80" t="str">
        <f>IF(COUNTIF(D30,"=X") + COUNTIF(E30,"=X") + COUNTIF(F30,"=X") + COUNTIF(G30,"=X")=0,"","ERROR: Do not rate this row")</f>
        <v/>
      </c>
    </row>
    <row r="31" spans="1:10" ht="30" x14ac:dyDescent="0.25">
      <c r="A31" s="4" t="s">
        <v>501</v>
      </c>
      <c r="B31" s="5" t="s">
        <v>549</v>
      </c>
      <c r="C31" s="5" t="s">
        <v>589</v>
      </c>
      <c r="D31" s="65" t="s">
        <v>123</v>
      </c>
      <c r="E31" s="66"/>
      <c r="F31" s="67"/>
      <c r="G31" s="68"/>
      <c r="I31" s="86" t="s">
        <v>119</v>
      </c>
      <c r="J31" s="80" t="str">
        <f t="shared" ref="J31:J34" si="3">IF(COUNTIF(D31,"=X") + COUNTIF(E31,"=X") + COUNTIF(F31,"=X") + COUNTIF(G31,"=X")=1,"","ERROR: Use one X for rating")</f>
        <v/>
      </c>
    </row>
    <row r="32" spans="1:10" ht="75" x14ac:dyDescent="0.25">
      <c r="A32" s="4" t="s">
        <v>502</v>
      </c>
      <c r="B32" s="5" t="s">
        <v>550</v>
      </c>
      <c r="C32" s="5" t="s">
        <v>590</v>
      </c>
      <c r="D32" s="65" t="s">
        <v>123</v>
      </c>
      <c r="E32" s="66"/>
      <c r="F32" s="67"/>
      <c r="G32" s="68"/>
      <c r="I32" s="86" t="s">
        <v>119</v>
      </c>
      <c r="J32" s="80" t="str">
        <f t="shared" si="3"/>
        <v/>
      </c>
    </row>
    <row r="33" spans="1:10" ht="60" x14ac:dyDescent="0.25">
      <c r="A33" s="4" t="s">
        <v>503</v>
      </c>
      <c r="B33" s="5" t="s">
        <v>551</v>
      </c>
      <c r="C33" s="5" t="s">
        <v>591</v>
      </c>
      <c r="D33" s="65" t="s">
        <v>123</v>
      </c>
      <c r="E33" s="66"/>
      <c r="F33" s="67"/>
      <c r="G33" s="68"/>
      <c r="I33" s="86" t="s">
        <v>119</v>
      </c>
      <c r="J33" s="80" t="str">
        <f t="shared" si="3"/>
        <v/>
      </c>
    </row>
    <row r="34" spans="1:10" ht="75" x14ac:dyDescent="0.25">
      <c r="A34" s="4" t="s">
        <v>504</v>
      </c>
      <c r="B34" s="5" t="s">
        <v>552</v>
      </c>
      <c r="C34" s="5" t="s">
        <v>592</v>
      </c>
      <c r="D34" s="65" t="s">
        <v>123</v>
      </c>
      <c r="E34" s="66"/>
      <c r="F34" s="67"/>
      <c r="G34" s="68"/>
      <c r="I34" s="86" t="s">
        <v>119</v>
      </c>
      <c r="J34" s="80" t="str">
        <f t="shared" si="3"/>
        <v/>
      </c>
    </row>
    <row r="35" spans="1:10" x14ac:dyDescent="0.25">
      <c r="A35" s="3"/>
      <c r="B35" s="75" t="s">
        <v>506</v>
      </c>
      <c r="C35" s="76"/>
      <c r="D35" s="76"/>
      <c r="E35" s="77"/>
      <c r="F35" s="76"/>
      <c r="G35" s="77"/>
      <c r="H35" s="91"/>
      <c r="I35" s="91"/>
      <c r="J35" s="80" t="str">
        <f>IF(COUNTIF(D35,"=X") + COUNTIF(E35,"=X") + COUNTIF(F35,"=X") + COUNTIF(G35,"=X")=0,"","ERROR: Do not rate this row")</f>
        <v/>
      </c>
    </row>
    <row r="36" spans="1:10" ht="60" x14ac:dyDescent="0.25">
      <c r="A36" s="4" t="s">
        <v>507</v>
      </c>
      <c r="B36" s="5" t="s">
        <v>553</v>
      </c>
      <c r="C36" s="5" t="s">
        <v>593</v>
      </c>
      <c r="D36" s="65" t="s">
        <v>123</v>
      </c>
      <c r="E36" s="66"/>
      <c r="F36" s="67"/>
      <c r="G36" s="68"/>
      <c r="I36" s="86" t="s">
        <v>9</v>
      </c>
      <c r="J36" s="80" t="str">
        <f>IF(COUNTIF(D36,"=X") + COUNTIF(E36,"=X") + COUNTIF(F36,"=X") + COUNTIF(G36,"=X")=1,"","ERROR: Use one X for rating")</f>
        <v/>
      </c>
    </row>
    <row r="37" spans="1:10" x14ac:dyDescent="0.25">
      <c r="A37" s="3"/>
      <c r="B37" s="75" t="s">
        <v>508</v>
      </c>
      <c r="C37" s="76"/>
      <c r="D37" s="76"/>
      <c r="E37" s="77"/>
      <c r="F37" s="76"/>
      <c r="G37" s="77"/>
      <c r="H37" s="91"/>
      <c r="I37" s="91"/>
      <c r="J37" s="80" t="str">
        <f>IF(COUNTIF(D37,"=X") + COUNTIF(E37,"=X") + COUNTIF(F37,"=X") + COUNTIF(G37,"=X")=0,"","ERROR: Do not rate this row")</f>
        <v/>
      </c>
    </row>
    <row r="38" spans="1:10" ht="60" x14ac:dyDescent="0.25">
      <c r="A38" s="4" t="s">
        <v>509</v>
      </c>
      <c r="B38" s="5" t="s">
        <v>554</v>
      </c>
      <c r="C38" s="5" t="s">
        <v>594</v>
      </c>
      <c r="D38" s="65" t="s">
        <v>123</v>
      </c>
      <c r="E38" s="66"/>
      <c r="F38" s="67"/>
      <c r="G38" s="68"/>
      <c r="I38" s="86" t="s">
        <v>16</v>
      </c>
      <c r="J38" s="80" t="str">
        <f t="shared" ref="J38:J39" si="4">IF(COUNTIF(D38,"=X") + COUNTIF(E38,"=X") + COUNTIF(F38,"=X") + COUNTIF(G38,"=X")=1,"","ERROR: Use one X for rating")</f>
        <v/>
      </c>
    </row>
    <row r="39" spans="1:10" ht="45" x14ac:dyDescent="0.25">
      <c r="A39" s="4" t="s">
        <v>510</v>
      </c>
      <c r="B39" s="5" t="s">
        <v>555</v>
      </c>
      <c r="C39" s="5" t="s">
        <v>595</v>
      </c>
      <c r="D39" s="65" t="s">
        <v>123</v>
      </c>
      <c r="E39" s="66"/>
      <c r="F39" s="67"/>
      <c r="G39" s="68"/>
      <c r="I39" s="86" t="s">
        <v>16</v>
      </c>
      <c r="J39" s="80" t="str">
        <f t="shared" si="4"/>
        <v/>
      </c>
    </row>
    <row r="40" spans="1:10" x14ac:dyDescent="0.25">
      <c r="A40" s="3"/>
      <c r="B40" s="75" t="s">
        <v>516</v>
      </c>
      <c r="C40" s="76"/>
      <c r="D40" s="76"/>
      <c r="E40" s="77"/>
      <c r="F40" s="76"/>
      <c r="G40" s="77"/>
      <c r="H40" s="91"/>
      <c r="I40" s="91"/>
      <c r="J40" s="80" t="str">
        <f>IF(COUNTIF(D40,"=X") + COUNTIF(E40,"=X") + COUNTIF(F40,"=X") + COUNTIF(G40,"=X")=0,"","ERROR: Do not rate this row")</f>
        <v/>
      </c>
    </row>
    <row r="41" spans="1:10" ht="30" x14ac:dyDescent="0.25">
      <c r="A41" s="4" t="s">
        <v>511</v>
      </c>
      <c r="B41" s="5" t="s">
        <v>556</v>
      </c>
      <c r="C41" s="5" t="s">
        <v>596</v>
      </c>
      <c r="D41" s="65" t="s">
        <v>123</v>
      </c>
      <c r="E41" s="66"/>
      <c r="F41" s="67"/>
      <c r="G41" s="68"/>
      <c r="I41" s="86" t="s">
        <v>12</v>
      </c>
      <c r="J41" s="80" t="str">
        <f>IF(COUNTIF(D41,"=X") + COUNTIF(E41,"=X") + COUNTIF(F41,"=X") + COUNTIF(G41,"=X")=1,"","ERROR: Use one X for rating")</f>
        <v/>
      </c>
    </row>
    <row r="42" spans="1:10" x14ac:dyDescent="0.25">
      <c r="A42" s="3"/>
      <c r="B42" s="75" t="s">
        <v>517</v>
      </c>
      <c r="C42" s="76"/>
      <c r="D42" s="76"/>
      <c r="E42" s="77"/>
      <c r="F42" s="76"/>
      <c r="G42" s="77"/>
      <c r="H42" s="91"/>
      <c r="I42" s="91"/>
      <c r="J42" s="80" t="str">
        <f>IF(COUNTIF(D42,"=X") + COUNTIF(E42,"=X") + COUNTIF(F42,"=X") + COUNTIF(G42,"=X")=0,"","ERROR: Do not rate this row")</f>
        <v/>
      </c>
    </row>
    <row r="43" spans="1:10" ht="30" x14ac:dyDescent="0.25">
      <c r="A43" s="4" t="s">
        <v>512</v>
      </c>
      <c r="B43" s="5" t="s">
        <v>557</v>
      </c>
      <c r="C43" s="78" t="s">
        <v>597</v>
      </c>
      <c r="D43" s="65" t="s">
        <v>123</v>
      </c>
      <c r="E43" s="66"/>
      <c r="F43" s="67"/>
      <c r="G43" s="68"/>
      <c r="I43" s="86" t="s">
        <v>12</v>
      </c>
      <c r="J43" s="80" t="str">
        <f t="shared" ref="J43:J45" si="5">IF(COUNTIF(D43,"=X") + COUNTIF(E43,"=X") + COUNTIF(F43,"=X") + COUNTIF(G43,"=X")=1,"","ERROR: Use one X for rating")</f>
        <v/>
      </c>
    </row>
    <row r="44" spans="1:10" ht="30" x14ac:dyDescent="0.25">
      <c r="A44" s="4" t="s">
        <v>513</v>
      </c>
      <c r="B44" s="5" t="s">
        <v>558</v>
      </c>
      <c r="C44" s="5" t="s">
        <v>598</v>
      </c>
      <c r="D44" s="65" t="s">
        <v>123</v>
      </c>
      <c r="E44" s="66"/>
      <c r="F44" s="67"/>
      <c r="G44" s="68"/>
      <c r="I44" s="86" t="s">
        <v>12</v>
      </c>
      <c r="J44" s="80" t="str">
        <f t="shared" si="5"/>
        <v/>
      </c>
    </row>
    <row r="45" spans="1:10" ht="45" x14ac:dyDescent="0.25">
      <c r="A45" s="4" t="s">
        <v>514</v>
      </c>
      <c r="B45" s="5" t="s">
        <v>559</v>
      </c>
      <c r="C45" s="5" t="s">
        <v>599</v>
      </c>
      <c r="D45" s="65" t="s">
        <v>123</v>
      </c>
      <c r="E45" s="66"/>
      <c r="F45" s="67"/>
      <c r="G45" s="68"/>
      <c r="I45" s="86" t="s">
        <v>12</v>
      </c>
      <c r="J45" s="80" t="str">
        <f t="shared" si="5"/>
        <v/>
      </c>
    </row>
    <row r="46" spans="1:10" x14ac:dyDescent="0.25">
      <c r="A46" s="3"/>
      <c r="B46" s="75" t="s">
        <v>518</v>
      </c>
      <c r="C46" s="76"/>
      <c r="D46" s="76"/>
      <c r="E46" s="77"/>
      <c r="F46" s="76"/>
      <c r="G46" s="77"/>
      <c r="H46" s="91"/>
      <c r="I46" s="91"/>
      <c r="J46" s="80" t="str">
        <f>IF(COUNTIF(D46,"=X") + COUNTIF(E46,"=X") + COUNTIF(F46,"=X") + COUNTIF(G46,"=X")=0,"","ERROR: Do not rate this row")</f>
        <v/>
      </c>
    </row>
    <row r="47" spans="1:10" ht="45" x14ac:dyDescent="0.25">
      <c r="A47" s="4" t="s">
        <v>515</v>
      </c>
      <c r="B47" s="5" t="s">
        <v>560</v>
      </c>
      <c r="C47" s="5" t="s">
        <v>600</v>
      </c>
      <c r="D47" s="65" t="s">
        <v>123</v>
      </c>
      <c r="E47" s="66"/>
      <c r="F47" s="67"/>
      <c r="G47" s="68"/>
      <c r="I47" s="86" t="s">
        <v>11</v>
      </c>
      <c r="J47" s="80" t="str">
        <f t="shared" ref="J47:J51" si="6">IF(COUNTIF(D47,"=X") + COUNTIF(E47,"=X") + COUNTIF(F47,"=X") + COUNTIF(G47,"=X")=1,"","ERROR: Use one X for rating")</f>
        <v/>
      </c>
    </row>
    <row r="48" spans="1:10" ht="45" x14ac:dyDescent="0.25">
      <c r="A48" s="4" t="s">
        <v>519</v>
      </c>
      <c r="B48" s="5" t="s">
        <v>561</v>
      </c>
      <c r="C48" s="5" t="s">
        <v>601</v>
      </c>
      <c r="D48" s="65" t="s">
        <v>123</v>
      </c>
      <c r="E48" s="66"/>
      <c r="F48" s="67"/>
      <c r="G48" s="68"/>
      <c r="I48" s="86" t="s">
        <v>11</v>
      </c>
      <c r="J48" s="80" t="str">
        <f t="shared" si="6"/>
        <v/>
      </c>
    </row>
    <row r="49" spans="1:10" ht="75" x14ac:dyDescent="0.25">
      <c r="A49" s="4" t="s">
        <v>520</v>
      </c>
      <c r="B49" s="5" t="s">
        <v>562</v>
      </c>
      <c r="C49" s="5" t="s">
        <v>602</v>
      </c>
      <c r="D49" s="65" t="s">
        <v>123</v>
      </c>
      <c r="E49" s="66"/>
      <c r="F49" s="67"/>
      <c r="G49" s="68"/>
      <c r="I49" s="86" t="s">
        <v>11</v>
      </c>
      <c r="J49" s="80" t="str">
        <f t="shared" si="6"/>
        <v/>
      </c>
    </row>
    <row r="50" spans="1:10" ht="75" x14ac:dyDescent="0.25">
      <c r="A50" s="4" t="s">
        <v>521</v>
      </c>
      <c r="B50" s="5" t="s">
        <v>564</v>
      </c>
      <c r="C50" s="5" t="s">
        <v>603</v>
      </c>
      <c r="D50" s="65" t="s">
        <v>123</v>
      </c>
      <c r="E50" s="66"/>
      <c r="F50" s="67"/>
      <c r="G50" s="68"/>
      <c r="I50" s="86" t="s">
        <v>11</v>
      </c>
      <c r="J50" s="80" t="str">
        <f t="shared" si="6"/>
        <v/>
      </c>
    </row>
    <row r="51" spans="1:10" ht="30" x14ac:dyDescent="0.25">
      <c r="A51" s="4" t="s">
        <v>522</v>
      </c>
      <c r="B51" s="5" t="s">
        <v>563</v>
      </c>
      <c r="C51" s="5" t="s">
        <v>604</v>
      </c>
      <c r="D51" s="65" t="s">
        <v>123</v>
      </c>
      <c r="E51" s="66"/>
      <c r="F51" s="67"/>
      <c r="G51" s="68"/>
      <c r="I51" s="86" t="s">
        <v>11</v>
      </c>
      <c r="J51" s="80" t="str">
        <f t="shared" si="6"/>
        <v/>
      </c>
    </row>
    <row r="52" spans="1:10" x14ac:dyDescent="0.25">
      <c r="A52" s="3"/>
      <c r="B52" s="75" t="s">
        <v>523</v>
      </c>
      <c r="C52" s="76"/>
      <c r="D52" s="76"/>
      <c r="E52" s="77"/>
      <c r="F52" s="76"/>
      <c r="G52" s="77"/>
      <c r="H52" s="91"/>
      <c r="I52" s="91"/>
      <c r="J52" s="80" t="str">
        <f>IF(COUNTIF(D52,"=X") + COUNTIF(E52,"=X") + COUNTIF(F52,"=X") + COUNTIF(G52,"=X")=0,"","ERROR: Do not rate this row")</f>
        <v/>
      </c>
    </row>
    <row r="53" spans="1:10" ht="90" x14ac:dyDescent="0.25">
      <c r="A53" s="4" t="s">
        <v>524</v>
      </c>
      <c r="B53" s="5" t="s">
        <v>565</v>
      </c>
      <c r="C53" s="5" t="s">
        <v>605</v>
      </c>
      <c r="D53" s="65" t="s">
        <v>123</v>
      </c>
      <c r="E53" s="66"/>
      <c r="F53" s="67"/>
      <c r="G53" s="68"/>
      <c r="I53" s="86" t="s">
        <v>10</v>
      </c>
      <c r="J53" s="80" t="str">
        <f t="shared" ref="J53:J55" si="7">IF(COUNTIF(D53,"=X") + COUNTIF(E53,"=X") + COUNTIF(F53,"=X") + COUNTIF(G53,"=X")=1,"","ERROR: Use one X for rating")</f>
        <v/>
      </c>
    </row>
    <row r="54" spans="1:10" ht="210" x14ac:dyDescent="0.25">
      <c r="A54" s="4" t="s">
        <v>525</v>
      </c>
      <c r="B54" s="5" t="s">
        <v>566</v>
      </c>
      <c r="C54" s="5" t="s">
        <v>607</v>
      </c>
      <c r="D54" s="65" t="s">
        <v>123</v>
      </c>
      <c r="E54" s="66"/>
      <c r="F54" s="67"/>
      <c r="G54" s="68"/>
      <c r="I54" s="86" t="s">
        <v>11</v>
      </c>
      <c r="J54" s="80" t="str">
        <f t="shared" si="7"/>
        <v/>
      </c>
    </row>
    <row r="55" spans="1:10" ht="45" x14ac:dyDescent="0.25">
      <c r="A55" s="4" t="s">
        <v>526</v>
      </c>
      <c r="B55" s="5" t="s">
        <v>567</v>
      </c>
      <c r="C55" s="5" t="s">
        <v>606</v>
      </c>
      <c r="D55" s="65" t="s">
        <v>123</v>
      </c>
      <c r="E55" s="66"/>
      <c r="F55" s="67"/>
      <c r="G55" s="68"/>
      <c r="I55" s="86" t="s">
        <v>11</v>
      </c>
      <c r="J55" s="80" t="str">
        <f t="shared" si="7"/>
        <v/>
      </c>
    </row>
  </sheetData>
  <mergeCells count="2">
    <mergeCell ref="D2:G2"/>
    <mergeCell ref="A2:C2"/>
  </mergeCells>
  <conditionalFormatting sqref="J3">
    <cfRule type="expression" dxfId="310" priority="123">
      <formula>COUNTIFS(J5:J55,"ERROR: Use one X for rating") + COUNTIFS(J5:J55,"ERROR: Do not rate this row") &gt; 0</formula>
    </cfRule>
  </conditionalFormatting>
  <conditionalFormatting sqref="C1">
    <cfRule type="expression" dxfId="309" priority="54">
      <formula>LEFT(C1,5)="ERROR"</formula>
    </cfRule>
  </conditionalFormatting>
  <conditionalFormatting sqref="J5">
    <cfRule type="expression" dxfId="308" priority="52">
      <formula>LEFT(J5,5)="ERROR"</formula>
    </cfRule>
  </conditionalFormatting>
  <conditionalFormatting sqref="J7">
    <cfRule type="expression" dxfId="307" priority="50">
      <formula>LEFT(J7,5)="ERROR"</formula>
    </cfRule>
  </conditionalFormatting>
  <conditionalFormatting sqref="J8">
    <cfRule type="expression" dxfId="306" priority="49">
      <formula>LEFT(J8,5)="ERROR"</formula>
    </cfRule>
  </conditionalFormatting>
  <conditionalFormatting sqref="J10">
    <cfRule type="expression" dxfId="305" priority="48">
      <formula>LEFT(J10,5)="ERROR"</formula>
    </cfRule>
  </conditionalFormatting>
  <conditionalFormatting sqref="J11">
    <cfRule type="expression" dxfId="304" priority="47">
      <formula>LEFT(J11,5)="ERROR"</formula>
    </cfRule>
  </conditionalFormatting>
  <conditionalFormatting sqref="J12">
    <cfRule type="expression" dxfId="303" priority="46">
      <formula>LEFT(J12,5)="ERROR"</formula>
    </cfRule>
  </conditionalFormatting>
  <conditionalFormatting sqref="J13">
    <cfRule type="expression" dxfId="302" priority="45">
      <formula>LEFT(J13,5)="ERROR"</formula>
    </cfRule>
  </conditionalFormatting>
  <conditionalFormatting sqref="J15">
    <cfRule type="expression" dxfId="301" priority="44">
      <formula>LEFT(J15,5)="ERROR"</formula>
    </cfRule>
  </conditionalFormatting>
  <conditionalFormatting sqref="J17">
    <cfRule type="expression" dxfId="300" priority="43">
      <formula>LEFT(J17,5)="ERROR"</formula>
    </cfRule>
  </conditionalFormatting>
  <conditionalFormatting sqref="J18">
    <cfRule type="expression" dxfId="299" priority="42">
      <formula>LEFT(J18,5)="ERROR"</formula>
    </cfRule>
  </conditionalFormatting>
  <conditionalFormatting sqref="J19">
    <cfRule type="expression" dxfId="298" priority="41">
      <formula>LEFT(J19,5)="ERROR"</formula>
    </cfRule>
  </conditionalFormatting>
  <conditionalFormatting sqref="J20">
    <cfRule type="expression" dxfId="297" priority="40">
      <formula>LEFT(J20,5)="ERROR"</formula>
    </cfRule>
  </conditionalFormatting>
  <conditionalFormatting sqref="J21">
    <cfRule type="expression" dxfId="296" priority="39">
      <formula>LEFT(J21,5)="ERROR"</formula>
    </cfRule>
  </conditionalFormatting>
  <conditionalFormatting sqref="J22">
    <cfRule type="expression" dxfId="295" priority="38">
      <formula>LEFT(J22,5)="ERROR"</formula>
    </cfRule>
  </conditionalFormatting>
  <conditionalFormatting sqref="J23">
    <cfRule type="expression" dxfId="294" priority="37">
      <formula>LEFT(J23,5)="ERROR"</formula>
    </cfRule>
  </conditionalFormatting>
  <conditionalFormatting sqref="J24">
    <cfRule type="expression" dxfId="293" priority="36">
      <formula>LEFT(J24,5)="ERROR"</formula>
    </cfRule>
  </conditionalFormatting>
  <conditionalFormatting sqref="J25">
    <cfRule type="expression" dxfId="292" priority="35">
      <formula>LEFT(J25,5)="ERROR"</formula>
    </cfRule>
  </conditionalFormatting>
  <conditionalFormatting sqref="J26">
    <cfRule type="expression" dxfId="291" priority="34">
      <formula>LEFT(J26,5)="ERROR"</formula>
    </cfRule>
  </conditionalFormatting>
  <conditionalFormatting sqref="J27">
    <cfRule type="expression" dxfId="290" priority="33">
      <formula>LEFT(J27,5)="ERROR"</formula>
    </cfRule>
  </conditionalFormatting>
  <conditionalFormatting sqref="J28">
    <cfRule type="expression" dxfId="289" priority="32">
      <formula>LEFT(J28,5)="ERROR"</formula>
    </cfRule>
  </conditionalFormatting>
  <conditionalFormatting sqref="J29">
    <cfRule type="expression" dxfId="288" priority="31">
      <formula>LEFT(J29,5)="ERROR"</formula>
    </cfRule>
  </conditionalFormatting>
  <conditionalFormatting sqref="J31">
    <cfRule type="expression" dxfId="287" priority="30">
      <formula>LEFT(J31,5)="ERROR"</formula>
    </cfRule>
  </conditionalFormatting>
  <conditionalFormatting sqref="J32">
    <cfRule type="expression" dxfId="286" priority="29">
      <formula>LEFT(J32,5)="ERROR"</formula>
    </cfRule>
  </conditionalFormatting>
  <conditionalFormatting sqref="J33">
    <cfRule type="expression" dxfId="285" priority="28">
      <formula>LEFT(J33,5)="ERROR"</formula>
    </cfRule>
  </conditionalFormatting>
  <conditionalFormatting sqref="J34">
    <cfRule type="expression" dxfId="284" priority="27">
      <formula>LEFT(J34,5)="ERROR"</formula>
    </cfRule>
  </conditionalFormatting>
  <conditionalFormatting sqref="J36">
    <cfRule type="expression" dxfId="283" priority="26">
      <formula>LEFT(J36,5)="ERROR"</formula>
    </cfRule>
  </conditionalFormatting>
  <conditionalFormatting sqref="J38">
    <cfRule type="expression" dxfId="282" priority="25">
      <formula>LEFT(J38,5)="ERROR"</formula>
    </cfRule>
  </conditionalFormatting>
  <conditionalFormatting sqref="J39">
    <cfRule type="expression" dxfId="281" priority="24">
      <formula>LEFT(J39,5)="ERROR"</formula>
    </cfRule>
  </conditionalFormatting>
  <conditionalFormatting sqref="J41">
    <cfRule type="expression" dxfId="280" priority="23">
      <formula>LEFT(J41,5)="ERROR"</formula>
    </cfRule>
  </conditionalFormatting>
  <conditionalFormatting sqref="J43">
    <cfRule type="expression" dxfId="279" priority="22">
      <formula>LEFT(J43,5)="ERROR"</formula>
    </cfRule>
  </conditionalFormatting>
  <conditionalFormatting sqref="J44">
    <cfRule type="expression" dxfId="278" priority="21">
      <formula>LEFT(J44,5)="ERROR"</formula>
    </cfRule>
  </conditionalFormatting>
  <conditionalFormatting sqref="J45">
    <cfRule type="expression" dxfId="277" priority="20">
      <formula>LEFT(J45,5)="ERROR"</formula>
    </cfRule>
  </conditionalFormatting>
  <conditionalFormatting sqref="J47">
    <cfRule type="expression" dxfId="276" priority="19">
      <formula>LEFT(J47,5)="ERROR"</formula>
    </cfRule>
  </conditionalFormatting>
  <conditionalFormatting sqref="J48">
    <cfRule type="expression" dxfId="275" priority="18">
      <formula>LEFT(J48,5)="ERROR"</formula>
    </cfRule>
  </conditionalFormatting>
  <conditionalFormatting sqref="J49">
    <cfRule type="expression" dxfId="274" priority="17">
      <formula>LEFT(J49,5)="ERROR"</formula>
    </cfRule>
  </conditionalFormatting>
  <conditionalFormatting sqref="J50">
    <cfRule type="expression" dxfId="273" priority="16">
      <formula>LEFT(J50,5)="ERROR"</formula>
    </cfRule>
  </conditionalFormatting>
  <conditionalFormatting sqref="J51">
    <cfRule type="expression" dxfId="272" priority="15">
      <formula>LEFT(J51,5)="ERROR"</formula>
    </cfRule>
  </conditionalFormatting>
  <conditionalFormatting sqref="J53">
    <cfRule type="expression" dxfId="271" priority="14">
      <formula>LEFT(J53,5)="ERROR"</formula>
    </cfRule>
  </conditionalFormatting>
  <conditionalFormatting sqref="J54">
    <cfRule type="expression" dxfId="270" priority="13">
      <formula>LEFT(J54,5)="ERROR"</formula>
    </cfRule>
  </conditionalFormatting>
  <conditionalFormatting sqref="J55">
    <cfRule type="expression" dxfId="269" priority="12">
      <formula>LEFT(J55,5)="ERROR"</formula>
    </cfRule>
  </conditionalFormatting>
  <conditionalFormatting sqref="J6">
    <cfRule type="expression" dxfId="268" priority="11">
      <formula>LEFT(J6,5)="ERROR"</formula>
    </cfRule>
  </conditionalFormatting>
  <conditionalFormatting sqref="J9">
    <cfRule type="expression" dxfId="267" priority="10">
      <formula>LEFT(J9,5)="ERROR"</formula>
    </cfRule>
  </conditionalFormatting>
  <conditionalFormatting sqref="J14">
    <cfRule type="expression" dxfId="266" priority="9">
      <formula>LEFT(J14,5)="ERROR"</formula>
    </cfRule>
  </conditionalFormatting>
  <conditionalFormatting sqref="J16">
    <cfRule type="expression" dxfId="265" priority="8">
      <formula>LEFT(J16,5)="ERROR"</formula>
    </cfRule>
  </conditionalFormatting>
  <conditionalFormatting sqref="J30">
    <cfRule type="expression" dxfId="264" priority="7">
      <formula>LEFT(J30,5)="ERROR"</formula>
    </cfRule>
  </conditionalFormatting>
  <conditionalFormatting sqref="J35">
    <cfRule type="expression" dxfId="263" priority="6">
      <formula>LEFT(J35,5)="ERROR"</formula>
    </cfRule>
  </conditionalFormatting>
  <conditionalFormatting sqref="J37">
    <cfRule type="expression" dxfId="262" priority="5">
      <formula>LEFT(J37,5)="ERROR"</formula>
    </cfRule>
  </conditionalFormatting>
  <conditionalFormatting sqref="J40">
    <cfRule type="expression" dxfId="261" priority="4">
      <formula>LEFT(J40,5)="ERROR"</formula>
    </cfRule>
  </conditionalFormatting>
  <conditionalFormatting sqref="J42">
    <cfRule type="expression" dxfId="260" priority="3">
      <formula>LEFT(J42,5)="ERROR"</formula>
    </cfRule>
  </conditionalFormatting>
  <conditionalFormatting sqref="J46">
    <cfRule type="expression" dxfId="259" priority="2">
      <formula>LEFT(J46,5)="ERROR"</formula>
    </cfRule>
  </conditionalFormatting>
  <conditionalFormatting sqref="J52">
    <cfRule type="expression" dxfId="258" priority="1">
      <formula>LEFT(J52,5)="ERROR"</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J16"/>
  <sheetViews>
    <sheetView zoomScaleNormal="100" workbookViewId="0">
      <pane ySplit="3" topLeftCell="A4" activePane="bottomLeft" state="frozen"/>
      <selection activeCell="A4" sqref="A4"/>
      <selection pane="bottomLeft" activeCell="B1" sqref="B1"/>
    </sheetView>
  </sheetViews>
  <sheetFormatPr defaultRowHeight="15" x14ac:dyDescent="0.25"/>
  <cols>
    <col min="1" max="1" width="2.7109375" style="69" customWidth="1"/>
    <col min="2" max="2" width="70.5703125" style="53" customWidth="1"/>
    <col min="3" max="3" width="1.28515625" style="53" customWidth="1"/>
    <col min="4" max="4" width="13.28515625" style="53" customWidth="1"/>
    <col min="5" max="5" width="13.28515625" style="70" customWidth="1"/>
    <col min="6" max="6" width="13.28515625" style="53" customWidth="1"/>
    <col min="7" max="7" width="13.28515625" style="70" customWidth="1"/>
    <col min="8" max="8" width="52.85546875" style="5" customWidth="1"/>
    <col min="9" max="9" width="33.7109375" style="5" customWidth="1"/>
    <col min="10" max="10" width="25.7109375" style="53" customWidth="1"/>
  </cols>
  <sheetData>
    <row r="1" spans="1:10" x14ac:dyDescent="0.25">
      <c r="A1" s="57"/>
      <c r="B1" s="93"/>
      <c r="C1" s="58"/>
      <c r="D1" s="11">
        <f>COUNTIFS(D4:D16,"=X")</f>
        <v>13</v>
      </c>
      <c r="E1" s="11">
        <f>COUNTIFS(E4:E16,"=X")</f>
        <v>0</v>
      </c>
      <c r="F1" s="11">
        <f>COUNTIFS(F4:F16,"=X")</f>
        <v>0</v>
      </c>
      <c r="G1" s="11">
        <f>COUNTIFS(G4:G16,"=X")</f>
        <v>0</v>
      </c>
    </row>
    <row r="2" spans="1:10" ht="15" customHeight="1" x14ac:dyDescent="0.25">
      <c r="A2" s="99" t="s">
        <v>1376</v>
      </c>
      <c r="B2" s="100"/>
      <c r="D2" s="110" t="s">
        <v>22</v>
      </c>
      <c r="E2" s="111"/>
      <c r="F2" s="111"/>
      <c r="G2" s="112"/>
      <c r="J2" s="54" t="s">
        <v>1463</v>
      </c>
    </row>
    <row r="3" spans="1:10" ht="43.5" customHeight="1" x14ac:dyDescent="0.25">
      <c r="A3" s="97" t="s">
        <v>1320</v>
      </c>
      <c r="B3" s="98"/>
      <c r="C3" s="59"/>
      <c r="D3" s="60" t="s">
        <v>134</v>
      </c>
      <c r="E3" s="61" t="s">
        <v>23</v>
      </c>
      <c r="F3" s="62" t="s">
        <v>24</v>
      </c>
      <c r="G3" s="63" t="s">
        <v>25</v>
      </c>
      <c r="H3" s="51" t="s">
        <v>26</v>
      </c>
      <c r="I3" s="51" t="s">
        <v>1461</v>
      </c>
      <c r="J3" s="55" t="str">
        <f>IF(COUNTIFS(J4:J16,"ERROR: Use one X for rating")=0,"No Rating Count Errors","ERROR: Rating Count")</f>
        <v>No Rating Count Errors</v>
      </c>
    </row>
    <row r="4" spans="1:10" ht="18.75" x14ac:dyDescent="0.25">
      <c r="A4" s="57" t="s">
        <v>15</v>
      </c>
      <c r="B4" s="64" t="s">
        <v>52</v>
      </c>
      <c r="D4" s="65" t="s">
        <v>123</v>
      </c>
      <c r="E4" s="66"/>
      <c r="F4" s="67"/>
      <c r="G4" s="68"/>
      <c r="H4" s="64"/>
      <c r="I4" s="64" t="s">
        <v>1429</v>
      </c>
      <c r="J4" s="81" t="str">
        <f>IF(COUNTIF(D4,"=X") + COUNTIF(E4,"=X") + COUNTIF(F4,"=X") + COUNTIF(G4,"=X")=1,"","ERROR: Use one X for rating")</f>
        <v/>
      </c>
    </row>
    <row r="5" spans="1:10" ht="18.75" x14ac:dyDescent="0.25">
      <c r="A5" s="57" t="s">
        <v>16</v>
      </c>
      <c r="B5" s="64" t="s">
        <v>53</v>
      </c>
      <c r="D5" s="65" t="s">
        <v>123</v>
      </c>
      <c r="E5" s="66"/>
      <c r="F5" s="67"/>
      <c r="G5" s="68"/>
      <c r="H5" s="64"/>
      <c r="I5" s="64" t="s">
        <v>1499</v>
      </c>
      <c r="J5" s="81" t="str">
        <f t="shared" ref="J5:J16" si="0">IF(COUNTIF(D5,"=X") + COUNTIF(E5,"=X") + COUNTIF(F5,"=X") + COUNTIF(G5,"=X")=1,"","ERROR: Use one X for rating")</f>
        <v/>
      </c>
    </row>
    <row r="6" spans="1:10" ht="18.75" x14ac:dyDescent="0.25">
      <c r="A6" s="57" t="s">
        <v>8</v>
      </c>
      <c r="B6" s="64" t="s">
        <v>54</v>
      </c>
      <c r="D6" s="65" t="s">
        <v>123</v>
      </c>
      <c r="E6" s="66"/>
      <c r="F6" s="67"/>
      <c r="G6" s="68"/>
      <c r="H6" s="64"/>
      <c r="I6" s="64" t="s">
        <v>1500</v>
      </c>
      <c r="J6" s="81" t="str">
        <f t="shared" si="0"/>
        <v/>
      </c>
    </row>
    <row r="7" spans="1:10" ht="30" x14ac:dyDescent="0.25">
      <c r="A7" s="57" t="s">
        <v>9</v>
      </c>
      <c r="B7" s="64" t="s">
        <v>55</v>
      </c>
      <c r="D7" s="65" t="s">
        <v>123</v>
      </c>
      <c r="E7" s="66"/>
      <c r="F7" s="67"/>
      <c r="G7" s="68"/>
      <c r="H7" s="64"/>
      <c r="I7" s="64" t="s">
        <v>1501</v>
      </c>
      <c r="J7" s="81" t="str">
        <f t="shared" si="0"/>
        <v/>
      </c>
    </row>
    <row r="8" spans="1:10" ht="18.75" x14ac:dyDescent="0.25">
      <c r="A8" s="57" t="s">
        <v>14</v>
      </c>
      <c r="B8" s="64" t="s">
        <v>56</v>
      </c>
      <c r="D8" s="65" t="s">
        <v>123</v>
      </c>
      <c r="E8" s="66"/>
      <c r="F8" s="67"/>
      <c r="G8" s="68"/>
      <c r="H8" s="64"/>
      <c r="I8" s="64" t="s">
        <v>1502</v>
      </c>
      <c r="J8" s="81" t="str">
        <f t="shared" si="0"/>
        <v/>
      </c>
    </row>
    <row r="9" spans="1:10" ht="30" x14ac:dyDescent="0.25">
      <c r="A9" s="57" t="s">
        <v>10</v>
      </c>
      <c r="B9" s="64" t="s">
        <v>57</v>
      </c>
      <c r="D9" s="65" t="s">
        <v>123</v>
      </c>
      <c r="E9" s="66"/>
      <c r="F9" s="67"/>
      <c r="G9" s="68"/>
      <c r="H9" s="64"/>
      <c r="I9" s="64" t="s">
        <v>1503</v>
      </c>
      <c r="J9" s="81" t="str">
        <f t="shared" si="0"/>
        <v/>
      </c>
    </row>
    <row r="10" spans="1:10" ht="18.75" x14ac:dyDescent="0.25">
      <c r="A10" s="57" t="s">
        <v>11</v>
      </c>
      <c r="B10" s="64" t="s">
        <v>58</v>
      </c>
      <c r="D10" s="65" t="s">
        <v>123</v>
      </c>
      <c r="E10" s="66"/>
      <c r="F10" s="67"/>
      <c r="G10" s="68"/>
      <c r="H10" s="64"/>
      <c r="I10" s="64" t="s">
        <v>1504</v>
      </c>
      <c r="J10" s="81" t="str">
        <f t="shared" si="0"/>
        <v/>
      </c>
    </row>
    <row r="11" spans="1:10" ht="18.75" x14ac:dyDescent="0.25">
      <c r="A11" s="57" t="s">
        <v>12</v>
      </c>
      <c r="B11" s="64" t="s">
        <v>59</v>
      </c>
      <c r="D11" s="65" t="s">
        <v>123</v>
      </c>
      <c r="E11" s="66"/>
      <c r="F11" s="67"/>
      <c r="G11" s="68"/>
      <c r="H11" s="64"/>
      <c r="I11" s="64" t="s">
        <v>609</v>
      </c>
      <c r="J11" s="81" t="str">
        <f t="shared" si="0"/>
        <v/>
      </c>
    </row>
    <row r="12" spans="1:10" ht="18.75" x14ac:dyDescent="0.25">
      <c r="A12" s="57" t="s">
        <v>13</v>
      </c>
      <c r="B12" s="64" t="s">
        <v>60</v>
      </c>
      <c r="D12" s="65" t="s">
        <v>123</v>
      </c>
      <c r="E12" s="66"/>
      <c r="F12" s="67"/>
      <c r="G12" s="68"/>
      <c r="H12" s="64"/>
      <c r="I12" s="64" t="s">
        <v>1505</v>
      </c>
      <c r="J12" s="81" t="str">
        <f t="shared" si="0"/>
        <v/>
      </c>
    </row>
    <row r="13" spans="1:10" ht="18.75" x14ac:dyDescent="0.25">
      <c r="A13" s="57" t="s">
        <v>17</v>
      </c>
      <c r="B13" s="64" t="s">
        <v>61</v>
      </c>
      <c r="D13" s="65" t="s">
        <v>123</v>
      </c>
      <c r="E13" s="66"/>
      <c r="F13" s="67"/>
      <c r="G13" s="68"/>
      <c r="H13" s="64"/>
      <c r="I13" s="64" t="s">
        <v>1506</v>
      </c>
      <c r="J13" s="81" t="str">
        <f t="shared" si="0"/>
        <v/>
      </c>
    </row>
    <row r="14" spans="1:10" ht="30" x14ac:dyDescent="0.25">
      <c r="A14" s="57" t="s">
        <v>18</v>
      </c>
      <c r="B14" s="64" t="s">
        <v>62</v>
      </c>
      <c r="D14" s="65" t="s">
        <v>123</v>
      </c>
      <c r="E14" s="66"/>
      <c r="F14" s="67"/>
      <c r="G14" s="68"/>
      <c r="H14" s="64"/>
      <c r="I14" s="64" t="s">
        <v>1507</v>
      </c>
      <c r="J14" s="81" t="str">
        <f t="shared" si="0"/>
        <v/>
      </c>
    </row>
    <row r="15" spans="1:10" ht="18.75" x14ac:dyDescent="0.25">
      <c r="A15" s="57" t="s">
        <v>19</v>
      </c>
      <c r="B15" s="64" t="s">
        <v>63</v>
      </c>
      <c r="D15" s="65" t="s">
        <v>123</v>
      </c>
      <c r="E15" s="66"/>
      <c r="F15" s="67"/>
      <c r="G15" s="68"/>
      <c r="H15" s="64"/>
      <c r="I15" s="64" t="s">
        <v>1508</v>
      </c>
      <c r="J15" s="81" t="str">
        <f t="shared" si="0"/>
        <v/>
      </c>
    </row>
    <row r="16" spans="1:10" ht="30" x14ac:dyDescent="0.25">
      <c r="A16" s="57" t="s">
        <v>20</v>
      </c>
      <c r="B16" s="64" t="s">
        <v>64</v>
      </c>
      <c r="D16" s="65" t="s">
        <v>123</v>
      </c>
      <c r="E16" s="66"/>
      <c r="F16" s="67"/>
      <c r="G16" s="68"/>
      <c r="H16" s="64"/>
      <c r="I16" s="64" t="s">
        <v>1509</v>
      </c>
      <c r="J16" s="81" t="str">
        <f t="shared" si="0"/>
        <v/>
      </c>
    </row>
  </sheetData>
  <mergeCells count="3">
    <mergeCell ref="A2:B2"/>
    <mergeCell ref="A3:B3"/>
    <mergeCell ref="D2:G2"/>
  </mergeCells>
  <conditionalFormatting sqref="B1">
    <cfRule type="expression" dxfId="257" priority="24">
      <formula>LEFT(B1,5)="ERROR"</formula>
    </cfRule>
  </conditionalFormatting>
  <conditionalFormatting sqref="J3">
    <cfRule type="expression" dxfId="256" priority="23">
      <formula>COUNTIFS(J4:J16,"ERROR: Use one X for rating")&gt;0</formula>
    </cfRule>
  </conditionalFormatting>
  <conditionalFormatting sqref="J4">
    <cfRule type="expression" dxfId="255" priority="14">
      <formula>LEFT(J4,5)="ERROR"</formula>
    </cfRule>
  </conditionalFormatting>
  <conditionalFormatting sqref="J5:J16">
    <cfRule type="expression" dxfId="254" priority="1">
      <formula>LEFT(J5,5)="ERROR"</formula>
    </cfRule>
  </conditionalFormatting>
  <pageMargins left="0.7" right="0.7" top="0.75" bottom="0.75" header="0.3" footer="0.3"/>
  <pageSetup scale="73"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Combined</vt:lpstr>
      <vt:lpstr>ME Dashboards</vt:lpstr>
      <vt:lpstr>OV1 P&amp;P</vt:lpstr>
      <vt:lpstr>ME1 P&amp;P</vt:lpstr>
      <vt:lpstr>OV2 Admin</vt:lpstr>
      <vt:lpstr>ME2 Admin</vt:lpstr>
      <vt:lpstr>OV3 Eval</vt:lpstr>
      <vt:lpstr>ME3 Eval</vt:lpstr>
      <vt:lpstr>OV4 Train</vt:lpstr>
      <vt:lpstr>ME4 Train</vt:lpstr>
      <vt:lpstr>OV5 Audit</vt:lpstr>
      <vt:lpstr>ME5 Audit</vt:lpstr>
      <vt:lpstr>OV6 Dis</vt:lpstr>
      <vt:lpstr>ME6 Dis</vt:lpstr>
      <vt:lpstr>OV7 Invest</vt:lpstr>
      <vt:lpstr>ME7 Invest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2018-05-01T12:41:54Z</dcterms:created>
  <dcterms:modified xsi:type="dcterms:W3CDTF">2018-10-28T15:23:00Z</dcterms:modified>
</cp:coreProperties>
</file>