
<file path=[Content_Types].xml><?xml version="1.0" encoding="utf-8"?>
<Types xmlns="http://schemas.openxmlformats.org/package/2006/content-types">
  <Default Extension="B65113F0" ContentType="image/jpeg"/>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sxr\OneDrive - HVS\Documents\.1 Software- Latest\"/>
    </mc:Choice>
  </mc:AlternateContent>
  <xr:revisionPtr revIDLastSave="0" documentId="13_ncr:1_{6BAEB91B-D4F3-4777-BC22-6427D8076469}" xr6:coauthVersionLast="45" xr6:coauthVersionMax="45" xr10:uidLastSave="{00000000-0000-0000-0000-000000000000}"/>
  <bookViews>
    <workbookView xWindow="-110" yWindow="-110" windowWidth="19420" windowHeight="10420" xr2:uid="{00000000-000D-0000-FFFF-FFFF00000000}"/>
  </bookViews>
  <sheets>
    <sheet name="Intro" sheetId="5" r:id="rId1"/>
    <sheet name="Inputs" sheetId="1" r:id="rId2"/>
    <sheet name="Output" sheetId="3" r:id="rId3"/>
    <sheet name="Calcs" sheetId="2" r:id="rId4"/>
    <sheet name="License" sheetId="6" r:id="rId5"/>
  </sheets>
  <definedNames>
    <definedName name="_xlnm.Print_Titles" localSheetId="2">Output!$B:$B</definedName>
    <definedName name="wrn.All._.Inputs." localSheetId="0" hidden="1">{#N/A,#N/A,FALSE,"Primary";#N/A,#N/A,FALSE,"Secondary";#N/A,#N/A,FALSE,"Latent";#N/A,#N/A,FALSE,"Comp Index";#N/A,#N/A,FALSE,"Demand Inputs";#N/A,#N/A,FALSE,"Supply Addn"}</definedName>
    <definedName name="wrn.All._.Inputs." hidden="1">{#N/A,#N/A,FALSE,"Primary";#N/A,#N/A,FALSE,"Secondary";#N/A,#N/A,FALSE,"Latent";#N/A,#N/A,FALSE,"Demand Inputs";#N/A,#N/A,FALSE,"Supply Addn";#N/A,#N/A,FALSE,"Mkt Pen"}</definedName>
    <definedName name="wrn.BaseYearDemand." localSheetId="0" hidden="1">{"Base Year Demand",#N/A,FALSE,"Demand-Base Year"}</definedName>
    <definedName name="wrn.BaseYearDemand." hidden="1">{"Base Year Demand",#N/A,FALSE,"Demand-Base Year"}</definedName>
    <definedName name="wrn.Both._.Outputs." hidden="1">{"LTV Output",#N/A,FALSE,"Output";"DCR Output",#N/A,FALSE,"Output"}</definedName>
    <definedName name="wrn.CI._.Calcs." localSheetId="0" hidden="1">{"CI Calcs A",#N/A,FALSE,"Comp Index Calcs";"CI Calcs B",#N/A,FALSE,"Comp Index Calcs"}</definedName>
    <definedName name="wrn.Competitive._.Indexes." localSheetId="0" hidden="1">{#N/A,#N/A,FALSE,"Comp Index"}</definedName>
    <definedName name="wrn.DCR._.Output." hidden="1">{"DCR Output",#N/A,FALSE,"Output"}</definedName>
    <definedName name="wrn.Demand._.Calcs." localSheetId="0" hidden="1">{"Demand Calcs",#N/A,FALSE,"Demand Calcs"}</definedName>
    <definedName name="wrn.Demand._.Calcs." hidden="1">{#N/A,#N/A,FALSE,"Demand Calcs"}</definedName>
    <definedName name="wrn.Demand._.Inputs." hidden="1">{#N/A,#N/A,FALSE,"Demand Inputs"}</definedName>
    <definedName name="wrn.Fair._.Share._.Calcs." hidden="1">{#N/A,#N/A,FALSE,"Fair Share"}</definedName>
    <definedName name="wrn.Final._.Output." localSheetId="0" hidden="1">{#N/A,#N/A,FALSE,"Final Output"}</definedName>
    <definedName name="wrn.Final._.Output." hidden="1">{#N/A,#N/A,FALSE,"Final Output"}</definedName>
    <definedName name="wrn.Inputs." localSheetId="0" hidden="1">{#N/A,#N/A,FALSE,"Input"}</definedName>
    <definedName name="wrn.Inputs." hidden="1">{"Inflation-BaseYear",#N/A,FALSE,"Inputs"}</definedName>
    <definedName name="wrn.Latent._.Demand._.Inputs." hidden="1">{#N/A,#N/A,FALSE,"Latent"}</definedName>
    <definedName name="wrn.LTV._.Output." hidden="1">{"LTV Output",#N/A,FALSE,"Output"}</definedName>
    <definedName name="wrn.Occupancy._.Calcs." localSheetId="0" hidden="1">{#N/A,#N/A,FALSE,"CI Calcs"}</definedName>
    <definedName name="wrn.Occupancy._.Calcs." hidden="1">{#N/A,#N/A,FALSE,"Occ. Calcs"}</definedName>
    <definedName name="wrn.Output3Column." hidden="1">{"Output-3Column",#N/A,FALSE,"Output"}</definedName>
    <definedName name="wrn.OutputAll." hidden="1">{"Output-All",#N/A,FALSE,"Output"}</definedName>
    <definedName name="wrn.OutputBaseYear." hidden="1">{"Output-BaseYear",#N/A,FALSE,"Output"}</definedName>
    <definedName name="wrn.OutputMin." hidden="1">{"Output-Min",#N/A,FALSE,"Output"}</definedName>
    <definedName name="wrn.OutputPercent." hidden="1">{"Output%",#N/A,FALSE,"Output"}</definedName>
    <definedName name="wrn.Penetration." hidden="1">{#N/A,#N/A,FALSE,"Mkt Pen"}</definedName>
    <definedName name="wrn.Primary._.Competition." hidden="1">{#N/A,#N/A,FALSE,"Primary"}</definedName>
    <definedName name="wrn.Secondary._.Competition." localSheetId="0" hidden="1">{#N/A,#N/A,FALSE,"SC"}</definedName>
    <definedName name="wrn.Secondary._.Competition." hidden="1">{#N/A,#N/A,FALSE,"Secondary"}</definedName>
    <definedName name="wrn.Supply._.Additions." localSheetId="0" hidden="1">{#N/A,#N/A,FALSE,"S-add"}</definedName>
    <definedName name="wrn.Supply._.Additions." hidden="1">{#N/A,#N/A,FALSE,"Supply Addn"}</definedName>
    <definedName name="Z_45DC640D_01D3_4912_8B9C_BEE2847645FE_.wvu.PrintTitles" localSheetId="2" hidden="1">Output!$B:$B</definedName>
    <definedName name="Z_55857911_67C7_456E_9E0F_BACAB6812C4B_.wvu.Cols" localSheetId="2" hidden="1">Output!$D:$H</definedName>
    <definedName name="Z_55857911_67C7_456E_9E0F_BACAB6812C4B_.wvu.PrintTitles" localSheetId="2" hidden="1">Output!$B:$B</definedName>
    <definedName name="Z_71CA9B43_A475_439E_8987_10A837043BF1_.wvu.Cols" localSheetId="2" hidden="1">Output!$D:$H,Output!$K:$L,Output!$P:$Q,Output!$U:$V,Output!$Z:$AA,Output!$AE:$AF,Output!$AJ:$AK,Output!$AO:$AP,Output!$AT:$AU,Output!$AY:$AZ,Output!$BD:$BE,Output!$BI:$BJ</definedName>
    <definedName name="Z_71CA9B43_A475_439E_8987_10A837043BF1_.wvu.PrintTitles" localSheetId="2" hidden="1">Output!$B:$B</definedName>
    <definedName name="Z_919A7B63_C99B_11D2_AFE3_C1B2A8D63557_.wvu.Cols" localSheetId="2" hidden="1">Output!$D:$H,Output!$J:$L,Output!$O:$Q,Output!$T:$V,Output!$Y:$AA,Output!$AD:$AF,Output!$AI:$AK,Output!$AN:$AP,Output!$AS:$AU,Output!$AX:$AZ,Output!$BC:$BE,Output!$BH:$BJ</definedName>
    <definedName name="Z_93D19170_1177_4622_9B5E_FBDB252C6A8B_.wvu.Cols" localSheetId="2" hidden="1">Output!$D:$H,Output!$L:$L,Output!$Q:$Q,Output!$V:$V,Output!$AA:$AA,Output!$AF:$AF,Output!$AK:$AK,Output!$AP:$AP,Output!$AU:$AU,Output!$AZ:$AZ,Output!$BE:$BE,Output!$BJ:$BJ</definedName>
    <definedName name="Z_93D19170_1177_4622_9B5E_FBDB252C6A8B_.wvu.PrintTitles" localSheetId="2" hidden="1">Output!$B:$B</definedName>
    <definedName name="Z_A1CA9828_D720_11D2_AFE3_8996931D4657_.wvu.Cols" localSheetId="2" hidden="1">Output!$H:$BJ</definedName>
  </definedNames>
  <calcPr calcId="191029"/>
  <customWorkbookViews>
    <customWorkbookView name="Output-BaseYear" guid="{A1CA9828-D720-11D2-AFE3-8996931D4657}" maximized="1" windowWidth="969" windowHeight="600" activeSheetId="3" showStatusbar="0"/>
    <customWorkbookView name="Input - Occupancy" guid="{A1CA9826-D720-11D2-AFE3-8996931D4657}" maximized="1" windowWidth="969" windowHeight="577" activeSheetId="1"/>
    <customWorkbookView name="Input - Inflation" guid="{A1CA9825-D720-11D2-AFE3-8996931D4657}" maximized="1" windowWidth="969" windowHeight="577" activeSheetId="1"/>
    <customWorkbookView name="Output-Min" guid="{919A7B63-C99B-11D2-AFE3-C1B2A8D63557}" maximized="1" windowWidth="969" windowHeight="573" activeSheetId="3" showStatusbar="0"/>
    <customWorkbookView name="Output-4Column" guid="{55857911-67C7-456E-9E0F-BACAB6812C4B}" maximized="1" xWindow="54" yWindow="-8" windowWidth="1874" windowHeight="1096" activeSheetId="3" showComments="commIndAndComment"/>
    <customWorkbookView name="Output-3Column" guid="{93D19170-1177-4622-9B5E-FBDB252C6A8B}" maximized="1" xWindow="54" yWindow="-8" windowWidth="1874" windowHeight="1096" activeSheetId="3" showComments="commIndAndComment"/>
    <customWorkbookView name="Output-2Column" guid="{71CA9B43-A475-439E-8987-10A837043BF1}" maximized="1" xWindow="54" yWindow="-8" windowWidth="1874" windowHeight="1096" activeSheetId="3" showComments="commIndAndComment"/>
    <customWorkbookView name="Output-All" guid="{45DC640D-01D3-4912-8B9C-BEE2847645FE}" maximized="1" xWindow="54" yWindow="-8" windowWidth="1874" windowHeight="1096" activeSheetId="3"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6" i="1" l="1"/>
  <c r="D16" i="1" l="1"/>
  <c r="O103" i="1" l="1"/>
  <c r="N103" i="1"/>
  <c r="M103" i="1"/>
  <c r="L103" i="1"/>
  <c r="K103" i="1"/>
  <c r="J103" i="1"/>
  <c r="I103" i="1"/>
  <c r="H103" i="1"/>
  <c r="G103" i="1"/>
  <c r="G101" i="1"/>
  <c r="H101" i="1"/>
  <c r="I101" i="1"/>
  <c r="J101" i="1"/>
  <c r="K101" i="1"/>
  <c r="L101" i="1"/>
  <c r="M101" i="1"/>
  <c r="N101" i="1"/>
  <c r="O101" i="1"/>
  <c r="G63" i="1"/>
  <c r="H63" i="1"/>
  <c r="I63" i="1"/>
  <c r="J63" i="1"/>
  <c r="K63" i="1"/>
  <c r="L63" i="1"/>
  <c r="M63" i="1"/>
  <c r="N63" i="1"/>
  <c r="O63" i="1"/>
  <c r="F63" i="1"/>
  <c r="D101" i="1"/>
  <c r="E101" i="1"/>
  <c r="F101" i="1"/>
  <c r="E117" i="2"/>
  <c r="E118" i="2"/>
  <c r="F117" i="2"/>
  <c r="F118" i="2"/>
  <c r="G117" i="2"/>
  <c r="G118" i="2"/>
  <c r="H117" i="2"/>
  <c r="H118" i="2"/>
  <c r="I117" i="2"/>
  <c r="I118" i="2"/>
  <c r="J117" i="2"/>
  <c r="J118" i="2"/>
  <c r="K117" i="2"/>
  <c r="K118" i="2"/>
  <c r="L117" i="2"/>
  <c r="L118" i="2"/>
  <c r="M117" i="2"/>
  <c r="M118" i="2"/>
  <c r="N117" i="2"/>
  <c r="N118" i="2"/>
  <c r="O117" i="2"/>
  <c r="O118" i="2"/>
  <c r="P117" i="2"/>
  <c r="P118" i="2"/>
  <c r="E62" i="2"/>
  <c r="F62" i="2"/>
  <c r="E7" i="2"/>
  <c r="F7" i="2" s="1"/>
  <c r="I5" i="3" s="1"/>
  <c r="I9" i="3" s="1"/>
  <c r="E8" i="2"/>
  <c r="F8" i="2"/>
  <c r="D102" i="1"/>
  <c r="E102" i="1"/>
  <c r="E103" i="1"/>
  <c r="F9" i="2"/>
  <c r="D103" i="1"/>
  <c r="E9" i="2"/>
  <c r="E64" i="1"/>
  <c r="E73" i="1"/>
  <c r="G62" i="2"/>
  <c r="G8" i="2"/>
  <c r="F102" i="1"/>
  <c r="F103" i="1"/>
  <c r="G9" i="2"/>
  <c r="F73" i="1"/>
  <c r="H62" i="2"/>
  <c r="H8" i="2"/>
  <c r="G102" i="1"/>
  <c r="H9" i="2"/>
  <c r="G73" i="1"/>
  <c r="I62" i="2"/>
  <c r="I8" i="2"/>
  <c r="H102" i="1"/>
  <c r="I9" i="2"/>
  <c r="H73" i="1"/>
  <c r="J62" i="2"/>
  <c r="J8" i="2"/>
  <c r="I102" i="1"/>
  <c r="J9" i="2"/>
  <c r="I73" i="1"/>
  <c r="K62" i="2"/>
  <c r="K8" i="2"/>
  <c r="J102" i="1"/>
  <c r="K9" i="2"/>
  <c r="J73" i="1"/>
  <c r="L62" i="2"/>
  <c r="L8" i="2"/>
  <c r="K102" i="1"/>
  <c r="L9" i="2"/>
  <c r="K73" i="1"/>
  <c r="M62" i="2"/>
  <c r="M8" i="2"/>
  <c r="L102" i="1"/>
  <c r="M9" i="2"/>
  <c r="L73" i="1"/>
  <c r="N62" i="2"/>
  <c r="N8" i="2"/>
  <c r="M102" i="1"/>
  <c r="N9" i="2"/>
  <c r="M73" i="1"/>
  <c r="O62" i="2"/>
  <c r="O8" i="2"/>
  <c r="N102" i="1"/>
  <c r="O9" i="2"/>
  <c r="N73" i="1"/>
  <c r="P62" i="2"/>
  <c r="P8" i="2"/>
  <c r="O102" i="1"/>
  <c r="P9" i="2"/>
  <c r="O73" i="1"/>
  <c r="E54" i="2"/>
  <c r="F54" i="2"/>
  <c r="E65" i="1"/>
  <c r="G54" i="2"/>
  <c r="F65" i="1"/>
  <c r="H54" i="2"/>
  <c r="G65" i="1"/>
  <c r="I54" i="2"/>
  <c r="H65" i="1"/>
  <c r="J54" i="2"/>
  <c r="I65" i="1"/>
  <c r="K54" i="2"/>
  <c r="J65" i="1"/>
  <c r="L54" i="2"/>
  <c r="K65" i="1"/>
  <c r="M54" i="2"/>
  <c r="L65" i="1"/>
  <c r="N54" i="2"/>
  <c r="M65" i="1"/>
  <c r="O54" i="2"/>
  <c r="N65" i="1"/>
  <c r="P54" i="2"/>
  <c r="O65" i="1"/>
  <c r="E55" i="2"/>
  <c r="F55" i="2"/>
  <c r="E66" i="1"/>
  <c r="G55" i="2"/>
  <c r="F66" i="1"/>
  <c r="H55" i="2"/>
  <c r="G66" i="1"/>
  <c r="I55" i="2"/>
  <c r="H66" i="1"/>
  <c r="J55" i="2"/>
  <c r="I66" i="1"/>
  <c r="K55" i="2"/>
  <c r="J66" i="1"/>
  <c r="L55" i="2"/>
  <c r="K66" i="1"/>
  <c r="M55" i="2"/>
  <c r="L66" i="1"/>
  <c r="N55" i="2"/>
  <c r="M66" i="1"/>
  <c r="O55" i="2"/>
  <c r="N66" i="1"/>
  <c r="P55" i="2"/>
  <c r="O66" i="1"/>
  <c r="E56" i="2"/>
  <c r="F56" i="2"/>
  <c r="E67" i="1"/>
  <c r="G56" i="2"/>
  <c r="F67" i="1"/>
  <c r="H56" i="2"/>
  <c r="G67" i="1"/>
  <c r="I56" i="2"/>
  <c r="H67" i="1"/>
  <c r="J56" i="2"/>
  <c r="I67" i="1"/>
  <c r="K56" i="2"/>
  <c r="J67" i="1"/>
  <c r="L56" i="2"/>
  <c r="K67" i="1"/>
  <c r="M56" i="2"/>
  <c r="L67" i="1"/>
  <c r="N56" i="2"/>
  <c r="M67" i="1"/>
  <c r="O56" i="2"/>
  <c r="N67" i="1"/>
  <c r="P56" i="2"/>
  <c r="O67" i="1"/>
  <c r="E57" i="2"/>
  <c r="F57" i="2"/>
  <c r="E68" i="1"/>
  <c r="G57" i="2"/>
  <c r="F68" i="1"/>
  <c r="H57" i="2"/>
  <c r="G68" i="1"/>
  <c r="I57" i="2"/>
  <c r="H68" i="1"/>
  <c r="J57" i="2"/>
  <c r="I68" i="1"/>
  <c r="K57" i="2"/>
  <c r="J68" i="1"/>
  <c r="L57" i="2"/>
  <c r="K68" i="1"/>
  <c r="M57" i="2"/>
  <c r="L68" i="1"/>
  <c r="N57" i="2"/>
  <c r="M68" i="1"/>
  <c r="O57" i="2"/>
  <c r="N68" i="1"/>
  <c r="P57" i="2"/>
  <c r="O68" i="1"/>
  <c r="E58" i="2"/>
  <c r="F58" i="2"/>
  <c r="E69" i="1"/>
  <c r="G58" i="2"/>
  <c r="F69" i="1"/>
  <c r="H58" i="2"/>
  <c r="G69" i="1"/>
  <c r="I58" i="2"/>
  <c r="H69" i="1"/>
  <c r="J58" i="2"/>
  <c r="I69" i="1"/>
  <c r="K58" i="2"/>
  <c r="J69" i="1"/>
  <c r="L58" i="2"/>
  <c r="K69" i="1"/>
  <c r="M58" i="2"/>
  <c r="L69" i="1"/>
  <c r="N58" i="2"/>
  <c r="M69" i="1"/>
  <c r="O58" i="2"/>
  <c r="N69" i="1"/>
  <c r="P58" i="2"/>
  <c r="O69" i="1"/>
  <c r="E59" i="2"/>
  <c r="F59" i="2"/>
  <c r="E70" i="1"/>
  <c r="G59" i="2"/>
  <c r="F70" i="1"/>
  <c r="H59" i="2"/>
  <c r="G70" i="1"/>
  <c r="I59" i="2"/>
  <c r="H70" i="1"/>
  <c r="J59" i="2"/>
  <c r="I70" i="1"/>
  <c r="K59" i="2"/>
  <c r="J70" i="1"/>
  <c r="L59" i="2"/>
  <c r="K70" i="1"/>
  <c r="M59" i="2"/>
  <c r="L70" i="1"/>
  <c r="N59" i="2"/>
  <c r="M70" i="1"/>
  <c r="O59" i="2"/>
  <c r="N70" i="1"/>
  <c r="P59" i="2"/>
  <c r="O70" i="1"/>
  <c r="E53" i="2"/>
  <c r="F53" i="2"/>
  <c r="G53" i="2"/>
  <c r="F64" i="1"/>
  <c r="H53" i="2"/>
  <c r="G64" i="1"/>
  <c r="I53" i="2"/>
  <c r="H64" i="1"/>
  <c r="J53" i="2"/>
  <c r="I64" i="1"/>
  <c r="K53" i="2"/>
  <c r="J64" i="1"/>
  <c r="L53" i="2"/>
  <c r="K64" i="1"/>
  <c r="M53" i="2"/>
  <c r="L64" i="1"/>
  <c r="N53" i="2"/>
  <c r="M64" i="1"/>
  <c r="O53" i="2"/>
  <c r="N64" i="1"/>
  <c r="P53" i="2"/>
  <c r="O64" i="1"/>
  <c r="E74" i="1"/>
  <c r="E75" i="1"/>
  <c r="E76" i="1"/>
  <c r="E77" i="1"/>
  <c r="E78" i="1"/>
  <c r="E79" i="1"/>
  <c r="E80" i="1"/>
  <c r="E81" i="1"/>
  <c r="E82" i="1"/>
  <c r="E83" i="1"/>
  <c r="E84" i="1"/>
  <c r="E85" i="1"/>
  <c r="E86" i="1"/>
  <c r="E87" i="1"/>
  <c r="F87" i="1"/>
  <c r="G87" i="1"/>
  <c r="H87" i="1"/>
  <c r="I87" i="1"/>
  <c r="J87" i="1"/>
  <c r="K87" i="1"/>
  <c r="L87" i="1"/>
  <c r="M87" i="1"/>
  <c r="N87" i="1"/>
  <c r="O87" i="1"/>
  <c r="E76" i="2"/>
  <c r="F76" i="2"/>
  <c r="G76" i="2"/>
  <c r="H76" i="2"/>
  <c r="I76" i="2"/>
  <c r="J76" i="2"/>
  <c r="K76" i="2"/>
  <c r="L76" i="2"/>
  <c r="M76" i="2"/>
  <c r="N76" i="2"/>
  <c r="O76" i="2"/>
  <c r="P76" i="2"/>
  <c r="E88" i="1"/>
  <c r="F88" i="1"/>
  <c r="G88" i="1"/>
  <c r="H88" i="1"/>
  <c r="I88" i="1"/>
  <c r="J88" i="1"/>
  <c r="K88" i="1"/>
  <c r="L88" i="1"/>
  <c r="M88" i="1"/>
  <c r="N88" i="1"/>
  <c r="O88" i="1"/>
  <c r="E77" i="2"/>
  <c r="F77" i="2"/>
  <c r="G77" i="2"/>
  <c r="H77" i="2"/>
  <c r="I77" i="2"/>
  <c r="J77" i="2"/>
  <c r="K77" i="2"/>
  <c r="L77" i="2"/>
  <c r="M77" i="2"/>
  <c r="N77" i="2"/>
  <c r="O77" i="2"/>
  <c r="P77" i="2"/>
  <c r="E89" i="1"/>
  <c r="F89" i="1"/>
  <c r="G89" i="1"/>
  <c r="H89" i="1"/>
  <c r="I89" i="1"/>
  <c r="J89" i="1"/>
  <c r="K89" i="1"/>
  <c r="L89" i="1"/>
  <c r="M89" i="1"/>
  <c r="N89" i="1"/>
  <c r="O89" i="1"/>
  <c r="E78" i="2"/>
  <c r="F78" i="2"/>
  <c r="G78" i="2"/>
  <c r="H78" i="2"/>
  <c r="I78" i="2"/>
  <c r="J78" i="2"/>
  <c r="K78" i="2"/>
  <c r="L78" i="2"/>
  <c r="M78" i="2"/>
  <c r="N78" i="2"/>
  <c r="O78" i="2"/>
  <c r="P78" i="2"/>
  <c r="E90" i="1"/>
  <c r="F90" i="1"/>
  <c r="G90" i="1"/>
  <c r="H90" i="1"/>
  <c r="I90" i="1"/>
  <c r="J90" i="1"/>
  <c r="K90" i="1"/>
  <c r="L90" i="1"/>
  <c r="M90" i="1"/>
  <c r="N90" i="1"/>
  <c r="O90" i="1"/>
  <c r="E79" i="2"/>
  <c r="F79" i="2"/>
  <c r="G79" i="2"/>
  <c r="H79" i="2"/>
  <c r="I79" i="2"/>
  <c r="J79" i="2"/>
  <c r="K79" i="2"/>
  <c r="L79" i="2"/>
  <c r="M79" i="2"/>
  <c r="N79" i="2"/>
  <c r="O79" i="2"/>
  <c r="P79" i="2"/>
  <c r="E91" i="1"/>
  <c r="F91" i="1"/>
  <c r="G91" i="1"/>
  <c r="H91" i="1"/>
  <c r="I91" i="1"/>
  <c r="J91" i="1"/>
  <c r="K91" i="1"/>
  <c r="L91" i="1"/>
  <c r="M91" i="1"/>
  <c r="N91" i="1"/>
  <c r="O91" i="1"/>
  <c r="E80" i="2"/>
  <c r="F80" i="2"/>
  <c r="G80" i="2"/>
  <c r="H80" i="2"/>
  <c r="I80" i="2"/>
  <c r="J80" i="2"/>
  <c r="K80" i="2"/>
  <c r="L80" i="2"/>
  <c r="M80" i="2"/>
  <c r="N80" i="2"/>
  <c r="O80" i="2"/>
  <c r="P80" i="2"/>
  <c r="D24" i="1"/>
  <c r="E63" i="2"/>
  <c r="E64" i="2"/>
  <c r="E65" i="2"/>
  <c r="E66" i="2"/>
  <c r="E67" i="2"/>
  <c r="E68" i="2"/>
  <c r="E69" i="2"/>
  <c r="E70" i="2"/>
  <c r="E71" i="2"/>
  <c r="E72" i="2"/>
  <c r="E73" i="2"/>
  <c r="E74" i="2"/>
  <c r="E75" i="2"/>
  <c r="E81" i="2"/>
  <c r="F74" i="1"/>
  <c r="G74" i="1"/>
  <c r="H74" i="1"/>
  <c r="I74" i="1"/>
  <c r="J74" i="1"/>
  <c r="K74" i="1"/>
  <c r="L74" i="1"/>
  <c r="M74" i="1"/>
  <c r="N74" i="1"/>
  <c r="O74" i="1"/>
  <c r="F63" i="2"/>
  <c r="G63" i="2"/>
  <c r="H63" i="2"/>
  <c r="I63" i="2"/>
  <c r="J63" i="2"/>
  <c r="K63" i="2"/>
  <c r="L63" i="2"/>
  <c r="M63" i="2"/>
  <c r="N63" i="2"/>
  <c r="O63" i="2"/>
  <c r="P63" i="2"/>
  <c r="F75" i="1"/>
  <c r="G75" i="1"/>
  <c r="H75" i="1"/>
  <c r="I75" i="1"/>
  <c r="J75" i="1"/>
  <c r="K75" i="1"/>
  <c r="L75" i="1"/>
  <c r="M75" i="1"/>
  <c r="N75" i="1"/>
  <c r="O75" i="1"/>
  <c r="F64" i="2"/>
  <c r="G64" i="2"/>
  <c r="H64" i="2"/>
  <c r="I64" i="2"/>
  <c r="J64" i="2"/>
  <c r="K64" i="2"/>
  <c r="L64" i="2"/>
  <c r="M64" i="2"/>
  <c r="N64" i="2"/>
  <c r="O64" i="2"/>
  <c r="P64" i="2"/>
  <c r="F76" i="1"/>
  <c r="G76" i="1"/>
  <c r="H76" i="1"/>
  <c r="I76" i="1"/>
  <c r="J76" i="1"/>
  <c r="K76" i="1"/>
  <c r="L76" i="1"/>
  <c r="M76" i="1"/>
  <c r="N76" i="1"/>
  <c r="O76" i="1"/>
  <c r="F65" i="2"/>
  <c r="G65" i="2"/>
  <c r="H65" i="2"/>
  <c r="I65" i="2"/>
  <c r="J65" i="2"/>
  <c r="K65" i="2"/>
  <c r="L65" i="2"/>
  <c r="M65" i="2"/>
  <c r="N65" i="2"/>
  <c r="O65" i="2"/>
  <c r="P65" i="2"/>
  <c r="F77" i="1"/>
  <c r="G77" i="1"/>
  <c r="H77" i="1"/>
  <c r="I77" i="1"/>
  <c r="J77" i="1"/>
  <c r="K77" i="1"/>
  <c r="L77" i="1"/>
  <c r="M77" i="1"/>
  <c r="N77" i="1"/>
  <c r="O77" i="1"/>
  <c r="F66" i="2"/>
  <c r="G66" i="2"/>
  <c r="H66" i="2"/>
  <c r="I66" i="2"/>
  <c r="J66" i="2"/>
  <c r="K66" i="2"/>
  <c r="L66" i="2"/>
  <c r="M66" i="2"/>
  <c r="N66" i="2"/>
  <c r="O66" i="2"/>
  <c r="P66" i="2"/>
  <c r="F78" i="1"/>
  <c r="G78" i="1"/>
  <c r="H78" i="1"/>
  <c r="I78" i="1"/>
  <c r="J78" i="1"/>
  <c r="K78" i="1"/>
  <c r="L78" i="1"/>
  <c r="M78" i="1"/>
  <c r="N78" i="1"/>
  <c r="O78" i="1"/>
  <c r="F67" i="2"/>
  <c r="G67" i="2"/>
  <c r="H67" i="2"/>
  <c r="I67" i="2"/>
  <c r="J67" i="2"/>
  <c r="K67" i="2"/>
  <c r="L67" i="2"/>
  <c r="M67" i="2"/>
  <c r="N67" i="2"/>
  <c r="O67" i="2"/>
  <c r="P67" i="2"/>
  <c r="F79" i="1"/>
  <c r="G79" i="1"/>
  <c r="H79" i="1"/>
  <c r="I79" i="1"/>
  <c r="J79" i="1"/>
  <c r="K79" i="1"/>
  <c r="L79" i="1"/>
  <c r="M79" i="1"/>
  <c r="N79" i="1"/>
  <c r="O79" i="1"/>
  <c r="F68" i="2"/>
  <c r="G68" i="2"/>
  <c r="H68" i="2"/>
  <c r="I68" i="2"/>
  <c r="J68" i="2"/>
  <c r="K68" i="2"/>
  <c r="L68" i="2"/>
  <c r="M68" i="2"/>
  <c r="N68" i="2"/>
  <c r="O68" i="2"/>
  <c r="P68" i="2"/>
  <c r="F80" i="1"/>
  <c r="G80" i="1"/>
  <c r="H80" i="1"/>
  <c r="I80" i="1"/>
  <c r="J80" i="1"/>
  <c r="K80" i="1"/>
  <c r="L80" i="1"/>
  <c r="M80" i="1"/>
  <c r="N80" i="1"/>
  <c r="O80" i="1"/>
  <c r="F69" i="2"/>
  <c r="G69" i="2"/>
  <c r="H69" i="2"/>
  <c r="I69" i="2"/>
  <c r="J69" i="2"/>
  <c r="K69" i="2"/>
  <c r="L69" i="2"/>
  <c r="M69" i="2"/>
  <c r="N69" i="2"/>
  <c r="O69" i="2"/>
  <c r="P69" i="2"/>
  <c r="F81" i="1"/>
  <c r="G81" i="1"/>
  <c r="H81" i="1"/>
  <c r="I81" i="1"/>
  <c r="J81" i="1"/>
  <c r="K81" i="1"/>
  <c r="L81" i="1"/>
  <c r="M81" i="1"/>
  <c r="N81" i="1"/>
  <c r="O81" i="1"/>
  <c r="F70" i="2"/>
  <c r="G70" i="2"/>
  <c r="H70" i="2"/>
  <c r="I70" i="2"/>
  <c r="J70" i="2"/>
  <c r="K70" i="2"/>
  <c r="L70" i="2"/>
  <c r="M70" i="2"/>
  <c r="N70" i="2"/>
  <c r="O70" i="2"/>
  <c r="P70" i="2"/>
  <c r="F82" i="1"/>
  <c r="G82" i="1"/>
  <c r="H82" i="1"/>
  <c r="I82" i="1"/>
  <c r="J82" i="1"/>
  <c r="K82" i="1"/>
  <c r="L82" i="1"/>
  <c r="M82" i="1"/>
  <c r="N82" i="1"/>
  <c r="O82" i="1"/>
  <c r="F71" i="2"/>
  <c r="G71" i="2"/>
  <c r="H71" i="2"/>
  <c r="I71" i="2"/>
  <c r="J71" i="2"/>
  <c r="K71" i="2"/>
  <c r="L71" i="2"/>
  <c r="M71" i="2"/>
  <c r="N71" i="2"/>
  <c r="O71" i="2"/>
  <c r="P71" i="2"/>
  <c r="F83" i="1"/>
  <c r="G83" i="1"/>
  <c r="H83" i="1"/>
  <c r="I83" i="1"/>
  <c r="J83" i="1"/>
  <c r="K83" i="1"/>
  <c r="L83" i="1"/>
  <c r="M83" i="1"/>
  <c r="N83" i="1"/>
  <c r="O83" i="1"/>
  <c r="F72" i="2"/>
  <c r="G72" i="2"/>
  <c r="H72" i="2"/>
  <c r="I72" i="2"/>
  <c r="J72" i="2"/>
  <c r="K72" i="2"/>
  <c r="L72" i="2"/>
  <c r="M72" i="2"/>
  <c r="N72" i="2"/>
  <c r="O72" i="2"/>
  <c r="P72" i="2"/>
  <c r="F84" i="1"/>
  <c r="G84" i="1"/>
  <c r="H84" i="1"/>
  <c r="I84" i="1"/>
  <c r="J84" i="1"/>
  <c r="K84" i="1"/>
  <c r="L84" i="1"/>
  <c r="M84" i="1"/>
  <c r="N84" i="1"/>
  <c r="O84" i="1"/>
  <c r="F73" i="2"/>
  <c r="G73" i="2"/>
  <c r="H73" i="2"/>
  <c r="I73" i="2"/>
  <c r="J73" i="2"/>
  <c r="K73" i="2"/>
  <c r="L73" i="2"/>
  <c r="M73" i="2"/>
  <c r="N73" i="2"/>
  <c r="O73" i="2"/>
  <c r="P73" i="2"/>
  <c r="F85" i="1"/>
  <c r="G85" i="1"/>
  <c r="H85" i="1"/>
  <c r="I85" i="1"/>
  <c r="J85" i="1"/>
  <c r="K85" i="1"/>
  <c r="L85" i="1"/>
  <c r="M85" i="1"/>
  <c r="N85" i="1"/>
  <c r="O85" i="1"/>
  <c r="F74" i="2"/>
  <c r="G74" i="2"/>
  <c r="H74" i="2"/>
  <c r="I74" i="2"/>
  <c r="J74" i="2"/>
  <c r="K74" i="2"/>
  <c r="L74" i="2"/>
  <c r="M74" i="2"/>
  <c r="N74" i="2"/>
  <c r="O74" i="2"/>
  <c r="P74" i="2"/>
  <c r="F86" i="1"/>
  <c r="G86" i="1"/>
  <c r="H86" i="1"/>
  <c r="I86" i="1"/>
  <c r="J86" i="1"/>
  <c r="K86" i="1"/>
  <c r="L86" i="1"/>
  <c r="M86" i="1"/>
  <c r="N86" i="1"/>
  <c r="O86" i="1"/>
  <c r="F75" i="2"/>
  <c r="G75" i="2"/>
  <c r="H75" i="2"/>
  <c r="I75" i="2"/>
  <c r="J75" i="2"/>
  <c r="K75" i="2"/>
  <c r="L75" i="2"/>
  <c r="M75" i="2"/>
  <c r="N75" i="2"/>
  <c r="O75" i="2"/>
  <c r="P75" i="2"/>
  <c r="E92" i="1"/>
  <c r="F92" i="1"/>
  <c r="G92" i="1"/>
  <c r="H92" i="1"/>
  <c r="I92" i="1"/>
  <c r="J92" i="1"/>
  <c r="K92" i="1"/>
  <c r="L92" i="1"/>
  <c r="M92" i="1"/>
  <c r="N92" i="1"/>
  <c r="O92" i="1"/>
  <c r="F81" i="2"/>
  <c r="G81" i="2"/>
  <c r="H81" i="2"/>
  <c r="I81" i="2"/>
  <c r="J81" i="2"/>
  <c r="K81" i="2"/>
  <c r="L81" i="2"/>
  <c r="M81" i="2"/>
  <c r="N81" i="2"/>
  <c r="O81" i="2"/>
  <c r="P81" i="2"/>
  <c r="BG6" i="3"/>
  <c r="BB6" i="3"/>
  <c r="AW6" i="3"/>
  <c r="AR6" i="3"/>
  <c r="AM6" i="3"/>
  <c r="AH6" i="3"/>
  <c r="AC6" i="3"/>
  <c r="X6" i="3"/>
  <c r="S6" i="3"/>
  <c r="N6" i="3"/>
  <c r="I6" i="3"/>
  <c r="C123" i="2"/>
  <c r="C124" i="2"/>
  <c r="C122" i="2"/>
  <c r="B92" i="1"/>
  <c r="B44" i="2"/>
  <c r="C114" i="2"/>
  <c r="H49" i="1"/>
  <c r="D6" i="3"/>
  <c r="B54" i="3"/>
  <c r="B50" i="3"/>
  <c r="B189" i="2"/>
  <c r="C154" i="2"/>
  <c r="C109" i="2"/>
  <c r="B76" i="2"/>
  <c r="B88" i="1"/>
  <c r="B40" i="2"/>
  <c r="B77" i="2"/>
  <c r="B25" i="2"/>
  <c r="B175" i="2"/>
  <c r="B14" i="2"/>
  <c r="B165" i="2"/>
  <c r="B15" i="2"/>
  <c r="B166" i="2"/>
  <c r="B16" i="2"/>
  <c r="B167" i="2"/>
  <c r="B17" i="2"/>
  <c r="B168" i="2"/>
  <c r="B18" i="2"/>
  <c r="B169" i="2"/>
  <c r="B19" i="2"/>
  <c r="B170" i="2"/>
  <c r="B20" i="2"/>
  <c r="B171" i="2"/>
  <c r="B13" i="2"/>
  <c r="B164" i="2"/>
  <c r="C140" i="2"/>
  <c r="C131" i="2"/>
  <c r="C132" i="2"/>
  <c r="C133" i="2"/>
  <c r="C134" i="2"/>
  <c r="C135" i="2"/>
  <c r="C136" i="2"/>
  <c r="C137" i="2"/>
  <c r="C130" i="2"/>
  <c r="C95" i="2"/>
  <c r="C86" i="2"/>
  <c r="C87" i="2"/>
  <c r="C88" i="2"/>
  <c r="C89" i="2"/>
  <c r="C90" i="2"/>
  <c r="C91" i="2"/>
  <c r="C92" i="2"/>
  <c r="C85" i="2"/>
  <c r="B62" i="2"/>
  <c r="B53" i="2"/>
  <c r="B54" i="2"/>
  <c r="B55" i="2"/>
  <c r="B56" i="2"/>
  <c r="B57" i="2"/>
  <c r="B58" i="2"/>
  <c r="B59" i="2"/>
  <c r="B52" i="2"/>
  <c r="E6" i="2"/>
  <c r="F6" i="2"/>
  <c r="G6" i="2"/>
  <c r="H6" i="2"/>
  <c r="I6" i="2"/>
  <c r="J6" i="2"/>
  <c r="K6" i="2"/>
  <c r="L6" i="2"/>
  <c r="M6" i="2"/>
  <c r="N6" i="2"/>
  <c r="O6" i="2"/>
  <c r="P6" i="2"/>
  <c r="P129" i="2"/>
  <c r="P163" i="2"/>
  <c r="F129" i="2"/>
  <c r="G129" i="2"/>
  <c r="H129" i="2"/>
  <c r="I129" i="2"/>
  <c r="J129" i="2"/>
  <c r="K129" i="2"/>
  <c r="L129" i="2"/>
  <c r="M129" i="2"/>
  <c r="N129" i="2"/>
  <c r="O129" i="2"/>
  <c r="E129" i="2"/>
  <c r="F163" i="2"/>
  <c r="G163" i="2"/>
  <c r="H163" i="2"/>
  <c r="I163" i="2"/>
  <c r="J163" i="2"/>
  <c r="K163" i="2"/>
  <c r="L163" i="2"/>
  <c r="M163" i="2"/>
  <c r="N163" i="2"/>
  <c r="O163" i="2"/>
  <c r="E163" i="2"/>
  <c r="B74" i="1"/>
  <c r="B26" i="2"/>
  <c r="B37" i="1"/>
  <c r="B75" i="1"/>
  <c r="B27" i="2"/>
  <c r="B38" i="1"/>
  <c r="B76" i="1"/>
  <c r="B28" i="2"/>
  <c r="B39" i="1"/>
  <c r="B77" i="1"/>
  <c r="B29" i="2"/>
  <c r="B40" i="1"/>
  <c r="B78" i="1"/>
  <c r="B30" i="2"/>
  <c r="B180" i="2"/>
  <c r="B41" i="1"/>
  <c r="B79" i="1"/>
  <c r="B31" i="2"/>
  <c r="B81" i="1"/>
  <c r="B33" i="2"/>
  <c r="B82" i="1"/>
  <c r="B34" i="2"/>
  <c r="B83" i="1"/>
  <c r="B35" i="2"/>
  <c r="B185" i="2"/>
  <c r="B86" i="1"/>
  <c r="B38" i="2"/>
  <c r="B188" i="2"/>
  <c r="B89" i="1"/>
  <c r="B41" i="2"/>
  <c r="B90" i="1"/>
  <c r="B42" i="2"/>
  <c r="B192" i="2"/>
  <c r="B91" i="1"/>
  <c r="B43" i="2"/>
  <c r="B193" i="2"/>
  <c r="C145" i="2"/>
  <c r="C150" i="2"/>
  <c r="C153" i="2"/>
  <c r="C157" i="2"/>
  <c r="C158" i="2"/>
  <c r="C100" i="2"/>
  <c r="C105" i="2"/>
  <c r="C108" i="2"/>
  <c r="C112" i="2"/>
  <c r="C113" i="2"/>
  <c r="B67" i="2"/>
  <c r="B72" i="2"/>
  <c r="B75" i="2"/>
  <c r="B79" i="2"/>
  <c r="B80" i="2"/>
  <c r="B80" i="1"/>
  <c r="B32" i="2"/>
  <c r="B182" i="2"/>
  <c r="B84" i="1"/>
  <c r="B36" i="2"/>
  <c r="B85" i="1"/>
  <c r="B37" i="2"/>
  <c r="B187" i="2"/>
  <c r="H36" i="1"/>
  <c r="H37" i="1"/>
  <c r="H38" i="1"/>
  <c r="H39" i="1"/>
  <c r="H40" i="1"/>
  <c r="H41" i="1"/>
  <c r="H42" i="1"/>
  <c r="H43" i="1"/>
  <c r="H44" i="1"/>
  <c r="H45" i="1"/>
  <c r="H46" i="1"/>
  <c r="H47" i="1"/>
  <c r="H48" i="1"/>
  <c r="H51" i="1"/>
  <c r="H52" i="1"/>
  <c r="H54" i="1"/>
  <c r="H50" i="1"/>
  <c r="H53" i="1"/>
  <c r="H35" i="1"/>
  <c r="H26" i="1"/>
  <c r="H27" i="1"/>
  <c r="H28" i="1"/>
  <c r="H29" i="1"/>
  <c r="H30" i="1"/>
  <c r="H31" i="1"/>
  <c r="H25" i="1"/>
  <c r="B35" i="1"/>
  <c r="B23" i="3"/>
  <c r="B65" i="1"/>
  <c r="B66" i="1"/>
  <c r="B67" i="1"/>
  <c r="B68" i="1"/>
  <c r="B69" i="1"/>
  <c r="B70" i="1"/>
  <c r="B64" i="1"/>
  <c r="B63" i="1"/>
  <c r="E100" i="1"/>
  <c r="F100" i="1"/>
  <c r="G100" i="1"/>
  <c r="H100" i="1"/>
  <c r="I100" i="1"/>
  <c r="J100" i="1"/>
  <c r="K100" i="1"/>
  <c r="L100" i="1"/>
  <c r="M100" i="1"/>
  <c r="N100" i="1"/>
  <c r="O100" i="1"/>
  <c r="E62" i="1"/>
  <c r="F62" i="1"/>
  <c r="G62" i="1"/>
  <c r="H62" i="1"/>
  <c r="I62" i="1"/>
  <c r="J62" i="1"/>
  <c r="K62" i="1"/>
  <c r="L62" i="1"/>
  <c r="M62" i="1"/>
  <c r="N62" i="1"/>
  <c r="O62" i="1"/>
  <c r="E72" i="1"/>
  <c r="F72" i="1"/>
  <c r="G72" i="1"/>
  <c r="H72" i="1"/>
  <c r="I72" i="1"/>
  <c r="J72" i="1"/>
  <c r="K72" i="1"/>
  <c r="L72" i="1"/>
  <c r="M72" i="1"/>
  <c r="N72" i="1"/>
  <c r="O72" i="1"/>
  <c r="D100" i="1"/>
  <c r="B52" i="3"/>
  <c r="B53" i="3"/>
  <c r="B59" i="3"/>
  <c r="B45" i="3"/>
  <c r="B36" i="3"/>
  <c r="B37" i="3"/>
  <c r="B38" i="3"/>
  <c r="B39" i="3"/>
  <c r="B40" i="3"/>
  <c r="B35" i="3"/>
  <c r="B24" i="3"/>
  <c r="B25" i="3"/>
  <c r="B26" i="3"/>
  <c r="B27" i="3"/>
  <c r="B28" i="3"/>
  <c r="B29" i="3"/>
  <c r="B13" i="3"/>
  <c r="B14" i="3"/>
  <c r="B15" i="3"/>
  <c r="B16" i="3"/>
  <c r="B17" i="3"/>
  <c r="B18" i="3"/>
  <c r="B19" i="3"/>
  <c r="B12" i="3"/>
  <c r="B3" i="3"/>
  <c r="B51" i="3"/>
  <c r="D4" i="3"/>
  <c r="I4" i="3"/>
  <c r="N4" i="3"/>
  <c r="S4" i="3"/>
  <c r="X4" i="3"/>
  <c r="AC4" i="3"/>
  <c r="AH4" i="3"/>
  <c r="AM4" i="3"/>
  <c r="AR4" i="3"/>
  <c r="AW4" i="3"/>
  <c r="BB4" i="3"/>
  <c r="BG4" i="3"/>
  <c r="BG8" i="3"/>
  <c r="I8" i="3"/>
  <c r="N8" i="3"/>
  <c r="S8" i="3"/>
  <c r="X8" i="3"/>
  <c r="AC8" i="3"/>
  <c r="AH8" i="3"/>
  <c r="AM8" i="3"/>
  <c r="AR8" i="3"/>
  <c r="AW8" i="3"/>
  <c r="BB8" i="3"/>
  <c r="D8" i="3"/>
  <c r="D7" i="3"/>
  <c r="I7" i="3"/>
  <c r="B73" i="2"/>
  <c r="C151" i="2"/>
  <c r="C106" i="2"/>
  <c r="B81" i="2"/>
  <c r="C159" i="2"/>
  <c r="C141" i="2"/>
  <c r="B63" i="2"/>
  <c r="B176" i="2"/>
  <c r="B74" i="2"/>
  <c r="C152" i="2"/>
  <c r="C107" i="2"/>
  <c r="B69" i="2"/>
  <c r="C147" i="2"/>
  <c r="C102" i="2"/>
  <c r="B190" i="2"/>
  <c r="C155" i="2"/>
  <c r="C110" i="2"/>
  <c r="B191" i="2"/>
  <c r="C156" i="2"/>
  <c r="C111" i="2"/>
  <c r="B78" i="2"/>
  <c r="B184" i="2"/>
  <c r="C149" i="2"/>
  <c r="C104" i="2"/>
  <c r="B71" i="2"/>
  <c r="B183" i="2"/>
  <c r="C148" i="2"/>
  <c r="C103" i="2"/>
  <c r="B70" i="2"/>
  <c r="B181" i="2"/>
  <c r="C146" i="2"/>
  <c r="C101" i="2"/>
  <c r="B68" i="2"/>
  <c r="B179" i="2"/>
  <c r="C144" i="2"/>
  <c r="C99" i="2"/>
  <c r="B66" i="2"/>
  <c r="B178" i="2"/>
  <c r="C143" i="2"/>
  <c r="C98" i="2"/>
  <c r="B65" i="2"/>
  <c r="B177" i="2"/>
  <c r="C142" i="2"/>
  <c r="C97" i="2"/>
  <c r="B64" i="2"/>
  <c r="B186" i="2"/>
  <c r="B194" i="2"/>
  <c r="C96" i="2"/>
  <c r="N7" i="3"/>
  <c r="S7" i="3"/>
  <c r="X7" i="3"/>
  <c r="AC7" i="3"/>
  <c r="AH7" i="3"/>
  <c r="AM7" i="3"/>
  <c r="AR7" i="3"/>
  <c r="AW7" i="3"/>
  <c r="BB7" i="3"/>
  <c r="BG7" i="3"/>
  <c r="M35" i="1" l="1"/>
  <c r="M28" i="1"/>
  <c r="M38" i="1" s="1"/>
  <c r="M31" i="1"/>
  <c r="M41" i="1" s="1"/>
  <c r="N41" i="1" s="1"/>
  <c r="M27" i="1"/>
  <c r="M37" i="1" s="1"/>
  <c r="M30" i="1"/>
  <c r="M40" i="1" s="1"/>
  <c r="M29" i="1"/>
  <c r="M39" i="1" s="1"/>
  <c r="D5" i="3"/>
  <c r="D9" i="3" s="1"/>
  <c r="M25" i="1"/>
  <c r="E10" i="2"/>
  <c r="O31" i="1"/>
  <c r="O39" i="1"/>
  <c r="M24" i="1"/>
  <c r="M45" i="1"/>
  <c r="E13" i="2"/>
  <c r="E14" i="2" s="1"/>
  <c r="E130" i="2"/>
  <c r="F10" i="2"/>
  <c r="G7" i="2"/>
  <c r="N39" i="1"/>
  <c r="O41" i="1"/>
  <c r="P29" i="1"/>
  <c r="O29" i="1"/>
  <c r="P27" i="1"/>
  <c r="P31" i="1"/>
  <c r="M36" i="1" l="1"/>
  <c r="P25" i="1"/>
  <c r="P41" i="1"/>
  <c r="E18" i="2"/>
  <c r="E17" i="2"/>
  <c r="E16" i="2"/>
  <c r="F16" i="2" s="1"/>
  <c r="E25" i="2"/>
  <c r="F25" i="2" s="1"/>
  <c r="F17" i="2"/>
  <c r="E89" i="2"/>
  <c r="E28" i="2"/>
  <c r="P28" i="1"/>
  <c r="F18" i="2"/>
  <c r="E90" i="2"/>
  <c r="E29" i="2"/>
  <c r="O35" i="1"/>
  <c r="N35" i="1"/>
  <c r="O28" i="1"/>
  <c r="P39" i="1"/>
  <c r="H7" i="2"/>
  <c r="G10" i="2"/>
  <c r="N5" i="3"/>
  <c r="N9" i="3" s="1"/>
  <c r="E85" i="2"/>
  <c r="E164" i="2" s="1"/>
  <c r="E20" i="2"/>
  <c r="E35" i="2"/>
  <c r="E19" i="2"/>
  <c r="P30" i="1"/>
  <c r="O30" i="1"/>
  <c r="O27" i="1"/>
  <c r="F14" i="2"/>
  <c r="E86" i="2"/>
  <c r="O24" i="1"/>
  <c r="P24" i="1"/>
  <c r="P35" i="1"/>
  <c r="F130" i="2"/>
  <c r="F13" i="2"/>
  <c r="E15" i="2"/>
  <c r="E26" i="2" s="1"/>
  <c r="P45" i="1"/>
  <c r="O45" i="1"/>
  <c r="O25" i="1"/>
  <c r="E95" i="2" l="1"/>
  <c r="E27" i="2"/>
  <c r="E97" i="2" s="1"/>
  <c r="E88" i="2"/>
  <c r="E96" i="2"/>
  <c r="F26" i="2"/>
  <c r="G14" i="2"/>
  <c r="F86" i="2"/>
  <c r="E21" i="2"/>
  <c r="O38" i="1"/>
  <c r="P38" i="1"/>
  <c r="N38" i="1"/>
  <c r="E98" i="2"/>
  <c r="F28" i="2"/>
  <c r="P26" i="1"/>
  <c r="O26" i="1"/>
  <c r="F85" i="2"/>
  <c r="F164" i="2" s="1"/>
  <c r="P40" i="1"/>
  <c r="O40" i="1"/>
  <c r="N40" i="1"/>
  <c r="F20" i="2"/>
  <c r="E92" i="2"/>
  <c r="E31" i="2"/>
  <c r="H10" i="2"/>
  <c r="I7" i="2"/>
  <c r="S5" i="3"/>
  <c r="S9" i="3" s="1"/>
  <c r="F27" i="2"/>
  <c r="G130" i="2"/>
  <c r="G13" i="2"/>
  <c r="P37" i="1"/>
  <c r="O37" i="1"/>
  <c r="N37" i="1"/>
  <c r="F19" i="2"/>
  <c r="E91" i="2"/>
  <c r="E30" i="2"/>
  <c r="E119" i="2"/>
  <c r="E172" i="2"/>
  <c r="E150" i="2"/>
  <c r="D12" i="3"/>
  <c r="F29" i="2"/>
  <c r="E99" i="2"/>
  <c r="G25" i="2"/>
  <c r="F95" i="2"/>
  <c r="G17" i="2"/>
  <c r="F89" i="2"/>
  <c r="F15" i="2"/>
  <c r="E87" i="2"/>
  <c r="G18" i="2"/>
  <c r="F90" i="2"/>
  <c r="E105" i="2"/>
  <c r="F35" i="2"/>
  <c r="G16" i="2"/>
  <c r="F88" i="2"/>
  <c r="M32" i="1"/>
  <c r="M53" i="1" l="1"/>
  <c r="M49" i="1"/>
  <c r="M43" i="1"/>
  <c r="M52" i="1"/>
  <c r="M47" i="1"/>
  <c r="M42" i="1"/>
  <c r="M44" i="1"/>
  <c r="M51" i="1"/>
  <c r="M46" i="1"/>
  <c r="M50" i="1"/>
  <c r="F21" i="2"/>
  <c r="H25" i="2"/>
  <c r="G95" i="2"/>
  <c r="I10" i="2"/>
  <c r="J7" i="2"/>
  <c r="X5" i="3"/>
  <c r="X9" i="3" s="1"/>
  <c r="N31" i="1"/>
  <c r="M48" i="1"/>
  <c r="N24" i="1"/>
  <c r="N45" i="1"/>
  <c r="N30" i="1"/>
  <c r="N29" i="1"/>
  <c r="M54" i="1"/>
  <c r="N28" i="1"/>
  <c r="N32" i="1"/>
  <c r="P32" i="1"/>
  <c r="N25" i="1"/>
  <c r="O32" i="1"/>
  <c r="N27" i="1"/>
  <c r="H17" i="2"/>
  <c r="G89" i="2"/>
  <c r="E153" i="2"/>
  <c r="E126" i="2"/>
  <c r="E159" i="2"/>
  <c r="G19" i="2"/>
  <c r="F91" i="2"/>
  <c r="G85" i="2"/>
  <c r="G164" i="2" s="1"/>
  <c r="G27" i="2"/>
  <c r="F97" i="2"/>
  <c r="H13" i="2"/>
  <c r="H130" i="2"/>
  <c r="F119" i="2"/>
  <c r="F172" i="2"/>
  <c r="F150" i="2"/>
  <c r="I12" i="3"/>
  <c r="N26" i="1"/>
  <c r="H14" i="2"/>
  <c r="G86" i="2"/>
  <c r="H18" i="2"/>
  <c r="G90" i="2"/>
  <c r="E185" i="2"/>
  <c r="D38" i="3" s="1"/>
  <c r="G29" i="2"/>
  <c r="F99" i="2"/>
  <c r="E133" i="2"/>
  <c r="E167" i="2" s="1"/>
  <c r="E137" i="2"/>
  <c r="E140" i="2"/>
  <c r="E175" i="2" s="1"/>
  <c r="D23" i="3" s="1"/>
  <c r="E132" i="2"/>
  <c r="E166" i="2" s="1"/>
  <c r="D14" i="3" s="1"/>
  <c r="E136" i="2"/>
  <c r="E170" i="2" s="1"/>
  <c r="E131" i="2"/>
  <c r="E165" i="2" s="1"/>
  <c r="E135" i="2"/>
  <c r="E169" i="2" s="1"/>
  <c r="E134" i="2"/>
  <c r="E168" i="2" s="1"/>
  <c r="F31" i="2"/>
  <c r="E101" i="2"/>
  <c r="O36" i="1"/>
  <c r="P36" i="1"/>
  <c r="N36" i="1"/>
  <c r="G28" i="2"/>
  <c r="F98" i="2"/>
  <c r="G26" i="2"/>
  <c r="F96" i="2"/>
  <c r="G20" i="2"/>
  <c r="F92" i="2"/>
  <c r="G35" i="2"/>
  <c r="F105" i="2"/>
  <c r="G88" i="2"/>
  <c r="H16" i="2"/>
  <c r="G15" i="2"/>
  <c r="F87" i="2"/>
  <c r="D20" i="3"/>
  <c r="E12" i="3" s="1"/>
  <c r="F12" i="3"/>
  <c r="G12" i="3"/>
  <c r="E100" i="2"/>
  <c r="F30" i="2"/>
  <c r="E171" i="2"/>
  <c r="E43" i="2"/>
  <c r="E42" i="2"/>
  <c r="E33" i="2"/>
  <c r="E37" i="2"/>
  <c r="E34" i="2"/>
  <c r="E38" i="2"/>
  <c r="E41" i="2"/>
  <c r="E44" i="2"/>
  <c r="E32" i="2"/>
  <c r="E36" i="2"/>
  <c r="E40" i="2"/>
  <c r="E39" i="2"/>
  <c r="G21" i="2" l="1"/>
  <c r="F185" i="2"/>
  <c r="I38" i="3" s="1"/>
  <c r="E124" i="2"/>
  <c r="E145" i="2" s="1"/>
  <c r="E180" i="2" s="1"/>
  <c r="D28" i="3" s="1"/>
  <c r="D18" i="3"/>
  <c r="G14" i="3"/>
  <c r="F14" i="3"/>
  <c r="E14" i="3"/>
  <c r="E125" i="2"/>
  <c r="E146" i="2" s="1"/>
  <c r="E181" i="2" s="1"/>
  <c r="D29" i="3" s="1"/>
  <c r="D19" i="3"/>
  <c r="P47" i="1"/>
  <c r="O47" i="1"/>
  <c r="N47" i="1"/>
  <c r="E106" i="2"/>
  <c r="F36" i="2"/>
  <c r="E123" i="2"/>
  <c r="E144" i="2" s="1"/>
  <c r="E179" i="2" s="1"/>
  <c r="D27" i="3" s="1"/>
  <c r="D17" i="3"/>
  <c r="D30" i="3"/>
  <c r="D32" i="3" s="1"/>
  <c r="G23" i="3"/>
  <c r="F23" i="3"/>
  <c r="E23" i="3"/>
  <c r="H29" i="2"/>
  <c r="G99" i="2"/>
  <c r="I18" i="2"/>
  <c r="H90" i="2"/>
  <c r="H85" i="2"/>
  <c r="H164" i="2" s="1"/>
  <c r="G172" i="2"/>
  <c r="G119" i="2"/>
  <c r="G150" i="2"/>
  <c r="N12" i="3"/>
  <c r="O54" i="1"/>
  <c r="P54" i="1"/>
  <c r="N54" i="1"/>
  <c r="N52" i="1"/>
  <c r="O52" i="1"/>
  <c r="P52" i="1"/>
  <c r="F41" i="2"/>
  <c r="E111" i="2"/>
  <c r="E122" i="2"/>
  <c r="E143" i="2" s="1"/>
  <c r="E178" i="2" s="1"/>
  <c r="D26" i="3" s="1"/>
  <c r="D16" i="3"/>
  <c r="K12" i="3"/>
  <c r="I20" i="3"/>
  <c r="L12" i="3"/>
  <c r="P44" i="1"/>
  <c r="N44" i="1"/>
  <c r="O44" i="1"/>
  <c r="N50" i="1"/>
  <c r="P50" i="1"/>
  <c r="O50" i="1"/>
  <c r="N48" i="1"/>
  <c r="O48" i="1"/>
  <c r="P48" i="1"/>
  <c r="F42" i="2"/>
  <c r="E112" i="2"/>
  <c r="L38" i="3"/>
  <c r="K38" i="3"/>
  <c r="F39" i="2"/>
  <c r="E109" i="2"/>
  <c r="E45" i="2"/>
  <c r="E47" i="2" s="1"/>
  <c r="E102" i="2"/>
  <c r="F32" i="2"/>
  <c r="F34" i="2"/>
  <c r="E104" i="2"/>
  <c r="E113" i="2"/>
  <c r="F43" i="2"/>
  <c r="E20" i="3"/>
  <c r="F20" i="3"/>
  <c r="G20" i="3"/>
  <c r="I16" i="2"/>
  <c r="H88" i="2"/>
  <c r="G105" i="2"/>
  <c r="H35" i="2"/>
  <c r="H28" i="2"/>
  <c r="G98" i="2"/>
  <c r="E120" i="2"/>
  <c r="E141" i="2" s="1"/>
  <c r="E176" i="2" s="1"/>
  <c r="D24" i="3" s="1"/>
  <c r="D13" i="3"/>
  <c r="I14" i="2"/>
  <c r="H86" i="2"/>
  <c r="F126" i="2"/>
  <c r="F159" i="2"/>
  <c r="F153" i="2"/>
  <c r="E154" i="2"/>
  <c r="E155" i="2"/>
  <c r="E156" i="2"/>
  <c r="E157" i="2"/>
  <c r="E158" i="2"/>
  <c r="E149" i="2"/>
  <c r="E147" i="2"/>
  <c r="E151" i="2"/>
  <c r="E148" i="2"/>
  <c r="E152" i="2"/>
  <c r="I17" i="2"/>
  <c r="H89" i="2"/>
  <c r="O51" i="1"/>
  <c r="P51" i="1"/>
  <c r="N51" i="1"/>
  <c r="P46" i="1"/>
  <c r="N46" i="1"/>
  <c r="O46" i="1"/>
  <c r="N49" i="1"/>
  <c r="M55" i="1"/>
  <c r="O49" i="1"/>
  <c r="P49" i="1"/>
  <c r="I25" i="2"/>
  <c r="H95" i="2"/>
  <c r="F33" i="2"/>
  <c r="E103" i="2"/>
  <c r="H26" i="2"/>
  <c r="G96" i="2"/>
  <c r="O43" i="1"/>
  <c r="N43" i="1"/>
  <c r="P43" i="1"/>
  <c r="I130" i="2"/>
  <c r="I13" i="2"/>
  <c r="F38" i="2"/>
  <c r="E108" i="2"/>
  <c r="E188" i="2" s="1"/>
  <c r="D45" i="3" s="1"/>
  <c r="G30" i="2"/>
  <c r="F100" i="2"/>
  <c r="H15" i="2"/>
  <c r="H21" i="2" s="1"/>
  <c r="G87" i="2"/>
  <c r="G92" i="2"/>
  <c r="H20" i="2"/>
  <c r="F40" i="2"/>
  <c r="E110" i="2"/>
  <c r="E114" i="2"/>
  <c r="E194" i="2" s="1"/>
  <c r="D59" i="3" s="1"/>
  <c r="F44" i="2"/>
  <c r="F37" i="2"/>
  <c r="E107" i="2"/>
  <c r="G31" i="2"/>
  <c r="F101" i="2"/>
  <c r="E121" i="2"/>
  <c r="E142" i="2" s="1"/>
  <c r="E177" i="2" s="1"/>
  <c r="D25" i="3" s="1"/>
  <c r="D15" i="3"/>
  <c r="F38" i="3"/>
  <c r="E38" i="3"/>
  <c r="G38" i="3"/>
  <c r="F133" i="2"/>
  <c r="F167" i="2" s="1"/>
  <c r="F137" i="2"/>
  <c r="F171" i="2" s="1"/>
  <c r="F131" i="2"/>
  <c r="F165" i="2" s="1"/>
  <c r="F132" i="2"/>
  <c r="F166" i="2" s="1"/>
  <c r="I14" i="3" s="1"/>
  <c r="F136" i="2"/>
  <c r="F170" i="2" s="1"/>
  <c r="F135" i="2"/>
  <c r="F169" i="2" s="1"/>
  <c r="F134" i="2"/>
  <c r="F168" i="2" s="1"/>
  <c r="F140" i="2"/>
  <c r="F175" i="2" s="1"/>
  <c r="I23" i="3" s="1"/>
  <c r="H27" i="2"/>
  <c r="G97" i="2"/>
  <c r="H19" i="2"/>
  <c r="G91" i="2"/>
  <c r="P42" i="1"/>
  <c r="N42" i="1"/>
  <c r="O42" i="1"/>
  <c r="N53" i="1"/>
  <c r="P53" i="1"/>
  <c r="O53" i="1"/>
  <c r="J10" i="2"/>
  <c r="K7" i="2"/>
  <c r="AC5" i="3"/>
  <c r="AC9" i="3" s="1"/>
  <c r="G185" i="2" l="1"/>
  <c r="N38" i="3" s="1"/>
  <c r="E183" i="2"/>
  <c r="D36" i="3" s="1"/>
  <c r="E36" i="3" s="1"/>
  <c r="E192" i="2"/>
  <c r="D53" i="3" s="1"/>
  <c r="E53" i="3" s="1"/>
  <c r="F124" i="2"/>
  <c r="F145" i="2" s="1"/>
  <c r="I18" i="3"/>
  <c r="K14" i="3"/>
  <c r="L14" i="3"/>
  <c r="J14" i="3"/>
  <c r="K10" i="2"/>
  <c r="L7" i="2"/>
  <c r="AH5" i="3"/>
  <c r="AH9" i="3" s="1"/>
  <c r="G29" i="3"/>
  <c r="E29" i="3"/>
  <c r="F29" i="3"/>
  <c r="E32" i="3"/>
  <c r="G32" i="3"/>
  <c r="F32" i="3"/>
  <c r="F53" i="3"/>
  <c r="P12" i="3"/>
  <c r="Q12" i="3"/>
  <c r="N20" i="3"/>
  <c r="O38" i="3" s="1"/>
  <c r="J18" i="2"/>
  <c r="I90" i="2"/>
  <c r="F122" i="2"/>
  <c r="F143" i="2" s="1"/>
  <c r="F178" i="2" s="1"/>
  <c r="I26" i="3" s="1"/>
  <c r="I16" i="3"/>
  <c r="F120" i="2"/>
  <c r="F141" i="2" s="1"/>
  <c r="F176" i="2" s="1"/>
  <c r="I24" i="3" s="1"/>
  <c r="I13" i="3"/>
  <c r="E187" i="2"/>
  <c r="D40" i="3" s="1"/>
  <c r="E190" i="2"/>
  <c r="D51" i="3" s="1"/>
  <c r="F45" i="3"/>
  <c r="E45" i="3"/>
  <c r="G45" i="3"/>
  <c r="G33" i="2"/>
  <c r="F103" i="2"/>
  <c r="J14" i="2"/>
  <c r="I86" i="2"/>
  <c r="E193" i="2"/>
  <c r="D54" i="3" s="1"/>
  <c r="E182" i="2"/>
  <c r="D35" i="3" s="1"/>
  <c r="G42" i="2"/>
  <c r="F112" i="2"/>
  <c r="K20" i="3"/>
  <c r="J20" i="3"/>
  <c r="L20" i="3"/>
  <c r="E26" i="3"/>
  <c r="F26" i="3"/>
  <c r="G26" i="3"/>
  <c r="H119" i="2"/>
  <c r="H172" i="2"/>
  <c r="S12" i="3"/>
  <c r="H150" i="2"/>
  <c r="F19" i="3"/>
  <c r="G19" i="3"/>
  <c r="E19" i="3"/>
  <c r="G25" i="3"/>
  <c r="F25" i="3"/>
  <c r="E25" i="3"/>
  <c r="G36" i="3"/>
  <c r="F36" i="3"/>
  <c r="Q38" i="3"/>
  <c r="P38" i="3"/>
  <c r="G43" i="2"/>
  <c r="F113" i="2"/>
  <c r="G32" i="2"/>
  <c r="F102" i="2"/>
  <c r="G39" i="2"/>
  <c r="F109" i="2"/>
  <c r="F45" i="2"/>
  <c r="F47" i="2" s="1"/>
  <c r="F16" i="3"/>
  <c r="G16" i="3"/>
  <c r="E16" i="3"/>
  <c r="E27" i="3"/>
  <c r="G27" i="3"/>
  <c r="F27" i="3"/>
  <c r="F125" i="2"/>
  <c r="F146" i="2" s="1"/>
  <c r="F181" i="2" s="1"/>
  <c r="I29" i="3" s="1"/>
  <c r="I19" i="3"/>
  <c r="J13" i="2"/>
  <c r="J130" i="2"/>
  <c r="I19" i="2"/>
  <c r="H91" i="2"/>
  <c r="F123" i="2"/>
  <c r="F144" i="2" s="1"/>
  <c r="F179" i="2" s="1"/>
  <c r="I27" i="3" s="1"/>
  <c r="I17" i="3"/>
  <c r="H31" i="2"/>
  <c r="G101" i="2"/>
  <c r="G37" i="2"/>
  <c r="F107" i="2"/>
  <c r="G40" i="2"/>
  <c r="F110" i="2"/>
  <c r="I15" i="2"/>
  <c r="H87" i="2"/>
  <c r="G38" i="2"/>
  <c r="F108" i="2"/>
  <c r="F188" i="2" s="1"/>
  <c r="I45" i="3" s="1"/>
  <c r="I26" i="2"/>
  <c r="H96" i="2"/>
  <c r="O55" i="1"/>
  <c r="P55" i="1"/>
  <c r="M56" i="1"/>
  <c r="N55" i="1"/>
  <c r="E13" i="3"/>
  <c r="G13" i="3"/>
  <c r="F13" i="3"/>
  <c r="I28" i="2"/>
  <c r="H98" i="2"/>
  <c r="J16" i="2"/>
  <c r="I88" i="2"/>
  <c r="E184" i="2"/>
  <c r="D37" i="3" s="1"/>
  <c r="J38" i="3"/>
  <c r="E191" i="2"/>
  <c r="D52" i="3" s="1"/>
  <c r="G133" i="2"/>
  <c r="G167" i="2" s="1"/>
  <c r="G137" i="2"/>
  <c r="G171" i="2" s="1"/>
  <c r="G131" i="2"/>
  <c r="G165" i="2" s="1"/>
  <c r="G132" i="2"/>
  <c r="G166" i="2" s="1"/>
  <c r="N14" i="3" s="1"/>
  <c r="G136" i="2"/>
  <c r="G170" i="2" s="1"/>
  <c r="G140" i="2"/>
  <c r="G175" i="2" s="1"/>
  <c r="N23" i="3" s="1"/>
  <c r="G135" i="2"/>
  <c r="G169" i="2" s="1"/>
  <c r="G134" i="2"/>
  <c r="G168" i="2" s="1"/>
  <c r="I29" i="2"/>
  <c r="H99" i="2"/>
  <c r="E30" i="3"/>
  <c r="F30" i="3"/>
  <c r="G30" i="3"/>
  <c r="G36" i="2"/>
  <c r="F106" i="2"/>
  <c r="G18" i="3"/>
  <c r="F18" i="3"/>
  <c r="E18" i="3"/>
  <c r="J23" i="3"/>
  <c r="I30" i="3"/>
  <c r="K23" i="3"/>
  <c r="L23" i="3"/>
  <c r="F59" i="3"/>
  <c r="E59" i="3"/>
  <c r="G59" i="3"/>
  <c r="H30" i="2"/>
  <c r="G100" i="2"/>
  <c r="I27" i="2"/>
  <c r="H97" i="2"/>
  <c r="F121" i="2"/>
  <c r="F142" i="2" s="1"/>
  <c r="F177" i="2" s="1"/>
  <c r="I25" i="3" s="1"/>
  <c r="I15" i="3"/>
  <c r="E15" i="3"/>
  <c r="G15" i="3"/>
  <c r="F15" i="3"/>
  <c r="G44" i="2"/>
  <c r="F114" i="2"/>
  <c r="F194" i="2" s="1"/>
  <c r="I59" i="3" s="1"/>
  <c r="I20" i="2"/>
  <c r="H92" i="2"/>
  <c r="F180" i="2"/>
  <c r="I28" i="3" s="1"/>
  <c r="I85" i="2"/>
  <c r="I164" i="2" s="1"/>
  <c r="J25" i="2"/>
  <c r="I95" i="2"/>
  <c r="J17" i="2"/>
  <c r="I89" i="2"/>
  <c r="F154" i="2"/>
  <c r="F156" i="2"/>
  <c r="F158" i="2"/>
  <c r="F147" i="2"/>
  <c r="F151" i="2"/>
  <c r="F155" i="2"/>
  <c r="F149" i="2"/>
  <c r="F157" i="2"/>
  <c r="F152" i="2"/>
  <c r="F148" i="2"/>
  <c r="F24" i="3"/>
  <c r="G24" i="3"/>
  <c r="E24" i="3"/>
  <c r="I35" i="2"/>
  <c r="H105" i="2"/>
  <c r="F28" i="3"/>
  <c r="G28" i="3"/>
  <c r="E28" i="3"/>
  <c r="G34" i="2"/>
  <c r="F104" i="2"/>
  <c r="E189" i="2"/>
  <c r="J12" i="3"/>
  <c r="G41" i="2"/>
  <c r="F111" i="2"/>
  <c r="G126" i="2"/>
  <c r="G159" i="2"/>
  <c r="G153" i="2"/>
  <c r="G17" i="3"/>
  <c r="E17" i="3"/>
  <c r="F17" i="3"/>
  <c r="E186" i="2"/>
  <c r="D39" i="3" s="1"/>
  <c r="H185" i="2" l="1"/>
  <c r="S38" i="3" s="1"/>
  <c r="I21" i="2"/>
  <c r="G53" i="3"/>
  <c r="F183" i="2"/>
  <c r="I36" i="3" s="1"/>
  <c r="J36" i="3" s="1"/>
  <c r="F191" i="2"/>
  <c r="I52" i="3" s="1"/>
  <c r="F192" i="2"/>
  <c r="I53" i="3" s="1"/>
  <c r="L29" i="3"/>
  <c r="K29" i="3"/>
  <c r="J29" i="3"/>
  <c r="P14" i="3"/>
  <c r="O14" i="3"/>
  <c r="Q14" i="3"/>
  <c r="G125" i="2"/>
  <c r="G146" i="2" s="1"/>
  <c r="G181" i="2" s="1"/>
  <c r="N29" i="3" s="1"/>
  <c r="N19" i="3"/>
  <c r="G124" i="2"/>
  <c r="G145" i="2" s="1"/>
  <c r="G180" i="2" s="1"/>
  <c r="N28" i="3" s="1"/>
  <c r="N18" i="3"/>
  <c r="H41" i="2"/>
  <c r="G111" i="2"/>
  <c r="I119" i="2"/>
  <c r="I172" i="2"/>
  <c r="I150" i="2"/>
  <c r="X12" i="3"/>
  <c r="G121" i="2"/>
  <c r="G142" i="2" s="1"/>
  <c r="G177" i="2" s="1"/>
  <c r="N25" i="3" s="1"/>
  <c r="N15" i="3"/>
  <c r="H38" i="2"/>
  <c r="G108" i="2"/>
  <c r="G188" i="2" s="1"/>
  <c r="N45" i="3" s="1"/>
  <c r="I31" i="2"/>
  <c r="H101" i="2"/>
  <c r="H140" i="2"/>
  <c r="H175" i="2" s="1"/>
  <c r="S23" i="3" s="1"/>
  <c r="H133" i="2"/>
  <c r="H167" i="2" s="1"/>
  <c r="H137" i="2"/>
  <c r="H171" i="2" s="1"/>
  <c r="H131" i="2"/>
  <c r="H165" i="2" s="1"/>
  <c r="H132" i="2"/>
  <c r="H166" i="2" s="1"/>
  <c r="S14" i="3" s="1"/>
  <c r="H136" i="2"/>
  <c r="H170" i="2" s="1"/>
  <c r="H135" i="2"/>
  <c r="H169" i="2" s="1"/>
  <c r="H134" i="2"/>
  <c r="H168" i="2" s="1"/>
  <c r="L36" i="3"/>
  <c r="J16" i="3"/>
  <c r="K16" i="3"/>
  <c r="L16" i="3"/>
  <c r="J35" i="2"/>
  <c r="I105" i="2"/>
  <c r="L28" i="3"/>
  <c r="J28" i="3"/>
  <c r="K28" i="3"/>
  <c r="H44" i="2"/>
  <c r="G114" i="2"/>
  <c r="G194" i="2" s="1"/>
  <c r="N59" i="3" s="1"/>
  <c r="L15" i="3"/>
  <c r="K15" i="3"/>
  <c r="J15" i="3"/>
  <c r="K30" i="3"/>
  <c r="J30" i="3"/>
  <c r="L30" i="3"/>
  <c r="G122" i="2"/>
  <c r="G143" i="2" s="1"/>
  <c r="G178" i="2" s="1"/>
  <c r="N26" i="3" s="1"/>
  <c r="N16" i="3"/>
  <c r="E52" i="3"/>
  <c r="G52" i="3"/>
  <c r="F52" i="3"/>
  <c r="K16" i="2"/>
  <c r="J88" i="2"/>
  <c r="N56" i="1"/>
  <c r="O56" i="1"/>
  <c r="P56" i="1"/>
  <c r="F187" i="2"/>
  <c r="I40" i="3" s="1"/>
  <c r="J17" i="3"/>
  <c r="K17" i="3"/>
  <c r="L17" i="3"/>
  <c r="J19" i="2"/>
  <c r="I91" i="2"/>
  <c r="F189" i="2"/>
  <c r="F193" i="2"/>
  <c r="I54" i="3" s="1"/>
  <c r="H42" i="2"/>
  <c r="G112" i="2"/>
  <c r="H33" i="2"/>
  <c r="G103" i="2"/>
  <c r="L26" i="3"/>
  <c r="J26" i="3"/>
  <c r="K26" i="3"/>
  <c r="Q20" i="3"/>
  <c r="O20" i="3"/>
  <c r="P20" i="3"/>
  <c r="L10" i="2"/>
  <c r="M7" i="2"/>
  <c r="AM5" i="3"/>
  <c r="AM9" i="3" s="1"/>
  <c r="H34" i="2"/>
  <c r="G104" i="2"/>
  <c r="L59" i="3"/>
  <c r="J59" i="3"/>
  <c r="K59" i="3"/>
  <c r="J29" i="2"/>
  <c r="I99" i="2"/>
  <c r="H40" i="2"/>
  <c r="G110" i="2"/>
  <c r="J19" i="3"/>
  <c r="L19" i="3"/>
  <c r="K19" i="3"/>
  <c r="H32" i="2"/>
  <c r="G102" i="2"/>
  <c r="L53" i="3"/>
  <c r="K53" i="3"/>
  <c r="J53" i="3"/>
  <c r="E40" i="3"/>
  <c r="G40" i="3"/>
  <c r="F40" i="3"/>
  <c r="F39" i="3"/>
  <c r="G39" i="3"/>
  <c r="E39" i="3"/>
  <c r="G154" i="2"/>
  <c r="G155" i="2"/>
  <c r="G156" i="2"/>
  <c r="G157" i="2"/>
  <c r="G158" i="2"/>
  <c r="G148" i="2"/>
  <c r="G152" i="2"/>
  <c r="G147" i="2"/>
  <c r="G151" i="2"/>
  <c r="G149" i="2"/>
  <c r="E195" i="2"/>
  <c r="E197" i="2" s="1"/>
  <c r="D50" i="3"/>
  <c r="K25" i="2"/>
  <c r="J95" i="2"/>
  <c r="L25" i="3"/>
  <c r="K25" i="3"/>
  <c r="J25" i="3"/>
  <c r="F186" i="2"/>
  <c r="I39" i="3" s="1"/>
  <c r="G123" i="2"/>
  <c r="G144" i="2" s="1"/>
  <c r="G179" i="2" s="1"/>
  <c r="N27" i="3" s="1"/>
  <c r="N17" i="3"/>
  <c r="G120" i="2"/>
  <c r="G141" i="2" s="1"/>
  <c r="G176" i="2" s="1"/>
  <c r="N24" i="3" s="1"/>
  <c r="N13" i="3"/>
  <c r="J26" i="2"/>
  <c r="I96" i="2"/>
  <c r="J15" i="2"/>
  <c r="I87" i="2"/>
  <c r="H37" i="2"/>
  <c r="G107" i="2"/>
  <c r="J27" i="3"/>
  <c r="L27" i="3"/>
  <c r="K27" i="3"/>
  <c r="H39" i="2"/>
  <c r="G109" i="2"/>
  <c r="G189" i="2" s="1"/>
  <c r="G45" i="2"/>
  <c r="G47" i="2" s="1"/>
  <c r="G113" i="2"/>
  <c r="H43" i="2"/>
  <c r="S20" i="3"/>
  <c r="T12" i="3" s="1"/>
  <c r="U12" i="3"/>
  <c r="V12" i="3"/>
  <c r="D41" i="3"/>
  <c r="G35" i="3"/>
  <c r="F35" i="3"/>
  <c r="E35" i="3"/>
  <c r="L13" i="3"/>
  <c r="J13" i="3"/>
  <c r="K13" i="3"/>
  <c r="O12" i="3"/>
  <c r="K130" i="2"/>
  <c r="K13" i="2"/>
  <c r="K18" i="3"/>
  <c r="J18" i="3"/>
  <c r="L18" i="3"/>
  <c r="V38" i="3"/>
  <c r="U38" i="3"/>
  <c r="K17" i="2"/>
  <c r="J89" i="2"/>
  <c r="J27" i="2"/>
  <c r="I97" i="2"/>
  <c r="L52" i="3"/>
  <c r="J52" i="3"/>
  <c r="K52" i="3"/>
  <c r="F184" i="2"/>
  <c r="I37" i="3" s="1"/>
  <c r="J20" i="2"/>
  <c r="I92" i="2"/>
  <c r="I30" i="2"/>
  <c r="H100" i="2"/>
  <c r="H36" i="2"/>
  <c r="G106" i="2"/>
  <c r="G186" i="2" s="1"/>
  <c r="N39" i="3" s="1"/>
  <c r="N30" i="3"/>
  <c r="O23" i="3"/>
  <c r="P23" i="3"/>
  <c r="Q23" i="3"/>
  <c r="E37" i="3"/>
  <c r="G37" i="3"/>
  <c r="F37" i="3"/>
  <c r="J28" i="2"/>
  <c r="I98" i="2"/>
  <c r="L45" i="3"/>
  <c r="J45" i="3"/>
  <c r="K45" i="3"/>
  <c r="F190" i="2"/>
  <c r="I51" i="3" s="1"/>
  <c r="J85" i="2"/>
  <c r="J164" i="2" s="1"/>
  <c r="J21" i="2"/>
  <c r="F182" i="2"/>
  <c r="I35" i="3" s="1"/>
  <c r="H126" i="2"/>
  <c r="H153" i="2"/>
  <c r="H159" i="2"/>
  <c r="I32" i="3"/>
  <c r="G54" i="3"/>
  <c r="E54" i="3"/>
  <c r="F54" i="3"/>
  <c r="K14" i="2"/>
  <c r="J86" i="2"/>
  <c r="G51" i="3"/>
  <c r="F51" i="3"/>
  <c r="E51" i="3"/>
  <c r="J24" i="3"/>
  <c r="L24" i="3"/>
  <c r="K24" i="3"/>
  <c r="K18" i="2"/>
  <c r="J90" i="2"/>
  <c r="I185" i="2" l="1"/>
  <c r="X38" i="3" s="1"/>
  <c r="K36" i="3"/>
  <c r="G187" i="2"/>
  <c r="N40" i="3" s="1"/>
  <c r="G190" i="2"/>
  <c r="N51" i="3" s="1"/>
  <c r="T38" i="3"/>
  <c r="G191" i="2"/>
  <c r="N52" i="3" s="1"/>
  <c r="P52" i="3" s="1"/>
  <c r="H124" i="2"/>
  <c r="H145" i="2" s="1"/>
  <c r="S18" i="3"/>
  <c r="K28" i="2"/>
  <c r="J98" i="2"/>
  <c r="J30" i="2"/>
  <c r="I100" i="2"/>
  <c r="N50" i="3"/>
  <c r="G195" i="2"/>
  <c r="G197" i="2" s="1"/>
  <c r="Q13" i="3"/>
  <c r="O13" i="3"/>
  <c r="P13" i="3"/>
  <c r="D55" i="3"/>
  <c r="E50" i="3"/>
  <c r="F50" i="3"/>
  <c r="G50" i="3"/>
  <c r="K88" i="2"/>
  <c r="L16" i="2"/>
  <c r="P16" i="3"/>
  <c r="O16" i="3"/>
  <c r="Q16" i="3"/>
  <c r="P45" i="3"/>
  <c r="Q45" i="3"/>
  <c r="O45" i="3"/>
  <c r="X20" i="3"/>
  <c r="Y12" i="3" s="1"/>
  <c r="Z12" i="3"/>
  <c r="AA12" i="3"/>
  <c r="J119" i="2"/>
  <c r="J172" i="2"/>
  <c r="J150" i="2"/>
  <c r="AC12" i="3"/>
  <c r="O39" i="3"/>
  <c r="Q39" i="3"/>
  <c r="P39" i="3"/>
  <c r="K85" i="2"/>
  <c r="K164" i="2" s="1"/>
  <c r="I43" i="2"/>
  <c r="H113" i="2"/>
  <c r="I39" i="2"/>
  <c r="H109" i="2"/>
  <c r="H45" i="2"/>
  <c r="H47" i="2" s="1"/>
  <c r="P40" i="3"/>
  <c r="O40" i="3"/>
  <c r="Q40" i="3"/>
  <c r="P24" i="3"/>
  <c r="O24" i="3"/>
  <c r="Q24" i="3"/>
  <c r="O28" i="3"/>
  <c r="Q28" i="3"/>
  <c r="P28" i="3"/>
  <c r="H125" i="2"/>
  <c r="H146" i="2" s="1"/>
  <c r="S19" i="3"/>
  <c r="G182" i="2"/>
  <c r="N35" i="3" s="1"/>
  <c r="M10" i="2"/>
  <c r="N7" i="2"/>
  <c r="AR5" i="3"/>
  <c r="AR9" i="3" s="1"/>
  <c r="I42" i="2"/>
  <c r="H112" i="2"/>
  <c r="K19" i="2"/>
  <c r="J91" i="2"/>
  <c r="K40" i="3"/>
  <c r="L40" i="3"/>
  <c r="J40" i="3"/>
  <c r="Q26" i="3"/>
  <c r="P26" i="3"/>
  <c r="O26" i="3"/>
  <c r="I44" i="2"/>
  <c r="H114" i="2"/>
  <c r="H194" i="2" s="1"/>
  <c r="S59" i="3" s="1"/>
  <c r="S30" i="3"/>
  <c r="V23" i="3"/>
  <c r="U23" i="3"/>
  <c r="T23" i="3"/>
  <c r="I38" i="2"/>
  <c r="H108" i="2"/>
  <c r="H188" i="2" s="1"/>
  <c r="S45" i="3" s="1"/>
  <c r="I41" i="2"/>
  <c r="H111" i="2"/>
  <c r="K27" i="2"/>
  <c r="J97" i="2"/>
  <c r="F41" i="3"/>
  <c r="E41" i="3"/>
  <c r="G41" i="3"/>
  <c r="D43" i="3"/>
  <c r="K15" i="2"/>
  <c r="J87" i="2"/>
  <c r="I40" i="2"/>
  <c r="H110" i="2"/>
  <c r="G192" i="2"/>
  <c r="N53" i="3" s="1"/>
  <c r="Q59" i="3"/>
  <c r="P59" i="3"/>
  <c r="O59" i="3"/>
  <c r="H121" i="2"/>
  <c r="H142" i="2" s="1"/>
  <c r="H177" i="2" s="1"/>
  <c r="S25" i="3" s="1"/>
  <c r="S15" i="3"/>
  <c r="O19" i="3"/>
  <c r="P19" i="3"/>
  <c r="Q19" i="3"/>
  <c r="L18" i="2"/>
  <c r="K90" i="2"/>
  <c r="L14" i="2"/>
  <c r="K86" i="2"/>
  <c r="K32" i="3"/>
  <c r="L32" i="3"/>
  <c r="J32" i="3"/>
  <c r="H156" i="2"/>
  <c r="H157" i="2"/>
  <c r="H154" i="2"/>
  <c r="H158" i="2"/>
  <c r="H155" i="2"/>
  <c r="H149" i="2"/>
  <c r="H148" i="2"/>
  <c r="H152" i="2"/>
  <c r="H147" i="2"/>
  <c r="H151" i="2"/>
  <c r="P29" i="3"/>
  <c r="O29" i="3"/>
  <c r="Q29" i="3"/>
  <c r="I36" i="2"/>
  <c r="H106" i="2"/>
  <c r="H186" i="2" s="1"/>
  <c r="S39" i="3" s="1"/>
  <c r="L37" i="3"/>
  <c r="J37" i="3"/>
  <c r="K37" i="3"/>
  <c r="L17" i="2"/>
  <c r="K89" i="2"/>
  <c r="G193" i="2"/>
  <c r="N54" i="3" s="1"/>
  <c r="H107" i="2"/>
  <c r="I37" i="2"/>
  <c r="K26" i="2"/>
  <c r="J96" i="2"/>
  <c r="P17" i="3"/>
  <c r="Q17" i="3"/>
  <c r="O17" i="3"/>
  <c r="I32" i="2"/>
  <c r="H102" i="2"/>
  <c r="K29" i="2"/>
  <c r="J99" i="2"/>
  <c r="G184" i="2"/>
  <c r="N37" i="3" s="1"/>
  <c r="L13" i="2"/>
  <c r="L130" i="2"/>
  <c r="G183" i="2"/>
  <c r="N36" i="3" s="1"/>
  <c r="J54" i="3"/>
  <c r="K54" i="3"/>
  <c r="L54" i="3"/>
  <c r="U14" i="3"/>
  <c r="V14" i="3"/>
  <c r="T14" i="3"/>
  <c r="Z38" i="3"/>
  <c r="AA38" i="3"/>
  <c r="S16" i="3"/>
  <c r="H122" i="2"/>
  <c r="H143" i="2" s="1"/>
  <c r="H178" i="2" s="1"/>
  <c r="S26" i="3" s="1"/>
  <c r="H120" i="2"/>
  <c r="H141" i="2" s="1"/>
  <c r="H176" i="2" s="1"/>
  <c r="S24" i="3" s="1"/>
  <c r="S13" i="3"/>
  <c r="H181" i="2"/>
  <c r="S29" i="3" s="1"/>
  <c r="P15" i="3"/>
  <c r="O15" i="3"/>
  <c r="Q15" i="3"/>
  <c r="I126" i="2"/>
  <c r="I159" i="2"/>
  <c r="I153" i="2"/>
  <c r="Q18" i="3"/>
  <c r="P18" i="3"/>
  <c r="O18" i="3"/>
  <c r="V20" i="3"/>
  <c r="S32" i="3"/>
  <c r="T20" i="3"/>
  <c r="U20" i="3"/>
  <c r="K39" i="3"/>
  <c r="L39" i="3"/>
  <c r="J39" i="3"/>
  <c r="J35" i="3"/>
  <c r="L35" i="3"/>
  <c r="K35" i="3"/>
  <c r="I41" i="3"/>
  <c r="L51" i="3"/>
  <c r="K51" i="3"/>
  <c r="J51" i="3"/>
  <c r="Q30" i="3"/>
  <c r="O30" i="3"/>
  <c r="P30" i="3"/>
  <c r="H180" i="2"/>
  <c r="S28" i="3" s="1"/>
  <c r="K20" i="2"/>
  <c r="J92" i="2"/>
  <c r="P27" i="3"/>
  <c r="Q27" i="3"/>
  <c r="O27" i="3"/>
  <c r="L25" i="2"/>
  <c r="K95" i="2"/>
  <c r="P51" i="3"/>
  <c r="Q51" i="3"/>
  <c r="O51" i="3"/>
  <c r="I34" i="2"/>
  <c r="H104" i="2"/>
  <c r="H184" i="2" s="1"/>
  <c r="S37" i="3" s="1"/>
  <c r="N32" i="3"/>
  <c r="H103" i="2"/>
  <c r="H183" i="2" s="1"/>
  <c r="S36" i="3" s="1"/>
  <c r="I33" i="2"/>
  <c r="I50" i="3"/>
  <c r="F195" i="2"/>
  <c r="F197" i="2" s="1"/>
  <c r="K35" i="2"/>
  <c r="J105" i="2"/>
  <c r="J185" i="2" s="1"/>
  <c r="AC38" i="3" s="1"/>
  <c r="H123" i="2"/>
  <c r="H144" i="2" s="1"/>
  <c r="H179" i="2" s="1"/>
  <c r="S27" i="3" s="1"/>
  <c r="S17" i="3"/>
  <c r="J31" i="2"/>
  <c r="I101" i="2"/>
  <c r="P25" i="3"/>
  <c r="O25" i="3"/>
  <c r="Q25" i="3"/>
  <c r="I133" i="2"/>
  <c r="I167" i="2" s="1"/>
  <c r="I137" i="2"/>
  <c r="I171" i="2" s="1"/>
  <c r="I131" i="2"/>
  <c r="I165" i="2" s="1"/>
  <c r="I132" i="2"/>
  <c r="I166" i="2" s="1"/>
  <c r="X14" i="3" s="1"/>
  <c r="I136" i="2"/>
  <c r="I170" i="2" s="1"/>
  <c r="I140" i="2"/>
  <c r="I175" i="2" s="1"/>
  <c r="X23" i="3" s="1"/>
  <c r="I135" i="2"/>
  <c r="I169" i="2" s="1"/>
  <c r="I134" i="2"/>
  <c r="I168" i="2" s="1"/>
  <c r="Q52" i="3" l="1"/>
  <c r="Y38" i="3"/>
  <c r="O52" i="3"/>
  <c r="H191" i="2"/>
  <c r="S52" i="3" s="1"/>
  <c r="V52" i="3" s="1"/>
  <c r="H182" i="2"/>
  <c r="S35" i="3" s="1"/>
  <c r="S41" i="3" s="1"/>
  <c r="S43" i="3" s="1"/>
  <c r="X18" i="3"/>
  <c r="I124" i="2"/>
  <c r="I145" i="2" s="1"/>
  <c r="AA14" i="3"/>
  <c r="Y14" i="3"/>
  <c r="Z14" i="3"/>
  <c r="I154" i="2"/>
  <c r="I155" i="2"/>
  <c r="I156" i="2"/>
  <c r="I157" i="2"/>
  <c r="I158" i="2"/>
  <c r="I149" i="2"/>
  <c r="I148" i="2"/>
  <c r="I152" i="2"/>
  <c r="I147" i="2"/>
  <c r="I151" i="2"/>
  <c r="N41" i="3"/>
  <c r="N43" i="3" s="1"/>
  <c r="P35" i="3"/>
  <c r="O35" i="3"/>
  <c r="Q35" i="3"/>
  <c r="G55" i="3"/>
  <c r="F55" i="3"/>
  <c r="E55" i="3"/>
  <c r="X16" i="3"/>
  <c r="I122" i="2"/>
  <c r="I143" i="2" s="1"/>
  <c r="I178" i="2" s="1"/>
  <c r="X26" i="3" s="1"/>
  <c r="K31" i="2"/>
  <c r="J101" i="2"/>
  <c r="J34" i="2"/>
  <c r="I104" i="2"/>
  <c r="K92" i="2"/>
  <c r="L20" i="2"/>
  <c r="T13" i="3"/>
  <c r="U13" i="3"/>
  <c r="V13" i="3"/>
  <c r="P37" i="3"/>
  <c r="O37" i="3"/>
  <c r="Q37" i="3"/>
  <c r="J32" i="2"/>
  <c r="I102" i="2"/>
  <c r="I182" i="2" s="1"/>
  <c r="X35" i="3" s="1"/>
  <c r="H187" i="2"/>
  <c r="S40" i="3" s="1"/>
  <c r="U39" i="3"/>
  <c r="T39" i="3"/>
  <c r="V39" i="3"/>
  <c r="L86" i="2"/>
  <c r="M14" i="2"/>
  <c r="V25" i="3"/>
  <c r="T25" i="3"/>
  <c r="U25" i="3"/>
  <c r="O53" i="3"/>
  <c r="P53" i="3"/>
  <c r="Q53" i="3"/>
  <c r="L15" i="2"/>
  <c r="K87" i="2"/>
  <c r="J41" i="2"/>
  <c r="I111" i="2"/>
  <c r="J44" i="2"/>
  <c r="I114" i="2"/>
  <c r="I194" i="2" s="1"/>
  <c r="X59" i="3" s="1"/>
  <c r="L19" i="2"/>
  <c r="K91" i="2"/>
  <c r="N10" i="2"/>
  <c r="O7" i="2"/>
  <c r="AW5" i="3"/>
  <c r="AW9" i="3" s="1"/>
  <c r="T19" i="3"/>
  <c r="U19" i="3"/>
  <c r="V19" i="3"/>
  <c r="J43" i="2"/>
  <c r="I113" i="2"/>
  <c r="I193" i="2" s="1"/>
  <c r="X54" i="3" s="1"/>
  <c r="N55" i="3"/>
  <c r="Q50" i="3"/>
  <c r="O50" i="3"/>
  <c r="P50" i="3"/>
  <c r="L28" i="2"/>
  <c r="K98" i="2"/>
  <c r="AE38" i="3"/>
  <c r="AF38" i="3"/>
  <c r="I55" i="3"/>
  <c r="K50" i="3"/>
  <c r="L50" i="3"/>
  <c r="J50" i="3"/>
  <c r="U16" i="3"/>
  <c r="V16" i="3"/>
  <c r="T16" i="3"/>
  <c r="V35" i="3"/>
  <c r="M17" i="2"/>
  <c r="L89" i="2"/>
  <c r="V59" i="3"/>
  <c r="T59" i="3"/>
  <c r="U59" i="3"/>
  <c r="H193" i="2"/>
  <c r="S54" i="3" s="1"/>
  <c r="AC20" i="3"/>
  <c r="AE12" i="3"/>
  <c r="AF12" i="3"/>
  <c r="J33" i="2"/>
  <c r="I103" i="2"/>
  <c r="I123" i="2"/>
  <c r="I144" i="2" s="1"/>
  <c r="I179" i="2" s="1"/>
  <c r="X27" i="3" s="1"/>
  <c r="X17" i="3"/>
  <c r="X13" i="3"/>
  <c r="I120" i="2"/>
  <c r="I141" i="2" s="1"/>
  <c r="I176" i="2" s="1"/>
  <c r="X24" i="3" s="1"/>
  <c r="T17" i="3"/>
  <c r="U17" i="3"/>
  <c r="V17" i="3"/>
  <c r="V36" i="3"/>
  <c r="T36" i="3"/>
  <c r="U36" i="3"/>
  <c r="M25" i="2"/>
  <c r="L95" i="2"/>
  <c r="U28" i="3"/>
  <c r="T28" i="3"/>
  <c r="V28" i="3"/>
  <c r="L41" i="3"/>
  <c r="K41" i="3"/>
  <c r="J41" i="3"/>
  <c r="U24" i="3"/>
  <c r="T24" i="3"/>
  <c r="V24" i="3"/>
  <c r="O36" i="3"/>
  <c r="Q36" i="3"/>
  <c r="P36" i="3"/>
  <c r="O54" i="3"/>
  <c r="P54" i="3"/>
  <c r="Q54" i="3"/>
  <c r="J36" i="2"/>
  <c r="I106" i="2"/>
  <c r="H190" i="2"/>
  <c r="S51" i="3" s="1"/>
  <c r="D47" i="3"/>
  <c r="E43" i="3"/>
  <c r="G43" i="3"/>
  <c r="F43" i="3"/>
  <c r="V45" i="3"/>
  <c r="T45" i="3"/>
  <c r="U45" i="3"/>
  <c r="H192" i="2"/>
  <c r="S53" i="3" s="1"/>
  <c r="M130" i="2"/>
  <c r="M13" i="2"/>
  <c r="H189" i="2"/>
  <c r="K21" i="2"/>
  <c r="J126" i="2"/>
  <c r="J159" i="2"/>
  <c r="J153" i="2"/>
  <c r="L88" i="2"/>
  <c r="M16" i="2"/>
  <c r="I180" i="2"/>
  <c r="X28" i="3" s="1"/>
  <c r="U18" i="3"/>
  <c r="V18" i="3"/>
  <c r="T18" i="3"/>
  <c r="X15" i="3"/>
  <c r="I121" i="2"/>
  <c r="I142" i="2" s="1"/>
  <c r="I177" i="2" s="1"/>
  <c r="X25" i="3" s="1"/>
  <c r="V37" i="3"/>
  <c r="T37" i="3"/>
  <c r="U37" i="3"/>
  <c r="U29" i="3"/>
  <c r="T29" i="3"/>
  <c r="V29" i="3"/>
  <c r="L85" i="2"/>
  <c r="L164" i="2" s="1"/>
  <c r="J37" i="2"/>
  <c r="I107" i="2"/>
  <c r="I187" i="2" s="1"/>
  <c r="X40" i="3" s="1"/>
  <c r="X19" i="3"/>
  <c r="I125" i="2"/>
  <c r="I146" i="2" s="1"/>
  <c r="I181" i="2" s="1"/>
  <c r="X29" i="3" s="1"/>
  <c r="T15" i="3"/>
  <c r="U15" i="3"/>
  <c r="V15" i="3"/>
  <c r="L35" i="2"/>
  <c r="K105" i="2"/>
  <c r="X30" i="3"/>
  <c r="X32" i="3" s="1"/>
  <c r="Z23" i="3"/>
  <c r="Y23" i="3"/>
  <c r="AA23" i="3"/>
  <c r="V27" i="3"/>
  <c r="T27" i="3"/>
  <c r="U27" i="3"/>
  <c r="P32" i="3"/>
  <c r="Q32" i="3"/>
  <c r="O32" i="3"/>
  <c r="U32" i="3"/>
  <c r="V32" i="3"/>
  <c r="T32" i="3"/>
  <c r="U26" i="3"/>
  <c r="T26" i="3"/>
  <c r="V26" i="3"/>
  <c r="L29" i="2"/>
  <c r="K99" i="2"/>
  <c r="L26" i="2"/>
  <c r="K96" i="2"/>
  <c r="I43" i="3"/>
  <c r="M18" i="2"/>
  <c r="L90" i="2"/>
  <c r="J40" i="2"/>
  <c r="I110" i="2"/>
  <c r="L27" i="2"/>
  <c r="K97" i="2"/>
  <c r="J38" i="2"/>
  <c r="I108" i="2"/>
  <c r="I188" i="2" s="1"/>
  <c r="X45" i="3" s="1"/>
  <c r="U30" i="3"/>
  <c r="T30" i="3"/>
  <c r="V30" i="3"/>
  <c r="J42" i="2"/>
  <c r="I112" i="2"/>
  <c r="I192" i="2" s="1"/>
  <c r="X53" i="3" s="1"/>
  <c r="J39" i="2"/>
  <c r="I109" i="2"/>
  <c r="I189" i="2" s="1"/>
  <c r="I45" i="2"/>
  <c r="I47" i="2" s="1"/>
  <c r="K119" i="2"/>
  <c r="K172" i="2"/>
  <c r="AH12" i="3"/>
  <c r="K150" i="2"/>
  <c r="J140" i="2"/>
  <c r="J175" i="2" s="1"/>
  <c r="AC23" i="3" s="1"/>
  <c r="J133" i="2"/>
  <c r="J167" i="2" s="1"/>
  <c r="J137" i="2"/>
  <c r="J171" i="2" s="1"/>
  <c r="J131" i="2"/>
  <c r="J165" i="2" s="1"/>
  <c r="J132" i="2"/>
  <c r="J166" i="2" s="1"/>
  <c r="AC14" i="3" s="1"/>
  <c r="J136" i="2"/>
  <c r="J170" i="2" s="1"/>
  <c r="J135" i="2"/>
  <c r="J169" i="2" s="1"/>
  <c r="J134" i="2"/>
  <c r="J168" i="2" s="1"/>
  <c r="Y20" i="3"/>
  <c r="AA20" i="3"/>
  <c r="Z20" i="3"/>
  <c r="K30" i="2"/>
  <c r="J100" i="2"/>
  <c r="L21" i="2" l="1"/>
  <c r="I184" i="2"/>
  <c r="X37" i="3" s="1"/>
  <c r="T52" i="3"/>
  <c r="I183" i="2"/>
  <c r="X36" i="3" s="1"/>
  <c r="U35" i="3"/>
  <c r="U52" i="3"/>
  <c r="T35" i="3"/>
  <c r="I191" i="2"/>
  <c r="X52" i="3" s="1"/>
  <c r="Y29" i="3"/>
  <c r="AA29" i="3"/>
  <c r="Z29" i="3"/>
  <c r="AF14" i="3"/>
  <c r="AD14" i="3"/>
  <c r="AE14" i="3"/>
  <c r="J125" i="2"/>
  <c r="J146" i="2" s="1"/>
  <c r="AC19" i="3"/>
  <c r="K37" i="2"/>
  <c r="J107" i="2"/>
  <c r="O10" i="2"/>
  <c r="P7" i="2"/>
  <c r="BB5" i="3"/>
  <c r="BB9" i="3" s="1"/>
  <c r="K43" i="3"/>
  <c r="J43" i="3"/>
  <c r="I47" i="3"/>
  <c r="L43" i="3"/>
  <c r="J124" i="2"/>
  <c r="J145" i="2" s="1"/>
  <c r="AC18" i="3"/>
  <c r="J155" i="2"/>
  <c r="J156" i="2"/>
  <c r="J157" i="2"/>
  <c r="J158" i="2"/>
  <c r="J147" i="2"/>
  <c r="J151" i="2"/>
  <c r="J149" i="2"/>
  <c r="J148" i="2"/>
  <c r="J154" i="2"/>
  <c r="J152" i="2"/>
  <c r="I186" i="2"/>
  <c r="X39" i="3" s="1"/>
  <c r="N25" i="2"/>
  <c r="M95" i="2"/>
  <c r="Z13" i="3"/>
  <c r="AA13" i="3"/>
  <c r="Y13" i="3"/>
  <c r="K33" i="2"/>
  <c r="J103" i="2"/>
  <c r="AF20" i="3"/>
  <c r="AD20" i="3"/>
  <c r="AE20" i="3"/>
  <c r="N17" i="2"/>
  <c r="M89" i="2"/>
  <c r="T41" i="3"/>
  <c r="V41" i="3"/>
  <c r="U41" i="3"/>
  <c r="M28" i="2"/>
  <c r="L98" i="2"/>
  <c r="O55" i="3"/>
  <c r="Q55" i="3"/>
  <c r="P55" i="3"/>
  <c r="N13" i="2"/>
  <c r="N130" i="2"/>
  <c r="K44" i="2"/>
  <c r="J114" i="2"/>
  <c r="J194" i="2" s="1"/>
  <c r="AC59" i="3" s="1"/>
  <c r="M15" i="2"/>
  <c r="L87" i="2"/>
  <c r="U40" i="3"/>
  <c r="T40" i="3"/>
  <c r="V40" i="3"/>
  <c r="K34" i="2"/>
  <c r="J104" i="2"/>
  <c r="AA16" i="3"/>
  <c r="Z16" i="3"/>
  <c r="Y16" i="3"/>
  <c r="AA32" i="3"/>
  <c r="Y32" i="3"/>
  <c r="Z32" i="3"/>
  <c r="Y53" i="3"/>
  <c r="AA53" i="3"/>
  <c r="Z53" i="3"/>
  <c r="N18" i="2"/>
  <c r="M90" i="2"/>
  <c r="Q43" i="3"/>
  <c r="N47" i="3"/>
  <c r="P43" i="3"/>
  <c r="O43" i="3"/>
  <c r="Z30" i="3"/>
  <c r="Y30" i="3"/>
  <c r="AA30" i="3"/>
  <c r="Y24" i="3"/>
  <c r="AA24" i="3"/>
  <c r="Z24" i="3"/>
  <c r="L55" i="3"/>
  <c r="K55" i="3"/>
  <c r="J55" i="3"/>
  <c r="AA59" i="3"/>
  <c r="Z59" i="3"/>
  <c r="Y59" i="3"/>
  <c r="N14" i="2"/>
  <c r="M86" i="2"/>
  <c r="Z26" i="3"/>
  <c r="Y26" i="3"/>
  <c r="AA26" i="3"/>
  <c r="J122" i="2"/>
  <c r="J143" i="2" s="1"/>
  <c r="J178" i="2" s="1"/>
  <c r="AC26" i="3" s="1"/>
  <c r="AC16" i="3"/>
  <c r="Y45" i="3"/>
  <c r="Z45" i="3"/>
  <c r="AA45" i="3"/>
  <c r="S47" i="3"/>
  <c r="V43" i="3"/>
  <c r="U43" i="3"/>
  <c r="T43" i="3"/>
  <c r="J180" i="2"/>
  <c r="AC28" i="3" s="1"/>
  <c r="J123" i="2"/>
  <c r="J144" i="2" s="1"/>
  <c r="J179" i="2" s="1"/>
  <c r="AC27" i="3" s="1"/>
  <c r="AC17" i="3"/>
  <c r="AH20" i="3"/>
  <c r="AI12" i="3" s="1"/>
  <c r="AK12" i="3"/>
  <c r="AJ12" i="3"/>
  <c r="X50" i="3"/>
  <c r="K38" i="2"/>
  <c r="J108" i="2"/>
  <c r="J188" i="2" s="1"/>
  <c r="AC45" i="3" s="1"/>
  <c r="K40" i="2"/>
  <c r="J110" i="2"/>
  <c r="J190" i="2" s="1"/>
  <c r="AC51" i="3" s="1"/>
  <c r="M29" i="2"/>
  <c r="L99" i="2"/>
  <c r="K185" i="2"/>
  <c r="AH38" i="3" s="1"/>
  <c r="Z19" i="3"/>
  <c r="Y19" i="3"/>
  <c r="AA19" i="3"/>
  <c r="L119" i="2"/>
  <c r="L172" i="2"/>
  <c r="L150" i="2"/>
  <c r="AM12" i="3"/>
  <c r="Y25" i="3"/>
  <c r="AA25" i="3"/>
  <c r="Z25" i="3"/>
  <c r="T53" i="3"/>
  <c r="U53" i="3"/>
  <c r="V53" i="3"/>
  <c r="E47" i="3"/>
  <c r="D57" i="3"/>
  <c r="G47" i="3"/>
  <c r="F47" i="3"/>
  <c r="K36" i="2"/>
  <c r="J106" i="2"/>
  <c r="Z17" i="3"/>
  <c r="AA17" i="3"/>
  <c r="Y17" i="3"/>
  <c r="U54" i="3"/>
  <c r="V54" i="3"/>
  <c r="T54" i="3"/>
  <c r="AA54" i="3"/>
  <c r="Y54" i="3"/>
  <c r="Z54" i="3"/>
  <c r="Y52" i="3"/>
  <c r="AA52" i="3"/>
  <c r="Z52" i="3"/>
  <c r="X41" i="3"/>
  <c r="AA35" i="3"/>
  <c r="Y35" i="3"/>
  <c r="Z35" i="3"/>
  <c r="L92" i="2"/>
  <c r="M20" i="2"/>
  <c r="J181" i="2"/>
  <c r="AC29" i="3" s="1"/>
  <c r="AD23" i="3"/>
  <c r="AE23" i="3"/>
  <c r="AF23" i="3"/>
  <c r="AC30" i="3"/>
  <c r="K133" i="2"/>
  <c r="K167" i="2" s="1"/>
  <c r="K137" i="2"/>
  <c r="K171" i="2" s="1"/>
  <c r="K131" i="2"/>
  <c r="K165" i="2" s="1"/>
  <c r="K132" i="2"/>
  <c r="K166" i="2" s="1"/>
  <c r="AH14" i="3" s="1"/>
  <c r="K136" i="2"/>
  <c r="K170" i="2" s="1"/>
  <c r="K140" i="2"/>
  <c r="K175" i="2" s="1"/>
  <c r="AH23" i="3" s="1"/>
  <c r="K135" i="2"/>
  <c r="K169" i="2" s="1"/>
  <c r="K134" i="2"/>
  <c r="K168" i="2" s="1"/>
  <c r="M27" i="2"/>
  <c r="L97" i="2"/>
  <c r="M26" i="2"/>
  <c r="L96" i="2"/>
  <c r="N16" i="2"/>
  <c r="M88" i="2"/>
  <c r="M85" i="2"/>
  <c r="M164" i="2" s="1"/>
  <c r="AA36" i="3"/>
  <c r="Y36" i="3"/>
  <c r="Z36" i="3"/>
  <c r="Z37" i="3"/>
  <c r="AA37" i="3"/>
  <c r="Y37" i="3"/>
  <c r="Q41" i="3"/>
  <c r="P41" i="3"/>
  <c r="O41" i="3"/>
  <c r="J120" i="2"/>
  <c r="J141" i="2" s="1"/>
  <c r="J176" i="2" s="1"/>
  <c r="AC24" i="3" s="1"/>
  <c r="AC13" i="3"/>
  <c r="K42" i="2"/>
  <c r="J112" i="2"/>
  <c r="I190" i="2"/>
  <c r="X51" i="3" s="1"/>
  <c r="L30" i="2"/>
  <c r="K100" i="2"/>
  <c r="J121" i="2"/>
  <c r="J142" i="2" s="1"/>
  <c r="J177" i="2" s="1"/>
  <c r="AC25" i="3" s="1"/>
  <c r="AC15" i="3"/>
  <c r="K126" i="2"/>
  <c r="K159" i="2"/>
  <c r="K153" i="2"/>
  <c r="K39" i="2"/>
  <c r="J109" i="2"/>
  <c r="J189" i="2" s="1"/>
  <c r="J45" i="2"/>
  <c r="J47" i="2" s="1"/>
  <c r="M35" i="2"/>
  <c r="L105" i="2"/>
  <c r="AA40" i="3"/>
  <c r="Y40" i="3"/>
  <c r="Z40" i="3"/>
  <c r="Z15" i="3"/>
  <c r="AA15" i="3"/>
  <c r="Y15" i="3"/>
  <c r="Y28" i="3"/>
  <c r="AA28" i="3"/>
  <c r="Z28" i="3"/>
  <c r="S50" i="3"/>
  <c r="H195" i="2"/>
  <c r="H197" i="2" s="1"/>
  <c r="T51" i="3"/>
  <c r="V51" i="3"/>
  <c r="U51" i="3"/>
  <c r="Y27" i="3"/>
  <c r="AA27" i="3"/>
  <c r="Z27" i="3"/>
  <c r="AD12" i="3"/>
  <c r="AD38" i="3"/>
  <c r="K43" i="2"/>
  <c r="J113" i="2"/>
  <c r="M19" i="2"/>
  <c r="L91" i="2"/>
  <c r="K41" i="2"/>
  <c r="J111" i="2"/>
  <c r="K32" i="2"/>
  <c r="J102" i="2"/>
  <c r="J182" i="2" s="1"/>
  <c r="AC35" i="3" s="1"/>
  <c r="L31" i="2"/>
  <c r="K101" i="2"/>
  <c r="AA18" i="3"/>
  <c r="Y18" i="3"/>
  <c r="Z18" i="3"/>
  <c r="J184" i="2" l="1"/>
  <c r="AC37" i="3" s="1"/>
  <c r="J192" i="2"/>
  <c r="AC53" i="3" s="1"/>
  <c r="J193" i="2"/>
  <c r="AC54" i="3" s="1"/>
  <c r="AF54" i="3" s="1"/>
  <c r="J183" i="2"/>
  <c r="AC36" i="3" s="1"/>
  <c r="AD36" i="3" s="1"/>
  <c r="K125" i="2"/>
  <c r="K146" i="2" s="1"/>
  <c r="K181" i="2" s="1"/>
  <c r="AH29" i="3" s="1"/>
  <c r="AH19" i="3"/>
  <c r="AD35" i="3"/>
  <c r="AE35" i="3"/>
  <c r="AC41" i="3"/>
  <c r="AF35" i="3"/>
  <c r="N19" i="2"/>
  <c r="M91" i="2"/>
  <c r="S55" i="3"/>
  <c r="S57" i="3" s="1"/>
  <c r="T50" i="3"/>
  <c r="U50" i="3"/>
  <c r="V50" i="3"/>
  <c r="L42" i="2"/>
  <c r="K112" i="2"/>
  <c r="AH30" i="3"/>
  <c r="AH32" i="3" s="1"/>
  <c r="AJ23" i="3"/>
  <c r="AK23" i="3"/>
  <c r="AI23" i="3"/>
  <c r="K124" i="2"/>
  <c r="K145" i="2" s="1"/>
  <c r="K180" i="2" s="1"/>
  <c r="AH28" i="3" s="1"/>
  <c r="AH18" i="3"/>
  <c r="N29" i="2"/>
  <c r="M99" i="2"/>
  <c r="L38" i="2"/>
  <c r="K108" i="2"/>
  <c r="K188" i="2" s="1"/>
  <c r="AH45" i="3" s="1"/>
  <c r="Q47" i="3"/>
  <c r="P47" i="3"/>
  <c r="N57" i="3"/>
  <c r="O47" i="3"/>
  <c r="AF18" i="3"/>
  <c r="AE18" i="3"/>
  <c r="AD18" i="3"/>
  <c r="M31" i="2"/>
  <c r="L101" i="2"/>
  <c r="J191" i="2"/>
  <c r="AC52" i="3" s="1"/>
  <c r="AD54" i="3"/>
  <c r="AE54" i="3"/>
  <c r="L39" i="2"/>
  <c r="K109" i="2"/>
  <c r="K45" i="2"/>
  <c r="K47" i="2" s="1"/>
  <c r="K154" i="2"/>
  <c r="K155" i="2"/>
  <c r="K156" i="2"/>
  <c r="K157" i="2"/>
  <c r="K158" i="2"/>
  <c r="K148" i="2"/>
  <c r="K152" i="2"/>
  <c r="K147" i="2"/>
  <c r="K151" i="2"/>
  <c r="K149" i="2"/>
  <c r="M30" i="2"/>
  <c r="L100" i="2"/>
  <c r="AF13" i="3"/>
  <c r="AD13" i="3"/>
  <c r="AE13" i="3"/>
  <c r="AI14" i="3"/>
  <c r="AJ14" i="3"/>
  <c r="AK14" i="3"/>
  <c r="O16" i="2"/>
  <c r="N88" i="2"/>
  <c r="N27" i="2"/>
  <c r="M97" i="2"/>
  <c r="K121" i="2"/>
  <c r="K142" i="2" s="1"/>
  <c r="K177" i="2" s="1"/>
  <c r="AH25" i="3" s="1"/>
  <c r="AH15" i="3"/>
  <c r="L126" i="2"/>
  <c r="L153" i="2"/>
  <c r="L159" i="2"/>
  <c r="AF51" i="3"/>
  <c r="AD51" i="3"/>
  <c r="AE51" i="3"/>
  <c r="I195" i="2"/>
  <c r="I197" i="2" s="1"/>
  <c r="AE28" i="3"/>
  <c r="AF28" i="3"/>
  <c r="AD28" i="3"/>
  <c r="V47" i="3"/>
  <c r="U47" i="3"/>
  <c r="T47" i="3"/>
  <c r="N15" i="2"/>
  <c r="M87" i="2"/>
  <c r="N85" i="2"/>
  <c r="N164" i="2" s="1"/>
  <c r="L33" i="2"/>
  <c r="K103" i="2"/>
  <c r="L32" i="2"/>
  <c r="K102" i="2"/>
  <c r="AC50" i="3"/>
  <c r="J195" i="2"/>
  <c r="J197" i="2" s="1"/>
  <c r="Z41" i="3"/>
  <c r="Y41" i="3"/>
  <c r="AA41" i="3"/>
  <c r="AE27" i="3"/>
  <c r="AD27" i="3"/>
  <c r="AF27" i="3"/>
  <c r="N86" i="2"/>
  <c r="O14" i="2"/>
  <c r="O130" i="2"/>
  <c r="O13" i="2"/>
  <c r="AF19" i="3"/>
  <c r="AE19" i="3"/>
  <c r="AD19" i="3"/>
  <c r="L41" i="2"/>
  <c r="K111" i="2"/>
  <c r="K113" i="2"/>
  <c r="K193" i="2" s="1"/>
  <c r="AH54" i="3" s="1"/>
  <c r="L43" i="2"/>
  <c r="L185" i="2"/>
  <c r="AM38" i="3" s="1"/>
  <c r="AF15" i="3"/>
  <c r="AE15" i="3"/>
  <c r="AD15" i="3"/>
  <c r="Z51" i="3"/>
  <c r="Y51" i="3"/>
  <c r="AA51" i="3"/>
  <c r="AD24" i="3"/>
  <c r="AF24" i="3"/>
  <c r="AE24" i="3"/>
  <c r="M21" i="2"/>
  <c r="AH16" i="3"/>
  <c r="K122" i="2"/>
  <c r="K143" i="2" s="1"/>
  <c r="K178" i="2" s="1"/>
  <c r="AH26" i="3" s="1"/>
  <c r="AF30" i="3"/>
  <c r="AE30" i="3"/>
  <c r="AD30" i="3"/>
  <c r="AD29" i="3"/>
  <c r="AF29" i="3"/>
  <c r="AE29" i="3"/>
  <c r="J186" i="2"/>
  <c r="AC39" i="3" s="1"/>
  <c r="E57" i="3"/>
  <c r="G57" i="3"/>
  <c r="D61" i="3"/>
  <c r="F57" i="3"/>
  <c r="L140" i="2"/>
  <c r="L175" i="2" s="1"/>
  <c r="AM23" i="3" s="1"/>
  <c r="L133" i="2"/>
  <c r="L167" i="2" s="1"/>
  <c r="L137" i="2"/>
  <c r="L171" i="2" s="1"/>
  <c r="L131" i="2"/>
  <c r="L165" i="2" s="1"/>
  <c r="L132" i="2"/>
  <c r="L166" i="2" s="1"/>
  <c r="AM14" i="3" s="1"/>
  <c r="L136" i="2"/>
  <c r="L170" i="2" s="1"/>
  <c r="L135" i="2"/>
  <c r="L169" i="2" s="1"/>
  <c r="L134" i="2"/>
  <c r="L168" i="2" s="1"/>
  <c r="AJ38" i="3"/>
  <c r="AI38" i="3"/>
  <c r="AK38" i="3"/>
  <c r="L40" i="2"/>
  <c r="K110" i="2"/>
  <c r="K190" i="2" s="1"/>
  <c r="AH51" i="3" s="1"/>
  <c r="X55" i="3"/>
  <c r="Y50" i="3"/>
  <c r="Z50" i="3"/>
  <c r="AA50" i="3"/>
  <c r="AI20" i="3"/>
  <c r="AJ20" i="3"/>
  <c r="AK20" i="3"/>
  <c r="AD16" i="3"/>
  <c r="AE16" i="3"/>
  <c r="AF16" i="3"/>
  <c r="X43" i="3"/>
  <c r="AE37" i="3"/>
  <c r="AD37" i="3"/>
  <c r="AF37" i="3"/>
  <c r="AE59" i="3"/>
  <c r="AD59" i="3"/>
  <c r="AF59" i="3"/>
  <c r="N28" i="2"/>
  <c r="M98" i="2"/>
  <c r="O25" i="2"/>
  <c r="N95" i="2"/>
  <c r="J187" i="2"/>
  <c r="AC40" i="3" s="1"/>
  <c r="M105" i="2"/>
  <c r="N35" i="2"/>
  <c r="AE25" i="3"/>
  <c r="AF25" i="3"/>
  <c r="AD25" i="3"/>
  <c r="AD53" i="3"/>
  <c r="AF53" i="3"/>
  <c r="AE53" i="3"/>
  <c r="M172" i="2"/>
  <c r="M119" i="2"/>
  <c r="M150" i="2"/>
  <c r="AR12" i="3"/>
  <c r="N26" i="2"/>
  <c r="M96" i="2"/>
  <c r="K123" i="2"/>
  <c r="K144" i="2" s="1"/>
  <c r="K179" i="2" s="1"/>
  <c r="AH27" i="3" s="1"/>
  <c r="AH17" i="3"/>
  <c r="K120" i="2"/>
  <c r="K141" i="2" s="1"/>
  <c r="K176" i="2" s="1"/>
  <c r="AH24" i="3" s="1"/>
  <c r="AH13" i="3"/>
  <c r="N20" i="2"/>
  <c r="M92" i="2"/>
  <c r="L36" i="2"/>
  <c r="K106" i="2"/>
  <c r="K186" i="2" s="1"/>
  <c r="AH39" i="3" s="1"/>
  <c r="AM20" i="3"/>
  <c r="AP12" i="3"/>
  <c r="AO12" i="3"/>
  <c r="AD45" i="3"/>
  <c r="AF45" i="3"/>
  <c r="AE45" i="3"/>
  <c r="AE17" i="3"/>
  <c r="AF17" i="3"/>
  <c r="AD17" i="3"/>
  <c r="AE26" i="3"/>
  <c r="AD26" i="3"/>
  <c r="AF26" i="3"/>
  <c r="O18" i="2"/>
  <c r="N90" i="2"/>
  <c r="L34" i="2"/>
  <c r="K104" i="2"/>
  <c r="K184" i="2" s="1"/>
  <c r="AH37" i="3" s="1"/>
  <c r="L44" i="2"/>
  <c r="K114" i="2"/>
  <c r="K194" i="2" s="1"/>
  <c r="AH59" i="3" s="1"/>
  <c r="O17" i="2"/>
  <c r="N89" i="2"/>
  <c r="AC32" i="3"/>
  <c r="Z39" i="3"/>
  <c r="Y39" i="3"/>
  <c r="AA39" i="3"/>
  <c r="K47" i="3"/>
  <c r="J47" i="3"/>
  <c r="L47" i="3"/>
  <c r="I57" i="3"/>
  <c r="P10" i="2"/>
  <c r="BG5" i="3"/>
  <c r="BG9" i="3" s="1"/>
  <c r="L37" i="2"/>
  <c r="K107" i="2"/>
  <c r="AF36" i="3" l="1"/>
  <c r="K191" i="2"/>
  <c r="AH52" i="3" s="1"/>
  <c r="AE36" i="3"/>
  <c r="K183" i="2"/>
  <c r="AH36" i="3" s="1"/>
  <c r="AK36" i="3" s="1"/>
  <c r="K189" i="2"/>
  <c r="K195" i="2" s="1"/>
  <c r="K197" i="2" s="1"/>
  <c r="K182" i="2"/>
  <c r="AH35" i="3" s="1"/>
  <c r="AJ28" i="3"/>
  <c r="AI28" i="3"/>
  <c r="AK28" i="3"/>
  <c r="AM18" i="3"/>
  <c r="L124" i="2"/>
  <c r="L145" i="2" s="1"/>
  <c r="AK32" i="3"/>
  <c r="AJ32" i="3"/>
  <c r="AI32" i="3"/>
  <c r="AO14" i="3"/>
  <c r="AN14" i="3"/>
  <c r="AP14" i="3"/>
  <c r="AP20" i="3"/>
  <c r="AO20" i="3"/>
  <c r="AN20" i="3"/>
  <c r="O20" i="2"/>
  <c r="N92" i="2"/>
  <c r="O28" i="2"/>
  <c r="N98" i="2"/>
  <c r="AJ51" i="3"/>
  <c r="AK51" i="3"/>
  <c r="AI51" i="3"/>
  <c r="AM30" i="3"/>
  <c r="AM32" i="3" s="1"/>
  <c r="AP23" i="3"/>
  <c r="AN23" i="3"/>
  <c r="AO23" i="3"/>
  <c r="AI52" i="3"/>
  <c r="AK52" i="3"/>
  <c r="AJ52" i="3"/>
  <c r="AC55" i="3"/>
  <c r="AE50" i="3"/>
  <c r="AF50" i="3"/>
  <c r="AD50" i="3"/>
  <c r="O88" i="2"/>
  <c r="P16" i="2"/>
  <c r="P88" i="2" s="1"/>
  <c r="AH50" i="3"/>
  <c r="N61" i="3"/>
  <c r="Q57" i="3"/>
  <c r="P57" i="3"/>
  <c r="O57" i="3"/>
  <c r="M38" i="2"/>
  <c r="L108" i="2"/>
  <c r="L188" i="2" s="1"/>
  <c r="AM45" i="3" s="1"/>
  <c r="O19" i="2"/>
  <c r="N91" i="2"/>
  <c r="P13" i="2"/>
  <c r="P130" i="2"/>
  <c r="AC43" i="3"/>
  <c r="AE32" i="3"/>
  <c r="AF32" i="3"/>
  <c r="AD32" i="3"/>
  <c r="AN12" i="3"/>
  <c r="AJ39" i="3"/>
  <c r="AI39" i="3"/>
  <c r="AK39" i="3"/>
  <c r="AJ13" i="3"/>
  <c r="AK13" i="3"/>
  <c r="AI13" i="3"/>
  <c r="M133" i="2"/>
  <c r="M167" i="2" s="1"/>
  <c r="M137" i="2"/>
  <c r="M131" i="2"/>
  <c r="M165" i="2" s="1"/>
  <c r="M132" i="2"/>
  <c r="M166" i="2" s="1"/>
  <c r="AR14" i="3" s="1"/>
  <c r="M136" i="2"/>
  <c r="M140" i="2"/>
  <c r="M175" i="2" s="1"/>
  <c r="AR23" i="3" s="1"/>
  <c r="M135" i="2"/>
  <c r="M169" i="2" s="1"/>
  <c r="M134" i="2"/>
  <c r="M168" i="2" s="1"/>
  <c r="O35" i="2"/>
  <c r="N105" i="2"/>
  <c r="P25" i="2"/>
  <c r="P95" i="2" s="1"/>
  <c r="O95" i="2"/>
  <c r="L110" i="2"/>
  <c r="M40" i="2"/>
  <c r="AM16" i="3"/>
  <c r="L122" i="2"/>
  <c r="L143" i="2" s="1"/>
  <c r="L178" i="2" s="1"/>
  <c r="AM26" i="3" s="1"/>
  <c r="AM13" i="3"/>
  <c r="L120" i="2"/>
  <c r="L141" i="2" s="1"/>
  <c r="L176" i="2" s="1"/>
  <c r="AM24" i="3" s="1"/>
  <c r="AD39" i="3"/>
  <c r="AF39" i="3"/>
  <c r="AE39" i="3"/>
  <c r="AK16" i="3"/>
  <c r="AJ16" i="3"/>
  <c r="AI16" i="3"/>
  <c r="AN38" i="3"/>
  <c r="AP38" i="3"/>
  <c r="AO38" i="3"/>
  <c r="L111" i="2"/>
  <c r="M41" i="2"/>
  <c r="O85" i="2"/>
  <c r="O164" i="2" s="1"/>
  <c r="AH41" i="3"/>
  <c r="AK35" i="3"/>
  <c r="AI35" i="3"/>
  <c r="AJ35" i="3"/>
  <c r="N119" i="2"/>
  <c r="N172" i="2"/>
  <c r="N150" i="2"/>
  <c r="AW12" i="3"/>
  <c r="M39" i="2"/>
  <c r="L109" i="2"/>
  <c r="L45" i="2"/>
  <c r="L47" i="2" s="1"/>
  <c r="AD52" i="3"/>
  <c r="AE52" i="3"/>
  <c r="AF52" i="3"/>
  <c r="K192" i="2"/>
  <c r="AH53" i="3" s="1"/>
  <c r="AJ29" i="3"/>
  <c r="AI29" i="3"/>
  <c r="AK29" i="3"/>
  <c r="AJ59" i="3"/>
  <c r="AI59" i="3"/>
  <c r="AK59" i="3"/>
  <c r="AK27" i="3"/>
  <c r="AI27" i="3"/>
  <c r="AJ27" i="3"/>
  <c r="AK26" i="3"/>
  <c r="AI26" i="3"/>
  <c r="AJ26" i="3"/>
  <c r="N21" i="2"/>
  <c r="AJ25" i="3"/>
  <c r="AK25" i="3"/>
  <c r="AI25" i="3"/>
  <c r="N30" i="2"/>
  <c r="M100" i="2"/>
  <c r="AJ30" i="3"/>
  <c r="AK30" i="3"/>
  <c r="AI30" i="3"/>
  <c r="M44" i="2"/>
  <c r="L114" i="2"/>
  <c r="L194" i="2" s="1"/>
  <c r="AM59" i="3" s="1"/>
  <c r="P18" i="2"/>
  <c r="P90" i="2" s="1"/>
  <c r="O90" i="2"/>
  <c r="K187" i="2"/>
  <c r="AH40" i="3" s="1"/>
  <c r="K57" i="3"/>
  <c r="I61" i="3"/>
  <c r="J57" i="3"/>
  <c r="L57" i="3"/>
  <c r="AJ37" i="3"/>
  <c r="AK37" i="3"/>
  <c r="AI37" i="3"/>
  <c r="M36" i="2"/>
  <c r="L106" i="2"/>
  <c r="AJ24" i="3"/>
  <c r="AK24" i="3"/>
  <c r="AI24" i="3"/>
  <c r="O26" i="2"/>
  <c r="N96" i="2"/>
  <c r="M126" i="2"/>
  <c r="M159" i="2"/>
  <c r="M153" i="2"/>
  <c r="M185" i="2"/>
  <c r="AR38" i="3" s="1"/>
  <c r="L123" i="2"/>
  <c r="L144" i="2" s="1"/>
  <c r="L179" i="2" s="1"/>
  <c r="AM27" i="3" s="1"/>
  <c r="AM17" i="3"/>
  <c r="E61" i="3"/>
  <c r="G61" i="3"/>
  <c r="F61" i="3"/>
  <c r="L113" i="2"/>
  <c r="M43" i="2"/>
  <c r="M32" i="2"/>
  <c r="L102" i="2"/>
  <c r="L103" i="2"/>
  <c r="M33" i="2"/>
  <c r="L154" i="2"/>
  <c r="L155" i="2"/>
  <c r="L156" i="2"/>
  <c r="L157" i="2"/>
  <c r="L158" i="2"/>
  <c r="L149" i="2"/>
  <c r="L148" i="2"/>
  <c r="L152" i="2"/>
  <c r="L151" i="2"/>
  <c r="L147" i="2"/>
  <c r="O27" i="2"/>
  <c r="N97" i="2"/>
  <c r="O29" i="2"/>
  <c r="N99" i="2"/>
  <c r="L112" i="2"/>
  <c r="L192" i="2" s="1"/>
  <c r="AM53" i="3" s="1"/>
  <c r="M42" i="2"/>
  <c r="T55" i="3"/>
  <c r="V55" i="3"/>
  <c r="U55" i="3"/>
  <c r="AK19" i="3"/>
  <c r="AI19" i="3"/>
  <c r="AJ19" i="3"/>
  <c r="L107" i="2"/>
  <c r="L187" i="2" s="1"/>
  <c r="AM40" i="3" s="1"/>
  <c r="M37" i="2"/>
  <c r="P17" i="2"/>
  <c r="P89" i="2" s="1"/>
  <c r="O89" i="2"/>
  <c r="L104" i="2"/>
  <c r="M34" i="2"/>
  <c r="M171" i="2"/>
  <c r="AK17" i="3"/>
  <c r="AJ17" i="3"/>
  <c r="AI17" i="3"/>
  <c r="AR20" i="3"/>
  <c r="AS12" i="3" s="1"/>
  <c r="AT12" i="3"/>
  <c r="AU12" i="3"/>
  <c r="AE40" i="3"/>
  <c r="AD40" i="3"/>
  <c r="AF40" i="3"/>
  <c r="Y43" i="3"/>
  <c r="AA43" i="3"/>
  <c r="X47" i="3"/>
  <c r="Z43" i="3"/>
  <c r="AA55" i="3"/>
  <c r="Z55" i="3"/>
  <c r="Y55" i="3"/>
  <c r="AM15" i="3"/>
  <c r="L121" i="2"/>
  <c r="L142" i="2" s="1"/>
  <c r="L177" i="2" s="1"/>
  <c r="AM25" i="3" s="1"/>
  <c r="AI54" i="3"/>
  <c r="AJ54" i="3"/>
  <c r="AK54" i="3"/>
  <c r="P14" i="2"/>
  <c r="P86" i="2" s="1"/>
  <c r="O86" i="2"/>
  <c r="AM19" i="3"/>
  <c r="L125" i="2"/>
  <c r="L146" i="2" s="1"/>
  <c r="L181" i="2" s="1"/>
  <c r="AM29" i="3" s="1"/>
  <c r="O15" i="2"/>
  <c r="N87" i="2"/>
  <c r="V57" i="3"/>
  <c r="U57" i="3"/>
  <c r="T57" i="3"/>
  <c r="S61" i="3"/>
  <c r="AI15" i="3"/>
  <c r="AK15" i="3"/>
  <c r="AJ15" i="3"/>
  <c r="L180" i="2"/>
  <c r="AM28" i="3" s="1"/>
  <c r="N31" i="2"/>
  <c r="M101" i="2"/>
  <c r="AI45" i="3"/>
  <c r="AK45" i="3"/>
  <c r="AJ45" i="3"/>
  <c r="AK18" i="3"/>
  <c r="AJ18" i="3"/>
  <c r="AI18" i="3"/>
  <c r="M170" i="2"/>
  <c r="AF41" i="3"/>
  <c r="AE41" i="3"/>
  <c r="AD41" i="3"/>
  <c r="N185" i="2" l="1"/>
  <c r="AW38" i="3" s="1"/>
  <c r="O21" i="2"/>
  <c r="L184" i="2"/>
  <c r="AM37" i="3" s="1"/>
  <c r="AI36" i="3"/>
  <c r="AJ36" i="3"/>
  <c r="L182" i="2"/>
  <c r="AM35" i="3" s="1"/>
  <c r="AP32" i="3"/>
  <c r="AN32" i="3"/>
  <c r="AO32" i="3"/>
  <c r="AO29" i="3"/>
  <c r="AN29" i="3"/>
  <c r="AP29" i="3"/>
  <c r="AP40" i="3"/>
  <c r="AN40" i="3"/>
  <c r="AO40" i="3"/>
  <c r="AU38" i="3"/>
  <c r="AS38" i="3"/>
  <c r="AT38" i="3"/>
  <c r="M123" i="2"/>
  <c r="M144" i="2" s="1"/>
  <c r="M179" i="2" s="1"/>
  <c r="AR27" i="3" s="1"/>
  <c r="AR17" i="3"/>
  <c r="AD55" i="3"/>
  <c r="AF55" i="3"/>
  <c r="AE55" i="3"/>
  <c r="P27" i="2"/>
  <c r="P97" i="2" s="1"/>
  <c r="O97" i="2"/>
  <c r="N33" i="2"/>
  <c r="M103" i="2"/>
  <c r="M113" i="2"/>
  <c r="N43" i="2"/>
  <c r="O30" i="2"/>
  <c r="N100" i="2"/>
  <c r="AW20" i="3"/>
  <c r="AZ12" i="3"/>
  <c r="AY12" i="3"/>
  <c r="O172" i="2"/>
  <c r="O119" i="2"/>
  <c r="O150" i="2"/>
  <c r="BB12" i="3"/>
  <c r="AO24" i="3"/>
  <c r="AN24" i="3"/>
  <c r="AP24" i="3"/>
  <c r="M110" i="2"/>
  <c r="N40" i="2"/>
  <c r="AX38" i="3"/>
  <c r="AY38" i="3"/>
  <c r="AZ38" i="3"/>
  <c r="AR30" i="3"/>
  <c r="AR32" i="3" s="1"/>
  <c r="AT23" i="3"/>
  <c r="AU23" i="3"/>
  <c r="AS23" i="3"/>
  <c r="X57" i="3"/>
  <c r="Y47" i="3"/>
  <c r="AA47" i="3"/>
  <c r="Z47" i="3"/>
  <c r="AN37" i="3"/>
  <c r="AO37" i="3"/>
  <c r="AP37" i="3"/>
  <c r="N32" i="2"/>
  <c r="M102" i="2"/>
  <c r="N44" i="2"/>
  <c r="M114" i="2"/>
  <c r="M194" i="2" s="1"/>
  <c r="AR59" i="3" s="1"/>
  <c r="N140" i="2"/>
  <c r="N175" i="2" s="1"/>
  <c r="AW23" i="3" s="1"/>
  <c r="N133" i="2"/>
  <c r="N167" i="2" s="1"/>
  <c r="N137" i="2"/>
  <c r="N171" i="2" s="1"/>
  <c r="N131" i="2"/>
  <c r="N165" i="2" s="1"/>
  <c r="N132" i="2"/>
  <c r="N166" i="2" s="1"/>
  <c r="AW14" i="3" s="1"/>
  <c r="N136" i="2"/>
  <c r="N170" i="2" s="1"/>
  <c r="N135" i="2"/>
  <c r="N169" i="2" s="1"/>
  <c r="N134" i="2"/>
  <c r="N168" i="2" s="1"/>
  <c r="AO16" i="3"/>
  <c r="AN16" i="3"/>
  <c r="AP16" i="3"/>
  <c r="P85" i="2"/>
  <c r="P164" i="2" s="1"/>
  <c r="Q61" i="3"/>
  <c r="P61" i="3"/>
  <c r="O61" i="3"/>
  <c r="P28" i="2"/>
  <c r="P98" i="2" s="1"/>
  <c r="O98" i="2"/>
  <c r="AP18" i="3"/>
  <c r="AN18" i="3"/>
  <c r="AO18" i="3"/>
  <c r="M124" i="2"/>
  <c r="M145" i="2" s="1"/>
  <c r="M180" i="2" s="1"/>
  <c r="AR28" i="3" s="1"/>
  <c r="AR18" i="3"/>
  <c r="O31" i="2"/>
  <c r="N101" i="2"/>
  <c r="AP25" i="3"/>
  <c r="AO25" i="3"/>
  <c r="AN25" i="3"/>
  <c r="AT20" i="3"/>
  <c r="AU20" i="3"/>
  <c r="AS20" i="3"/>
  <c r="M125" i="2"/>
  <c r="M146" i="2" s="1"/>
  <c r="M181" i="2" s="1"/>
  <c r="AR29" i="3" s="1"/>
  <c r="AR19" i="3"/>
  <c r="P29" i="2"/>
  <c r="P99" i="2" s="1"/>
  <c r="O99" i="2"/>
  <c r="L183" i="2"/>
  <c r="AM36" i="3" s="1"/>
  <c r="L193" i="2"/>
  <c r="AM54" i="3" s="1"/>
  <c r="AP17" i="3"/>
  <c r="AN17" i="3"/>
  <c r="AO17" i="3"/>
  <c r="P26" i="2"/>
  <c r="P96" i="2" s="1"/>
  <c r="O96" i="2"/>
  <c r="L186" i="2"/>
  <c r="AM39" i="3" s="1"/>
  <c r="J61" i="3"/>
  <c r="L61" i="3"/>
  <c r="K61" i="3"/>
  <c r="L189" i="2"/>
  <c r="N41" i="2"/>
  <c r="M111" i="2"/>
  <c r="AO13" i="3"/>
  <c r="AN13" i="3"/>
  <c r="AP13" i="3"/>
  <c r="L190" i="2"/>
  <c r="AM51" i="3" s="1"/>
  <c r="O105" i="2"/>
  <c r="O185" i="2" s="1"/>
  <c r="BB38" i="3" s="1"/>
  <c r="P35" i="2"/>
  <c r="P105" i="2" s="1"/>
  <c r="M121" i="2"/>
  <c r="M142" i="2" s="1"/>
  <c r="M177" i="2" s="1"/>
  <c r="AR25" i="3" s="1"/>
  <c r="AR15" i="3"/>
  <c r="AE43" i="3"/>
  <c r="AD43" i="3"/>
  <c r="AC47" i="3"/>
  <c r="AF43" i="3"/>
  <c r="P19" i="2"/>
  <c r="P91" i="2" s="1"/>
  <c r="O91" i="2"/>
  <c r="AH55" i="3"/>
  <c r="AK50" i="3"/>
  <c r="AI50" i="3"/>
  <c r="AJ50" i="3"/>
  <c r="O92" i="2"/>
  <c r="P20" i="2"/>
  <c r="P92" i="2" s="1"/>
  <c r="V61" i="3"/>
  <c r="U61" i="3"/>
  <c r="T61" i="3"/>
  <c r="AP53" i="3"/>
  <c r="AN53" i="3"/>
  <c r="AO53" i="3"/>
  <c r="AT14" i="3"/>
  <c r="AU14" i="3"/>
  <c r="AS14" i="3"/>
  <c r="M156" i="2"/>
  <c r="M157" i="2"/>
  <c r="M154" i="2"/>
  <c r="M158" i="2"/>
  <c r="M155" i="2"/>
  <c r="M147" i="2"/>
  <c r="M151" i="2"/>
  <c r="M149" i="2"/>
  <c r="M152" i="2"/>
  <c r="M148" i="2"/>
  <c r="AJ40" i="3"/>
  <c r="AK40" i="3"/>
  <c r="AI40" i="3"/>
  <c r="AK53" i="3"/>
  <c r="AI53" i="3"/>
  <c r="AJ53" i="3"/>
  <c r="M120" i="2"/>
  <c r="M141" i="2" s="1"/>
  <c r="M176" i="2" s="1"/>
  <c r="AR24" i="3" s="1"/>
  <c r="AR13" i="3"/>
  <c r="N38" i="2"/>
  <c r="M108" i="2"/>
  <c r="M188" i="2" s="1"/>
  <c r="AR45" i="3" s="1"/>
  <c r="P15" i="2"/>
  <c r="P87" i="2" s="1"/>
  <c r="O87" i="2"/>
  <c r="AN28" i="3"/>
  <c r="AO28" i="3"/>
  <c r="AP28" i="3"/>
  <c r="AP19" i="3"/>
  <c r="AN19" i="3"/>
  <c r="AO19" i="3"/>
  <c r="AN15" i="3"/>
  <c r="AP15" i="3"/>
  <c r="AO15" i="3"/>
  <c r="N34" i="2"/>
  <c r="M104" i="2"/>
  <c r="N37" i="2"/>
  <c r="M107" i="2"/>
  <c r="M187" i="2" s="1"/>
  <c r="AR40" i="3" s="1"/>
  <c r="N42" i="2"/>
  <c r="M112" i="2"/>
  <c r="AM41" i="3"/>
  <c r="AO35" i="3"/>
  <c r="AN35" i="3"/>
  <c r="AP35" i="3"/>
  <c r="AP27" i="3"/>
  <c r="AN27" i="3"/>
  <c r="AO27" i="3"/>
  <c r="N36" i="2"/>
  <c r="M106" i="2"/>
  <c r="AP59" i="3"/>
  <c r="AN59" i="3"/>
  <c r="AO59" i="3"/>
  <c r="N39" i="2"/>
  <c r="M109" i="2"/>
  <c r="M45" i="2"/>
  <c r="M47" i="2" s="1"/>
  <c r="N126" i="2"/>
  <c r="N153" i="2"/>
  <c r="N159" i="2"/>
  <c r="AK41" i="3"/>
  <c r="AJ41" i="3"/>
  <c r="AI41" i="3"/>
  <c r="L191" i="2"/>
  <c r="AM52" i="3" s="1"/>
  <c r="AO26" i="3"/>
  <c r="AN26" i="3"/>
  <c r="AP26" i="3"/>
  <c r="M122" i="2"/>
  <c r="M143" i="2" s="1"/>
  <c r="M178" i="2" s="1"/>
  <c r="AR26" i="3" s="1"/>
  <c r="AR16" i="3"/>
  <c r="AN45" i="3"/>
  <c r="AP45" i="3"/>
  <c r="AO45" i="3"/>
  <c r="AO30" i="3"/>
  <c r="AP30" i="3"/>
  <c r="AN30" i="3"/>
  <c r="AH43" i="3"/>
  <c r="M191" i="2" l="1"/>
  <c r="AR52" i="3" s="1"/>
  <c r="M192" i="2"/>
  <c r="AR53" i="3" s="1"/>
  <c r="AS53" i="3" s="1"/>
  <c r="M186" i="2"/>
  <c r="AR39" i="3" s="1"/>
  <c r="AU39" i="3" s="1"/>
  <c r="AZ14" i="3"/>
  <c r="AY14" i="3"/>
  <c r="AX14" i="3"/>
  <c r="AT29" i="3"/>
  <c r="AU29" i="3"/>
  <c r="AS29" i="3"/>
  <c r="AT39" i="3"/>
  <c r="O37" i="2"/>
  <c r="N107" i="2"/>
  <c r="AU45" i="3"/>
  <c r="AS45" i="3"/>
  <c r="AT45" i="3"/>
  <c r="AO39" i="3"/>
  <c r="AP39" i="3"/>
  <c r="AN39" i="3"/>
  <c r="AU32" i="3"/>
  <c r="AS32" i="3"/>
  <c r="AT32" i="3"/>
  <c r="AW30" i="3"/>
  <c r="AY23" i="3"/>
  <c r="AX23" i="3"/>
  <c r="AZ23" i="3"/>
  <c r="AT28" i="3"/>
  <c r="AU28" i="3"/>
  <c r="AS28" i="3"/>
  <c r="AT53" i="3"/>
  <c r="O38" i="2"/>
  <c r="N108" i="2"/>
  <c r="N188" i="2" s="1"/>
  <c r="AW45" i="3" s="1"/>
  <c r="AS52" i="3"/>
  <c r="AT52" i="3"/>
  <c r="AU52" i="3"/>
  <c r="P31" i="2"/>
  <c r="P101" i="2" s="1"/>
  <c r="O101" i="2"/>
  <c r="AT59" i="3"/>
  <c r="AS59" i="3"/>
  <c r="AU59" i="3"/>
  <c r="AS17" i="3"/>
  <c r="AU17" i="3"/>
  <c r="AT17" i="3"/>
  <c r="AU16" i="3"/>
  <c r="AT16" i="3"/>
  <c r="AS16" i="3"/>
  <c r="O39" i="2"/>
  <c r="N109" i="2"/>
  <c r="N45" i="2"/>
  <c r="N47" i="2" s="1"/>
  <c r="AN41" i="3"/>
  <c r="AP41" i="3"/>
  <c r="AO41" i="3"/>
  <c r="P119" i="2"/>
  <c r="P172" i="2"/>
  <c r="P150" i="2"/>
  <c r="P185" i="2" s="1"/>
  <c r="BG38" i="3" s="1"/>
  <c r="BG12" i="3"/>
  <c r="N154" i="2"/>
  <c r="N155" i="2"/>
  <c r="N156" i="2"/>
  <c r="N157" i="2"/>
  <c r="N158" i="2"/>
  <c r="N148" i="2"/>
  <c r="N152" i="2"/>
  <c r="N147" i="2"/>
  <c r="N151" i="2"/>
  <c r="N149" i="2"/>
  <c r="O36" i="2"/>
  <c r="N106" i="2"/>
  <c r="M184" i="2"/>
  <c r="AR37" i="3" s="1"/>
  <c r="AO51" i="3"/>
  <c r="AP51" i="3"/>
  <c r="AN51" i="3"/>
  <c r="N120" i="2"/>
  <c r="N141" i="2" s="1"/>
  <c r="N176" i="2" s="1"/>
  <c r="AW24" i="3" s="1"/>
  <c r="AW13" i="3"/>
  <c r="N125" i="2"/>
  <c r="N146" i="2" s="1"/>
  <c r="N181" i="2" s="1"/>
  <c r="AW29" i="3" s="1"/>
  <c r="AW19" i="3"/>
  <c r="P30" i="2"/>
  <c r="P100" i="2" s="1"/>
  <c r="O100" i="2"/>
  <c r="N112" i="2"/>
  <c r="O42" i="2"/>
  <c r="O34" i="2"/>
  <c r="N104" i="2"/>
  <c r="N184" i="2" s="1"/>
  <c r="AW37" i="3" s="1"/>
  <c r="AU13" i="3"/>
  <c r="AT13" i="3"/>
  <c r="AS13" i="3"/>
  <c r="AI55" i="3"/>
  <c r="AK55" i="3"/>
  <c r="AJ55" i="3"/>
  <c r="AE47" i="3"/>
  <c r="AD47" i="3"/>
  <c r="AF47" i="3"/>
  <c r="AC57" i="3"/>
  <c r="AS25" i="3"/>
  <c r="AU25" i="3"/>
  <c r="AT25" i="3"/>
  <c r="N111" i="2"/>
  <c r="O41" i="2"/>
  <c r="AO54" i="3"/>
  <c r="AP54" i="3"/>
  <c r="AN54" i="3"/>
  <c r="AS18" i="3"/>
  <c r="AU18" i="3"/>
  <c r="AT18" i="3"/>
  <c r="N123" i="2"/>
  <c r="N144" i="2" s="1"/>
  <c r="N179" i="2" s="1"/>
  <c r="AW27" i="3" s="1"/>
  <c r="AW17" i="3"/>
  <c r="O44" i="2"/>
  <c r="N114" i="2"/>
  <c r="N194" i="2" s="1"/>
  <c r="AW59" i="3" s="1"/>
  <c r="N124" i="2"/>
  <c r="N145" i="2" s="1"/>
  <c r="N180" i="2" s="1"/>
  <c r="AW28" i="3" s="1"/>
  <c r="AW18" i="3"/>
  <c r="AU30" i="3"/>
  <c r="AS30" i="3"/>
  <c r="AT30" i="3"/>
  <c r="N110" i="2"/>
  <c r="N190" i="2" s="1"/>
  <c r="AW51" i="3" s="1"/>
  <c r="O40" i="2"/>
  <c r="O126" i="2"/>
  <c r="O159" i="2"/>
  <c r="O153" i="2"/>
  <c r="AW32" i="3"/>
  <c r="AY20" i="3"/>
  <c r="AZ20" i="3"/>
  <c r="AX20" i="3"/>
  <c r="M183" i="2"/>
  <c r="AR36" i="3" s="1"/>
  <c r="AU27" i="3"/>
  <c r="AT27" i="3"/>
  <c r="AS27" i="3"/>
  <c r="BD38" i="3"/>
  <c r="BE38" i="3"/>
  <c r="O32" i="2"/>
  <c r="N102" i="2"/>
  <c r="N113" i="2"/>
  <c r="O43" i="2"/>
  <c r="AU26" i="3"/>
  <c r="AS26" i="3"/>
  <c r="AT26" i="3"/>
  <c r="AS15" i="3"/>
  <c r="AT15" i="3"/>
  <c r="AU15" i="3"/>
  <c r="N122" i="2"/>
  <c r="N143" i="2" s="1"/>
  <c r="N178" i="2" s="1"/>
  <c r="AW26" i="3" s="1"/>
  <c r="AW16" i="3"/>
  <c r="O133" i="2"/>
  <c r="O167" i="2" s="1"/>
  <c r="O137" i="2"/>
  <c r="O171" i="2" s="1"/>
  <c r="O131" i="2"/>
  <c r="O165" i="2" s="1"/>
  <c r="O132" i="2"/>
  <c r="O166" i="2" s="1"/>
  <c r="BB14" i="3" s="1"/>
  <c r="O136" i="2"/>
  <c r="O140" i="2"/>
  <c r="O175" i="2" s="1"/>
  <c r="BB23" i="3" s="1"/>
  <c r="O135" i="2"/>
  <c r="O169" i="2" s="1"/>
  <c r="O134" i="2"/>
  <c r="O168" i="2" s="1"/>
  <c r="M193" i="2"/>
  <c r="AR54" i="3" s="1"/>
  <c r="AO52" i="3"/>
  <c r="AP52" i="3"/>
  <c r="AN52" i="3"/>
  <c r="AK43" i="3"/>
  <c r="AH47" i="3"/>
  <c r="AJ43" i="3"/>
  <c r="AI43" i="3"/>
  <c r="M189" i="2"/>
  <c r="AU40" i="3"/>
  <c r="AS40" i="3"/>
  <c r="AT40" i="3"/>
  <c r="AU24" i="3"/>
  <c r="AT24" i="3"/>
  <c r="AS24" i="3"/>
  <c r="O170" i="2"/>
  <c r="AM50" i="3"/>
  <c r="L195" i="2"/>
  <c r="L197" i="2" s="1"/>
  <c r="AP36" i="3"/>
  <c r="AO36" i="3"/>
  <c r="AN36" i="3"/>
  <c r="AT19" i="3"/>
  <c r="AU19" i="3"/>
  <c r="AS19" i="3"/>
  <c r="P21" i="2"/>
  <c r="N121" i="2"/>
  <c r="N142" i="2" s="1"/>
  <c r="N177" i="2" s="1"/>
  <c r="AW25" i="3" s="1"/>
  <c r="AW15" i="3"/>
  <c r="M182" i="2"/>
  <c r="AR35" i="3" s="1"/>
  <c r="Y57" i="3"/>
  <c r="X61" i="3"/>
  <c r="AA57" i="3"/>
  <c r="Z57" i="3"/>
  <c r="M190" i="2"/>
  <c r="AR51" i="3" s="1"/>
  <c r="BB20" i="3"/>
  <c r="BD12" i="3"/>
  <c r="BE12" i="3"/>
  <c r="AX12" i="3"/>
  <c r="O33" i="2"/>
  <c r="N103" i="2"/>
  <c r="N183" i="2" s="1"/>
  <c r="AW36" i="3" s="1"/>
  <c r="AM43" i="3"/>
  <c r="AS39" i="3" l="1"/>
  <c r="N192" i="2"/>
  <c r="AW53" i="3" s="1"/>
  <c r="AU53" i="3"/>
  <c r="N186" i="2"/>
  <c r="AW39" i="3" s="1"/>
  <c r="AX39" i="3" s="1"/>
  <c r="N193" i="2"/>
  <c r="AW54" i="3" s="1"/>
  <c r="AX54" i="3" s="1"/>
  <c r="N182" i="2"/>
  <c r="AW35" i="3" s="1"/>
  <c r="AX29" i="3"/>
  <c r="AY29" i="3"/>
  <c r="AZ29" i="3"/>
  <c r="BC14" i="3"/>
  <c r="BD14" i="3"/>
  <c r="BE14" i="3"/>
  <c r="AX25" i="3"/>
  <c r="AY25" i="3"/>
  <c r="AZ25" i="3"/>
  <c r="O124" i="2"/>
  <c r="O145" i="2" s="1"/>
  <c r="O180" i="2" s="1"/>
  <c r="BB28" i="3" s="1"/>
  <c r="BB18" i="3"/>
  <c r="BB16" i="3"/>
  <c r="O122" i="2"/>
  <c r="O143" i="2" s="1"/>
  <c r="O178" i="2" s="1"/>
  <c r="BB26" i="3" s="1"/>
  <c r="AX16" i="3"/>
  <c r="AZ16" i="3"/>
  <c r="AY16" i="3"/>
  <c r="AU36" i="3"/>
  <c r="AS36" i="3"/>
  <c r="AT36" i="3"/>
  <c r="AY59" i="3"/>
  <c r="AZ59" i="3"/>
  <c r="AX59" i="3"/>
  <c r="P41" i="2"/>
  <c r="P111" i="2" s="1"/>
  <c r="O111" i="2"/>
  <c r="P36" i="2"/>
  <c r="P106" i="2" s="1"/>
  <c r="O106" i="2"/>
  <c r="BG20" i="3"/>
  <c r="BH12" i="3" s="1"/>
  <c r="BI12" i="3"/>
  <c r="BJ12" i="3"/>
  <c r="AX45" i="3"/>
  <c r="AZ45" i="3"/>
  <c r="AY45" i="3"/>
  <c r="AX30" i="3"/>
  <c r="AY30" i="3"/>
  <c r="AZ30" i="3"/>
  <c r="AS51" i="3"/>
  <c r="AT51" i="3"/>
  <c r="AU51" i="3"/>
  <c r="BB17" i="3"/>
  <c r="O123" i="2"/>
  <c r="O144" i="2" s="1"/>
  <c r="O179" i="2" s="1"/>
  <c r="BB27" i="3" s="1"/>
  <c r="O120" i="2"/>
  <c r="O141" i="2" s="1"/>
  <c r="O176" i="2" s="1"/>
  <c r="BB24" i="3" s="1"/>
  <c r="BB13" i="3"/>
  <c r="AX26" i="3"/>
  <c r="AY26" i="3"/>
  <c r="AZ26" i="3"/>
  <c r="P32" i="2"/>
  <c r="P102" i="2" s="1"/>
  <c r="O102" i="2"/>
  <c r="O110" i="2"/>
  <c r="P40" i="2"/>
  <c r="P110" i="2" s="1"/>
  <c r="P44" i="2"/>
  <c r="P114" i="2" s="1"/>
  <c r="O114" i="2"/>
  <c r="O194" i="2" s="1"/>
  <c r="BB59" i="3" s="1"/>
  <c r="N191" i="2"/>
  <c r="AW52" i="3" s="1"/>
  <c r="AE57" i="3"/>
  <c r="AC61" i="3"/>
  <c r="AD57" i="3"/>
  <c r="AF57" i="3"/>
  <c r="AX37" i="3"/>
  <c r="AZ37" i="3"/>
  <c r="AY37" i="3"/>
  <c r="AX13" i="3"/>
  <c r="AZ13" i="3"/>
  <c r="AY13" i="3"/>
  <c r="N189" i="2"/>
  <c r="P38" i="2"/>
  <c r="P108" i="2" s="1"/>
  <c r="O108" i="2"/>
  <c r="O188" i="2" s="1"/>
  <c r="BB45" i="3" s="1"/>
  <c r="N187" i="2"/>
  <c r="AW40" i="3" s="1"/>
  <c r="BC20" i="3"/>
  <c r="BE20" i="3"/>
  <c r="BD20" i="3"/>
  <c r="AW41" i="3"/>
  <c r="AZ35" i="3"/>
  <c r="AY35" i="3"/>
  <c r="AX35" i="3"/>
  <c r="AW43" i="3"/>
  <c r="AX32" i="3"/>
  <c r="AZ32" i="3"/>
  <c r="AY32" i="3"/>
  <c r="O155" i="2"/>
  <c r="O156" i="2"/>
  <c r="O157" i="2"/>
  <c r="O158" i="2"/>
  <c r="O149" i="2"/>
  <c r="O148" i="2"/>
  <c r="O152" i="2"/>
  <c r="O151" i="2"/>
  <c r="O154" i="2"/>
  <c r="O147" i="2"/>
  <c r="O125" i="2"/>
  <c r="O146" i="2" s="1"/>
  <c r="O181" i="2" s="1"/>
  <c r="BB29" i="3" s="1"/>
  <c r="BB19" i="3"/>
  <c r="AY53" i="3"/>
  <c r="AZ53" i="3"/>
  <c r="AX53" i="3"/>
  <c r="AX28" i="3"/>
  <c r="AY28" i="3"/>
  <c r="AZ28" i="3"/>
  <c r="AM47" i="3"/>
  <c r="AP43" i="3"/>
  <c r="AO43" i="3"/>
  <c r="AN43" i="3"/>
  <c r="AY36" i="3"/>
  <c r="AX36" i="3"/>
  <c r="AZ36" i="3"/>
  <c r="BC12" i="3"/>
  <c r="AR41" i="3"/>
  <c r="AS35" i="3"/>
  <c r="AU35" i="3"/>
  <c r="AT35" i="3"/>
  <c r="AM55" i="3"/>
  <c r="AN50" i="3"/>
  <c r="AO50" i="3"/>
  <c r="AP50" i="3"/>
  <c r="AK47" i="3"/>
  <c r="AJ47" i="3"/>
  <c r="AH57" i="3"/>
  <c r="AI47" i="3"/>
  <c r="BD23" i="3"/>
  <c r="BB30" i="3"/>
  <c r="BC23" i="3"/>
  <c r="BE23" i="3"/>
  <c r="O113" i="2"/>
  <c r="P43" i="2"/>
  <c r="P113" i="2" s="1"/>
  <c r="AY51" i="3"/>
  <c r="AZ51" i="3"/>
  <c r="AX51" i="3"/>
  <c r="AY18" i="3"/>
  <c r="AZ18" i="3"/>
  <c r="AX18" i="3"/>
  <c r="AY17" i="3"/>
  <c r="AZ17" i="3"/>
  <c r="AX17" i="3"/>
  <c r="P34" i="2"/>
  <c r="P104" i="2" s="1"/>
  <c r="O104" i="2"/>
  <c r="AY24" i="3"/>
  <c r="AX24" i="3"/>
  <c r="AZ24" i="3"/>
  <c r="AU37" i="3"/>
  <c r="AS37" i="3"/>
  <c r="AT37" i="3"/>
  <c r="P126" i="2"/>
  <c r="P153" i="2"/>
  <c r="P159" i="2"/>
  <c r="P39" i="2"/>
  <c r="O109" i="2"/>
  <c r="O45" i="2"/>
  <c r="O47" i="2" s="1"/>
  <c r="P37" i="2"/>
  <c r="P107" i="2" s="1"/>
  <c r="O107" i="2"/>
  <c r="Z61" i="3"/>
  <c r="Y61" i="3"/>
  <c r="AA61" i="3"/>
  <c r="P33" i="2"/>
  <c r="P103" i="2" s="1"/>
  <c r="O103" i="2"/>
  <c r="O183" i="2" s="1"/>
  <c r="BB36" i="3" s="1"/>
  <c r="AZ15" i="3"/>
  <c r="AX15" i="3"/>
  <c r="AY15" i="3"/>
  <c r="BI38" i="3"/>
  <c r="BJ38" i="3"/>
  <c r="AR50" i="3"/>
  <c r="M195" i="2"/>
  <c r="M197" i="2" s="1"/>
  <c r="AU54" i="3"/>
  <c r="AS54" i="3"/>
  <c r="AT54" i="3"/>
  <c r="O121" i="2"/>
  <c r="O142" i="2" s="1"/>
  <c r="O177" i="2" s="1"/>
  <c r="BB25" i="3" s="1"/>
  <c r="BB15" i="3"/>
  <c r="AY54" i="3"/>
  <c r="AZ54" i="3"/>
  <c r="BC38" i="3"/>
  <c r="AX27" i="3"/>
  <c r="AZ27" i="3"/>
  <c r="AY27" i="3"/>
  <c r="P42" i="2"/>
  <c r="P112" i="2" s="1"/>
  <c r="O112" i="2"/>
  <c r="AZ19" i="3"/>
  <c r="AX19" i="3"/>
  <c r="AY19" i="3"/>
  <c r="AZ39" i="3"/>
  <c r="P140" i="2"/>
  <c r="P175" i="2" s="1"/>
  <c r="BG23" i="3" s="1"/>
  <c r="P133" i="2"/>
  <c r="P167" i="2" s="1"/>
  <c r="P137" i="2"/>
  <c r="P171" i="2" s="1"/>
  <c r="P131" i="2"/>
  <c r="P165" i="2" s="1"/>
  <c r="P132" i="2"/>
  <c r="P166" i="2" s="1"/>
  <c r="BG14" i="3" s="1"/>
  <c r="P136" i="2"/>
  <c r="P170" i="2" s="1"/>
  <c r="P135" i="2"/>
  <c r="P169" i="2" s="1"/>
  <c r="P134" i="2"/>
  <c r="P168" i="2" s="1"/>
  <c r="O193" i="2" l="1"/>
  <c r="BB54" i="3" s="1"/>
  <c r="AY39" i="3"/>
  <c r="BH38" i="3"/>
  <c r="O184" i="2"/>
  <c r="BB37" i="3" s="1"/>
  <c r="BD37" i="3" s="1"/>
  <c r="O189" i="2"/>
  <c r="O191" i="2"/>
  <c r="BB52" i="3" s="1"/>
  <c r="BE52" i="3" s="1"/>
  <c r="O182" i="2"/>
  <c r="BB35" i="3" s="1"/>
  <c r="BD35" i="3" s="1"/>
  <c r="BE29" i="3"/>
  <c r="BD29" i="3"/>
  <c r="BC29" i="3"/>
  <c r="BG30" i="3"/>
  <c r="BI23" i="3"/>
  <c r="BJ23" i="3"/>
  <c r="BH23" i="3"/>
  <c r="BC15" i="3"/>
  <c r="BD15" i="3"/>
  <c r="BE15" i="3"/>
  <c r="BE59" i="3"/>
  <c r="BD59" i="3"/>
  <c r="BC59" i="3"/>
  <c r="BD36" i="3"/>
  <c r="BC36" i="3"/>
  <c r="BE36" i="3"/>
  <c r="AH61" i="3"/>
  <c r="AK57" i="3"/>
  <c r="AJ57" i="3"/>
  <c r="AI57" i="3"/>
  <c r="P188" i="2"/>
  <c r="BG45" i="3" s="1"/>
  <c r="AD61" i="3"/>
  <c r="AF61" i="3"/>
  <c r="AE61" i="3"/>
  <c r="P194" i="2"/>
  <c r="BG59" i="3" s="1"/>
  <c r="BD13" i="3"/>
  <c r="BE13" i="3"/>
  <c r="BC13" i="3"/>
  <c r="BI20" i="3"/>
  <c r="BH20" i="3"/>
  <c r="BJ20" i="3"/>
  <c r="BC18" i="3"/>
  <c r="BE18" i="3"/>
  <c r="BD18" i="3"/>
  <c r="BI14" i="3"/>
  <c r="BH14" i="3"/>
  <c r="BJ14" i="3"/>
  <c r="AM57" i="3"/>
  <c r="AP47" i="3"/>
  <c r="AO47" i="3"/>
  <c r="AN47" i="3"/>
  <c r="BE17" i="3"/>
  <c r="BC17" i="3"/>
  <c r="BD17" i="3"/>
  <c r="BC16" i="3"/>
  <c r="BD16" i="3"/>
  <c r="BE16" i="3"/>
  <c r="P120" i="2"/>
  <c r="P141" i="2" s="1"/>
  <c r="P176" i="2" s="1"/>
  <c r="BG24" i="3" s="1"/>
  <c r="BG13" i="3"/>
  <c r="P123" i="2"/>
  <c r="P144" i="2" s="1"/>
  <c r="P179" i="2" s="1"/>
  <c r="BG27" i="3" s="1"/>
  <c r="BG17" i="3"/>
  <c r="P125" i="2"/>
  <c r="P146" i="2" s="1"/>
  <c r="P181" i="2" s="1"/>
  <c r="BG29" i="3" s="1"/>
  <c r="BG19" i="3"/>
  <c r="AR55" i="3"/>
  <c r="AS50" i="3"/>
  <c r="AT50" i="3"/>
  <c r="AU50" i="3"/>
  <c r="O187" i="2"/>
  <c r="BB40" i="3" s="1"/>
  <c r="BB50" i="3"/>
  <c r="BE30" i="3"/>
  <c r="BD30" i="3"/>
  <c r="BC30" i="3"/>
  <c r="AY43" i="3"/>
  <c r="AX43" i="3"/>
  <c r="AW47" i="3"/>
  <c r="AZ43" i="3"/>
  <c r="AZ41" i="3"/>
  <c r="AY41" i="3"/>
  <c r="AX41" i="3"/>
  <c r="BB32" i="3"/>
  <c r="BC24" i="3"/>
  <c r="BE24" i="3"/>
  <c r="BD24" i="3"/>
  <c r="O186" i="2"/>
  <c r="BB39" i="3" s="1"/>
  <c r="BE45" i="3"/>
  <c r="BD45" i="3"/>
  <c r="BC45" i="3"/>
  <c r="BE35" i="3"/>
  <c r="BD52" i="3"/>
  <c r="BG16" i="3"/>
  <c r="P122" i="2"/>
  <c r="P143" i="2" s="1"/>
  <c r="P178" i="2" s="1"/>
  <c r="BG26" i="3" s="1"/>
  <c r="BC25" i="3"/>
  <c r="BE25" i="3"/>
  <c r="BD25" i="3"/>
  <c r="P124" i="2"/>
  <c r="P145" i="2" s="1"/>
  <c r="P180" i="2" s="1"/>
  <c r="BG28" i="3" s="1"/>
  <c r="BG18" i="3"/>
  <c r="P121" i="2"/>
  <c r="P142" i="2" s="1"/>
  <c r="P177" i="2" s="1"/>
  <c r="BG25" i="3" s="1"/>
  <c r="BG15" i="3"/>
  <c r="O192" i="2"/>
  <c r="BB53" i="3" s="1"/>
  <c r="P109" i="2"/>
  <c r="P45" i="2"/>
  <c r="P47" i="2" s="1"/>
  <c r="P154" i="2"/>
  <c r="P155" i="2"/>
  <c r="P190" i="2" s="1"/>
  <c r="BG51" i="3" s="1"/>
  <c r="P158" i="2"/>
  <c r="P193" i="2" s="1"/>
  <c r="BG54" i="3" s="1"/>
  <c r="P157" i="2"/>
  <c r="P192" i="2" s="1"/>
  <c r="BG53" i="3" s="1"/>
  <c r="P156" i="2"/>
  <c r="P191" i="2" s="1"/>
  <c r="BG52" i="3" s="1"/>
  <c r="P149" i="2"/>
  <c r="P184" i="2" s="1"/>
  <c r="BG37" i="3" s="1"/>
  <c r="P148" i="2"/>
  <c r="P183" i="2" s="1"/>
  <c r="BG36" i="3" s="1"/>
  <c r="P152" i="2"/>
  <c r="P187" i="2" s="1"/>
  <c r="BG40" i="3" s="1"/>
  <c r="P151" i="2"/>
  <c r="P147" i="2"/>
  <c r="P182" i="2" s="1"/>
  <c r="BG35" i="3" s="1"/>
  <c r="BC37" i="3"/>
  <c r="BC54" i="3"/>
  <c r="BD54" i="3"/>
  <c r="BE54" i="3"/>
  <c r="AO55" i="3"/>
  <c r="AN55" i="3"/>
  <c r="AP55" i="3"/>
  <c r="AT41" i="3"/>
  <c r="AS41" i="3"/>
  <c r="AU41" i="3"/>
  <c r="AR43" i="3"/>
  <c r="BE19" i="3"/>
  <c r="BD19" i="3"/>
  <c r="BC19" i="3"/>
  <c r="AY40" i="3"/>
  <c r="AX40" i="3"/>
  <c r="AZ40" i="3"/>
  <c r="AW50" i="3"/>
  <c r="N195" i="2"/>
  <c r="N197" i="2" s="1"/>
  <c r="BD28" i="3"/>
  <c r="BC28" i="3"/>
  <c r="BE28" i="3"/>
  <c r="AZ52" i="3"/>
  <c r="AX52" i="3"/>
  <c r="AY52" i="3"/>
  <c r="O190" i="2"/>
  <c r="BB51" i="3" s="1"/>
  <c r="BD27" i="3"/>
  <c r="BC27" i="3"/>
  <c r="BE27" i="3"/>
  <c r="P186" i="2"/>
  <c r="BG39" i="3" s="1"/>
  <c r="BD26" i="3"/>
  <c r="BE26" i="3"/>
  <c r="BC26" i="3"/>
  <c r="BC35" i="3" l="1"/>
  <c r="BE37" i="3"/>
  <c r="BB41" i="3"/>
  <c r="BE41" i="3" s="1"/>
  <c r="BC52" i="3"/>
  <c r="P189" i="2"/>
  <c r="BG50" i="3" s="1"/>
  <c r="BI36" i="3"/>
  <c r="BJ36" i="3"/>
  <c r="BH36" i="3"/>
  <c r="BH37" i="3"/>
  <c r="BJ37" i="3"/>
  <c r="BI37" i="3"/>
  <c r="BI51" i="3"/>
  <c r="BJ51" i="3"/>
  <c r="BH51" i="3"/>
  <c r="BG41" i="3"/>
  <c r="BH35" i="3"/>
  <c r="BJ35" i="3"/>
  <c r="BI35" i="3"/>
  <c r="BH52" i="3"/>
  <c r="BJ52" i="3"/>
  <c r="BI52" i="3"/>
  <c r="BI54" i="3"/>
  <c r="BJ54" i="3"/>
  <c r="BH54" i="3"/>
  <c r="BI53" i="3"/>
  <c r="BJ53" i="3"/>
  <c r="BH53" i="3"/>
  <c r="BI39" i="3"/>
  <c r="BH39" i="3"/>
  <c r="BJ39" i="3"/>
  <c r="BI18" i="3"/>
  <c r="BJ18" i="3"/>
  <c r="BH18" i="3"/>
  <c r="BD41" i="3"/>
  <c r="BC41" i="3"/>
  <c r="BI30" i="3"/>
  <c r="BH30" i="3"/>
  <c r="BJ30" i="3"/>
  <c r="BD53" i="3"/>
  <c r="BE53" i="3"/>
  <c r="BC53" i="3"/>
  <c r="BH28" i="3"/>
  <c r="BI28" i="3"/>
  <c r="BJ28" i="3"/>
  <c r="BI26" i="3"/>
  <c r="BH26" i="3"/>
  <c r="BJ26" i="3"/>
  <c r="AY47" i="3"/>
  <c r="AX47" i="3"/>
  <c r="AZ47" i="3"/>
  <c r="BB55" i="3"/>
  <c r="BE50" i="3"/>
  <c r="BC50" i="3"/>
  <c r="BD50" i="3"/>
  <c r="BI29" i="3"/>
  <c r="BJ29" i="3"/>
  <c r="BH29" i="3"/>
  <c r="BH24" i="3"/>
  <c r="BI24" i="3"/>
  <c r="BJ24" i="3"/>
  <c r="BD51" i="3"/>
  <c r="BE51" i="3"/>
  <c r="BC51" i="3"/>
  <c r="AW55" i="3"/>
  <c r="AW57" i="3" s="1"/>
  <c r="AY50" i="3"/>
  <c r="AZ50" i="3"/>
  <c r="AX50" i="3"/>
  <c r="BI40" i="3"/>
  <c r="BH40" i="3"/>
  <c r="BJ40" i="3"/>
  <c r="BB43" i="3"/>
  <c r="BC32" i="3"/>
  <c r="BE32" i="3"/>
  <c r="BD32" i="3"/>
  <c r="O195" i="2"/>
  <c r="O197" i="2" s="1"/>
  <c r="BI19" i="3"/>
  <c r="BH19" i="3"/>
  <c r="BJ19" i="3"/>
  <c r="BJ13" i="3"/>
  <c r="BI13" i="3"/>
  <c r="BH13" i="3"/>
  <c r="BI15" i="3"/>
  <c r="BH15" i="3"/>
  <c r="BJ15" i="3"/>
  <c r="BJ16" i="3"/>
  <c r="BI16" i="3"/>
  <c r="BH16" i="3"/>
  <c r="BD40" i="3"/>
  <c r="BE40" i="3"/>
  <c r="BC40" i="3"/>
  <c r="BI17" i="3"/>
  <c r="BH17" i="3"/>
  <c r="BJ17" i="3"/>
  <c r="AS43" i="3"/>
  <c r="AU43" i="3"/>
  <c r="AT43" i="3"/>
  <c r="AR47" i="3"/>
  <c r="BJ25" i="3"/>
  <c r="BH25" i="3"/>
  <c r="BI25" i="3"/>
  <c r="BE39" i="3"/>
  <c r="BC39" i="3"/>
  <c r="BD39" i="3"/>
  <c r="AU55" i="3"/>
  <c r="AT55" i="3"/>
  <c r="AS55" i="3"/>
  <c r="BI27" i="3"/>
  <c r="BH27" i="3"/>
  <c r="BJ27" i="3"/>
  <c r="AP57" i="3"/>
  <c r="AO57" i="3"/>
  <c r="AM61" i="3"/>
  <c r="AN57" i="3"/>
  <c r="BG32" i="3"/>
  <c r="BH59" i="3"/>
  <c r="BJ59" i="3"/>
  <c r="BI59" i="3"/>
  <c r="BH45" i="3"/>
  <c r="BJ45" i="3"/>
  <c r="BI45" i="3"/>
  <c r="AK61" i="3"/>
  <c r="AJ61" i="3"/>
  <c r="AI61" i="3"/>
  <c r="P195" i="2" l="1"/>
  <c r="P197" i="2" s="1"/>
  <c r="AY57" i="3"/>
  <c r="AW61" i="3"/>
  <c r="AX57" i="3"/>
  <c r="AZ57" i="3"/>
  <c r="BB47" i="3"/>
  <c r="BE43" i="3"/>
  <c r="BD43" i="3"/>
  <c r="BC43" i="3"/>
  <c r="AP61" i="3"/>
  <c r="AO61" i="3"/>
  <c r="AN61" i="3"/>
  <c r="BG55" i="3"/>
  <c r="BH50" i="3"/>
  <c r="BI50" i="3"/>
  <c r="BJ50" i="3"/>
  <c r="BC55" i="3"/>
  <c r="BE55" i="3"/>
  <c r="BD55" i="3"/>
  <c r="AR57" i="3"/>
  <c r="AS47" i="3"/>
  <c r="AU47" i="3"/>
  <c r="AT47" i="3"/>
  <c r="BH41" i="3"/>
  <c r="BJ41" i="3"/>
  <c r="BI41" i="3"/>
  <c r="BG43" i="3"/>
  <c r="BI32" i="3"/>
  <c r="BJ32" i="3"/>
  <c r="BH32" i="3"/>
  <c r="AX55" i="3"/>
  <c r="AZ55" i="3"/>
  <c r="AY55" i="3"/>
  <c r="AS57" i="3" l="1"/>
  <c r="AR61" i="3"/>
  <c r="AU57" i="3"/>
  <c r="AT57" i="3"/>
  <c r="BI55" i="3"/>
  <c r="BH55" i="3"/>
  <c r="BJ55" i="3"/>
  <c r="BG47" i="3"/>
  <c r="BJ43" i="3"/>
  <c r="BI43" i="3"/>
  <c r="BH43" i="3"/>
  <c r="AX61" i="3"/>
  <c r="AZ61" i="3"/>
  <c r="AY61" i="3"/>
  <c r="BE47" i="3"/>
  <c r="BB57" i="3"/>
  <c r="BD47" i="3"/>
  <c r="BC47" i="3"/>
  <c r="BB61" i="3" l="1"/>
  <c r="BE57" i="3"/>
  <c r="BD57" i="3"/>
  <c r="BC57" i="3"/>
  <c r="BG57" i="3"/>
  <c r="BJ47" i="3"/>
  <c r="BI47" i="3"/>
  <c r="BH47" i="3"/>
  <c r="AT61" i="3"/>
  <c r="AS61" i="3"/>
  <c r="AU61" i="3"/>
  <c r="BJ57" i="3" l="1"/>
  <c r="BG61" i="3"/>
  <c r="BI57" i="3"/>
  <c r="BH57" i="3"/>
  <c r="BE61" i="3"/>
  <c r="BC61" i="3"/>
  <c r="BD61" i="3"/>
  <c r="BJ61" i="3" l="1"/>
  <c r="BI61" i="3"/>
  <c r="BH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deRoos</author>
    <author>deRoos, Jan</author>
  </authors>
  <commentList>
    <comment ref="E22" authorId="0" shapeId="0" xr:uid="{00000000-0006-0000-0100-000001000000}">
      <text>
        <r>
          <rPr>
            <sz val="10"/>
            <color indexed="81"/>
            <rFont val="Tahoma"/>
            <family val="2"/>
          </rPr>
          <t xml:space="preserve">Entries in this column </t>
        </r>
        <r>
          <rPr>
            <b/>
            <sz val="10"/>
            <color indexed="81"/>
            <rFont val="Tahoma"/>
            <family val="2"/>
          </rPr>
          <t>are not</t>
        </r>
        <r>
          <rPr>
            <sz val="10"/>
            <color indexed="81"/>
            <rFont val="Tahoma"/>
            <family val="2"/>
          </rPr>
          <t xml:space="preserve"> based on a percent of total revenue.  Be certain to make note of the comments below.</t>
        </r>
        <r>
          <rPr>
            <sz val="8"/>
            <color indexed="81"/>
            <rFont val="Tahoma"/>
            <family val="2"/>
          </rPr>
          <t xml:space="preserve">
</t>
        </r>
      </text>
    </comment>
    <comment ref="I22" authorId="1" shapeId="0" xr:uid="{00000000-0006-0000-0100-000002000000}">
      <text>
        <r>
          <rPr>
            <sz val="9"/>
            <color indexed="81"/>
            <rFont val="Tahoma"/>
            <family val="2"/>
          </rPr>
          <t>These figures are based on "Updated Benchmarks for Projecting Fixed and Variable Components of Hotel Financial Performance" by Stephen Rushmore, Jr. and John W. O'Neill, Cornell Hospitality Quarterly, 56(1) 2015.  They have been rounded to the nearest 5% or 10% increment.</t>
        </r>
      </text>
    </comment>
    <comment ref="N22" authorId="0" shapeId="0" xr:uid="{00000000-0006-0000-0100-000003000000}">
      <text>
        <r>
          <rPr>
            <sz val="10"/>
            <color indexed="81"/>
            <rFont val="Tahoma"/>
            <family val="2"/>
          </rPr>
          <t xml:space="preserve">Entries in this column </t>
        </r>
        <r>
          <rPr>
            <b/>
            <sz val="10"/>
            <color indexed="81"/>
            <rFont val="Tahoma"/>
            <family val="2"/>
          </rPr>
          <t>are not</t>
        </r>
        <r>
          <rPr>
            <sz val="10"/>
            <color indexed="81"/>
            <rFont val="Tahoma"/>
            <family val="2"/>
          </rPr>
          <t xml:space="preserve"> based on a percent of total revenue.  Be certain to make note of the comments below.</t>
        </r>
        <r>
          <rPr>
            <sz val="8"/>
            <color indexed="81"/>
            <rFont val="Tahoma"/>
            <family val="2"/>
          </rPr>
          <t xml:space="preserve">
</t>
        </r>
      </text>
    </comment>
    <comment ref="E25" authorId="0" shapeId="0" xr:uid="{00000000-0006-0000-0100-000004000000}">
      <text>
        <r>
          <rPr>
            <sz val="10"/>
            <color indexed="81"/>
            <rFont val="Tahoma"/>
            <family val="2"/>
          </rPr>
          <t>Food revenues are calculated as a percent of Rooms Revenue.</t>
        </r>
        <r>
          <rPr>
            <sz val="8"/>
            <color indexed="81"/>
            <rFont val="Tahoma"/>
            <family val="2"/>
          </rPr>
          <t xml:space="preserve">
</t>
        </r>
      </text>
    </comment>
    <comment ref="E26" authorId="0" shapeId="0" xr:uid="{00000000-0006-0000-0100-000005000000}">
      <text>
        <r>
          <rPr>
            <sz val="10"/>
            <color indexed="81"/>
            <rFont val="Tahoma"/>
            <family val="2"/>
          </rPr>
          <t>Beverage revenues are calculated as a percent of Food Revenue.</t>
        </r>
        <r>
          <rPr>
            <sz val="8"/>
            <color indexed="81"/>
            <rFont val="Tahoma"/>
            <family val="2"/>
          </rPr>
          <t xml:space="preserve">
</t>
        </r>
      </text>
    </comment>
    <comment ref="E27" authorId="0" shapeId="0" xr:uid="{00000000-0006-0000-0100-000006000000}">
      <text>
        <r>
          <rPr>
            <sz val="10"/>
            <color indexed="81"/>
            <rFont val="Tahoma"/>
            <family val="2"/>
          </rPr>
          <t>Other Operated Department revenues are calculated as a percent of Rooms Revenue.</t>
        </r>
      </text>
    </comment>
    <comment ref="E28" authorId="0" shapeId="0" xr:uid="{00000000-0006-0000-0100-000007000000}">
      <text>
        <r>
          <rPr>
            <sz val="10"/>
            <color indexed="81"/>
            <rFont val="Tahoma"/>
            <family val="2"/>
          </rPr>
          <t>Other Operated Department revenues are calculated as a percent of Rooms Revenue.</t>
        </r>
        <r>
          <rPr>
            <sz val="8"/>
            <color indexed="81"/>
            <rFont val="Tahoma"/>
            <family val="2"/>
          </rPr>
          <t xml:space="preserve">
</t>
        </r>
      </text>
    </comment>
    <comment ref="E29" authorId="0" shapeId="0" xr:uid="{00000000-0006-0000-0100-000008000000}">
      <text>
        <r>
          <rPr>
            <sz val="10"/>
            <color indexed="81"/>
            <rFont val="Tahoma"/>
            <family val="2"/>
          </rPr>
          <t>Other Operated Department Revenues are calculated as a percent of Rooms Revenue.</t>
        </r>
        <r>
          <rPr>
            <sz val="8"/>
            <color indexed="81"/>
            <rFont val="Tahoma"/>
            <family val="2"/>
          </rPr>
          <t xml:space="preserve">
</t>
        </r>
      </text>
    </comment>
    <comment ref="E30" authorId="0" shapeId="0" xr:uid="{00000000-0006-0000-0100-000009000000}">
      <text>
        <r>
          <rPr>
            <sz val="10"/>
            <color indexed="81"/>
            <rFont val="Tahoma"/>
            <family val="2"/>
          </rPr>
          <t>Other Operated Department revenues are calculated as s percent of Rooms Revenue.</t>
        </r>
      </text>
    </comment>
    <comment ref="E31" authorId="0" shapeId="0" xr:uid="{00000000-0006-0000-0100-00000A000000}">
      <text>
        <r>
          <rPr>
            <sz val="10"/>
            <color indexed="81"/>
            <rFont val="Tahoma"/>
            <family val="2"/>
          </rPr>
          <t>Misc. revenues are calculated as s percent of Rooms Revenue.</t>
        </r>
        <r>
          <rPr>
            <sz val="8"/>
            <color indexed="81"/>
            <rFont val="Tahoma"/>
            <family val="2"/>
          </rPr>
          <t xml:space="preserve">
</t>
        </r>
      </text>
    </comment>
    <comment ref="E33" authorId="0" shapeId="0" xr:uid="{00000000-0006-0000-0100-00000B000000}">
      <text>
        <r>
          <rPr>
            <sz val="10"/>
            <color indexed="81"/>
            <rFont val="Tahoma"/>
            <family val="2"/>
          </rPr>
          <t xml:space="preserve">Entries in this column </t>
        </r>
        <r>
          <rPr>
            <b/>
            <sz val="10"/>
            <color indexed="81"/>
            <rFont val="Tahoma"/>
            <family val="2"/>
          </rPr>
          <t>are not necessarily</t>
        </r>
        <r>
          <rPr>
            <sz val="10"/>
            <color indexed="81"/>
            <rFont val="Tahoma"/>
            <family val="2"/>
          </rPr>
          <t xml:space="preserve"> based on a percent of Total Revenue.  Be certain to make note of the following:
· Rooms Expenses are calculated as a Percent of Rooms Revenue
· Food and Beverage expenses are calculated as a percent of combined Food and Beverage revenues
· All Operating Departmental Expenses are calculated as a Percent of the Operating Departmental Revenue
· All Undistributed Operating Expenses and Fixed Expenses are calculated as a Percent of Total Revenues, with the exception of Franchise Fees, which are calculated as a percent of Rooms Revenue</t>
        </r>
        <r>
          <rPr>
            <sz val="8"/>
            <color indexed="81"/>
            <rFont val="Tahoma"/>
            <family val="2"/>
          </rPr>
          <t xml:space="preserve">
</t>
        </r>
      </text>
    </comment>
    <comment ref="I33" authorId="1" shapeId="0" xr:uid="{00000000-0006-0000-0100-00000C000000}">
      <text>
        <r>
          <rPr>
            <sz val="9"/>
            <color indexed="81"/>
            <rFont val="Tahoma"/>
            <family val="2"/>
          </rPr>
          <t>These figures are based on "Updated Benchmarks for Projecting Fixed and Variable Components of Hotel Financial Performance" by Stephen Rushmore, Jr. and John W. O'Neill, Cornell Hospitality Quarterly, 56(1) 2015.  They have been rounded to the nearest 5% or 10% increment.</t>
        </r>
      </text>
    </comment>
    <comment ref="N33" authorId="0" shapeId="0" xr:uid="{00000000-0006-0000-0100-00000D000000}">
      <text>
        <r>
          <rPr>
            <sz val="10"/>
            <color indexed="81"/>
            <rFont val="Tahoma"/>
            <family val="2"/>
          </rPr>
          <t xml:space="preserve">Entries in this column </t>
        </r>
        <r>
          <rPr>
            <b/>
            <sz val="10"/>
            <color indexed="81"/>
            <rFont val="Tahoma"/>
            <family val="2"/>
          </rPr>
          <t>are not</t>
        </r>
        <r>
          <rPr>
            <sz val="10"/>
            <color indexed="81"/>
            <rFont val="Tahoma"/>
            <family val="2"/>
          </rPr>
          <t xml:space="preserve"> based on a percent of total revenue.  Be certain to make note of the comments below.</t>
        </r>
        <r>
          <rPr>
            <sz val="8"/>
            <color indexed="81"/>
            <rFont val="Tahoma"/>
            <family val="2"/>
          </rPr>
          <t xml:space="preserve">
</t>
        </r>
      </text>
    </comment>
    <comment ref="B45" authorId="0" shapeId="0" xr:uid="{00000000-0006-0000-0100-00000E000000}">
      <text>
        <r>
          <rPr>
            <sz val="10"/>
            <color indexed="81"/>
            <rFont val="Tahoma"/>
            <family val="2"/>
          </rPr>
          <t>You can only enter Franchise Fees as a percent of Rooms Revenue.</t>
        </r>
        <r>
          <rPr>
            <sz val="8"/>
            <color indexed="81"/>
            <rFont val="Tahoma"/>
            <family val="2"/>
          </rPr>
          <t xml:space="preserve">
</t>
        </r>
      </text>
    </comment>
    <comment ref="B48" authorId="0" shapeId="0" xr:uid="{00000000-0006-0000-0100-00000F000000}">
      <text>
        <r>
          <rPr>
            <sz val="10"/>
            <color indexed="81"/>
            <rFont val="Tahoma"/>
            <family val="2"/>
          </rPr>
          <t>You can only enter Management Fee as a percent of Total Revenue.</t>
        </r>
      </text>
    </comment>
    <comment ref="B54" authorId="0" shapeId="0" xr:uid="{00000000-0006-0000-0100-000010000000}">
      <text>
        <r>
          <rPr>
            <sz val="10"/>
            <color indexed="81"/>
            <rFont val="Tahoma"/>
            <family val="2"/>
          </rPr>
          <t>You can only enter the Replacement Reserve as a percent of Total Revenues.</t>
        </r>
      </text>
    </comment>
  </commentList>
</comments>
</file>

<file path=xl/sharedStrings.xml><?xml version="1.0" encoding="utf-8"?>
<sst xmlns="http://schemas.openxmlformats.org/spreadsheetml/2006/main" count="317" uniqueCount="161">
  <si>
    <t># Rooms</t>
  </si>
  <si>
    <t>Occupancy</t>
  </si>
  <si>
    <t>Average Rate</t>
  </si>
  <si>
    <t>Rooms Occupied</t>
  </si>
  <si>
    <t>Revenues</t>
  </si>
  <si>
    <t>Rooms</t>
  </si>
  <si>
    <t>Food</t>
  </si>
  <si>
    <t>Beverages</t>
  </si>
  <si>
    <t>Expenses</t>
  </si>
  <si>
    <t>Food &amp; Beverages</t>
  </si>
  <si>
    <t>Marketing</t>
  </si>
  <si>
    <t>Insurance</t>
  </si>
  <si>
    <t>Revenue</t>
  </si>
  <si>
    <t>$ per</t>
  </si>
  <si>
    <t>Avail Rm</t>
  </si>
  <si>
    <t>Occ Rm</t>
  </si>
  <si>
    <t>$ Amount</t>
  </si>
  <si>
    <t>in ($000)</t>
  </si>
  <si>
    <t>Base Year</t>
  </si>
  <si>
    <t>Total Revenue</t>
  </si>
  <si>
    <t>Note:</t>
  </si>
  <si>
    <t>% of Rev</t>
  </si>
  <si>
    <t>Fixed</t>
  </si>
  <si>
    <t>% of Exp</t>
  </si>
  <si>
    <t>Inflation Estimates</t>
  </si>
  <si>
    <t>Place a figure in only one of the</t>
  </si>
  <si>
    <t xml:space="preserve">     columns for each category in the space  </t>
  </si>
  <si>
    <t xml:space="preserve">     below.  The  'Input Error' cells will guide you.</t>
  </si>
  <si>
    <t>Enter %</t>
  </si>
  <si>
    <t>each ca-</t>
  </si>
  <si>
    <t>tegory</t>
  </si>
  <si>
    <t>the yellow cells can be configured individually as needed.</t>
  </si>
  <si>
    <t>Base +1</t>
  </si>
  <si>
    <t>Base +2</t>
  </si>
  <si>
    <t>Base +3</t>
  </si>
  <si>
    <t>Base +4</t>
  </si>
  <si>
    <t>Base +5</t>
  </si>
  <si>
    <t>Base +6</t>
  </si>
  <si>
    <t>Base +7</t>
  </si>
  <si>
    <t>Base +8</t>
  </si>
  <si>
    <t>Base +9</t>
  </si>
  <si>
    <t>Base +10</t>
  </si>
  <si>
    <t>Base Yr</t>
  </si>
  <si>
    <t>fixed for</t>
  </si>
  <si>
    <t>Total Expenses</t>
  </si>
  <si>
    <t>Inflated Base Year Calculations:</t>
  </si>
  <si>
    <t>Fixed-Variable Adjustments:</t>
  </si>
  <si>
    <t>Fixed Component:</t>
  </si>
  <si>
    <t>Occupancy Rate</t>
  </si>
  <si>
    <t>Occupancy Adjuster</t>
  </si>
  <si>
    <t>Variable Component:</t>
  </si>
  <si>
    <t>Totals:</t>
  </si>
  <si>
    <t>Number of Rooms</t>
  </si>
  <si>
    <t>Days Open</t>
  </si>
  <si>
    <t>Departmental Expenses</t>
  </si>
  <si>
    <t>Total Departmental Expenses</t>
  </si>
  <si>
    <t>Undistributed Operating Expenses</t>
  </si>
  <si>
    <t>Administrative &amp; General</t>
  </si>
  <si>
    <t>$(000)</t>
  </si>
  <si>
    <t>Percent</t>
  </si>
  <si>
    <t>$/Avail Rm</t>
  </si>
  <si>
    <t>Index of</t>
  </si>
  <si>
    <t>Variability</t>
  </si>
  <si>
    <t>F&amp;B Revenue</t>
  </si>
  <si>
    <t>% of</t>
  </si>
  <si>
    <t>F&amp;B Revenue Adjuster</t>
  </si>
  <si>
    <t>Total Revenue Adjuster</t>
  </si>
  <si>
    <t>Inflated Average Rate</t>
  </si>
  <si>
    <t>Occupancy and Average Rate Estimates</t>
  </si>
  <si>
    <t>Project Information</t>
  </si>
  <si>
    <t>Job Title</t>
  </si>
  <si>
    <t>Prepared by</t>
  </si>
  <si>
    <t>Prepared for</t>
  </si>
  <si>
    <t>Job #</t>
  </si>
  <si>
    <t>Base +11</t>
  </si>
  <si>
    <t>Franchise Fees</t>
  </si>
  <si>
    <t>$/Occ Rm</t>
  </si>
  <si>
    <t>Rooms Revenue</t>
  </si>
  <si>
    <t>Prop. Oper. &amp; Maintenance</t>
  </si>
  <si>
    <t>Revenue and Expense</t>
  </si>
  <si>
    <t xml:space="preserve">   Inputs</t>
  </si>
  <si>
    <t>Project Information and Base Year Room Inputs</t>
  </si>
  <si>
    <t>Base Year Room Inputs</t>
  </si>
  <si>
    <t>occupancy can be configured individually as needed.  Average rates can be configured as as needed.  Average</t>
  </si>
  <si>
    <t>Cornell University</t>
  </si>
  <si>
    <t>School of Hotel Administration</t>
  </si>
  <si>
    <t>All Rights Reserved</t>
  </si>
  <si>
    <t>Input</t>
  </si>
  <si>
    <t>Error</t>
  </si>
  <si>
    <t>HVS Professor of Hotel Finance and Real Estate</t>
  </si>
  <si>
    <t>SC Johnson College of Business</t>
  </si>
  <si>
    <t>465 Statler Hall</t>
  </si>
  <si>
    <t>Ithaca, NY  14853</t>
  </si>
  <si>
    <t>jad10@cornell.edu</t>
  </si>
  <si>
    <t>Miscellaneous Income</t>
  </si>
  <si>
    <t>Utilities</t>
  </si>
  <si>
    <t>Information &amp; Telecom Systems</t>
  </si>
  <si>
    <t>Non-Operating Income</t>
  </si>
  <si>
    <t>Rent</t>
  </si>
  <si>
    <t>Miscellaneous Revenue</t>
  </si>
  <si>
    <t>Misc Income Adjuster</t>
  </si>
  <si>
    <t>Departmental Profit</t>
  </si>
  <si>
    <t>Gross Operating Profit</t>
  </si>
  <si>
    <t>Management Fees</t>
  </si>
  <si>
    <t>Inc. Before Non-Oper. Inc. and Exp.</t>
  </si>
  <si>
    <t>Non-Operating Income and Expenses</t>
  </si>
  <si>
    <t>Property and Other Taxes</t>
  </si>
  <si>
    <t>Total Undistributed Expenses</t>
  </si>
  <si>
    <t>Total Non-Oper. Inc. and Exp.</t>
  </si>
  <si>
    <t>EBITDA</t>
  </si>
  <si>
    <t>EBITDA Less Replacement Reserve</t>
  </si>
  <si>
    <t>Replacement Reserve</t>
  </si>
  <si>
    <t>EBITDA Less Repl. Reserve</t>
  </si>
  <si>
    <t>Variable Component Adjusters</t>
  </si>
  <si>
    <t>Average Rate for Projection</t>
  </si>
  <si>
    <t>Other Operated Departments</t>
  </si>
  <si>
    <t>Additional Oper Dept 2</t>
  </si>
  <si>
    <t>Additional Oper Dept 3</t>
  </si>
  <si>
    <t>Other Oper Depts Adjuster</t>
  </si>
  <si>
    <t>Legend</t>
  </si>
  <si>
    <t>Mandatory Input</t>
  </si>
  <si>
    <t>Optional Input</t>
  </si>
  <si>
    <t>Output</t>
  </si>
  <si>
    <t>Error Check</t>
  </si>
  <si>
    <t>Business Center</t>
  </si>
  <si>
    <t>Other Non-Oper Expense</t>
  </si>
  <si>
    <t>HVS</t>
  </si>
  <si>
    <t>Founder</t>
  </si>
  <si>
    <t>38B Marlin Lane</t>
  </si>
  <si>
    <t>Key Largo, FL  33037</t>
  </si>
  <si>
    <t>Other Oper. Dept Revenue</t>
  </si>
  <si>
    <t>Addl. Oper. Dept 1 Revenue</t>
  </si>
  <si>
    <t>Addl. Oper. Dept 2 Revenue</t>
  </si>
  <si>
    <t>Addl. Oper. Dept 3 Revenue</t>
  </si>
  <si>
    <t>Occupied Rooms</t>
  </si>
  <si>
    <t>will provide any type of software support</t>
  </si>
  <si>
    <t xml:space="preserve">Neither the authors, nor any entity </t>
  </si>
  <si>
    <t>as part of the sale of this software.</t>
  </si>
  <si>
    <t>Distributed by Hospitality Consulting Services, LLC for Hotel Valuation Software, Inc.</t>
  </si>
  <si>
    <t>Hotel Valuation Software, Inc or HVS</t>
  </si>
  <si>
    <t>associated with Hospitality Consulting Services, LLC</t>
  </si>
  <si>
    <t>Use of this software is subject to the software</t>
  </si>
  <si>
    <t>license agreement located in the license tab</t>
  </si>
  <si>
    <t>Quick Check</t>
  </si>
  <si>
    <t xml:space="preserve">Note:  Only cells E101 through G101 are needed to complete the occupancy estimates, however, each year's </t>
  </si>
  <si>
    <t>rates must be over ridden in row 103, not row 102.</t>
  </si>
  <si>
    <t>www.hotelvaluationsoftware.com</t>
  </si>
  <si>
    <t>Note:  While only the 'bright' blue cell (E63) is needed to complete the grid,</t>
  </si>
  <si>
    <r>
      <t xml:space="preserve">Hotel Revenue and Expense Forecasting Model - Input Sheet        </t>
    </r>
    <r>
      <rPr>
        <b/>
        <sz val="9"/>
        <rFont val="Arial"/>
        <family val="2"/>
      </rPr>
      <t>www.hotelvaluationsoftware.com</t>
    </r>
  </si>
  <si>
    <r>
      <t xml:space="preserve">Hotel Revenue and Expense Forecasting Model - Output Sheet        </t>
    </r>
    <r>
      <rPr>
        <b/>
        <sz val="9"/>
        <rFont val="Arial"/>
        <family val="2"/>
      </rPr>
      <t>www.hotelvaluationsoftware.com</t>
    </r>
  </si>
  <si>
    <r>
      <t xml:space="preserve">Hotel Revenue and Expense Forecasting Model - Calculations Sheet        </t>
    </r>
    <r>
      <rPr>
        <b/>
        <sz val="9"/>
        <rFont val="Arial"/>
        <family val="2"/>
      </rPr>
      <t>www.hotelvaluationsoftware.com</t>
    </r>
  </si>
  <si>
    <r>
      <t xml:space="preserve">Hotel Revenue and Expense Forecasting Model - Software License        </t>
    </r>
    <r>
      <rPr>
        <b/>
        <sz val="9"/>
        <rFont val="Arial"/>
        <family val="2"/>
      </rPr>
      <t>www.hotelvaluationsoftware.com</t>
    </r>
  </si>
  <si>
    <t>Room Revenue</t>
  </si>
  <si>
    <t>Room Revenue Adjuster</t>
  </si>
  <si>
    <t>www.hotelinvestmentlibrary.com</t>
  </si>
  <si>
    <r>
      <t xml:space="preserve">Steve Rushmore, </t>
    </r>
    <r>
      <rPr>
        <b/>
        <sz val="10"/>
        <rFont val="Arial"/>
        <family val="2"/>
      </rPr>
      <t>MAI, CHA</t>
    </r>
  </si>
  <si>
    <t>Jan A. deRoos, Ph.D.</t>
  </si>
  <si>
    <t>steve@hotelvaluationsoftware.com</t>
  </si>
  <si>
    <r>
      <t xml:space="preserve">Copyright </t>
    </r>
    <r>
      <rPr>
        <sz val="11"/>
        <rFont val="Calibri"/>
        <family val="2"/>
      </rPr>
      <t>©</t>
    </r>
    <r>
      <rPr>
        <sz val="11"/>
        <rFont val="Arial"/>
        <family val="2"/>
      </rPr>
      <t xml:space="preserve"> 2018 by Stephen Rushmore and Jan A. deRoos </t>
    </r>
  </si>
  <si>
    <t xml:space="preserve">Hotel Revenue and Expense Forecasting Model </t>
  </si>
  <si>
    <t>Hotel Valuation Software, 6th Edition Version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</si>
</sst>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_)"/>
    <numFmt numFmtId="166" formatCode="_(* #,##0_);_(* \(#,##0\);_(* &quot;-&quot;??_);_(@_)"/>
    <numFmt numFmtId="167" formatCode="_(&quot;$&quot;* #,##0_);_(&quot;$&quot;* \(#,##0\);_(&quot;$&quot;* &quot;-&quot;??_);_(@_)"/>
    <numFmt numFmtId="168" formatCode="&quot;$&quot;#,##0.00"/>
    <numFmt numFmtId="169" formatCode="_(&quot;$&quot;* #,##0.0_);_(&quot;$&quot;* \(#,##0.0\);_(&quot;$&quot;* &quot;-&quot;?_);_(@_)"/>
  </numFmts>
  <fonts count="21" x14ac:knownFonts="1">
    <font>
      <sz val="10"/>
      <name val="Arial"/>
    </font>
    <font>
      <sz val="10"/>
      <name val="Arial"/>
      <family val="2"/>
    </font>
    <font>
      <sz val="9"/>
      <name val="Arial"/>
      <family val="2"/>
    </font>
    <font>
      <sz val="9"/>
      <color indexed="12"/>
      <name val="Arial"/>
      <family val="2"/>
    </font>
    <font>
      <b/>
      <sz val="12"/>
      <name val="Arial"/>
      <family val="2"/>
    </font>
    <font>
      <sz val="8"/>
      <color indexed="81"/>
      <name val="Tahoma"/>
      <family val="2"/>
    </font>
    <font>
      <sz val="10"/>
      <color indexed="12"/>
      <name val="Arial"/>
      <family val="2"/>
    </font>
    <font>
      <sz val="10"/>
      <name val="Arial"/>
      <family val="2"/>
    </font>
    <font>
      <b/>
      <sz val="10"/>
      <name val="Arial"/>
      <family val="2"/>
    </font>
    <font>
      <b/>
      <sz val="9"/>
      <name val="Arial"/>
      <family val="2"/>
    </font>
    <font>
      <sz val="8"/>
      <name val="Arial"/>
      <family val="2"/>
    </font>
    <font>
      <sz val="10"/>
      <color indexed="81"/>
      <name val="Tahoma"/>
      <family val="2"/>
    </font>
    <font>
      <b/>
      <sz val="10"/>
      <color indexed="81"/>
      <name val="Tahoma"/>
      <family val="2"/>
    </font>
    <font>
      <u/>
      <sz val="10"/>
      <color indexed="12"/>
      <name val="Arial"/>
      <family val="2"/>
    </font>
    <font>
      <b/>
      <sz val="11"/>
      <name val="Arial"/>
      <family val="2"/>
    </font>
    <font>
      <sz val="11"/>
      <name val="Arial"/>
      <family val="2"/>
    </font>
    <font>
      <u/>
      <sz val="11"/>
      <color indexed="12"/>
      <name val="Arial"/>
      <family val="2"/>
    </font>
    <font>
      <sz val="9"/>
      <color indexed="81"/>
      <name val="Tahoma"/>
      <family val="2"/>
    </font>
    <font>
      <b/>
      <sz val="14"/>
      <name val="Arial"/>
      <family val="2"/>
    </font>
    <font>
      <sz val="11"/>
      <name val="Calibri"/>
      <family val="2"/>
    </font>
    <font>
      <b/>
      <sz val="18"/>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rgb="FFCCFFFF"/>
        <bgColor indexed="64"/>
      </patternFill>
    </fill>
    <fill>
      <patternFill patternType="solid">
        <fgColor theme="0" tint="-0.249977111117893"/>
        <bgColor indexed="64"/>
      </patternFill>
    </fill>
    <fill>
      <patternFill patternType="solid">
        <fgColor rgb="FFFFCC99"/>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38" fontId="10" fillId="2" borderId="0" applyNumberFormat="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3" fillId="0" borderId="0" applyNumberFormat="0" applyFill="0" applyBorder="0" applyAlignment="0" applyProtection="0">
      <alignment vertical="top"/>
      <protection locked="0"/>
    </xf>
    <xf numFmtId="10" fontId="10" fillId="3" borderId="3" applyNumberFormat="0" applyBorder="0" applyAlignment="0" applyProtection="0"/>
    <xf numFmtId="0" fontId="1" fillId="0" borderId="0"/>
    <xf numFmtId="9" fontId="1" fillId="0" borderId="0" applyFont="0" applyFill="0" applyBorder="0" applyAlignment="0" applyProtection="0"/>
    <xf numFmtId="10" fontId="1" fillId="0" borderId="0" applyFont="0" applyFill="0" applyBorder="0" applyAlignment="0" applyProtection="0"/>
  </cellStyleXfs>
  <cellXfs count="198">
    <xf numFmtId="0" fontId="0" fillId="0" borderId="0" xfId="0"/>
    <xf numFmtId="0" fontId="2" fillId="0" borderId="0" xfId="0" applyFont="1"/>
    <xf numFmtId="0" fontId="2" fillId="0" borderId="0" xfId="0" applyFont="1" applyAlignment="1">
      <alignment horizontal="left"/>
    </xf>
    <xf numFmtId="165" fontId="2" fillId="0" borderId="0" xfId="0" applyNumberFormat="1" applyFont="1"/>
    <xf numFmtId="0" fontId="2" fillId="0" borderId="4" xfId="0" applyFont="1" applyBorder="1" applyAlignment="1">
      <alignment horizontal="left"/>
    </xf>
    <xf numFmtId="0" fontId="2" fillId="4" borderId="4" xfId="0" applyFont="1" applyFill="1" applyBorder="1" applyAlignment="1">
      <alignment horizontal="center"/>
    </xf>
    <xf numFmtId="164" fontId="3" fillId="5" borderId="4" xfId="0" applyNumberFormat="1" applyFont="1" applyFill="1" applyBorder="1" applyProtection="1">
      <protection locked="0"/>
    </xf>
    <xf numFmtId="0" fontId="2" fillId="0" borderId="0" xfId="0" applyFont="1" applyAlignment="1">
      <alignment horizontal="right"/>
    </xf>
    <xf numFmtId="0" fontId="4" fillId="0" borderId="0" xfId="0" applyFo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4" borderId="9" xfId="0" applyFont="1" applyFill="1" applyBorder="1" applyAlignment="1">
      <alignment horizontal="center"/>
    </xf>
    <xf numFmtId="164" fontId="2" fillId="0" borderId="0" xfId="0" applyNumberFormat="1" applyFont="1"/>
    <xf numFmtId="5" fontId="2" fillId="0" borderId="0" xfId="0" applyNumberFormat="1" applyFont="1"/>
    <xf numFmtId="164" fontId="3" fillId="5" borderId="0" xfId="0" applyNumberFormat="1" applyFont="1" applyFill="1" applyProtection="1">
      <protection locked="0"/>
    </xf>
    <xf numFmtId="0" fontId="2" fillId="0" borderId="10" xfId="0" applyFont="1" applyBorder="1" applyAlignment="1">
      <alignment horizontal="left"/>
    </xf>
    <xf numFmtId="0" fontId="2" fillId="0" borderId="4" xfId="0" applyFont="1" applyBorder="1"/>
    <xf numFmtId="7" fontId="2" fillId="0" borderId="0" xfId="0" applyNumberFormat="1" applyFont="1" applyProtection="1">
      <protection locked="0"/>
    </xf>
    <xf numFmtId="0" fontId="2" fillId="0" borderId="10" xfId="0" applyFont="1" applyBorder="1"/>
    <xf numFmtId="0" fontId="2" fillId="4" borderId="2" xfId="0" applyFont="1" applyFill="1" applyBorder="1" applyAlignment="1">
      <alignment horizontal="left"/>
    </xf>
    <xf numFmtId="0" fontId="2" fillId="4" borderId="11" xfId="0" applyFont="1" applyFill="1" applyBorder="1" applyAlignment="1">
      <alignment horizontal="left"/>
    </xf>
    <xf numFmtId="0" fontId="2" fillId="4" borderId="10" xfId="0" applyFont="1" applyFill="1" applyBorder="1" applyAlignment="1">
      <alignment horizontal="center"/>
    </xf>
    <xf numFmtId="0" fontId="2" fillId="4" borderId="5" xfId="0" applyFont="1" applyFill="1" applyBorder="1" applyAlignment="1">
      <alignment horizontal="center"/>
    </xf>
    <xf numFmtId="0" fontId="2" fillId="4" borderId="11" xfId="0" applyFont="1" applyFill="1" applyBorder="1"/>
    <xf numFmtId="0" fontId="2" fillId="4" borderId="2" xfId="0" applyFont="1" applyFill="1" applyBorder="1"/>
    <xf numFmtId="0" fontId="2" fillId="4" borderId="3" xfId="0" applyFont="1" applyFill="1" applyBorder="1" applyAlignment="1">
      <alignment horizontal="center"/>
    </xf>
    <xf numFmtId="164" fontId="3" fillId="5" borderId="2" xfId="0" applyNumberFormat="1" applyFont="1" applyFill="1" applyBorder="1"/>
    <xf numFmtId="0" fontId="2" fillId="4" borderId="12" xfId="0" applyFont="1" applyFill="1" applyBorder="1" applyAlignment="1">
      <alignment horizontal="center"/>
    </xf>
    <xf numFmtId="0" fontId="3" fillId="5" borderId="13" xfId="0" applyFont="1" applyFill="1" applyBorder="1"/>
    <xf numFmtId="0" fontId="2" fillId="0" borderId="7" xfId="0" applyFont="1" applyBorder="1" applyAlignment="1">
      <alignment horizontal="left"/>
    </xf>
    <xf numFmtId="0" fontId="2" fillId="0" borderId="9" xfId="0" applyFont="1" applyBorder="1" applyAlignment="1">
      <alignment horizontal="left"/>
    </xf>
    <xf numFmtId="166" fontId="2" fillId="0" borderId="0" xfId="1" applyNumberFormat="1" applyFont="1"/>
    <xf numFmtId="0" fontId="2" fillId="0" borderId="0" xfId="0" applyFont="1" applyProtection="1">
      <protection locked="0"/>
    </xf>
    <xf numFmtId="164" fontId="2" fillId="0" borderId="0" xfId="0" applyNumberFormat="1" applyFont="1" applyProtection="1">
      <protection locked="0"/>
    </xf>
    <xf numFmtId="0" fontId="2" fillId="4" borderId="12" xfId="0" applyFont="1" applyFill="1" applyBorder="1" applyAlignment="1">
      <alignment horizontal="left"/>
    </xf>
    <xf numFmtId="0" fontId="2" fillId="0" borderId="0" xfId="0" applyFont="1" applyAlignment="1">
      <alignment horizontal="center"/>
    </xf>
    <xf numFmtId="164" fontId="2" fillId="0" borderId="0" xfId="9" applyNumberFormat="1" applyFont="1"/>
    <xf numFmtId="44" fontId="2" fillId="0" borderId="0" xfId="0" applyNumberFormat="1" applyFont="1"/>
    <xf numFmtId="164" fontId="2" fillId="0" borderId="4" xfId="9" applyNumberFormat="1" applyFont="1" applyBorder="1"/>
    <xf numFmtId="164" fontId="2" fillId="0" borderId="4" xfId="0" applyNumberFormat="1" applyFont="1" applyBorder="1"/>
    <xf numFmtId="42" fontId="2" fillId="0" borderId="0" xfId="0" applyNumberFormat="1" applyFont="1" applyAlignment="1">
      <alignment horizontal="left"/>
    </xf>
    <xf numFmtId="42" fontId="2" fillId="0" borderId="4" xfId="0" applyNumberFormat="1" applyFont="1" applyBorder="1" applyAlignment="1">
      <alignment horizontal="left"/>
    </xf>
    <xf numFmtId="42" fontId="2" fillId="0" borderId="0" xfId="0" applyNumberFormat="1" applyFont="1"/>
    <xf numFmtId="42" fontId="2" fillId="4" borderId="2" xfId="0" applyNumberFormat="1" applyFont="1" applyFill="1" applyBorder="1" applyAlignment="1">
      <alignment horizontal="center"/>
    </xf>
    <xf numFmtId="0" fontId="2" fillId="4" borderId="2" xfId="0" applyFont="1" applyFill="1" applyBorder="1" applyAlignment="1">
      <alignment horizontal="center"/>
    </xf>
    <xf numFmtId="164" fontId="2" fillId="4" borderId="2" xfId="0" applyNumberFormat="1" applyFont="1" applyFill="1" applyBorder="1" applyAlignment="1">
      <alignment horizontal="left"/>
    </xf>
    <xf numFmtId="42" fontId="2" fillId="0" borderId="14" xfId="0" applyNumberFormat="1" applyFont="1" applyBorder="1" applyAlignment="1">
      <alignment horizontal="left"/>
    </xf>
    <xf numFmtId="164" fontId="2" fillId="0" borderId="14" xfId="9" applyNumberFormat="1" applyFont="1" applyBorder="1"/>
    <xf numFmtId="0" fontId="2" fillId="6" borderId="0" xfId="0" applyFont="1" applyFill="1"/>
    <xf numFmtId="0" fontId="2" fillId="6" borderId="4" xfId="0" applyFont="1" applyFill="1" applyBorder="1"/>
    <xf numFmtId="0" fontId="2" fillId="6" borderId="0" xfId="0" applyFont="1" applyFill="1" applyAlignment="1">
      <alignment horizontal="right"/>
    </xf>
    <xf numFmtId="0" fontId="2" fillId="6" borderId="14" xfId="0" applyFont="1" applyFill="1" applyBorder="1" applyAlignment="1">
      <alignment horizontal="right"/>
    </xf>
    <xf numFmtId="0" fontId="2" fillId="7" borderId="0" xfId="0" applyFont="1" applyFill="1"/>
    <xf numFmtId="0" fontId="2" fillId="7" borderId="0" xfId="0" applyFont="1" applyFill="1" applyAlignment="1">
      <alignment horizontal="left"/>
    </xf>
    <xf numFmtId="164" fontId="3" fillId="5" borderId="7" xfId="0" applyNumberFormat="1" applyFont="1" applyFill="1" applyBorder="1" applyProtection="1">
      <protection locked="0"/>
    </xf>
    <xf numFmtId="164" fontId="3" fillId="5" borderId="9" xfId="0" applyNumberFormat="1" applyFont="1" applyFill="1" applyBorder="1" applyProtection="1">
      <protection locked="0"/>
    </xf>
    <xf numFmtId="0" fontId="2" fillId="4" borderId="10" xfId="0" applyFont="1" applyFill="1" applyBorder="1"/>
    <xf numFmtId="0" fontId="2" fillId="0" borderId="9" xfId="0" applyFont="1" applyBorder="1"/>
    <xf numFmtId="0" fontId="2" fillId="0" borderId="15" xfId="0" applyFont="1" applyBorder="1"/>
    <xf numFmtId="0" fontId="2" fillId="4" borderId="9" xfId="0" applyFont="1" applyFill="1" applyBorder="1"/>
    <xf numFmtId="168" fontId="2" fillId="8" borderId="9" xfId="0" applyNumberFormat="1" applyFont="1" applyFill="1" applyBorder="1"/>
    <xf numFmtId="168" fontId="2" fillId="8" borderId="4" xfId="0" applyNumberFormat="1" applyFont="1" applyFill="1" applyBorder="1"/>
    <xf numFmtId="164" fontId="2" fillId="0" borderId="12" xfId="0" applyNumberFormat="1" applyFont="1" applyBorder="1"/>
    <xf numFmtId="0" fontId="2" fillId="0" borderId="4" xfId="0" applyFont="1" applyBorder="1" applyAlignment="1">
      <alignment horizontal="right"/>
    </xf>
    <xf numFmtId="10" fontId="3" fillId="0" borderId="0" xfId="0" applyNumberFormat="1" applyFont="1" applyProtection="1">
      <protection locked="0"/>
    </xf>
    <xf numFmtId="5" fontId="3" fillId="0" borderId="0" xfId="0" applyNumberFormat="1" applyFont="1" applyProtection="1">
      <protection locked="0"/>
    </xf>
    <xf numFmtId="164" fontId="3" fillId="0" borderId="7" xfId="0" applyNumberFormat="1" applyFont="1" applyBorder="1" applyProtection="1">
      <protection locked="0"/>
    </xf>
    <xf numFmtId="168" fontId="2" fillId="0" borderId="12" xfId="0" applyNumberFormat="1" applyFont="1" applyBorder="1"/>
    <xf numFmtId="168" fontId="2" fillId="0" borderId="2" xfId="0" applyNumberFormat="1" applyFont="1" applyBorder="1"/>
    <xf numFmtId="168" fontId="2" fillId="0" borderId="11" xfId="0" applyNumberFormat="1" applyFont="1" applyBorder="1"/>
    <xf numFmtId="0" fontId="0" fillId="0" borderId="10" xfId="0" applyBorder="1"/>
    <xf numFmtId="0" fontId="6" fillId="0" borderId="5" xfId="0" applyFont="1" applyBorder="1"/>
    <xf numFmtId="0" fontId="7" fillId="0" borderId="7" xfId="0" applyFont="1" applyBorder="1"/>
    <xf numFmtId="0" fontId="6" fillId="0" borderId="0" xfId="0" applyFont="1"/>
    <xf numFmtId="0" fontId="0" fillId="0" borderId="7" xfId="0" applyBorder="1"/>
    <xf numFmtId="0" fontId="6" fillId="0" borderId="4" xfId="0" applyFont="1" applyBorder="1"/>
    <xf numFmtId="0" fontId="8" fillId="4" borderId="12" xfId="0" applyFont="1" applyFill="1" applyBorder="1" applyAlignment="1">
      <alignment horizontal="left"/>
    </xf>
    <xf numFmtId="0" fontId="8" fillId="4" borderId="2" xfId="0" applyFont="1" applyFill="1" applyBorder="1" applyAlignment="1">
      <alignment horizontal="left"/>
    </xf>
    <xf numFmtId="0" fontId="8" fillId="4" borderId="11" xfId="0" applyFont="1" applyFill="1" applyBorder="1" applyAlignment="1">
      <alignment horizontal="left"/>
    </xf>
    <xf numFmtId="0" fontId="7" fillId="0" borderId="9" xfId="0" applyFont="1" applyBorder="1"/>
    <xf numFmtId="0" fontId="9" fillId="4" borderId="12" xfId="0" applyFont="1" applyFill="1" applyBorder="1" applyAlignment="1">
      <alignment horizontal="left"/>
    </xf>
    <xf numFmtId="0" fontId="2" fillId="4" borderId="11" xfId="0" applyFont="1" applyFill="1" applyBorder="1" applyAlignment="1">
      <alignment horizontal="center"/>
    </xf>
    <xf numFmtId="0" fontId="7" fillId="5" borderId="6" xfId="0" applyFont="1" applyFill="1" applyBorder="1"/>
    <xf numFmtId="0" fontId="7" fillId="5" borderId="8" xfId="0" applyFont="1" applyFill="1" applyBorder="1"/>
    <xf numFmtId="0" fontId="0" fillId="5" borderId="8" xfId="0" applyFill="1" applyBorder="1"/>
    <xf numFmtId="0" fontId="0" fillId="5" borderId="15" xfId="0" applyFill="1" applyBorder="1"/>
    <xf numFmtId="10" fontId="3" fillId="5" borderId="17" xfId="0" applyNumberFormat="1" applyFont="1" applyFill="1" applyBorder="1" applyProtection="1">
      <protection locked="0"/>
    </xf>
    <xf numFmtId="1" fontId="3" fillId="5" borderId="17" xfId="0" applyNumberFormat="1" applyFont="1" applyFill="1" applyBorder="1" applyProtection="1">
      <protection locked="0"/>
    </xf>
    <xf numFmtId="42" fontId="2" fillId="0" borderId="7" xfId="0" applyNumberFormat="1" applyFont="1" applyBorder="1" applyProtection="1">
      <protection locked="0"/>
    </xf>
    <xf numFmtId="42" fontId="3" fillId="5" borderId="7" xfId="0" applyNumberFormat="1" applyFont="1" applyFill="1" applyBorder="1" applyProtection="1">
      <protection locked="0"/>
    </xf>
    <xf numFmtId="42" fontId="3" fillId="5" borderId="9" xfId="0" applyNumberFormat="1" applyFont="1" applyFill="1" applyBorder="1" applyProtection="1">
      <protection locked="0"/>
    </xf>
    <xf numFmtId="42" fontId="3" fillId="5" borderId="0" xfId="0" applyNumberFormat="1" applyFont="1" applyFill="1" applyProtection="1">
      <protection locked="0"/>
    </xf>
    <xf numFmtId="42" fontId="3" fillId="5" borderId="4" xfId="0" applyNumberFormat="1" applyFont="1" applyFill="1" applyBorder="1" applyProtection="1">
      <protection locked="0"/>
    </xf>
    <xf numFmtId="42" fontId="2" fillId="0" borderId="0" xfId="2" applyNumberFormat="1" applyFont="1"/>
    <xf numFmtId="42" fontId="2" fillId="0" borderId="4" xfId="0" applyNumberFormat="1" applyFont="1" applyBorder="1"/>
    <xf numFmtId="41" fontId="2" fillId="0" borderId="0" xfId="2" applyNumberFormat="1" applyFont="1"/>
    <xf numFmtId="41" fontId="2" fillId="0" borderId="4" xfId="2" applyNumberFormat="1" applyFont="1" applyBorder="1"/>
    <xf numFmtId="42" fontId="2" fillId="0" borderId="4" xfId="2" applyNumberFormat="1" applyFont="1" applyBorder="1"/>
    <xf numFmtId="1" fontId="2" fillId="0" borderId="0" xfId="0" applyNumberFormat="1" applyFont="1"/>
    <xf numFmtId="1" fontId="2" fillId="0" borderId="0" xfId="0" applyNumberFormat="1" applyFont="1" applyAlignment="1">
      <alignment horizontal="center"/>
    </xf>
    <xf numFmtId="42" fontId="0" fillId="0" borderId="0" xfId="0" applyNumberFormat="1"/>
    <xf numFmtId="42" fontId="2" fillId="0" borderId="14" xfId="0" applyNumberFormat="1" applyFont="1" applyBorder="1"/>
    <xf numFmtId="0" fontId="2" fillId="4" borderId="6" xfId="0" applyFont="1" applyFill="1" applyBorder="1" applyAlignment="1">
      <alignment horizontal="center"/>
    </xf>
    <xf numFmtId="0" fontId="2" fillId="4" borderId="15" xfId="0" applyFont="1" applyFill="1" applyBorder="1" applyAlignment="1">
      <alignment horizontal="center"/>
    </xf>
    <xf numFmtId="7" fontId="3" fillId="0" borderId="8" xfId="0" applyNumberFormat="1" applyFont="1" applyBorder="1" applyProtection="1">
      <protection locked="0"/>
    </xf>
    <xf numFmtId="44" fontId="3" fillId="5" borderId="8" xfId="0" applyNumberFormat="1" applyFont="1" applyFill="1" applyBorder="1" applyProtection="1">
      <protection locked="0"/>
    </xf>
    <xf numFmtId="44" fontId="3" fillId="5" borderId="15" xfId="0" applyNumberFormat="1" applyFont="1" applyFill="1" applyBorder="1" applyProtection="1">
      <protection locked="0"/>
    </xf>
    <xf numFmtId="0" fontId="2" fillId="0" borderId="15" xfId="0" applyFont="1" applyBorder="1" applyAlignment="1">
      <alignment horizontal="left"/>
    </xf>
    <xf numFmtId="0" fontId="2" fillId="4" borderId="5" xfId="0" applyFont="1" applyFill="1" applyBorder="1"/>
    <xf numFmtId="0" fontId="2" fillId="4" borderId="4" xfId="0" applyFont="1" applyFill="1" applyBorder="1"/>
    <xf numFmtId="0" fontId="2" fillId="0" borderId="2" xfId="0" applyFont="1" applyBorder="1"/>
    <xf numFmtId="0" fontId="0" fillId="0" borderId="2" xfId="0" applyBorder="1"/>
    <xf numFmtId="164" fontId="2" fillId="0" borderId="2" xfId="0" applyNumberFormat="1" applyFont="1" applyBorder="1"/>
    <xf numFmtId="44" fontId="2" fillId="0" borderId="4" xfId="0" applyNumberFormat="1" applyFont="1" applyBorder="1"/>
    <xf numFmtId="44" fontId="2" fillId="0" borderId="14" xfId="0" applyNumberFormat="1" applyFont="1" applyBorder="1"/>
    <xf numFmtId="0" fontId="2" fillId="6" borderId="5" xfId="0" applyFont="1" applyFill="1" applyBorder="1" applyAlignment="1">
      <alignment horizontal="right"/>
    </xf>
    <xf numFmtId="42" fontId="2" fillId="0" borderId="5" xfId="0" applyNumberFormat="1" applyFont="1" applyBorder="1" applyAlignment="1">
      <alignment horizontal="left"/>
    </xf>
    <xf numFmtId="164" fontId="2" fillId="0" borderId="5" xfId="9" applyNumberFormat="1" applyFont="1" applyBorder="1"/>
    <xf numFmtId="42" fontId="2" fillId="0" borderId="5" xfId="0" applyNumberFormat="1" applyFont="1" applyBorder="1"/>
    <xf numFmtId="44" fontId="2" fillId="0" borderId="5" xfId="0" applyNumberFormat="1" applyFont="1" applyBorder="1"/>
    <xf numFmtId="0" fontId="2" fillId="0" borderId="5" xfId="0" applyFont="1" applyBorder="1" applyAlignment="1">
      <alignment horizontal="right"/>
    </xf>
    <xf numFmtId="0" fontId="9" fillId="4" borderId="12" xfId="0" quotePrefix="1" applyFont="1" applyFill="1" applyBorder="1" applyAlignment="1">
      <alignment horizontal="left"/>
    </xf>
    <xf numFmtId="164" fontId="2" fillId="4" borderId="5" xfId="0" quotePrefix="1" applyNumberFormat="1" applyFont="1" applyFill="1" applyBorder="1" applyAlignment="1">
      <alignment horizontal="center"/>
    </xf>
    <xf numFmtId="0" fontId="6" fillId="5" borderId="10" xfId="0" applyFont="1" applyFill="1" applyBorder="1"/>
    <xf numFmtId="0" fontId="6" fillId="5" borderId="7" xfId="0" applyFont="1" applyFill="1" applyBorder="1"/>
    <xf numFmtId="0" fontId="4" fillId="0" borderId="0" xfId="0" applyFont="1" applyAlignment="1">
      <alignment horizontal="left"/>
    </xf>
    <xf numFmtId="0" fontId="7" fillId="0" borderId="0" xfId="0" applyFont="1"/>
    <xf numFmtId="169" fontId="2" fillId="0" borderId="0" xfId="2" applyNumberFormat="1" applyFont="1"/>
    <xf numFmtId="167" fontId="2" fillId="0" borderId="0" xfId="0" applyNumberFormat="1" applyFont="1"/>
    <xf numFmtId="42" fontId="3" fillId="9" borderId="12" xfId="0" applyNumberFormat="1" applyFont="1" applyFill="1" applyBorder="1" applyProtection="1">
      <protection locked="0"/>
    </xf>
    <xf numFmtId="3" fontId="2" fillId="0" borderId="0" xfId="0" applyNumberFormat="1" applyFont="1"/>
    <xf numFmtId="3" fontId="2" fillId="0" borderId="0" xfId="0" applyNumberFormat="1" applyFont="1" applyAlignment="1">
      <alignment horizontal="center"/>
    </xf>
    <xf numFmtId="0" fontId="14" fillId="0" borderId="0" xfId="0" applyFont="1"/>
    <xf numFmtId="0" fontId="15" fillId="0" borderId="0" xfId="0" applyFont="1"/>
    <xf numFmtId="0" fontId="16" fillId="0" borderId="0" xfId="6" applyFont="1" applyAlignment="1" applyProtection="1"/>
    <xf numFmtId="0" fontId="2" fillId="0" borderId="0" xfId="2" applyNumberFormat="1" applyFont="1"/>
    <xf numFmtId="0" fontId="2" fillId="0" borderId="8" xfId="0" applyFont="1" applyBorder="1" applyAlignment="1">
      <alignment horizontal="left"/>
    </xf>
    <xf numFmtId="42" fontId="3" fillId="9" borderId="3" xfId="0" applyNumberFormat="1" applyFont="1" applyFill="1" applyBorder="1" applyProtection="1">
      <protection locked="0"/>
    </xf>
    <xf numFmtId="44" fontId="3" fillId="9" borderId="11" xfId="0" applyNumberFormat="1" applyFont="1" applyFill="1" applyBorder="1" applyProtection="1">
      <protection locked="0"/>
    </xf>
    <xf numFmtId="0" fontId="2" fillId="0" borderId="4" xfId="2" applyNumberFormat="1" applyFont="1" applyBorder="1"/>
    <xf numFmtId="10" fontId="3" fillId="5" borderId="7" xfId="9" applyNumberFormat="1" applyFont="1" applyFill="1" applyBorder="1"/>
    <xf numFmtId="10" fontId="2" fillId="8" borderId="0" xfId="9" applyNumberFormat="1" applyFont="1" applyFill="1"/>
    <xf numFmtId="10" fontId="2" fillId="8" borderId="8" xfId="9" applyNumberFormat="1" applyFont="1" applyFill="1" applyBorder="1"/>
    <xf numFmtId="10" fontId="2" fillId="8" borderId="7" xfId="9" applyNumberFormat="1" applyFont="1" applyFill="1" applyBorder="1"/>
    <xf numFmtId="10" fontId="2" fillId="8" borderId="9" xfId="9" applyNumberFormat="1" applyFont="1" applyFill="1" applyBorder="1"/>
    <xf numFmtId="10" fontId="2" fillId="8" borderId="4" xfId="9" applyNumberFormat="1" applyFont="1" applyFill="1" applyBorder="1"/>
    <xf numFmtId="10" fontId="2" fillId="8" borderId="15" xfId="9" applyNumberFormat="1" applyFont="1" applyFill="1" applyBorder="1"/>
    <xf numFmtId="0" fontId="0" fillId="0" borderId="8" xfId="0" applyBorder="1"/>
    <xf numFmtId="0" fontId="1" fillId="0" borderId="12" xfId="0" applyFont="1" applyBorder="1"/>
    <xf numFmtId="0" fontId="1" fillId="0" borderId="2" xfId="0" applyFont="1" applyBorder="1"/>
    <xf numFmtId="9" fontId="3" fillId="10" borderId="3" xfId="9" applyFont="1" applyFill="1" applyBorder="1" applyProtection="1">
      <protection locked="0"/>
    </xf>
    <xf numFmtId="0" fontId="2" fillId="8" borderId="3" xfId="0" applyFont="1" applyFill="1" applyBorder="1" applyAlignment="1">
      <alignment horizontal="center"/>
    </xf>
    <xf numFmtId="0" fontId="1" fillId="0" borderId="9" xfId="0" applyFont="1" applyBorder="1"/>
    <xf numFmtId="0" fontId="0" fillId="0" borderId="4" xfId="0" applyBorder="1"/>
    <xf numFmtId="0" fontId="0" fillId="0" borderId="3" xfId="0" applyBorder="1"/>
    <xf numFmtId="9" fontId="2" fillId="2" borderId="3" xfId="9" applyFont="1" applyFill="1" applyBorder="1" applyAlignment="1">
      <alignment horizontal="center"/>
    </xf>
    <xf numFmtId="0" fontId="0" fillId="11" borderId="0" xfId="0" applyFill="1" applyAlignment="1">
      <alignment horizontal="center"/>
    </xf>
    <xf numFmtId="0" fontId="0" fillId="11" borderId="16" xfId="0" applyFill="1" applyBorder="1" applyAlignment="1">
      <alignment horizontal="center"/>
    </xf>
    <xf numFmtId="0" fontId="0" fillId="11" borderId="17" xfId="0" applyFill="1" applyBorder="1" applyAlignment="1">
      <alignment horizontal="center"/>
    </xf>
    <xf numFmtId="0" fontId="0" fillId="11" borderId="4" xfId="0" applyFill="1" applyBorder="1" applyAlignment="1">
      <alignment horizontal="center"/>
    </xf>
    <xf numFmtId="0" fontId="7" fillId="5" borderId="5" xfId="0" applyFont="1" applyFill="1" applyBorder="1"/>
    <xf numFmtId="0" fontId="7" fillId="5" borderId="0" xfId="0" applyFont="1" applyFill="1"/>
    <xf numFmtId="0" fontId="0" fillId="5" borderId="0" xfId="0" applyFill="1"/>
    <xf numFmtId="0" fontId="0" fillId="5" borderId="4" xfId="0" applyFill="1" applyBorder="1"/>
    <xf numFmtId="0" fontId="6" fillId="5" borderId="9" xfId="0" quotePrefix="1" applyFont="1" applyFill="1" applyBorder="1"/>
    <xf numFmtId="0" fontId="8" fillId="6" borderId="0" xfId="0" applyFont="1" applyFill="1"/>
    <xf numFmtId="0" fontId="1" fillId="0" borderId="0" xfId="0" applyFont="1"/>
    <xf numFmtId="0" fontId="13" fillId="0" borderId="0" xfId="6" applyAlignment="1" applyProtection="1"/>
    <xf numFmtId="42" fontId="2" fillId="0" borderId="6" xfId="0" applyNumberFormat="1" applyFont="1" applyBorder="1"/>
    <xf numFmtId="42" fontId="2" fillId="0" borderId="8" xfId="0" applyNumberFormat="1" applyFont="1" applyBorder="1"/>
    <xf numFmtId="42" fontId="2" fillId="0" borderId="15" xfId="0" applyNumberFormat="1" applyFont="1" applyBorder="1"/>
    <xf numFmtId="42" fontId="2" fillId="0" borderId="2" xfId="0" applyNumberFormat="1" applyFont="1" applyBorder="1"/>
    <xf numFmtId="42" fontId="2" fillId="0" borderId="18" xfId="0" applyNumberFormat="1" applyFont="1" applyBorder="1"/>
    <xf numFmtId="164" fontId="2" fillId="0" borderId="18" xfId="0" applyNumberFormat="1" applyFont="1" applyBorder="1"/>
    <xf numFmtId="0" fontId="2" fillId="0" borderId="7" xfId="0" applyFont="1" applyBorder="1" applyAlignment="1">
      <alignment horizontal="center"/>
    </xf>
    <xf numFmtId="0" fontId="2" fillId="0" borderId="9" xfId="0" applyFont="1" applyBorder="1" applyAlignment="1">
      <alignment horizontal="center"/>
    </xf>
    <xf numFmtId="44" fontId="2" fillId="0" borderId="6" xfId="0" applyNumberFormat="1" applyFont="1" applyBorder="1"/>
    <xf numFmtId="44" fontId="2" fillId="0" borderId="8" xfId="0" applyNumberFormat="1" applyFont="1" applyBorder="1"/>
    <xf numFmtId="44" fontId="2" fillId="0" borderId="15" xfId="0" applyNumberFormat="1" applyFont="1" applyBorder="1"/>
    <xf numFmtId="44" fontId="2" fillId="0" borderId="11" xfId="0" applyNumberFormat="1" applyFont="1" applyBorder="1"/>
    <xf numFmtId="44" fontId="2" fillId="0" borderId="19" xfId="0" applyNumberFormat="1" applyFont="1" applyBorder="1"/>
    <xf numFmtId="0" fontId="2" fillId="0" borderId="15" xfId="0" applyFont="1" applyBorder="1" applyAlignment="1">
      <alignment horizontal="right"/>
    </xf>
    <xf numFmtId="0" fontId="2" fillId="0" borderId="12" xfId="0" applyFont="1" applyBorder="1"/>
    <xf numFmtId="0" fontId="2" fillId="0" borderId="11" xfId="0" applyFont="1" applyBorder="1" applyAlignment="1">
      <alignment horizontal="right"/>
    </xf>
    <xf numFmtId="0" fontId="2" fillId="0" borderId="17" xfId="0" applyFont="1" applyBorder="1"/>
    <xf numFmtId="0" fontId="2" fillId="0" borderId="16" xfId="0" applyFont="1" applyBorder="1"/>
    <xf numFmtId="0" fontId="18" fillId="0" borderId="0" xfId="0" applyFont="1"/>
    <xf numFmtId="166" fontId="2" fillId="0" borderId="3" xfId="1" applyNumberFormat="1" applyFont="1" applyBorder="1"/>
    <xf numFmtId="44" fontId="3" fillId="5" borderId="16" xfId="0" applyNumberFormat="1" applyFont="1" applyFill="1" applyBorder="1" applyProtection="1">
      <protection locked="0"/>
    </xf>
    <xf numFmtId="0" fontId="20" fillId="0" borderId="0" xfId="0" applyFont="1"/>
    <xf numFmtId="0" fontId="8" fillId="12" borderId="10" xfId="0" applyFont="1" applyFill="1" applyBorder="1" applyAlignment="1">
      <alignment horizontal="center" vertical="center"/>
    </xf>
    <xf numFmtId="0" fontId="8" fillId="12" borderId="5" xfId="0" applyFont="1" applyFill="1" applyBorder="1" applyAlignment="1">
      <alignment horizontal="center" vertical="center"/>
    </xf>
    <xf numFmtId="0" fontId="8" fillId="12" borderId="6"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15" xfId="0" applyFont="1" applyFill="1" applyBorder="1" applyAlignment="1">
      <alignment horizontal="center" vertical="center"/>
    </xf>
  </cellXfs>
  <cellStyles count="11">
    <cellStyle name="Comma" xfId="1" builtinId="3"/>
    <cellStyle name="Currency" xfId="2" builtinId="4"/>
    <cellStyle name="Grey" xfId="3" xr:uid="{00000000-0005-0000-0000-000002000000}"/>
    <cellStyle name="Header1" xfId="4" xr:uid="{00000000-0005-0000-0000-000003000000}"/>
    <cellStyle name="Header2" xfId="5" xr:uid="{00000000-0005-0000-0000-000004000000}"/>
    <cellStyle name="Hyperlink" xfId="6" builtinId="8"/>
    <cellStyle name="Input [yellow]" xfId="7" xr:uid="{00000000-0005-0000-0000-000006000000}"/>
    <cellStyle name="Normal" xfId="0" builtinId="0"/>
    <cellStyle name="Normal - Style1" xfId="8" xr:uid="{00000000-0005-0000-0000-000008000000}"/>
    <cellStyle name="Percent" xfId="9" builtinId="5"/>
    <cellStyle name="Percent [2]" xfId="10" xr:uid="{00000000-0005-0000-0000-00000A00000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hotelinvestmentlibrary.com/" TargetMode="External"/><Relationship Id="rId2" Type="http://schemas.openxmlformats.org/officeDocument/2006/relationships/image" Target="../media/image1.B65113F0"/><Relationship Id="rId1" Type="http://schemas.openxmlformats.org/officeDocument/2006/relationships/hyperlink" Target="http://www.hotelvaluationsoftware.com/" TargetMode="External"/><Relationship Id="rId4" Type="http://schemas.openxmlformats.org/officeDocument/2006/relationships/image" Target="../media/image2.B65113F0"/></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368300</xdr:colOff>
      <xdr:row>2</xdr:row>
      <xdr:rowOff>279400</xdr:rowOff>
    </xdr:to>
    <xdr:pic>
      <xdr:nvPicPr>
        <xdr:cNvPr id="4" name="Picture 3" descr="cid:image005.jpg@01D4B8E7.B65113F0">
          <a:hlinkClick xmlns:r="http://schemas.openxmlformats.org/officeDocument/2006/relationships" r:id="rId1"/>
          <a:extLst>
            <a:ext uri="{FF2B5EF4-FFF2-40B4-BE49-F238E27FC236}">
              <a16:creationId xmlns:a16="http://schemas.microsoft.com/office/drawing/2014/main" id="{460BB7C6-0539-4799-95CB-5B54A3E1658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350" y="158750"/>
          <a:ext cx="977900" cy="571500"/>
        </a:xfrm>
        <a:prstGeom prst="rect">
          <a:avLst/>
        </a:prstGeom>
        <a:noFill/>
        <a:ln>
          <a:noFill/>
        </a:ln>
      </xdr:spPr>
    </xdr:pic>
    <xdr:clientData/>
  </xdr:twoCellAnchor>
  <xdr:twoCellAnchor editAs="oneCell">
    <xdr:from>
      <xdr:col>3</xdr:col>
      <xdr:colOff>146051</xdr:colOff>
      <xdr:row>1</xdr:row>
      <xdr:rowOff>0</xdr:rowOff>
    </xdr:from>
    <xdr:to>
      <xdr:col>4</xdr:col>
      <xdr:colOff>469900</xdr:colOff>
      <xdr:row>3</xdr:row>
      <xdr:rowOff>50800</xdr:rowOff>
    </xdr:to>
    <xdr:pic>
      <xdr:nvPicPr>
        <xdr:cNvPr id="5" name="Picture 4" descr="cid:image004.jpg@01D4B8E7.B65113F0">
          <a:hlinkClick xmlns:r="http://schemas.openxmlformats.org/officeDocument/2006/relationships" r:id="rId3"/>
          <a:extLst>
            <a:ext uri="{FF2B5EF4-FFF2-40B4-BE49-F238E27FC236}">
              <a16:creationId xmlns:a16="http://schemas.microsoft.com/office/drawing/2014/main" id="{D4F89022-75D4-4124-B021-C3D8733C8E1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25601" y="158750"/>
          <a:ext cx="933449" cy="635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178593</xdr:colOff>
      <xdr:row>1</xdr:row>
      <xdr:rowOff>119062</xdr:rowOff>
    </xdr:from>
    <xdr:to>
      <xdr:col>11</xdr:col>
      <xdr:colOff>36246</xdr:colOff>
      <xdr:row>74</xdr:row>
      <xdr:rowOff>118406</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426243" y="319087"/>
          <a:ext cx="5953653" cy="11819869"/>
          <a:chOff x="238125" y="361950"/>
          <a:chExt cx="5929841" cy="12167532"/>
        </a:xfrm>
      </xdr:grpSpPr>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247650" y="361950"/>
            <a:ext cx="5920316" cy="8440678"/>
          </a:xfrm>
          <a:prstGeom prst="rect">
            <a:avLst/>
          </a:prstGeom>
        </xdr:spPr>
      </xdr:pic>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238125" y="8753475"/>
            <a:ext cx="5905500" cy="377600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hotelinvestmentlibrary.com/" TargetMode="External"/><Relationship Id="rId3" Type="http://schemas.openxmlformats.org/officeDocument/2006/relationships/printerSettings" Target="../printerSettings/printerSettings3.bin"/><Relationship Id="rId7" Type="http://schemas.openxmlformats.org/officeDocument/2006/relationships/hyperlink" Target="http://www.hotelvaluationsoftware.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steve@hotelvaluationsoftware.com" TargetMode="External"/><Relationship Id="rId5" Type="http://schemas.openxmlformats.org/officeDocument/2006/relationships/hyperlink" Target="mailto:jad10@cornell.edu" TargetMode="External"/><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printerSettings" Target="../printerSettings/printerSettings8.bin"/><Relationship Id="rId7" Type="http://schemas.openxmlformats.org/officeDocument/2006/relationships/printerSettings" Target="../printerSettings/printerSettings12.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11" Type="http://schemas.openxmlformats.org/officeDocument/2006/relationships/comments" Target="../comments1.xml"/><Relationship Id="rId5" Type="http://schemas.openxmlformats.org/officeDocument/2006/relationships/printerSettings" Target="../printerSettings/printerSettings10.bin"/><Relationship Id="rId10" Type="http://schemas.openxmlformats.org/officeDocument/2006/relationships/vmlDrawing" Target="../drawings/vmlDrawing1.vml"/><Relationship Id="rId4" Type="http://schemas.openxmlformats.org/officeDocument/2006/relationships/printerSettings" Target="../printerSettings/printerSettings9.bin"/><Relationship Id="rId9"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drawing" Target="../drawings/drawing2.xml"/><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2:K31"/>
  <sheetViews>
    <sheetView tabSelected="1" zoomScaleNormal="100" workbookViewId="0"/>
  </sheetViews>
  <sheetFormatPr defaultRowHeight="12.5" x14ac:dyDescent="0.25"/>
  <cols>
    <col min="1" max="1" width="3.7265625" customWidth="1"/>
  </cols>
  <sheetData>
    <row r="2" spans="1:11" ht="23" x14ac:dyDescent="0.5">
      <c r="B2" s="191"/>
    </row>
    <row r="3" spans="1:11" ht="23" x14ac:dyDescent="0.5">
      <c r="B3" s="191"/>
    </row>
    <row r="4" spans="1:11" ht="11.5" customHeight="1" x14ac:dyDescent="0.5">
      <c r="B4" s="191"/>
    </row>
    <row r="5" spans="1:11" ht="23.5" customHeight="1" x14ac:dyDescent="0.5">
      <c r="B5" s="191" t="s">
        <v>159</v>
      </c>
    </row>
    <row r="6" spans="1:11" ht="8" customHeight="1" x14ac:dyDescent="0.5">
      <c r="B6" s="191"/>
    </row>
    <row r="7" spans="1:11" ht="18" x14ac:dyDescent="0.4">
      <c r="B7" s="188" t="s">
        <v>160</v>
      </c>
    </row>
    <row r="8" spans="1:11" s="128" customFormat="1" ht="14" x14ac:dyDescent="0.3">
      <c r="A8"/>
      <c r="B8" s="134" t="s">
        <v>138</v>
      </c>
      <c r="C8"/>
      <c r="D8"/>
      <c r="E8"/>
      <c r="F8"/>
      <c r="G8"/>
      <c r="H8"/>
      <c r="I8"/>
      <c r="J8"/>
      <c r="K8" s="168"/>
    </row>
    <row r="9" spans="1:11" s="128" customFormat="1" x14ac:dyDescent="0.25">
      <c r="A9"/>
      <c r="B9" s="169" t="s">
        <v>146</v>
      </c>
      <c r="C9"/>
      <c r="D9"/>
      <c r="E9"/>
      <c r="F9" s="169"/>
      <c r="G9"/>
      <c r="H9"/>
      <c r="I9"/>
      <c r="J9"/>
      <c r="K9" s="168"/>
    </row>
    <row r="10" spans="1:11" s="128" customFormat="1" x14ac:dyDescent="0.25">
      <c r="A10"/>
      <c r="B10" s="169" t="s">
        <v>154</v>
      </c>
      <c r="C10"/>
      <c r="D10"/>
      <c r="E10"/>
      <c r="F10" s="169"/>
      <c r="G10"/>
      <c r="H10"/>
      <c r="I10"/>
      <c r="J10"/>
      <c r="K10" s="168"/>
    </row>
    <row r="11" spans="1:11" s="128" customFormat="1" x14ac:dyDescent="0.25">
      <c r="A11"/>
      <c r="B11"/>
      <c r="C11"/>
      <c r="D11"/>
      <c r="E11"/>
      <c r="F11"/>
      <c r="G11"/>
      <c r="H11"/>
      <c r="I11"/>
      <c r="J11"/>
      <c r="K11" s="168"/>
    </row>
    <row r="12" spans="1:11" s="128" customFormat="1" ht="15.5" x14ac:dyDescent="0.35">
      <c r="A12"/>
      <c r="B12" s="8" t="s">
        <v>155</v>
      </c>
      <c r="C12"/>
      <c r="D12"/>
      <c r="E12"/>
      <c r="F12" s="8" t="s">
        <v>156</v>
      </c>
      <c r="G12"/>
      <c r="H12"/>
      <c r="I12"/>
      <c r="J12"/>
      <c r="K12" s="168"/>
    </row>
    <row r="13" spans="1:11" s="128" customFormat="1" ht="14" x14ac:dyDescent="0.3">
      <c r="A13"/>
      <c r="B13" s="135" t="s">
        <v>127</v>
      </c>
      <c r="C13" s="168"/>
      <c r="D13" s="168"/>
      <c r="E13" s="168"/>
      <c r="F13" s="135" t="s">
        <v>89</v>
      </c>
      <c r="G13" s="168"/>
      <c r="H13"/>
      <c r="I13" s="168"/>
      <c r="J13" s="168"/>
      <c r="K13" s="168"/>
    </row>
    <row r="14" spans="1:11" ht="14" x14ac:dyDescent="0.3">
      <c r="B14" s="135" t="s">
        <v>126</v>
      </c>
      <c r="C14" s="168"/>
      <c r="D14" s="168"/>
      <c r="E14" s="168"/>
      <c r="F14" s="135" t="s">
        <v>84</v>
      </c>
      <c r="G14" s="168"/>
      <c r="I14" s="168"/>
      <c r="J14" s="168"/>
    </row>
    <row r="15" spans="1:11" ht="14" x14ac:dyDescent="0.3">
      <c r="B15" s="135" t="s">
        <v>128</v>
      </c>
      <c r="C15" s="168"/>
      <c r="D15" s="168"/>
      <c r="E15" s="168"/>
      <c r="F15" s="135" t="s">
        <v>90</v>
      </c>
      <c r="G15" s="168"/>
      <c r="I15" s="168"/>
      <c r="J15" s="168"/>
    </row>
    <row r="16" spans="1:11" ht="14" x14ac:dyDescent="0.3">
      <c r="B16" s="135" t="s">
        <v>129</v>
      </c>
      <c r="C16" s="168"/>
      <c r="D16" s="168"/>
      <c r="E16" s="168"/>
      <c r="F16" s="135" t="s">
        <v>85</v>
      </c>
      <c r="G16" s="168"/>
      <c r="I16" s="168"/>
      <c r="J16" s="168"/>
    </row>
    <row r="17" spans="2:10" ht="14" x14ac:dyDescent="0.3">
      <c r="B17" s="169" t="s">
        <v>157</v>
      </c>
      <c r="C17" s="168"/>
      <c r="D17" s="168"/>
      <c r="E17" s="168"/>
      <c r="F17" s="135" t="s">
        <v>91</v>
      </c>
      <c r="G17" s="168"/>
      <c r="I17" s="168"/>
      <c r="J17" s="168"/>
    </row>
    <row r="18" spans="2:10" ht="14" x14ac:dyDescent="0.3">
      <c r="C18" s="168"/>
      <c r="D18" s="168"/>
      <c r="E18" s="168"/>
      <c r="F18" s="135" t="s">
        <v>92</v>
      </c>
      <c r="G18" s="168"/>
      <c r="H18" s="168"/>
      <c r="I18" s="168"/>
      <c r="J18" s="168"/>
    </row>
    <row r="19" spans="2:10" ht="14" x14ac:dyDescent="0.3">
      <c r="F19" s="136" t="s">
        <v>93</v>
      </c>
    </row>
    <row r="20" spans="2:10" ht="14" x14ac:dyDescent="0.3">
      <c r="B20" s="135"/>
    </row>
    <row r="21" spans="2:10" ht="14.5" x14ac:dyDescent="0.35">
      <c r="B21" s="135" t="s">
        <v>158</v>
      </c>
    </row>
    <row r="22" spans="2:10" ht="14" x14ac:dyDescent="0.3">
      <c r="B22" s="135" t="s">
        <v>86</v>
      </c>
    </row>
    <row r="24" spans="2:10" ht="14" x14ac:dyDescent="0.3">
      <c r="B24" s="135" t="s">
        <v>136</v>
      </c>
    </row>
    <row r="25" spans="2:10" ht="14" x14ac:dyDescent="0.3">
      <c r="B25" s="135" t="s">
        <v>140</v>
      </c>
    </row>
    <row r="26" spans="2:10" ht="14" x14ac:dyDescent="0.3">
      <c r="B26" s="135" t="s">
        <v>139</v>
      </c>
    </row>
    <row r="27" spans="2:10" ht="14" x14ac:dyDescent="0.3">
      <c r="B27" s="135" t="s">
        <v>135</v>
      </c>
    </row>
    <row r="28" spans="2:10" ht="14" x14ac:dyDescent="0.3">
      <c r="B28" s="135" t="s">
        <v>137</v>
      </c>
    </row>
    <row r="30" spans="2:10" ht="14" x14ac:dyDescent="0.3">
      <c r="B30" s="135" t="s">
        <v>141</v>
      </c>
    </row>
    <row r="31" spans="2:10" ht="14" x14ac:dyDescent="0.3">
      <c r="B31" s="135" t="s">
        <v>142</v>
      </c>
    </row>
  </sheetData>
  <customSheetViews>
    <customSheetView guid="{55857911-67C7-456E-9E0F-BACAB6812C4B}">
      <selection activeCell="B1" sqref="B1"/>
      <pageMargins left="0.75" right="0.75" top="1" bottom="1" header="0.5" footer="0.5"/>
      <pageSetup orientation="portrait" r:id="rId1"/>
      <headerFooter alignWithMargins="0"/>
    </customSheetView>
    <customSheetView guid="{93D19170-1177-4622-9B5E-FBDB252C6A8B}">
      <selection activeCell="B1" sqref="B1"/>
      <pageMargins left="0.75" right="0.75" top="1" bottom="1" header="0.5" footer="0.5"/>
      <pageSetup orientation="portrait" r:id="rId2"/>
      <headerFooter alignWithMargins="0"/>
    </customSheetView>
    <customSheetView guid="{71CA9B43-A475-439E-8987-10A837043BF1}">
      <selection activeCell="B1" sqref="B1"/>
      <pageMargins left="0.75" right="0.75" top="1" bottom="1" header="0.5" footer="0.5"/>
      <pageSetup orientation="portrait" r:id="rId3"/>
      <headerFooter alignWithMargins="0"/>
    </customSheetView>
    <customSheetView guid="{45DC640D-01D3-4912-8B9C-BEE2847645FE}">
      <selection activeCell="B1" sqref="B1"/>
      <pageMargins left="0.75" right="0.75" top="1" bottom="1" header="0.5" footer="0.5"/>
      <pageSetup orientation="portrait" r:id="rId4"/>
      <headerFooter alignWithMargins="0"/>
    </customSheetView>
  </customSheetViews>
  <phoneticPr fontId="0" type="noConversion"/>
  <hyperlinks>
    <hyperlink ref="F19" r:id="rId5" xr:uid="{D65F0E7A-E7AC-45FD-BD9B-B96F4C7CF928}"/>
    <hyperlink ref="B17" r:id="rId6" xr:uid="{F917EDF4-118D-46DC-BB1C-E536E708A388}"/>
    <hyperlink ref="B9" r:id="rId7" xr:uid="{A83E5F03-750E-4D23-8681-55B2F0F6F160}"/>
    <hyperlink ref="B10" r:id="rId8" xr:uid="{0A95398F-C293-4C3E-9840-EF004CDDD751}"/>
  </hyperlinks>
  <pageMargins left="0.75" right="0.75" top="1" bottom="1" header="0.5" footer="0.5"/>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autoPageBreaks="0"/>
  </sheetPr>
  <dimension ref="B1:P106"/>
  <sheetViews>
    <sheetView showRuler="0" zoomScaleNormal="100" workbookViewId="0">
      <selection activeCell="D6" sqref="D6"/>
    </sheetView>
  </sheetViews>
  <sheetFormatPr defaultColWidth="8.81640625" defaultRowHeight="11.5" x14ac:dyDescent="0.25"/>
  <cols>
    <col min="1" max="1" width="3.7265625" style="1" customWidth="1"/>
    <col min="2" max="2" width="22.81640625" style="1" customWidth="1"/>
    <col min="3" max="3" width="3.7265625" style="1" customWidth="1"/>
    <col min="4" max="9" width="8.26953125" style="1" customWidth="1"/>
    <col min="10" max="10" width="8.7265625" style="1" customWidth="1"/>
    <col min="11" max="12" width="8.26953125" style="1" customWidth="1"/>
    <col min="13" max="13" width="9.26953125" style="1" customWidth="1"/>
    <col min="14" max="14" width="8.81640625" style="1"/>
    <col min="15" max="15" width="10.1796875" style="1" bestFit="1" customWidth="1"/>
    <col min="16" max="16384" width="8.81640625" style="1"/>
  </cols>
  <sheetData>
    <row r="1" spans="2:12" ht="15.75" customHeight="1" x14ac:dyDescent="0.4">
      <c r="B1" s="188" t="s">
        <v>148</v>
      </c>
    </row>
    <row r="2" spans="2:12" ht="15" customHeight="1" x14ac:dyDescent="0.4">
      <c r="B2" s="188"/>
    </row>
    <row r="3" spans="2:12" ht="15" customHeight="1" x14ac:dyDescent="0.4">
      <c r="B3" s="188" t="s">
        <v>81</v>
      </c>
    </row>
    <row r="4" spans="2:12" ht="15" customHeight="1" x14ac:dyDescent="0.35">
      <c r="B4" s="8"/>
    </row>
    <row r="5" spans="2:12" ht="15" customHeight="1" x14ac:dyDescent="0.3">
      <c r="B5" s="78" t="s">
        <v>69</v>
      </c>
      <c r="C5" s="79"/>
      <c r="D5" s="79"/>
      <c r="E5" s="79"/>
      <c r="F5" s="80"/>
      <c r="J5" s="78" t="s">
        <v>119</v>
      </c>
      <c r="K5" s="79"/>
      <c r="L5" s="80"/>
    </row>
    <row r="6" spans="2:12" ht="15" customHeight="1" x14ac:dyDescent="0.25">
      <c r="B6" s="72" t="s">
        <v>70</v>
      </c>
      <c r="C6" s="73"/>
      <c r="D6" s="125"/>
      <c r="E6" s="162"/>
      <c r="F6" s="84"/>
      <c r="J6" s="76"/>
      <c r="K6"/>
      <c r="L6" s="149"/>
    </row>
    <row r="7" spans="2:12" ht="15" customHeight="1" x14ac:dyDescent="0.25">
      <c r="B7" s="74" t="s">
        <v>71</v>
      </c>
      <c r="C7" s="75"/>
      <c r="D7" s="126"/>
      <c r="E7" s="163"/>
      <c r="F7" s="85"/>
      <c r="J7" s="150" t="s">
        <v>120</v>
      </c>
      <c r="K7" s="151"/>
      <c r="L7" s="152"/>
    </row>
    <row r="8" spans="2:12" ht="15" customHeight="1" x14ac:dyDescent="0.25">
      <c r="B8" s="76" t="s">
        <v>72</v>
      </c>
      <c r="C8" s="75"/>
      <c r="D8" s="126"/>
      <c r="E8" s="164"/>
      <c r="F8" s="86"/>
      <c r="J8" s="150" t="s">
        <v>121</v>
      </c>
      <c r="K8" s="151"/>
      <c r="L8" s="153"/>
    </row>
    <row r="9" spans="2:12" ht="13.4" customHeight="1" x14ac:dyDescent="0.25">
      <c r="B9" s="81" t="s">
        <v>73</v>
      </c>
      <c r="C9" s="77"/>
      <c r="D9" s="166"/>
      <c r="E9" s="165"/>
      <c r="F9" s="87"/>
      <c r="J9" s="154" t="s">
        <v>122</v>
      </c>
      <c r="K9" s="155"/>
      <c r="L9" s="156"/>
    </row>
    <row r="10" spans="2:12" ht="13.4" customHeight="1" x14ac:dyDescent="0.25">
      <c r="B10" s="123" t="s">
        <v>82</v>
      </c>
      <c r="C10" s="21"/>
      <c r="D10" s="22"/>
      <c r="J10" s="154" t="s">
        <v>123</v>
      </c>
      <c r="K10" s="155"/>
      <c r="L10" s="157"/>
    </row>
    <row r="11" spans="2:12" ht="13.4" customHeight="1" x14ac:dyDescent="0.25">
      <c r="B11" s="20" t="s">
        <v>18</v>
      </c>
      <c r="C11" s="9"/>
      <c r="D11" s="30"/>
    </row>
    <row r="12" spans="2:12" ht="13.4" customHeight="1" x14ac:dyDescent="0.25">
      <c r="B12" s="31" t="s">
        <v>52</v>
      </c>
      <c r="C12" s="2"/>
      <c r="D12" s="89"/>
    </row>
    <row r="13" spans="2:12" ht="13.4" customHeight="1" x14ac:dyDescent="0.25">
      <c r="B13" s="31" t="s">
        <v>53</v>
      </c>
      <c r="C13" s="2"/>
      <c r="D13" s="89"/>
    </row>
    <row r="14" spans="2:12" ht="13.4" customHeight="1" x14ac:dyDescent="0.25">
      <c r="B14" s="31" t="s">
        <v>1</v>
      </c>
      <c r="C14" s="2"/>
      <c r="D14" s="88"/>
    </row>
    <row r="15" spans="2:12" ht="13.4" customHeight="1" x14ac:dyDescent="0.25">
      <c r="B15" s="31" t="s">
        <v>2</v>
      </c>
      <c r="C15" s="138"/>
      <c r="D15" s="190"/>
      <c r="F15"/>
      <c r="G15" s="75"/>
      <c r="H15"/>
    </row>
    <row r="16" spans="2:12" ht="13.4" customHeight="1" x14ac:dyDescent="0.25">
      <c r="B16" s="32" t="s">
        <v>134</v>
      </c>
      <c r="C16" s="109"/>
      <c r="D16" s="189">
        <f>ROUND(D12*D13*D14,0)</f>
        <v>0</v>
      </c>
    </row>
    <row r="17" spans="2:16" ht="13.4" customHeight="1" x14ac:dyDescent="0.25">
      <c r="B17" s="2"/>
      <c r="C17" s="2"/>
    </row>
    <row r="18" spans="2:16" ht="13.4" customHeight="1" x14ac:dyDescent="0.35">
      <c r="B18" s="127" t="s">
        <v>79</v>
      </c>
      <c r="C18" s="2"/>
      <c r="D18" s="17" t="s">
        <v>20</v>
      </c>
      <c r="E18" s="9" t="s">
        <v>25</v>
      </c>
      <c r="F18" s="9"/>
      <c r="G18" s="9"/>
      <c r="H18" s="10"/>
      <c r="I18" s="20" t="s">
        <v>28</v>
      </c>
      <c r="J18" s="11"/>
    </row>
    <row r="19" spans="2:16" ht="13.4" customHeight="1" x14ac:dyDescent="0.35">
      <c r="B19" s="8" t="s">
        <v>80</v>
      </c>
      <c r="C19" s="2"/>
      <c r="D19" s="11" t="s">
        <v>26</v>
      </c>
      <c r="H19" s="12"/>
      <c r="I19" s="11" t="s">
        <v>43</v>
      </c>
      <c r="J19" s="11"/>
    </row>
    <row r="20" spans="2:16" ht="13.4" customHeight="1" x14ac:dyDescent="0.25">
      <c r="B20" s="2"/>
      <c r="C20" s="2"/>
      <c r="D20" s="11" t="s">
        <v>27</v>
      </c>
      <c r="H20" s="12"/>
      <c r="I20" s="11" t="s">
        <v>29</v>
      </c>
      <c r="J20" s="11"/>
      <c r="M20" s="192" t="s">
        <v>143</v>
      </c>
      <c r="N20" s="193"/>
      <c r="O20" s="193"/>
      <c r="P20" s="194"/>
    </row>
    <row r="21" spans="2:16" ht="13.4" customHeight="1" x14ac:dyDescent="0.25">
      <c r="B21" s="2"/>
      <c r="C21" s="2"/>
      <c r="D21" s="11"/>
      <c r="H21" s="12"/>
      <c r="I21" s="11" t="s">
        <v>30</v>
      </c>
      <c r="J21" s="11"/>
      <c r="M21" s="195"/>
      <c r="N21" s="196"/>
      <c r="O21" s="196"/>
      <c r="P21" s="197"/>
    </row>
    <row r="22" spans="2:16" ht="13.4" customHeight="1" x14ac:dyDescent="0.25">
      <c r="B22" s="2"/>
      <c r="C22" s="2"/>
      <c r="D22" s="23" t="s">
        <v>16</v>
      </c>
      <c r="E22" s="24" t="s">
        <v>64</v>
      </c>
      <c r="F22" s="24" t="s">
        <v>13</v>
      </c>
      <c r="G22" s="104" t="s">
        <v>13</v>
      </c>
      <c r="H22" s="24" t="s">
        <v>87</v>
      </c>
      <c r="I22" s="23" t="s">
        <v>21</v>
      </c>
      <c r="J22" s="58"/>
      <c r="K22" s="24" t="s">
        <v>61</v>
      </c>
      <c r="L22" s="110"/>
      <c r="M22" s="23" t="s">
        <v>16</v>
      </c>
      <c r="N22" s="24" t="s">
        <v>64</v>
      </c>
      <c r="O22" s="24" t="s">
        <v>13</v>
      </c>
      <c r="P22" s="104" t="s">
        <v>13</v>
      </c>
    </row>
    <row r="23" spans="2:16" ht="13.4" customHeight="1" x14ac:dyDescent="0.25">
      <c r="B23" s="82" t="s">
        <v>4</v>
      </c>
      <c r="C23" s="22"/>
      <c r="D23" s="13" t="s">
        <v>17</v>
      </c>
      <c r="E23" s="5" t="s">
        <v>12</v>
      </c>
      <c r="F23" s="5" t="s">
        <v>14</v>
      </c>
      <c r="G23" s="105" t="s">
        <v>15</v>
      </c>
      <c r="H23" s="5" t="s">
        <v>88</v>
      </c>
      <c r="I23" s="13" t="s">
        <v>22</v>
      </c>
      <c r="J23" s="61"/>
      <c r="K23" s="5" t="s">
        <v>62</v>
      </c>
      <c r="L23" s="111"/>
      <c r="M23" s="13" t="s">
        <v>17</v>
      </c>
      <c r="N23" s="5" t="s">
        <v>12</v>
      </c>
      <c r="O23" s="5" t="s">
        <v>14</v>
      </c>
      <c r="P23" s="105" t="s">
        <v>15</v>
      </c>
    </row>
    <row r="24" spans="2:16" ht="13.4" customHeight="1" x14ac:dyDescent="0.25">
      <c r="B24" s="17" t="s">
        <v>5</v>
      </c>
      <c r="C24" s="2"/>
      <c r="D24" s="90">
        <f>D12*D13*D14*D15/1000</f>
        <v>0</v>
      </c>
      <c r="E24" s="66"/>
      <c r="F24" s="67"/>
      <c r="G24" s="106"/>
      <c r="H24"/>
      <c r="I24" s="68"/>
      <c r="J24" s="11"/>
      <c r="L24" s="10"/>
      <c r="M24" s="170">
        <f>+D24</f>
        <v>0</v>
      </c>
      <c r="N24" s="14" t="e">
        <f>+M24/M$32</f>
        <v>#DIV/0!</v>
      </c>
      <c r="O24" s="44" t="e">
        <f>+M24/(D$12/1000)</f>
        <v>#DIV/0!</v>
      </c>
      <c r="P24" s="178" t="e">
        <f>+M24/(D$16/1000)</f>
        <v>#DIV/0!</v>
      </c>
    </row>
    <row r="25" spans="2:16" ht="13.4" customHeight="1" x14ac:dyDescent="0.25">
      <c r="B25" s="31" t="s">
        <v>6</v>
      </c>
      <c r="C25" s="2"/>
      <c r="D25" s="91"/>
      <c r="E25" s="16"/>
      <c r="F25" s="93"/>
      <c r="G25" s="107"/>
      <c r="H25" s="158" t="str">
        <f>IF(COUNT(D25:G25)=1,"O.K.","Error")</f>
        <v>Error</v>
      </c>
      <c r="I25" s="56">
        <v>0.25</v>
      </c>
      <c r="J25" s="11"/>
      <c r="K25" s="176" t="s">
        <v>152</v>
      </c>
      <c r="L25" s="12"/>
      <c r="M25" s="171">
        <f>+D25+E25*D$24+F25*D$12/1000+(G25*D$16/1000)</f>
        <v>0</v>
      </c>
      <c r="N25" s="14" t="e">
        <f t="shared" ref="N25:N32" si="0">+M25/M$32</f>
        <v>#DIV/0!</v>
      </c>
      <c r="O25" s="44" t="e">
        <f t="shared" ref="O25:O56" si="1">+M25/(D$12/1000)</f>
        <v>#DIV/0!</v>
      </c>
      <c r="P25" s="179" t="e">
        <f t="shared" ref="P25:P56" si="2">+M25/(D$16/1000)</f>
        <v>#DIV/0!</v>
      </c>
    </row>
    <row r="26" spans="2:16" ht="13.4" customHeight="1" x14ac:dyDescent="0.25">
      <c r="B26" s="31" t="s">
        <v>7</v>
      </c>
      <c r="C26" s="2"/>
      <c r="D26" s="91"/>
      <c r="E26" s="16"/>
      <c r="F26" s="93"/>
      <c r="G26" s="107"/>
      <c r="H26" s="158" t="str">
        <f t="shared" ref="H26:H31" si="3">IF(COUNT(D26:G26)=1,"O.K.","Error")</f>
        <v>Error</v>
      </c>
      <c r="I26" s="56">
        <v>0.15</v>
      </c>
      <c r="J26" s="11"/>
      <c r="K26" s="176" t="s">
        <v>152</v>
      </c>
      <c r="L26" s="12"/>
      <c r="M26" s="171">
        <f>+D26+E26*M$25+F26*D$12/1000+(G26*D$16/1000)</f>
        <v>0</v>
      </c>
      <c r="N26" s="14" t="e">
        <f t="shared" si="0"/>
        <v>#DIV/0!</v>
      </c>
      <c r="O26" s="44" t="e">
        <f t="shared" si="1"/>
        <v>#DIV/0!</v>
      </c>
      <c r="P26" s="179" t="e">
        <f t="shared" si="2"/>
        <v>#DIV/0!</v>
      </c>
    </row>
    <row r="27" spans="2:16" ht="13.4" customHeight="1" x14ac:dyDescent="0.25">
      <c r="B27" s="31" t="s">
        <v>115</v>
      </c>
      <c r="C27" s="2"/>
      <c r="D27" s="91"/>
      <c r="E27" s="16"/>
      <c r="F27" s="93"/>
      <c r="G27" s="107"/>
      <c r="H27" s="158" t="str">
        <f t="shared" si="3"/>
        <v>Error</v>
      </c>
      <c r="I27" s="56">
        <v>0.15</v>
      </c>
      <c r="J27" s="11"/>
      <c r="K27" s="176" t="s">
        <v>152</v>
      </c>
      <c r="L27" s="12"/>
      <c r="M27" s="171">
        <f>+D27+E27*D$24+F27*D$12/1000+(G27*D$16/1000)</f>
        <v>0</v>
      </c>
      <c r="N27" s="14" t="e">
        <f t="shared" si="0"/>
        <v>#DIV/0!</v>
      </c>
      <c r="O27" s="44" t="e">
        <f t="shared" si="1"/>
        <v>#DIV/0!</v>
      </c>
      <c r="P27" s="179" t="e">
        <f t="shared" si="2"/>
        <v>#DIV/0!</v>
      </c>
    </row>
    <row r="28" spans="2:16" ht="13.4" customHeight="1" x14ac:dyDescent="0.25">
      <c r="B28" s="31" t="s">
        <v>124</v>
      </c>
      <c r="C28" s="2"/>
      <c r="D28" s="91"/>
      <c r="E28" s="16"/>
      <c r="F28" s="93"/>
      <c r="G28" s="107"/>
      <c r="H28" s="158" t="str">
        <f t="shared" si="3"/>
        <v>Error</v>
      </c>
      <c r="I28" s="56">
        <v>0.15</v>
      </c>
      <c r="J28" s="11"/>
      <c r="K28" s="176" t="s">
        <v>152</v>
      </c>
      <c r="L28" s="12"/>
      <c r="M28" s="171">
        <f>+D28+E28*D$24+F28*D$12/1000+(G28*D$16/1000)</f>
        <v>0</v>
      </c>
      <c r="N28" s="14" t="e">
        <f t="shared" si="0"/>
        <v>#DIV/0!</v>
      </c>
      <c r="O28" s="44" t="e">
        <f t="shared" si="1"/>
        <v>#DIV/0!</v>
      </c>
      <c r="P28" s="179" t="e">
        <f t="shared" si="2"/>
        <v>#DIV/0!</v>
      </c>
    </row>
    <row r="29" spans="2:16" ht="13.4" customHeight="1" x14ac:dyDescent="0.25">
      <c r="B29" s="31" t="s">
        <v>116</v>
      </c>
      <c r="C29" s="2"/>
      <c r="D29" s="91"/>
      <c r="E29" s="16"/>
      <c r="F29" s="93"/>
      <c r="G29" s="107"/>
      <c r="H29" s="158" t="str">
        <f t="shared" si="3"/>
        <v>Error</v>
      </c>
      <c r="I29" s="56">
        <v>0.15</v>
      </c>
      <c r="J29" s="11"/>
      <c r="K29" s="176" t="s">
        <v>152</v>
      </c>
      <c r="L29" s="12"/>
      <c r="M29" s="171">
        <f>+D29+E29*D$24+F29*D$12/1000+(G29*D$16/1000)</f>
        <v>0</v>
      </c>
      <c r="N29" s="14" t="e">
        <f t="shared" si="0"/>
        <v>#DIV/0!</v>
      </c>
      <c r="O29" s="44" t="e">
        <f t="shared" si="1"/>
        <v>#DIV/0!</v>
      </c>
      <c r="P29" s="179" t="e">
        <f t="shared" si="2"/>
        <v>#DIV/0!</v>
      </c>
    </row>
    <row r="30" spans="2:16" ht="13.4" customHeight="1" x14ac:dyDescent="0.25">
      <c r="B30" s="31" t="s">
        <v>117</v>
      </c>
      <c r="C30" s="2"/>
      <c r="D30" s="91"/>
      <c r="E30" s="16"/>
      <c r="F30" s="93"/>
      <c r="G30" s="107"/>
      <c r="H30" s="158" t="str">
        <f t="shared" si="3"/>
        <v>Error</v>
      </c>
      <c r="I30" s="56">
        <v>0.15</v>
      </c>
      <c r="J30" s="11"/>
      <c r="K30" s="176" t="s">
        <v>152</v>
      </c>
      <c r="L30" s="12"/>
      <c r="M30" s="171">
        <f>+D30+E30*D$24+F30*D$12/1000+(G30*D$16/1000)</f>
        <v>0</v>
      </c>
      <c r="N30" s="14" t="e">
        <f t="shared" si="0"/>
        <v>#DIV/0!</v>
      </c>
      <c r="O30" s="44" t="e">
        <f t="shared" si="1"/>
        <v>#DIV/0!</v>
      </c>
      <c r="P30" s="179" t="e">
        <f t="shared" si="2"/>
        <v>#DIV/0!</v>
      </c>
    </row>
    <row r="31" spans="2:16" ht="13.4" customHeight="1" x14ac:dyDescent="0.25">
      <c r="B31" s="32" t="s">
        <v>94</v>
      </c>
      <c r="C31" s="109"/>
      <c r="D31" s="92"/>
      <c r="E31" s="6"/>
      <c r="F31" s="94"/>
      <c r="G31" s="108"/>
      <c r="H31" s="159" t="str">
        <f t="shared" si="3"/>
        <v>Error</v>
      </c>
      <c r="I31" s="57">
        <v>0.25</v>
      </c>
      <c r="J31" s="59"/>
      <c r="K31" s="177" t="s">
        <v>152</v>
      </c>
      <c r="L31" s="60"/>
      <c r="M31" s="172">
        <f>+D31+E31*D$24+F31*D$12/1000+(G31*D$16/1000)</f>
        <v>0</v>
      </c>
      <c r="N31" s="41" t="e">
        <f t="shared" si="0"/>
        <v>#DIV/0!</v>
      </c>
      <c r="O31" s="96" t="e">
        <f t="shared" si="1"/>
        <v>#DIV/0!</v>
      </c>
      <c r="P31" s="180" t="e">
        <f t="shared" si="2"/>
        <v>#DIV/0!</v>
      </c>
    </row>
    <row r="32" spans="2:16" ht="13.4" customHeight="1" x14ac:dyDescent="0.25">
      <c r="C32" s="9"/>
      <c r="D32" s="15"/>
      <c r="E32" s="14"/>
      <c r="F32" s="15"/>
      <c r="G32" s="112"/>
      <c r="H32" s="113"/>
      <c r="I32" s="114"/>
      <c r="J32" s="9"/>
      <c r="K32" s="112"/>
      <c r="L32" s="60"/>
      <c r="M32" s="44">
        <f>SUM(M24:M31)</f>
        <v>0</v>
      </c>
      <c r="N32" s="14" t="e">
        <f t="shared" si="0"/>
        <v>#DIV/0!</v>
      </c>
      <c r="O32" s="44" t="e">
        <f t="shared" si="1"/>
        <v>#DIV/0!</v>
      </c>
      <c r="P32" s="180" t="e">
        <f t="shared" si="2"/>
        <v>#DIV/0!</v>
      </c>
    </row>
    <row r="33" spans="2:16" ht="13.4" customHeight="1" x14ac:dyDescent="0.25">
      <c r="D33" s="23" t="s">
        <v>16</v>
      </c>
      <c r="E33" s="124" t="s">
        <v>64</v>
      </c>
      <c r="F33" s="24" t="s">
        <v>13</v>
      </c>
      <c r="G33" s="104" t="s">
        <v>13</v>
      </c>
      <c r="H33" s="24"/>
      <c r="I33" s="23" t="s">
        <v>23</v>
      </c>
      <c r="J33" s="58"/>
      <c r="K33" s="24" t="s">
        <v>61</v>
      </c>
      <c r="L33" s="110"/>
      <c r="M33" s="23" t="s">
        <v>16</v>
      </c>
      <c r="N33" s="24" t="s">
        <v>64</v>
      </c>
      <c r="O33" s="24" t="s">
        <v>13</v>
      </c>
      <c r="P33" s="104" t="s">
        <v>13</v>
      </c>
    </row>
    <row r="34" spans="2:16" ht="13.4" customHeight="1" x14ac:dyDescent="0.25">
      <c r="B34" s="82" t="s">
        <v>8</v>
      </c>
      <c r="C34" s="22"/>
      <c r="D34" s="13" t="s">
        <v>17</v>
      </c>
      <c r="E34" s="5" t="s">
        <v>12</v>
      </c>
      <c r="F34" s="5" t="s">
        <v>14</v>
      </c>
      <c r="G34" s="105" t="s">
        <v>15</v>
      </c>
      <c r="H34" s="5"/>
      <c r="I34" s="13" t="s">
        <v>22</v>
      </c>
      <c r="J34" s="61"/>
      <c r="K34" s="5" t="s">
        <v>62</v>
      </c>
      <c r="L34" s="111"/>
      <c r="M34" s="13" t="s">
        <v>17</v>
      </c>
      <c r="N34" s="5" t="s">
        <v>12</v>
      </c>
      <c r="O34" s="5" t="s">
        <v>14</v>
      </c>
      <c r="P34" s="105" t="s">
        <v>15</v>
      </c>
    </row>
    <row r="35" spans="2:16" ht="13.4" customHeight="1" x14ac:dyDescent="0.25">
      <c r="B35" s="17" t="str">
        <f>B73</f>
        <v>Rooms</v>
      </c>
      <c r="C35" s="2"/>
      <c r="D35" s="91"/>
      <c r="E35" s="16"/>
      <c r="F35" s="93"/>
      <c r="G35" s="107"/>
      <c r="H35" s="158" t="str">
        <f>IF(COUNT(D35:G35)=1,"O.K.","Error")</f>
        <v>Error</v>
      </c>
      <c r="I35" s="56">
        <v>0.35</v>
      </c>
      <c r="J35" s="186"/>
      <c r="K35" s="176" t="s">
        <v>152</v>
      </c>
      <c r="L35" s="10"/>
      <c r="M35" s="171">
        <f>+D35+E35*D$24+F35*D$12/1000+(G35*D$16/1000)</f>
        <v>0</v>
      </c>
      <c r="N35" s="14" t="e">
        <f>+M35/M24</f>
        <v>#DIV/0!</v>
      </c>
      <c r="O35" s="44" t="e">
        <f t="shared" si="1"/>
        <v>#DIV/0!</v>
      </c>
      <c r="P35" s="178" t="e">
        <f t="shared" si="2"/>
        <v>#DIV/0!</v>
      </c>
    </row>
    <row r="36" spans="2:16" ht="13.4" customHeight="1" x14ac:dyDescent="0.25">
      <c r="B36" s="31" t="s">
        <v>9</v>
      </c>
      <c r="C36" s="2"/>
      <c r="D36" s="91"/>
      <c r="E36" s="16"/>
      <c r="F36" s="93"/>
      <c r="G36" s="107"/>
      <c r="H36" s="158" t="str">
        <f t="shared" ref="H36:H48" si="4">IF(COUNT(D36:G36)=1,"O.K.","Error")</f>
        <v>Error</v>
      </c>
      <c r="I36" s="56">
        <v>0.3</v>
      </c>
      <c r="J36" s="186"/>
      <c r="K36" s="176" t="s">
        <v>63</v>
      </c>
      <c r="L36" s="12"/>
      <c r="M36" s="171">
        <f>+D36+(E36*(M25+M26))+F36*D$12/1000+(G36*D$16/1000)</f>
        <v>0</v>
      </c>
      <c r="N36" s="14" t="e">
        <f>+M36/(M25+M26)</f>
        <v>#DIV/0!</v>
      </c>
      <c r="O36" s="44" t="e">
        <f t="shared" si="1"/>
        <v>#DIV/0!</v>
      </c>
      <c r="P36" s="179" t="e">
        <f t="shared" si="2"/>
        <v>#DIV/0!</v>
      </c>
    </row>
    <row r="37" spans="2:16" ht="13.4" customHeight="1" x14ac:dyDescent="0.25">
      <c r="B37" s="31" t="str">
        <f>B27</f>
        <v>Other Operated Departments</v>
      </c>
      <c r="C37" s="2"/>
      <c r="D37" s="91"/>
      <c r="E37" s="16"/>
      <c r="F37" s="93"/>
      <c r="G37" s="107"/>
      <c r="H37" s="158" t="str">
        <f t="shared" si="4"/>
        <v>Error</v>
      </c>
      <c r="I37" s="56">
        <v>0.25</v>
      </c>
      <c r="J37" s="186"/>
      <c r="K37" s="176" t="s">
        <v>130</v>
      </c>
      <c r="L37" s="12"/>
      <c r="M37" s="171">
        <f>+D37+(E37*M27)+F37*D$12/1000+(G37*D$16/1000)</f>
        <v>0</v>
      </c>
      <c r="N37" s="14" t="e">
        <f>+M37/M27</f>
        <v>#DIV/0!</v>
      </c>
      <c r="O37" s="44" t="e">
        <f t="shared" si="1"/>
        <v>#DIV/0!</v>
      </c>
      <c r="P37" s="179" t="e">
        <f t="shared" si="2"/>
        <v>#DIV/0!</v>
      </c>
    </row>
    <row r="38" spans="2:16" ht="13.4" customHeight="1" x14ac:dyDescent="0.25">
      <c r="B38" s="31" t="str">
        <f>B28</f>
        <v>Business Center</v>
      </c>
      <c r="C38" s="2"/>
      <c r="D38" s="91"/>
      <c r="E38" s="16"/>
      <c r="F38" s="93"/>
      <c r="G38" s="107"/>
      <c r="H38" s="158" t="str">
        <f t="shared" si="4"/>
        <v>Error</v>
      </c>
      <c r="I38" s="56">
        <v>0.25</v>
      </c>
      <c r="J38" s="186"/>
      <c r="K38" s="176" t="s">
        <v>131</v>
      </c>
      <c r="L38" s="12"/>
      <c r="M38" s="171">
        <f>+D38+(E38*M28)+F38*D$12/1000+(G38*D$16/1000)</f>
        <v>0</v>
      </c>
      <c r="N38" s="14" t="e">
        <f t="shared" ref="N38:N41" si="5">+M38/M28</f>
        <v>#DIV/0!</v>
      </c>
      <c r="O38" s="44" t="e">
        <f t="shared" si="1"/>
        <v>#DIV/0!</v>
      </c>
      <c r="P38" s="179" t="e">
        <f t="shared" si="2"/>
        <v>#DIV/0!</v>
      </c>
    </row>
    <row r="39" spans="2:16" ht="13.4" customHeight="1" x14ac:dyDescent="0.25">
      <c r="B39" s="31" t="str">
        <f>B29</f>
        <v>Additional Oper Dept 2</v>
      </c>
      <c r="C39" s="2"/>
      <c r="D39" s="91"/>
      <c r="E39" s="16"/>
      <c r="F39" s="93"/>
      <c r="G39" s="107"/>
      <c r="H39" s="158" t="str">
        <f t="shared" si="4"/>
        <v>Error</v>
      </c>
      <c r="I39" s="56">
        <v>0.25</v>
      </c>
      <c r="J39" s="186"/>
      <c r="K39" s="176" t="s">
        <v>132</v>
      </c>
      <c r="L39" s="12"/>
      <c r="M39" s="171">
        <f>+D39+(E39*M29)+F39*D$12/1000+(G39*D$16/1000)</f>
        <v>0</v>
      </c>
      <c r="N39" s="14" t="e">
        <f t="shared" si="5"/>
        <v>#DIV/0!</v>
      </c>
      <c r="O39" s="44" t="e">
        <f t="shared" si="1"/>
        <v>#DIV/0!</v>
      </c>
      <c r="P39" s="179" t="e">
        <f t="shared" si="2"/>
        <v>#DIV/0!</v>
      </c>
    </row>
    <row r="40" spans="2:16" ht="13.4" customHeight="1" x14ac:dyDescent="0.25">
      <c r="B40" s="31" t="str">
        <f>B30</f>
        <v>Additional Oper Dept 3</v>
      </c>
      <c r="C40" s="2"/>
      <c r="D40" s="91"/>
      <c r="E40" s="16"/>
      <c r="F40" s="93"/>
      <c r="G40" s="107"/>
      <c r="H40" s="158" t="str">
        <f t="shared" si="4"/>
        <v>Error</v>
      </c>
      <c r="I40" s="56">
        <v>0.25</v>
      </c>
      <c r="J40" s="186"/>
      <c r="K40" s="176" t="s">
        <v>133</v>
      </c>
      <c r="L40" s="12"/>
      <c r="M40" s="171">
        <f>+D40+(E40*M30)+F40*D$12/1000+(G40*D$16/1000)</f>
        <v>0</v>
      </c>
      <c r="N40" s="14" t="e">
        <f t="shared" si="5"/>
        <v>#DIV/0!</v>
      </c>
      <c r="O40" s="44" t="e">
        <f t="shared" si="1"/>
        <v>#DIV/0!</v>
      </c>
      <c r="P40" s="179" t="e">
        <f t="shared" si="2"/>
        <v>#DIV/0!</v>
      </c>
    </row>
    <row r="41" spans="2:16" ht="13.4" customHeight="1" x14ac:dyDescent="0.25">
      <c r="B41" s="31" t="str">
        <f>B31</f>
        <v>Miscellaneous Income</v>
      </c>
      <c r="C41" s="2"/>
      <c r="D41" s="91"/>
      <c r="E41" s="16"/>
      <c r="F41" s="93"/>
      <c r="G41" s="107"/>
      <c r="H41" s="158" t="str">
        <f t="shared" si="4"/>
        <v>Error</v>
      </c>
      <c r="I41" s="56">
        <v>0.5</v>
      </c>
      <c r="J41" s="186"/>
      <c r="K41" s="176" t="s">
        <v>99</v>
      </c>
      <c r="L41" s="12"/>
      <c r="M41" s="171">
        <f>+D41+(E41*M31)+F41*D$12/1000+(G41*D$16/1000)</f>
        <v>0</v>
      </c>
      <c r="N41" s="14" t="e">
        <f t="shared" si="5"/>
        <v>#DIV/0!</v>
      </c>
      <c r="O41" s="44" t="e">
        <f t="shared" si="1"/>
        <v>#DIV/0!</v>
      </c>
      <c r="P41" s="179" t="e">
        <f t="shared" si="2"/>
        <v>#DIV/0!</v>
      </c>
    </row>
    <row r="42" spans="2:16" ht="13.4" customHeight="1" x14ac:dyDescent="0.25">
      <c r="B42" s="31" t="s">
        <v>57</v>
      </c>
      <c r="C42" s="2"/>
      <c r="D42" s="91"/>
      <c r="E42" s="16"/>
      <c r="F42" s="93"/>
      <c r="G42" s="107"/>
      <c r="H42" s="158" t="str">
        <f t="shared" si="4"/>
        <v>Error</v>
      </c>
      <c r="I42" s="56">
        <v>0.35</v>
      </c>
      <c r="J42" s="186"/>
      <c r="K42" s="176" t="s">
        <v>19</v>
      </c>
      <c r="L42" s="12"/>
      <c r="M42" s="171">
        <f>+D42+(E42*M$32)+F42*D$12/1000+(G42*D$16/1000)</f>
        <v>0</v>
      </c>
      <c r="N42" s="14" t="e">
        <f>+M42/M$32</f>
        <v>#DIV/0!</v>
      </c>
      <c r="O42" s="44" t="e">
        <f t="shared" si="1"/>
        <v>#DIV/0!</v>
      </c>
      <c r="P42" s="179" t="e">
        <f t="shared" si="2"/>
        <v>#DIV/0!</v>
      </c>
    </row>
    <row r="43" spans="2:16" ht="13.4" customHeight="1" x14ac:dyDescent="0.25">
      <c r="B43" s="31" t="s">
        <v>96</v>
      </c>
      <c r="C43" s="2"/>
      <c r="D43" s="91"/>
      <c r="E43" s="16"/>
      <c r="F43" s="93"/>
      <c r="G43" s="107"/>
      <c r="H43" s="158" t="str">
        <f t="shared" si="4"/>
        <v>Error</v>
      </c>
      <c r="I43" s="56">
        <v>0.7</v>
      </c>
      <c r="J43" s="186"/>
      <c r="K43" s="176" t="s">
        <v>19</v>
      </c>
      <c r="L43" s="12"/>
      <c r="M43" s="171">
        <f>+D43+(E43*M$32)+F43*D$12/1000+(G43*D$16/1000)</f>
        <v>0</v>
      </c>
      <c r="N43" s="14" t="e">
        <f t="shared" ref="N43:N56" si="6">+M43/M$32</f>
        <v>#DIV/0!</v>
      </c>
      <c r="O43" s="44" t="e">
        <f t="shared" si="1"/>
        <v>#DIV/0!</v>
      </c>
      <c r="P43" s="179" t="e">
        <f t="shared" si="2"/>
        <v>#DIV/0!</v>
      </c>
    </row>
    <row r="44" spans="2:16" ht="13.4" customHeight="1" x14ac:dyDescent="0.25">
      <c r="B44" s="31" t="s">
        <v>10</v>
      </c>
      <c r="C44" s="2"/>
      <c r="D44" s="91"/>
      <c r="E44" s="16"/>
      <c r="F44" s="93"/>
      <c r="G44" s="107"/>
      <c r="H44" s="158" t="str">
        <f t="shared" si="4"/>
        <v>Error</v>
      </c>
      <c r="I44" s="56">
        <v>0.3</v>
      </c>
      <c r="J44" s="186"/>
      <c r="K44" s="176" t="s">
        <v>19</v>
      </c>
      <c r="L44" s="12"/>
      <c r="M44" s="171">
        <f>+D44+(E44*M$32)+F44*D$12/1000+(G44*D$16/1000)</f>
        <v>0</v>
      </c>
      <c r="N44" s="14" t="e">
        <f t="shared" si="6"/>
        <v>#DIV/0!</v>
      </c>
      <c r="O44" s="44" t="e">
        <f t="shared" si="1"/>
        <v>#DIV/0!</v>
      </c>
      <c r="P44" s="179" t="e">
        <f t="shared" si="2"/>
        <v>#DIV/0!</v>
      </c>
    </row>
    <row r="45" spans="2:16" ht="13.4" customHeight="1" x14ac:dyDescent="0.25">
      <c r="B45" s="31" t="s">
        <v>75</v>
      </c>
      <c r="C45" s="2"/>
      <c r="D45" s="139"/>
      <c r="E45" s="16"/>
      <c r="F45" s="131"/>
      <c r="G45" s="140"/>
      <c r="H45" s="158" t="str">
        <f t="shared" si="4"/>
        <v>Error</v>
      </c>
      <c r="I45" s="56">
        <v>0</v>
      </c>
      <c r="J45" s="186"/>
      <c r="K45" s="176" t="s">
        <v>77</v>
      </c>
      <c r="L45" s="12"/>
      <c r="M45" s="171">
        <f>+E45*D24</f>
        <v>0</v>
      </c>
      <c r="N45" s="14" t="e">
        <f t="shared" si="6"/>
        <v>#DIV/0!</v>
      </c>
      <c r="O45" s="44" t="e">
        <f t="shared" si="1"/>
        <v>#DIV/0!</v>
      </c>
      <c r="P45" s="179" t="e">
        <f t="shared" si="2"/>
        <v>#DIV/0!</v>
      </c>
    </row>
    <row r="46" spans="2:16" ht="13.4" customHeight="1" x14ac:dyDescent="0.25">
      <c r="B46" s="31" t="s">
        <v>78</v>
      </c>
      <c r="C46" s="2"/>
      <c r="D46" s="91"/>
      <c r="E46" s="16"/>
      <c r="F46" s="93"/>
      <c r="G46" s="107"/>
      <c r="H46" s="158" t="str">
        <f t="shared" si="4"/>
        <v>Error</v>
      </c>
      <c r="I46" s="56">
        <v>0.35</v>
      </c>
      <c r="J46" s="186"/>
      <c r="K46" s="176" t="s">
        <v>19</v>
      </c>
      <c r="L46" s="12"/>
      <c r="M46" s="171">
        <f>+D46+(E46*M$32)+F46*D$12/1000+(G46*D$16/1000)</f>
        <v>0</v>
      </c>
      <c r="N46" s="14" t="e">
        <f t="shared" si="6"/>
        <v>#DIV/0!</v>
      </c>
      <c r="O46" s="44" t="e">
        <f t="shared" si="1"/>
        <v>#DIV/0!</v>
      </c>
      <c r="P46" s="179" t="e">
        <f t="shared" si="2"/>
        <v>#DIV/0!</v>
      </c>
    </row>
    <row r="47" spans="2:16" ht="13.4" customHeight="1" x14ac:dyDescent="0.25">
      <c r="B47" s="31" t="s">
        <v>95</v>
      </c>
      <c r="C47" s="2"/>
      <c r="D47" s="91"/>
      <c r="E47" s="16"/>
      <c r="F47" s="93"/>
      <c r="G47" s="107"/>
      <c r="H47" s="158" t="str">
        <f t="shared" si="4"/>
        <v>Error</v>
      </c>
      <c r="I47" s="56">
        <v>0.35</v>
      </c>
      <c r="J47" s="186"/>
      <c r="K47" s="176" t="s">
        <v>19</v>
      </c>
      <c r="L47" s="12"/>
      <c r="M47" s="171">
        <f>+D47+(E47*M$32)+F47*D$12/1000+(G47*D$16/1000)</f>
        <v>0</v>
      </c>
      <c r="N47" s="14" t="e">
        <f t="shared" si="6"/>
        <v>#DIV/0!</v>
      </c>
      <c r="O47" s="44" t="e">
        <f t="shared" si="1"/>
        <v>#DIV/0!</v>
      </c>
      <c r="P47" s="179" t="e">
        <f t="shared" si="2"/>
        <v>#DIV/0!</v>
      </c>
    </row>
    <row r="48" spans="2:16" ht="13.4" customHeight="1" x14ac:dyDescent="0.25">
      <c r="B48" s="31" t="s">
        <v>103</v>
      </c>
      <c r="C48" s="2"/>
      <c r="D48" s="139"/>
      <c r="E48" s="16"/>
      <c r="F48" s="131"/>
      <c r="G48" s="140"/>
      <c r="H48" s="158" t="str">
        <f t="shared" si="4"/>
        <v>Error</v>
      </c>
      <c r="I48" s="56">
        <v>0</v>
      </c>
      <c r="J48" s="186"/>
      <c r="K48" s="176" t="s">
        <v>19</v>
      </c>
      <c r="L48" s="12"/>
      <c r="M48" s="171">
        <f>+E48*M32</f>
        <v>0</v>
      </c>
      <c r="N48" s="14" t="e">
        <f t="shared" si="6"/>
        <v>#DIV/0!</v>
      </c>
      <c r="O48" s="44" t="e">
        <f t="shared" si="1"/>
        <v>#DIV/0!</v>
      </c>
      <c r="P48" s="179" t="e">
        <f t="shared" si="2"/>
        <v>#DIV/0!</v>
      </c>
    </row>
    <row r="49" spans="2:16" ht="13.4" customHeight="1" x14ac:dyDescent="0.25">
      <c r="B49" s="31" t="s">
        <v>97</v>
      </c>
      <c r="C49" s="2"/>
      <c r="D49" s="91"/>
      <c r="E49" s="16"/>
      <c r="F49" s="93"/>
      <c r="G49" s="107"/>
      <c r="H49" s="158" t="str">
        <f t="shared" ref="H49:H54" si="7">IF(COUNT(D49:G49)=1,"O.K.","Error")</f>
        <v>Error</v>
      </c>
      <c r="I49" s="56">
        <v>0.9</v>
      </c>
      <c r="J49" s="186"/>
      <c r="K49" s="176" t="s">
        <v>19</v>
      </c>
      <c r="L49" s="12"/>
      <c r="M49" s="171">
        <f>+D49+(E49*M$32)+F49*D$12/1000+(G49*D$16/1000)</f>
        <v>0</v>
      </c>
      <c r="N49" s="14" t="e">
        <f t="shared" si="6"/>
        <v>#DIV/0!</v>
      </c>
      <c r="O49" s="44" t="e">
        <f t="shared" si="1"/>
        <v>#DIV/0!</v>
      </c>
      <c r="P49" s="179" t="e">
        <f t="shared" si="2"/>
        <v>#DIV/0!</v>
      </c>
    </row>
    <row r="50" spans="2:16" ht="13.4" customHeight="1" x14ac:dyDescent="0.25">
      <c r="B50" s="31" t="s">
        <v>98</v>
      </c>
      <c r="C50" s="2"/>
      <c r="D50" s="91"/>
      <c r="E50" s="16"/>
      <c r="F50" s="93"/>
      <c r="G50" s="107"/>
      <c r="H50" s="158" t="str">
        <f t="shared" si="7"/>
        <v>Error</v>
      </c>
      <c r="I50" s="56">
        <v>1</v>
      </c>
      <c r="J50" s="186"/>
      <c r="K50" s="176" t="s">
        <v>19</v>
      </c>
      <c r="L50" s="12"/>
      <c r="M50" s="171">
        <f>+D50+(E50*M$32)+F50*D$12/1000+(G50*D$16/1000)</f>
        <v>0</v>
      </c>
      <c r="N50" s="14" t="e">
        <f t="shared" si="6"/>
        <v>#DIV/0!</v>
      </c>
      <c r="O50" s="44" t="e">
        <f t="shared" si="1"/>
        <v>#DIV/0!</v>
      </c>
      <c r="P50" s="179" t="e">
        <f t="shared" si="2"/>
        <v>#DIV/0!</v>
      </c>
    </row>
    <row r="51" spans="2:16" ht="13.4" customHeight="1" x14ac:dyDescent="0.25">
      <c r="B51" s="31" t="s">
        <v>106</v>
      </c>
      <c r="C51" s="2"/>
      <c r="D51" s="91"/>
      <c r="E51" s="16"/>
      <c r="F51" s="93"/>
      <c r="G51" s="107"/>
      <c r="H51" s="158" t="str">
        <f t="shared" si="7"/>
        <v>Error</v>
      </c>
      <c r="I51" s="56">
        <v>1</v>
      </c>
      <c r="J51" s="186"/>
      <c r="K51" s="176" t="s">
        <v>19</v>
      </c>
      <c r="L51" s="12"/>
      <c r="M51" s="171">
        <f>+D51+(E51*M$32)+F51*D$12/1000+(G51*D$16/1000)</f>
        <v>0</v>
      </c>
      <c r="N51" s="14" t="e">
        <f t="shared" si="6"/>
        <v>#DIV/0!</v>
      </c>
      <c r="O51" s="44" t="e">
        <f t="shared" si="1"/>
        <v>#DIV/0!</v>
      </c>
      <c r="P51" s="179" t="e">
        <f t="shared" si="2"/>
        <v>#DIV/0!</v>
      </c>
    </row>
    <row r="52" spans="2:16" ht="13.4" customHeight="1" x14ac:dyDescent="0.25">
      <c r="B52" s="31" t="s">
        <v>11</v>
      </c>
      <c r="C52" s="2"/>
      <c r="D52" s="91"/>
      <c r="E52" s="16"/>
      <c r="F52" s="93"/>
      <c r="G52" s="107"/>
      <c r="H52" s="158" t="str">
        <f t="shared" si="7"/>
        <v>Error</v>
      </c>
      <c r="I52" s="56">
        <v>1</v>
      </c>
      <c r="J52" s="186"/>
      <c r="K52" s="176" t="s">
        <v>19</v>
      </c>
      <c r="L52" s="12"/>
      <c r="M52" s="171">
        <f>+D52+(E52*M$32)+F52*D$12/1000+(G52*D$16/1000)</f>
        <v>0</v>
      </c>
      <c r="N52" s="14" t="e">
        <f t="shared" si="6"/>
        <v>#DIV/0!</v>
      </c>
      <c r="O52" s="44" t="e">
        <f t="shared" si="1"/>
        <v>#DIV/0!</v>
      </c>
      <c r="P52" s="179" t="e">
        <f t="shared" si="2"/>
        <v>#DIV/0!</v>
      </c>
    </row>
    <row r="53" spans="2:16" ht="13.4" customHeight="1" x14ac:dyDescent="0.25">
      <c r="B53" s="31" t="s">
        <v>125</v>
      </c>
      <c r="C53" s="138"/>
      <c r="D53" s="91"/>
      <c r="E53" s="16"/>
      <c r="F53" s="93"/>
      <c r="G53" s="107"/>
      <c r="H53" s="160" t="str">
        <f t="shared" si="7"/>
        <v>Error</v>
      </c>
      <c r="I53" s="56">
        <v>1</v>
      </c>
      <c r="J53" s="186"/>
      <c r="K53" s="176" t="s">
        <v>19</v>
      </c>
      <c r="L53" s="12"/>
      <c r="M53" s="171">
        <f>+D53+(E53*M$32)+F53*D$12/1000+(G53*D$16/1000)</f>
        <v>0</v>
      </c>
      <c r="N53" s="14" t="e">
        <f t="shared" si="6"/>
        <v>#DIV/0!</v>
      </c>
      <c r="O53" s="44" t="e">
        <f t="shared" si="1"/>
        <v>#DIV/0!</v>
      </c>
      <c r="P53" s="179" t="e">
        <f t="shared" si="2"/>
        <v>#DIV/0!</v>
      </c>
    </row>
    <row r="54" spans="2:16" ht="13.4" customHeight="1" x14ac:dyDescent="0.25">
      <c r="B54" s="32" t="s">
        <v>111</v>
      </c>
      <c r="C54" s="4"/>
      <c r="D54" s="139"/>
      <c r="E54" s="6"/>
      <c r="F54" s="131"/>
      <c r="G54" s="140"/>
      <c r="H54" s="161" t="str">
        <f t="shared" si="7"/>
        <v>Error</v>
      </c>
      <c r="I54" s="57">
        <v>0</v>
      </c>
      <c r="J54" s="187"/>
      <c r="K54" s="177" t="s">
        <v>19</v>
      </c>
      <c r="L54" s="60"/>
      <c r="M54" s="172">
        <f>+E54*M32</f>
        <v>0</v>
      </c>
      <c r="N54" s="41" t="e">
        <f t="shared" si="6"/>
        <v>#DIV/0!</v>
      </c>
      <c r="O54" s="96" t="e">
        <f t="shared" si="1"/>
        <v>#DIV/0!</v>
      </c>
      <c r="P54" s="180" t="e">
        <f t="shared" si="2"/>
        <v>#DIV/0!</v>
      </c>
    </row>
    <row r="55" spans="2:16" ht="13.4" customHeight="1" x14ac:dyDescent="0.25">
      <c r="I55" s="184"/>
      <c r="J55" s="112"/>
      <c r="K55" s="112"/>
      <c r="L55" s="185" t="s">
        <v>44</v>
      </c>
      <c r="M55" s="173">
        <f>SUM(M35:M54)-(2*M49)</f>
        <v>0</v>
      </c>
      <c r="N55" s="114" t="e">
        <f t="shared" si="6"/>
        <v>#DIV/0!</v>
      </c>
      <c r="O55" s="173" t="e">
        <f t="shared" si="1"/>
        <v>#DIV/0!</v>
      </c>
      <c r="P55" s="181" t="e">
        <f t="shared" si="2"/>
        <v>#DIV/0!</v>
      </c>
    </row>
    <row r="56" spans="2:16" ht="13.4" customHeight="1" thickBot="1" x14ac:dyDescent="0.3">
      <c r="B56" s="3"/>
      <c r="C56" s="3"/>
      <c r="I56" s="59"/>
      <c r="J56" s="18"/>
      <c r="K56" s="18"/>
      <c r="L56" s="183" t="s">
        <v>110</v>
      </c>
      <c r="M56" s="174">
        <f>+M32-M55</f>
        <v>0</v>
      </c>
      <c r="N56" s="175" t="e">
        <f t="shared" si="6"/>
        <v>#DIV/0!</v>
      </c>
      <c r="O56" s="174" t="e">
        <f t="shared" si="1"/>
        <v>#DIV/0!</v>
      </c>
      <c r="P56" s="182" t="e">
        <f t="shared" si="2"/>
        <v>#DIV/0!</v>
      </c>
    </row>
    <row r="57" spans="2:16" ht="13.4" customHeight="1" thickTop="1" x14ac:dyDescent="0.25"/>
    <row r="58" spans="2:16" ht="15" customHeight="1" x14ac:dyDescent="0.35">
      <c r="B58" s="8" t="s">
        <v>24</v>
      </c>
      <c r="E58" s="20" t="s">
        <v>147</v>
      </c>
      <c r="F58" s="9"/>
      <c r="G58" s="9"/>
      <c r="H58" s="9"/>
      <c r="I58" s="9"/>
      <c r="J58" s="9"/>
      <c r="K58" s="9"/>
      <c r="L58" s="9"/>
      <c r="M58" s="9"/>
      <c r="N58" s="9"/>
      <c r="O58" s="10"/>
    </row>
    <row r="59" spans="2:16" ht="13.4" customHeight="1" x14ac:dyDescent="0.25">
      <c r="E59" s="11" t="s">
        <v>31</v>
      </c>
      <c r="O59" s="12"/>
    </row>
    <row r="60" spans="2:16" ht="13.4" customHeight="1" x14ac:dyDescent="0.25">
      <c r="E60" s="11"/>
      <c r="O60" s="12"/>
    </row>
    <row r="61" spans="2:16" ht="13.4" customHeight="1" x14ac:dyDescent="0.25">
      <c r="E61" s="27" t="s">
        <v>32</v>
      </c>
      <c r="F61" s="27" t="s">
        <v>33</v>
      </c>
      <c r="G61" s="27" t="s">
        <v>34</v>
      </c>
      <c r="H61" s="27" t="s">
        <v>35</v>
      </c>
      <c r="I61" s="27" t="s">
        <v>36</v>
      </c>
      <c r="J61" s="27" t="s">
        <v>37</v>
      </c>
      <c r="K61" s="27" t="s">
        <v>38</v>
      </c>
      <c r="L61" s="27" t="s">
        <v>39</v>
      </c>
      <c r="M61" s="27" t="s">
        <v>40</v>
      </c>
      <c r="N61" s="27" t="s">
        <v>41</v>
      </c>
      <c r="O61" s="83" t="s">
        <v>74</v>
      </c>
    </row>
    <row r="62" spans="2:16" ht="13.4" customHeight="1" x14ac:dyDescent="0.25">
      <c r="B62" s="36" t="s">
        <v>4</v>
      </c>
      <c r="C62" s="26"/>
      <c r="D62" s="25"/>
      <c r="E62" s="27">
        <f>D11+1</f>
        <v>1</v>
      </c>
      <c r="F62" s="27">
        <f>E62+1</f>
        <v>2</v>
      </c>
      <c r="G62" s="27">
        <f t="shared" ref="G62:N62" si="8">F62+1</f>
        <v>3</v>
      </c>
      <c r="H62" s="27">
        <f t="shared" si="8"/>
        <v>4</v>
      </c>
      <c r="I62" s="27">
        <f t="shared" si="8"/>
        <v>5</v>
      </c>
      <c r="J62" s="27">
        <f t="shared" si="8"/>
        <v>6</v>
      </c>
      <c r="K62" s="27">
        <f t="shared" si="8"/>
        <v>7</v>
      </c>
      <c r="L62" s="27">
        <f t="shared" si="8"/>
        <v>8</v>
      </c>
      <c r="M62" s="27">
        <f t="shared" si="8"/>
        <v>9</v>
      </c>
      <c r="N62" s="27">
        <f t="shared" si="8"/>
        <v>10</v>
      </c>
      <c r="O62" s="83">
        <f>N62+1</f>
        <v>11</v>
      </c>
    </row>
    <row r="63" spans="2:16" ht="13.4" customHeight="1" x14ac:dyDescent="0.25">
      <c r="B63" s="17" t="str">
        <f t="shared" ref="B63:B70" si="9">B24</f>
        <v>Rooms</v>
      </c>
      <c r="E63" s="142">
        <v>0</v>
      </c>
      <c r="F63" s="143">
        <f>+E63</f>
        <v>0</v>
      </c>
      <c r="G63" s="143">
        <f t="shared" ref="G63:O63" si="10">+F63</f>
        <v>0</v>
      </c>
      <c r="H63" s="143">
        <f t="shared" si="10"/>
        <v>0</v>
      </c>
      <c r="I63" s="143">
        <f t="shared" si="10"/>
        <v>0</v>
      </c>
      <c r="J63" s="143">
        <f t="shared" si="10"/>
        <v>0</v>
      </c>
      <c r="K63" s="143">
        <f t="shared" si="10"/>
        <v>0</v>
      </c>
      <c r="L63" s="143">
        <f t="shared" si="10"/>
        <v>0</v>
      </c>
      <c r="M63" s="143">
        <f t="shared" si="10"/>
        <v>0</v>
      </c>
      <c r="N63" s="143">
        <f t="shared" si="10"/>
        <v>0</v>
      </c>
      <c r="O63" s="143">
        <f t="shared" si="10"/>
        <v>0</v>
      </c>
    </row>
    <row r="64" spans="2:16" ht="13.4" customHeight="1" x14ac:dyDescent="0.25">
      <c r="B64" s="31" t="str">
        <f t="shared" si="9"/>
        <v>Food</v>
      </c>
      <c r="E64" s="145">
        <f>E63</f>
        <v>0</v>
      </c>
      <c r="F64" s="143">
        <f t="shared" ref="F64:N64" si="11">E64</f>
        <v>0</v>
      </c>
      <c r="G64" s="143">
        <f t="shared" si="11"/>
        <v>0</v>
      </c>
      <c r="H64" s="143">
        <f t="shared" si="11"/>
        <v>0</v>
      </c>
      <c r="I64" s="143">
        <f t="shared" si="11"/>
        <v>0</v>
      </c>
      <c r="J64" s="143">
        <f t="shared" si="11"/>
        <v>0</v>
      </c>
      <c r="K64" s="143">
        <f t="shared" si="11"/>
        <v>0</v>
      </c>
      <c r="L64" s="143">
        <f t="shared" si="11"/>
        <v>0</v>
      </c>
      <c r="M64" s="143">
        <f t="shared" si="11"/>
        <v>0</v>
      </c>
      <c r="N64" s="143">
        <f t="shared" si="11"/>
        <v>0</v>
      </c>
      <c r="O64" s="144">
        <f t="shared" ref="O64:O68" si="12">N64</f>
        <v>0</v>
      </c>
    </row>
    <row r="65" spans="2:15" ht="13.4" customHeight="1" x14ac:dyDescent="0.25">
      <c r="B65" s="31" t="str">
        <f t="shared" si="9"/>
        <v>Beverages</v>
      </c>
      <c r="E65" s="145">
        <f t="shared" ref="E65:E70" si="13">E64</f>
        <v>0</v>
      </c>
      <c r="F65" s="143">
        <f t="shared" ref="F65:N66" si="14">E65</f>
        <v>0</v>
      </c>
      <c r="G65" s="143">
        <f t="shared" si="14"/>
        <v>0</v>
      </c>
      <c r="H65" s="143">
        <f t="shared" si="14"/>
        <v>0</v>
      </c>
      <c r="I65" s="143">
        <f t="shared" si="14"/>
        <v>0</v>
      </c>
      <c r="J65" s="143">
        <f t="shared" si="14"/>
        <v>0</v>
      </c>
      <c r="K65" s="143">
        <f t="shared" si="14"/>
        <v>0</v>
      </c>
      <c r="L65" s="143">
        <f t="shared" si="14"/>
        <v>0</v>
      </c>
      <c r="M65" s="143">
        <f t="shared" si="14"/>
        <v>0</v>
      </c>
      <c r="N65" s="143">
        <f t="shared" si="14"/>
        <v>0</v>
      </c>
      <c r="O65" s="144">
        <f t="shared" si="12"/>
        <v>0</v>
      </c>
    </row>
    <row r="66" spans="2:15" ht="13.4" customHeight="1" x14ac:dyDescent="0.25">
      <c r="B66" s="31" t="str">
        <f t="shared" si="9"/>
        <v>Other Operated Departments</v>
      </c>
      <c r="E66" s="145">
        <f t="shared" si="13"/>
        <v>0</v>
      </c>
      <c r="F66" s="143">
        <f t="shared" si="14"/>
        <v>0</v>
      </c>
      <c r="G66" s="143">
        <f t="shared" si="14"/>
        <v>0</v>
      </c>
      <c r="H66" s="143">
        <f t="shared" si="14"/>
        <v>0</v>
      </c>
      <c r="I66" s="143">
        <f t="shared" si="14"/>
        <v>0</v>
      </c>
      <c r="J66" s="143">
        <f t="shared" si="14"/>
        <v>0</v>
      </c>
      <c r="K66" s="143">
        <f t="shared" si="14"/>
        <v>0</v>
      </c>
      <c r="L66" s="143">
        <f t="shared" si="14"/>
        <v>0</v>
      </c>
      <c r="M66" s="143">
        <f t="shared" si="14"/>
        <v>0</v>
      </c>
      <c r="N66" s="143">
        <f t="shared" si="14"/>
        <v>0</v>
      </c>
      <c r="O66" s="144">
        <f t="shared" si="12"/>
        <v>0</v>
      </c>
    </row>
    <row r="67" spans="2:15" ht="13.4" customHeight="1" x14ac:dyDescent="0.25">
      <c r="B67" s="31" t="str">
        <f t="shared" si="9"/>
        <v>Business Center</v>
      </c>
      <c r="E67" s="145">
        <f t="shared" si="13"/>
        <v>0</v>
      </c>
      <c r="F67" s="143">
        <f t="shared" ref="F67:N67" si="15">E67</f>
        <v>0</v>
      </c>
      <c r="G67" s="143">
        <f t="shared" si="15"/>
        <v>0</v>
      </c>
      <c r="H67" s="143">
        <f t="shared" si="15"/>
        <v>0</v>
      </c>
      <c r="I67" s="143">
        <f t="shared" si="15"/>
        <v>0</v>
      </c>
      <c r="J67" s="143">
        <f t="shared" si="15"/>
        <v>0</v>
      </c>
      <c r="K67" s="143">
        <f t="shared" si="15"/>
        <v>0</v>
      </c>
      <c r="L67" s="143">
        <f t="shared" si="15"/>
        <v>0</v>
      </c>
      <c r="M67" s="143">
        <f t="shared" si="15"/>
        <v>0</v>
      </c>
      <c r="N67" s="143">
        <f t="shared" si="15"/>
        <v>0</v>
      </c>
      <c r="O67" s="144">
        <f t="shared" si="12"/>
        <v>0</v>
      </c>
    </row>
    <row r="68" spans="2:15" ht="13.4" customHeight="1" x14ac:dyDescent="0.25">
      <c r="B68" s="31" t="str">
        <f t="shared" si="9"/>
        <v>Additional Oper Dept 2</v>
      </c>
      <c r="E68" s="145">
        <f t="shared" si="13"/>
        <v>0</v>
      </c>
      <c r="F68" s="143">
        <f t="shared" ref="F68:N68" si="16">E68</f>
        <v>0</v>
      </c>
      <c r="G68" s="143">
        <f t="shared" si="16"/>
        <v>0</v>
      </c>
      <c r="H68" s="143">
        <f t="shared" si="16"/>
        <v>0</v>
      </c>
      <c r="I68" s="143">
        <f t="shared" si="16"/>
        <v>0</v>
      </c>
      <c r="J68" s="143">
        <f t="shared" si="16"/>
        <v>0</v>
      </c>
      <c r="K68" s="143">
        <f t="shared" si="16"/>
        <v>0</v>
      </c>
      <c r="L68" s="143">
        <f t="shared" si="16"/>
        <v>0</v>
      </c>
      <c r="M68" s="143">
        <f t="shared" si="16"/>
        <v>0</v>
      </c>
      <c r="N68" s="143">
        <f t="shared" si="16"/>
        <v>0</v>
      </c>
      <c r="O68" s="144">
        <f t="shared" si="12"/>
        <v>0</v>
      </c>
    </row>
    <row r="69" spans="2:15" ht="13.4" customHeight="1" x14ac:dyDescent="0.25">
      <c r="B69" s="31" t="str">
        <f t="shared" si="9"/>
        <v>Additional Oper Dept 3</v>
      </c>
      <c r="E69" s="145">
        <f t="shared" si="13"/>
        <v>0</v>
      </c>
      <c r="F69" s="143">
        <f t="shared" ref="F69:O69" si="17">E69</f>
        <v>0</v>
      </c>
      <c r="G69" s="143">
        <f t="shared" si="17"/>
        <v>0</v>
      </c>
      <c r="H69" s="143">
        <f t="shared" si="17"/>
        <v>0</v>
      </c>
      <c r="I69" s="143">
        <f t="shared" si="17"/>
        <v>0</v>
      </c>
      <c r="J69" s="143">
        <f t="shared" si="17"/>
        <v>0</v>
      </c>
      <c r="K69" s="143">
        <f t="shared" si="17"/>
        <v>0</v>
      </c>
      <c r="L69" s="143">
        <f t="shared" si="17"/>
        <v>0</v>
      </c>
      <c r="M69" s="143">
        <f t="shared" si="17"/>
        <v>0</v>
      </c>
      <c r="N69" s="143">
        <f t="shared" si="17"/>
        <v>0</v>
      </c>
      <c r="O69" s="144">
        <f t="shared" si="17"/>
        <v>0</v>
      </c>
    </row>
    <row r="70" spans="2:15" ht="13.4" customHeight="1" x14ac:dyDescent="0.25">
      <c r="B70" s="32" t="str">
        <f t="shared" si="9"/>
        <v>Miscellaneous Income</v>
      </c>
      <c r="C70" s="18"/>
      <c r="D70" s="60"/>
      <c r="E70" s="146">
        <f t="shared" si="13"/>
        <v>0</v>
      </c>
      <c r="F70" s="147">
        <f t="shared" ref="F70:O70" si="18">E70</f>
        <v>0</v>
      </c>
      <c r="G70" s="147">
        <f t="shared" si="18"/>
        <v>0</v>
      </c>
      <c r="H70" s="147">
        <f t="shared" si="18"/>
        <v>0</v>
      </c>
      <c r="I70" s="147">
        <f t="shared" si="18"/>
        <v>0</v>
      </c>
      <c r="J70" s="147">
        <f t="shared" si="18"/>
        <v>0</v>
      </c>
      <c r="K70" s="147">
        <f t="shared" si="18"/>
        <v>0</v>
      </c>
      <c r="L70" s="147">
        <f t="shared" si="18"/>
        <v>0</v>
      </c>
      <c r="M70" s="147">
        <f t="shared" si="18"/>
        <v>0</v>
      </c>
      <c r="N70" s="147">
        <f t="shared" si="18"/>
        <v>0</v>
      </c>
      <c r="O70" s="148">
        <f t="shared" si="18"/>
        <v>0</v>
      </c>
    </row>
    <row r="71" spans="2:15" ht="13.4" customHeight="1" x14ac:dyDescent="0.25">
      <c r="E71" s="11"/>
      <c r="O71" s="12"/>
    </row>
    <row r="72" spans="2:15" ht="13.4" customHeight="1" x14ac:dyDescent="0.25">
      <c r="B72" s="36" t="s">
        <v>8</v>
      </c>
      <c r="C72" s="21"/>
      <c r="D72" s="21"/>
      <c r="E72" s="27">
        <f>D11+1</f>
        <v>1</v>
      </c>
      <c r="F72" s="27">
        <f>E72+1</f>
        <v>2</v>
      </c>
      <c r="G72" s="27">
        <f t="shared" ref="G72:N72" si="19">F72+1</f>
        <v>3</v>
      </c>
      <c r="H72" s="27">
        <f t="shared" si="19"/>
        <v>4</v>
      </c>
      <c r="I72" s="27">
        <f t="shared" si="19"/>
        <v>5</v>
      </c>
      <c r="J72" s="27">
        <f t="shared" si="19"/>
        <v>6</v>
      </c>
      <c r="K72" s="27">
        <f t="shared" si="19"/>
        <v>7</v>
      </c>
      <c r="L72" s="27">
        <f t="shared" si="19"/>
        <v>8</v>
      </c>
      <c r="M72" s="27">
        <f t="shared" si="19"/>
        <v>9</v>
      </c>
      <c r="N72" s="27">
        <f t="shared" si="19"/>
        <v>10</v>
      </c>
      <c r="O72" s="83">
        <f>N72+1</f>
        <v>11</v>
      </c>
    </row>
    <row r="73" spans="2:15" ht="13.4" customHeight="1" x14ac:dyDescent="0.25">
      <c r="B73" s="17" t="s">
        <v>5</v>
      </c>
      <c r="E73" s="145">
        <f>E64</f>
        <v>0</v>
      </c>
      <c r="F73" s="143">
        <f>E73</f>
        <v>0</v>
      </c>
      <c r="G73" s="143">
        <f t="shared" ref="G73:N73" si="20">F73</f>
        <v>0</v>
      </c>
      <c r="H73" s="143">
        <f t="shared" si="20"/>
        <v>0</v>
      </c>
      <c r="I73" s="143">
        <f t="shared" si="20"/>
        <v>0</v>
      </c>
      <c r="J73" s="143">
        <f t="shared" si="20"/>
        <v>0</v>
      </c>
      <c r="K73" s="143">
        <f t="shared" si="20"/>
        <v>0</v>
      </c>
      <c r="L73" s="143">
        <f t="shared" si="20"/>
        <v>0</v>
      </c>
      <c r="M73" s="143">
        <f t="shared" si="20"/>
        <v>0</v>
      </c>
      <c r="N73" s="143">
        <f t="shared" si="20"/>
        <v>0</v>
      </c>
      <c r="O73" s="144">
        <f t="shared" ref="O73:O86" si="21">N73</f>
        <v>0</v>
      </c>
    </row>
    <row r="74" spans="2:15" ht="13.4" customHeight="1" x14ac:dyDescent="0.25">
      <c r="B74" s="31" t="str">
        <f t="shared" ref="B74:B86" si="22">B36</f>
        <v>Food &amp; Beverages</v>
      </c>
      <c r="E74" s="145">
        <f t="shared" ref="E74:E90" si="23">E73</f>
        <v>0</v>
      </c>
      <c r="F74" s="143">
        <f>E74</f>
        <v>0</v>
      </c>
      <c r="G74" s="143">
        <f t="shared" ref="G74:N75" si="24">F74</f>
        <v>0</v>
      </c>
      <c r="H74" s="143">
        <f t="shared" si="24"/>
        <v>0</v>
      </c>
      <c r="I74" s="143">
        <f t="shared" si="24"/>
        <v>0</v>
      </c>
      <c r="J74" s="143">
        <f t="shared" si="24"/>
        <v>0</v>
      </c>
      <c r="K74" s="143">
        <f t="shared" si="24"/>
        <v>0</v>
      </c>
      <c r="L74" s="143">
        <f t="shared" si="24"/>
        <v>0</v>
      </c>
      <c r="M74" s="143">
        <f t="shared" si="24"/>
        <v>0</v>
      </c>
      <c r="N74" s="143">
        <f t="shared" si="24"/>
        <v>0</v>
      </c>
      <c r="O74" s="144">
        <f t="shared" si="21"/>
        <v>0</v>
      </c>
    </row>
    <row r="75" spans="2:15" ht="13.4" customHeight="1" x14ac:dyDescent="0.25">
      <c r="B75" s="31" t="str">
        <f t="shared" si="22"/>
        <v>Other Operated Departments</v>
      </c>
      <c r="E75" s="145">
        <f t="shared" si="23"/>
        <v>0</v>
      </c>
      <c r="F75" s="143">
        <f>E75</f>
        <v>0</v>
      </c>
      <c r="G75" s="143">
        <f t="shared" si="24"/>
        <v>0</v>
      </c>
      <c r="H75" s="143">
        <f t="shared" si="24"/>
        <v>0</v>
      </c>
      <c r="I75" s="143">
        <f t="shared" si="24"/>
        <v>0</v>
      </c>
      <c r="J75" s="143">
        <f t="shared" si="24"/>
        <v>0</v>
      </c>
      <c r="K75" s="143">
        <f t="shared" si="24"/>
        <v>0</v>
      </c>
      <c r="L75" s="143">
        <f t="shared" si="24"/>
        <v>0</v>
      </c>
      <c r="M75" s="143">
        <f t="shared" si="24"/>
        <v>0</v>
      </c>
      <c r="N75" s="143">
        <f t="shared" si="24"/>
        <v>0</v>
      </c>
      <c r="O75" s="144">
        <f t="shared" si="21"/>
        <v>0</v>
      </c>
    </row>
    <row r="76" spans="2:15" ht="13.4" customHeight="1" x14ac:dyDescent="0.25">
      <c r="B76" s="31" t="str">
        <f t="shared" si="22"/>
        <v>Business Center</v>
      </c>
      <c r="E76" s="145">
        <f t="shared" si="23"/>
        <v>0</v>
      </c>
      <c r="F76" s="143">
        <f t="shared" ref="F76:N76" si="25">E76</f>
        <v>0</v>
      </c>
      <c r="G76" s="143">
        <f t="shared" si="25"/>
        <v>0</v>
      </c>
      <c r="H76" s="143">
        <f t="shared" si="25"/>
        <v>0</v>
      </c>
      <c r="I76" s="143">
        <f t="shared" si="25"/>
        <v>0</v>
      </c>
      <c r="J76" s="143">
        <f t="shared" si="25"/>
        <v>0</v>
      </c>
      <c r="K76" s="143">
        <f t="shared" si="25"/>
        <v>0</v>
      </c>
      <c r="L76" s="143">
        <f t="shared" si="25"/>
        <v>0</v>
      </c>
      <c r="M76" s="143">
        <f t="shared" si="25"/>
        <v>0</v>
      </c>
      <c r="N76" s="143">
        <f t="shared" si="25"/>
        <v>0</v>
      </c>
      <c r="O76" s="144">
        <f t="shared" si="21"/>
        <v>0</v>
      </c>
    </row>
    <row r="77" spans="2:15" ht="13.4" customHeight="1" x14ac:dyDescent="0.25">
      <c r="B77" s="31" t="str">
        <f t="shared" si="22"/>
        <v>Additional Oper Dept 2</v>
      </c>
      <c r="E77" s="145">
        <f t="shared" si="23"/>
        <v>0</v>
      </c>
      <c r="F77" s="143">
        <f t="shared" ref="F77:N77" si="26">E77</f>
        <v>0</v>
      </c>
      <c r="G77" s="143">
        <f t="shared" si="26"/>
        <v>0</v>
      </c>
      <c r="H77" s="143">
        <f t="shared" si="26"/>
        <v>0</v>
      </c>
      <c r="I77" s="143">
        <f t="shared" si="26"/>
        <v>0</v>
      </c>
      <c r="J77" s="143">
        <f t="shared" si="26"/>
        <v>0</v>
      </c>
      <c r="K77" s="143">
        <f t="shared" si="26"/>
        <v>0</v>
      </c>
      <c r="L77" s="143">
        <f t="shared" si="26"/>
        <v>0</v>
      </c>
      <c r="M77" s="143">
        <f t="shared" si="26"/>
        <v>0</v>
      </c>
      <c r="N77" s="143">
        <f t="shared" si="26"/>
        <v>0</v>
      </c>
      <c r="O77" s="144">
        <f t="shared" si="21"/>
        <v>0</v>
      </c>
    </row>
    <row r="78" spans="2:15" ht="13.4" customHeight="1" x14ac:dyDescent="0.25">
      <c r="B78" s="31" t="str">
        <f t="shared" si="22"/>
        <v>Additional Oper Dept 3</v>
      </c>
      <c r="E78" s="145">
        <f t="shared" si="23"/>
        <v>0</v>
      </c>
      <c r="F78" s="143">
        <f t="shared" ref="F78:N78" si="27">E78</f>
        <v>0</v>
      </c>
      <c r="G78" s="143">
        <f t="shared" si="27"/>
        <v>0</v>
      </c>
      <c r="H78" s="143">
        <f t="shared" si="27"/>
        <v>0</v>
      </c>
      <c r="I78" s="143">
        <f t="shared" si="27"/>
        <v>0</v>
      </c>
      <c r="J78" s="143">
        <f t="shared" si="27"/>
        <v>0</v>
      </c>
      <c r="K78" s="143">
        <f t="shared" si="27"/>
        <v>0</v>
      </c>
      <c r="L78" s="143">
        <f t="shared" si="27"/>
        <v>0</v>
      </c>
      <c r="M78" s="143">
        <f t="shared" si="27"/>
        <v>0</v>
      </c>
      <c r="N78" s="143">
        <f t="shared" si="27"/>
        <v>0</v>
      </c>
      <c r="O78" s="144">
        <f t="shared" si="21"/>
        <v>0</v>
      </c>
    </row>
    <row r="79" spans="2:15" ht="13.4" customHeight="1" x14ac:dyDescent="0.25">
      <c r="B79" s="31" t="str">
        <f t="shared" si="22"/>
        <v>Miscellaneous Income</v>
      </c>
      <c r="E79" s="145">
        <f t="shared" si="23"/>
        <v>0</v>
      </c>
      <c r="F79" s="143">
        <f t="shared" ref="F79:N79" si="28">E79</f>
        <v>0</v>
      </c>
      <c r="G79" s="143">
        <f t="shared" si="28"/>
        <v>0</v>
      </c>
      <c r="H79" s="143">
        <f t="shared" si="28"/>
        <v>0</v>
      </c>
      <c r="I79" s="143">
        <f t="shared" si="28"/>
        <v>0</v>
      </c>
      <c r="J79" s="143">
        <f t="shared" si="28"/>
        <v>0</v>
      </c>
      <c r="K79" s="143">
        <f t="shared" si="28"/>
        <v>0</v>
      </c>
      <c r="L79" s="143">
        <f t="shared" si="28"/>
        <v>0</v>
      </c>
      <c r="M79" s="143">
        <f t="shared" si="28"/>
        <v>0</v>
      </c>
      <c r="N79" s="143">
        <f t="shared" si="28"/>
        <v>0</v>
      </c>
      <c r="O79" s="144">
        <f t="shared" si="21"/>
        <v>0</v>
      </c>
    </row>
    <row r="80" spans="2:15" ht="13.4" customHeight="1" x14ac:dyDescent="0.25">
      <c r="B80" s="31" t="str">
        <f t="shared" si="22"/>
        <v>Administrative &amp; General</v>
      </c>
      <c r="E80" s="145">
        <f t="shared" si="23"/>
        <v>0</v>
      </c>
      <c r="F80" s="143">
        <f t="shared" ref="F80:N80" si="29">E80</f>
        <v>0</v>
      </c>
      <c r="G80" s="143">
        <f t="shared" si="29"/>
        <v>0</v>
      </c>
      <c r="H80" s="143">
        <f t="shared" si="29"/>
        <v>0</v>
      </c>
      <c r="I80" s="143">
        <f t="shared" si="29"/>
        <v>0</v>
      </c>
      <c r="J80" s="143">
        <f t="shared" si="29"/>
        <v>0</v>
      </c>
      <c r="K80" s="143">
        <f t="shared" si="29"/>
        <v>0</v>
      </c>
      <c r="L80" s="143">
        <f t="shared" si="29"/>
        <v>0</v>
      </c>
      <c r="M80" s="143">
        <f t="shared" si="29"/>
        <v>0</v>
      </c>
      <c r="N80" s="143">
        <f t="shared" si="29"/>
        <v>0</v>
      </c>
      <c r="O80" s="144">
        <f t="shared" si="21"/>
        <v>0</v>
      </c>
    </row>
    <row r="81" spans="2:15" ht="13.4" customHeight="1" x14ac:dyDescent="0.25">
      <c r="B81" s="31" t="str">
        <f t="shared" si="22"/>
        <v>Information &amp; Telecom Systems</v>
      </c>
      <c r="E81" s="145">
        <f t="shared" si="23"/>
        <v>0</v>
      </c>
      <c r="F81" s="143">
        <f t="shared" ref="F81:N81" si="30">E81</f>
        <v>0</v>
      </c>
      <c r="G81" s="143">
        <f t="shared" si="30"/>
        <v>0</v>
      </c>
      <c r="H81" s="143">
        <f t="shared" si="30"/>
        <v>0</v>
      </c>
      <c r="I81" s="143">
        <f t="shared" si="30"/>
        <v>0</v>
      </c>
      <c r="J81" s="143">
        <f t="shared" si="30"/>
        <v>0</v>
      </c>
      <c r="K81" s="143">
        <f t="shared" si="30"/>
        <v>0</v>
      </c>
      <c r="L81" s="143">
        <f t="shared" si="30"/>
        <v>0</v>
      </c>
      <c r="M81" s="143">
        <f t="shared" si="30"/>
        <v>0</v>
      </c>
      <c r="N81" s="143">
        <f t="shared" si="30"/>
        <v>0</v>
      </c>
      <c r="O81" s="144">
        <f t="shared" si="21"/>
        <v>0</v>
      </c>
    </row>
    <row r="82" spans="2:15" ht="13.4" customHeight="1" x14ac:dyDescent="0.25">
      <c r="B82" s="31" t="str">
        <f t="shared" si="22"/>
        <v>Marketing</v>
      </c>
      <c r="E82" s="145">
        <f t="shared" si="23"/>
        <v>0</v>
      </c>
      <c r="F82" s="143">
        <f t="shared" ref="F82:N82" si="31">E82</f>
        <v>0</v>
      </c>
      <c r="G82" s="143">
        <f t="shared" si="31"/>
        <v>0</v>
      </c>
      <c r="H82" s="143">
        <f t="shared" si="31"/>
        <v>0</v>
      </c>
      <c r="I82" s="143">
        <f t="shared" si="31"/>
        <v>0</v>
      </c>
      <c r="J82" s="143">
        <f t="shared" si="31"/>
        <v>0</v>
      </c>
      <c r="K82" s="143">
        <f t="shared" si="31"/>
        <v>0</v>
      </c>
      <c r="L82" s="143">
        <f t="shared" si="31"/>
        <v>0</v>
      </c>
      <c r="M82" s="143">
        <f t="shared" si="31"/>
        <v>0</v>
      </c>
      <c r="N82" s="143">
        <f t="shared" si="31"/>
        <v>0</v>
      </c>
      <c r="O82" s="144">
        <f t="shared" si="21"/>
        <v>0</v>
      </c>
    </row>
    <row r="83" spans="2:15" ht="13.4" customHeight="1" x14ac:dyDescent="0.25">
      <c r="B83" s="31" t="str">
        <f t="shared" si="22"/>
        <v>Franchise Fees</v>
      </c>
      <c r="E83" s="145">
        <f t="shared" si="23"/>
        <v>0</v>
      </c>
      <c r="F83" s="143">
        <f t="shared" ref="F83:N83" si="32">E83</f>
        <v>0</v>
      </c>
      <c r="G83" s="143">
        <f t="shared" si="32"/>
        <v>0</v>
      </c>
      <c r="H83" s="143">
        <f t="shared" si="32"/>
        <v>0</v>
      </c>
      <c r="I83" s="143">
        <f t="shared" si="32"/>
        <v>0</v>
      </c>
      <c r="J83" s="143">
        <f t="shared" si="32"/>
        <v>0</v>
      </c>
      <c r="K83" s="143">
        <f t="shared" si="32"/>
        <v>0</v>
      </c>
      <c r="L83" s="143">
        <f t="shared" si="32"/>
        <v>0</v>
      </c>
      <c r="M83" s="143">
        <f t="shared" si="32"/>
        <v>0</v>
      </c>
      <c r="N83" s="143">
        <f t="shared" si="32"/>
        <v>0</v>
      </c>
      <c r="O83" s="144">
        <f t="shared" si="21"/>
        <v>0</v>
      </c>
    </row>
    <row r="84" spans="2:15" ht="13.4" customHeight="1" x14ac:dyDescent="0.25">
      <c r="B84" s="31" t="str">
        <f t="shared" si="22"/>
        <v>Prop. Oper. &amp; Maintenance</v>
      </c>
      <c r="E84" s="145">
        <f t="shared" si="23"/>
        <v>0</v>
      </c>
      <c r="F84" s="143">
        <f t="shared" ref="F84:N84" si="33">E84</f>
        <v>0</v>
      </c>
      <c r="G84" s="143">
        <f t="shared" si="33"/>
        <v>0</v>
      </c>
      <c r="H84" s="143">
        <f t="shared" si="33"/>
        <v>0</v>
      </c>
      <c r="I84" s="143">
        <f t="shared" si="33"/>
        <v>0</v>
      </c>
      <c r="J84" s="143">
        <f t="shared" si="33"/>
        <v>0</v>
      </c>
      <c r="K84" s="143">
        <f t="shared" si="33"/>
        <v>0</v>
      </c>
      <c r="L84" s="143">
        <f t="shared" si="33"/>
        <v>0</v>
      </c>
      <c r="M84" s="143">
        <f t="shared" si="33"/>
        <v>0</v>
      </c>
      <c r="N84" s="143">
        <f t="shared" si="33"/>
        <v>0</v>
      </c>
      <c r="O84" s="144">
        <f t="shared" si="21"/>
        <v>0</v>
      </c>
    </row>
    <row r="85" spans="2:15" ht="13.4" customHeight="1" x14ac:dyDescent="0.25">
      <c r="B85" s="31" t="str">
        <f t="shared" si="22"/>
        <v>Utilities</v>
      </c>
      <c r="E85" s="145">
        <f t="shared" si="23"/>
        <v>0</v>
      </c>
      <c r="F85" s="143">
        <f t="shared" ref="F85:N85" si="34">E85</f>
        <v>0</v>
      </c>
      <c r="G85" s="143">
        <f t="shared" si="34"/>
        <v>0</v>
      </c>
      <c r="H85" s="143">
        <f t="shared" si="34"/>
        <v>0</v>
      </c>
      <c r="I85" s="143">
        <f t="shared" si="34"/>
        <v>0</v>
      </c>
      <c r="J85" s="143">
        <f t="shared" si="34"/>
        <v>0</v>
      </c>
      <c r="K85" s="143">
        <f t="shared" si="34"/>
        <v>0</v>
      </c>
      <c r="L85" s="143">
        <f t="shared" si="34"/>
        <v>0</v>
      </c>
      <c r="M85" s="143">
        <f t="shared" si="34"/>
        <v>0</v>
      </c>
      <c r="N85" s="143">
        <f t="shared" si="34"/>
        <v>0</v>
      </c>
      <c r="O85" s="144">
        <f t="shared" si="21"/>
        <v>0</v>
      </c>
    </row>
    <row r="86" spans="2:15" ht="13.4" customHeight="1" x14ac:dyDescent="0.25">
      <c r="B86" s="31" t="str">
        <f t="shared" si="22"/>
        <v>Management Fees</v>
      </c>
      <c r="E86" s="145">
        <f t="shared" si="23"/>
        <v>0</v>
      </c>
      <c r="F86" s="143">
        <f t="shared" ref="F86:N86" si="35">E86</f>
        <v>0</v>
      </c>
      <c r="G86" s="143">
        <f t="shared" si="35"/>
        <v>0</v>
      </c>
      <c r="H86" s="143">
        <f t="shared" si="35"/>
        <v>0</v>
      </c>
      <c r="I86" s="143">
        <f t="shared" si="35"/>
        <v>0</v>
      </c>
      <c r="J86" s="143">
        <f t="shared" si="35"/>
        <v>0</v>
      </c>
      <c r="K86" s="143">
        <f t="shared" si="35"/>
        <v>0</v>
      </c>
      <c r="L86" s="143">
        <f t="shared" si="35"/>
        <v>0</v>
      </c>
      <c r="M86" s="143">
        <f t="shared" si="35"/>
        <v>0</v>
      </c>
      <c r="N86" s="143">
        <f t="shared" si="35"/>
        <v>0</v>
      </c>
      <c r="O86" s="144">
        <f t="shared" si="21"/>
        <v>0</v>
      </c>
    </row>
    <row r="87" spans="2:15" ht="13.4" customHeight="1" x14ac:dyDescent="0.25">
      <c r="B87" s="31" t="s">
        <v>97</v>
      </c>
      <c r="E87" s="145">
        <f t="shared" si="23"/>
        <v>0</v>
      </c>
      <c r="F87" s="143">
        <f t="shared" ref="F87" si="36">E87</f>
        <v>0</v>
      </c>
      <c r="G87" s="143">
        <f t="shared" ref="G87" si="37">F87</f>
        <v>0</v>
      </c>
      <c r="H87" s="143">
        <f t="shared" ref="H87" si="38">G87</f>
        <v>0</v>
      </c>
      <c r="I87" s="143">
        <f t="shared" ref="I87" si="39">H87</f>
        <v>0</v>
      </c>
      <c r="J87" s="143">
        <f t="shared" ref="J87" si="40">I87</f>
        <v>0</v>
      </c>
      <c r="K87" s="143">
        <f t="shared" ref="K87" si="41">J87</f>
        <v>0</v>
      </c>
      <c r="L87" s="143">
        <f t="shared" ref="L87" si="42">K87</f>
        <v>0</v>
      </c>
      <c r="M87" s="143">
        <f t="shared" ref="M87" si="43">L87</f>
        <v>0</v>
      </c>
      <c r="N87" s="143">
        <f t="shared" ref="N87" si="44">M87</f>
        <v>0</v>
      </c>
      <c r="O87" s="144">
        <f t="shared" ref="O87" si="45">N87</f>
        <v>0</v>
      </c>
    </row>
    <row r="88" spans="2:15" ht="13.4" customHeight="1" x14ac:dyDescent="0.25">
      <c r="B88" s="31" t="str">
        <f>B50</f>
        <v>Rent</v>
      </c>
      <c r="E88" s="145">
        <f t="shared" si="23"/>
        <v>0</v>
      </c>
      <c r="F88" s="143">
        <f t="shared" ref="F88:O88" si="46">E88</f>
        <v>0</v>
      </c>
      <c r="G88" s="143">
        <f t="shared" si="46"/>
        <v>0</v>
      </c>
      <c r="H88" s="143">
        <f t="shared" si="46"/>
        <v>0</v>
      </c>
      <c r="I88" s="143">
        <f t="shared" si="46"/>
        <v>0</v>
      </c>
      <c r="J88" s="143">
        <f t="shared" si="46"/>
        <v>0</v>
      </c>
      <c r="K88" s="143">
        <f t="shared" si="46"/>
        <v>0</v>
      </c>
      <c r="L88" s="143">
        <f t="shared" si="46"/>
        <v>0</v>
      </c>
      <c r="M88" s="143">
        <f t="shared" si="46"/>
        <v>0</v>
      </c>
      <c r="N88" s="143">
        <f t="shared" si="46"/>
        <v>0</v>
      </c>
      <c r="O88" s="144">
        <f t="shared" si="46"/>
        <v>0</v>
      </c>
    </row>
    <row r="89" spans="2:15" ht="13.4" customHeight="1" x14ac:dyDescent="0.25">
      <c r="B89" s="31" t="str">
        <f>B51</f>
        <v>Property and Other Taxes</v>
      </c>
      <c r="E89" s="145">
        <f>E88</f>
        <v>0</v>
      </c>
      <c r="F89" s="143">
        <f t="shared" ref="F89:O89" si="47">E89</f>
        <v>0</v>
      </c>
      <c r="G89" s="143">
        <f t="shared" si="47"/>
        <v>0</v>
      </c>
      <c r="H89" s="143">
        <f t="shared" si="47"/>
        <v>0</v>
      </c>
      <c r="I89" s="143">
        <f t="shared" si="47"/>
        <v>0</v>
      </c>
      <c r="J89" s="143">
        <f t="shared" si="47"/>
        <v>0</v>
      </c>
      <c r="K89" s="143">
        <f t="shared" si="47"/>
        <v>0</v>
      </c>
      <c r="L89" s="143">
        <f t="shared" si="47"/>
        <v>0</v>
      </c>
      <c r="M89" s="143">
        <f t="shared" si="47"/>
        <v>0</v>
      </c>
      <c r="N89" s="143">
        <f t="shared" si="47"/>
        <v>0</v>
      </c>
      <c r="O89" s="144">
        <f t="shared" si="47"/>
        <v>0</v>
      </c>
    </row>
    <row r="90" spans="2:15" ht="13.25" customHeight="1" x14ac:dyDescent="0.25">
      <c r="B90" s="31" t="str">
        <f>B52</f>
        <v>Insurance</v>
      </c>
      <c r="E90" s="145">
        <f t="shared" si="23"/>
        <v>0</v>
      </c>
      <c r="F90" s="143">
        <f t="shared" ref="F90:O90" si="48">E90</f>
        <v>0</v>
      </c>
      <c r="G90" s="143">
        <f t="shared" si="48"/>
        <v>0</v>
      </c>
      <c r="H90" s="143">
        <f t="shared" si="48"/>
        <v>0</v>
      </c>
      <c r="I90" s="143">
        <f t="shared" si="48"/>
        <v>0</v>
      </c>
      <c r="J90" s="143">
        <f t="shared" si="48"/>
        <v>0</v>
      </c>
      <c r="K90" s="143">
        <f t="shared" si="48"/>
        <v>0</v>
      </c>
      <c r="L90" s="143">
        <f t="shared" si="48"/>
        <v>0</v>
      </c>
      <c r="M90" s="143">
        <f t="shared" si="48"/>
        <v>0</v>
      </c>
      <c r="N90" s="143">
        <f t="shared" si="48"/>
        <v>0</v>
      </c>
      <c r="O90" s="144">
        <f t="shared" si="48"/>
        <v>0</v>
      </c>
    </row>
    <row r="91" spans="2:15" ht="13.25" customHeight="1" x14ac:dyDescent="0.25">
      <c r="B91" s="31" t="str">
        <f>B53</f>
        <v>Other Non-Oper Expense</v>
      </c>
      <c r="D91" s="12"/>
      <c r="E91" s="145">
        <f>E90</f>
        <v>0</v>
      </c>
      <c r="F91" s="143">
        <f t="shared" ref="F91:O91" si="49">E91</f>
        <v>0</v>
      </c>
      <c r="G91" s="143">
        <f t="shared" si="49"/>
        <v>0</v>
      </c>
      <c r="H91" s="143">
        <f t="shared" si="49"/>
        <v>0</v>
      </c>
      <c r="I91" s="143">
        <f t="shared" si="49"/>
        <v>0</v>
      </c>
      <c r="J91" s="143">
        <f t="shared" si="49"/>
        <v>0</v>
      </c>
      <c r="K91" s="143">
        <f t="shared" si="49"/>
        <v>0</v>
      </c>
      <c r="L91" s="143">
        <f t="shared" si="49"/>
        <v>0</v>
      </c>
      <c r="M91" s="143">
        <f t="shared" si="49"/>
        <v>0</v>
      </c>
      <c r="N91" s="143">
        <f t="shared" si="49"/>
        <v>0</v>
      </c>
      <c r="O91" s="144">
        <f t="shared" si="49"/>
        <v>0</v>
      </c>
    </row>
    <row r="92" spans="2:15" ht="13.4" customHeight="1" x14ac:dyDescent="0.25">
      <c r="B92" s="32" t="str">
        <f>B54</f>
        <v>Replacement Reserve</v>
      </c>
      <c r="C92" s="18"/>
      <c r="D92" s="18"/>
      <c r="E92" s="146">
        <f>E91</f>
        <v>0</v>
      </c>
      <c r="F92" s="147">
        <f t="shared" ref="F92:H92" si="50">E92</f>
        <v>0</v>
      </c>
      <c r="G92" s="147">
        <f t="shared" si="50"/>
        <v>0</v>
      </c>
      <c r="H92" s="147">
        <f t="shared" si="50"/>
        <v>0</v>
      </c>
      <c r="I92" s="147">
        <f t="shared" ref="I92:O92" si="51">H92</f>
        <v>0</v>
      </c>
      <c r="J92" s="147">
        <f t="shared" si="51"/>
        <v>0</v>
      </c>
      <c r="K92" s="147">
        <f t="shared" si="51"/>
        <v>0</v>
      </c>
      <c r="L92" s="147">
        <f t="shared" si="51"/>
        <v>0</v>
      </c>
      <c r="M92" s="147">
        <f t="shared" si="51"/>
        <v>0</v>
      </c>
      <c r="N92" s="147">
        <f t="shared" si="51"/>
        <v>0</v>
      </c>
      <c r="O92" s="148">
        <f t="shared" si="51"/>
        <v>0</v>
      </c>
    </row>
    <row r="93" spans="2:15" ht="13.25" customHeight="1" x14ac:dyDescent="0.25"/>
    <row r="94" spans="2:15" ht="13.4" customHeight="1" x14ac:dyDescent="0.25">
      <c r="B94" s="7"/>
    </row>
    <row r="95" spans="2:15" ht="15" customHeight="1" x14ac:dyDescent="0.35">
      <c r="B95" s="8" t="s">
        <v>68</v>
      </c>
    </row>
    <row r="96" spans="2:15" ht="13.4" customHeight="1" x14ac:dyDescent="0.25">
      <c r="E96" s="1" t="s">
        <v>144</v>
      </c>
    </row>
    <row r="97" spans="2:15" ht="13.4" customHeight="1" x14ac:dyDescent="0.25">
      <c r="E97" s="1" t="s">
        <v>83</v>
      </c>
    </row>
    <row r="98" spans="2:15" ht="13.4" customHeight="1" x14ac:dyDescent="0.25">
      <c r="E98" s="1" t="s">
        <v>145</v>
      </c>
    </row>
    <row r="99" spans="2:15" ht="13.4" customHeight="1" x14ac:dyDescent="0.25">
      <c r="D99" s="29" t="s">
        <v>42</v>
      </c>
      <c r="E99" s="27" t="s">
        <v>32</v>
      </c>
      <c r="F99" s="27" t="s">
        <v>33</v>
      </c>
      <c r="G99" s="27" t="s">
        <v>34</v>
      </c>
      <c r="H99" s="27" t="s">
        <v>35</v>
      </c>
      <c r="I99" s="27" t="s">
        <v>36</v>
      </c>
      <c r="J99" s="27" t="s">
        <v>37</v>
      </c>
      <c r="K99" s="27" t="s">
        <v>38</v>
      </c>
      <c r="L99" s="27" t="s">
        <v>39</v>
      </c>
      <c r="M99" s="27" t="s">
        <v>40</v>
      </c>
      <c r="N99" s="27" t="s">
        <v>41</v>
      </c>
      <c r="O99" s="27" t="s">
        <v>74</v>
      </c>
    </row>
    <row r="100" spans="2:15" ht="13.4" customHeight="1" x14ac:dyDescent="0.25">
      <c r="D100" s="29">
        <f>D11</f>
        <v>0</v>
      </c>
      <c r="E100" s="27">
        <f>D11+1</f>
        <v>1</v>
      </c>
      <c r="F100" s="27">
        <f>E100+1</f>
        <v>2</v>
      </c>
      <c r="G100" s="27">
        <f t="shared" ref="G100:N100" si="52">F100+1</f>
        <v>3</v>
      </c>
      <c r="H100" s="27">
        <f t="shared" si="52"/>
        <v>4</v>
      </c>
      <c r="I100" s="27">
        <f t="shared" si="52"/>
        <v>5</v>
      </c>
      <c r="J100" s="27">
        <f t="shared" si="52"/>
        <v>6</v>
      </c>
      <c r="K100" s="27">
        <f t="shared" si="52"/>
        <v>7</v>
      </c>
      <c r="L100" s="27">
        <f t="shared" si="52"/>
        <v>8</v>
      </c>
      <c r="M100" s="27">
        <f t="shared" si="52"/>
        <v>9</v>
      </c>
      <c r="N100" s="27">
        <f t="shared" si="52"/>
        <v>10</v>
      </c>
      <c r="O100" s="27">
        <f>N100+1</f>
        <v>11</v>
      </c>
    </row>
    <row r="101" spans="2:15" ht="13.4" customHeight="1" x14ac:dyDescent="0.25">
      <c r="B101" s="1" t="s">
        <v>48</v>
      </c>
      <c r="D101" s="64">
        <f>D14</f>
        <v>0</v>
      </c>
      <c r="E101" s="28">
        <f>+D101</f>
        <v>0</v>
      </c>
      <c r="F101" s="28">
        <f t="shared" ref="F101" si="53">+E101</f>
        <v>0</v>
      </c>
      <c r="G101" s="28">
        <f t="shared" ref="G101" si="54">+F101</f>
        <v>0</v>
      </c>
      <c r="H101" s="28">
        <f t="shared" ref="H101" si="55">+G101</f>
        <v>0</v>
      </c>
      <c r="I101" s="28">
        <f t="shared" ref="I101" si="56">+H101</f>
        <v>0</v>
      </c>
      <c r="J101" s="28">
        <f t="shared" ref="J101" si="57">+I101</f>
        <v>0</v>
      </c>
      <c r="K101" s="28">
        <f t="shared" ref="K101" si="58">+J101</f>
        <v>0</v>
      </c>
      <c r="L101" s="28">
        <f t="shared" ref="L101" si="59">+K101</f>
        <v>0</v>
      </c>
      <c r="M101" s="28">
        <f t="shared" ref="M101" si="60">+L101</f>
        <v>0</v>
      </c>
      <c r="N101" s="28">
        <f t="shared" ref="N101" si="61">+M101</f>
        <v>0</v>
      </c>
      <c r="O101" s="28">
        <f t="shared" ref="O101" si="62">+N101</f>
        <v>0</v>
      </c>
    </row>
    <row r="102" spans="2:15" ht="13.4" customHeight="1" x14ac:dyDescent="0.25">
      <c r="B102" s="1" t="s">
        <v>67</v>
      </c>
      <c r="D102" s="69">
        <f>D15</f>
        <v>0</v>
      </c>
      <c r="E102" s="70">
        <f t="shared" ref="E102" si="63">D102*(1+E63)</f>
        <v>0</v>
      </c>
      <c r="F102" s="70">
        <f t="shared" ref="F102" si="64">E102*(1+F63)</f>
        <v>0</v>
      </c>
      <c r="G102" s="70">
        <f t="shared" ref="G102" si="65">F102*(1+G63)</f>
        <v>0</v>
      </c>
      <c r="H102" s="70">
        <f t="shared" ref="H102" si="66">G102*(1+H63)</f>
        <v>0</v>
      </c>
      <c r="I102" s="70">
        <f t="shared" ref="I102" si="67">H102*(1+I63)</f>
        <v>0</v>
      </c>
      <c r="J102" s="70">
        <f t="shared" ref="J102" si="68">I102*(1+J63)</f>
        <v>0</v>
      </c>
      <c r="K102" s="70">
        <f t="shared" ref="K102" si="69">J102*(1+K63)</f>
        <v>0</v>
      </c>
      <c r="L102" s="70">
        <f t="shared" ref="L102" si="70">K102*(1+L63)</f>
        <v>0</v>
      </c>
      <c r="M102" s="70">
        <f t="shared" ref="M102" si="71">L102*(1+M63)</f>
        <v>0</v>
      </c>
      <c r="N102" s="70">
        <f t="shared" ref="N102" si="72">M102*(1+N63)</f>
        <v>0</v>
      </c>
      <c r="O102" s="71">
        <f t="shared" ref="O102" si="73">N102*(1+O63)</f>
        <v>0</v>
      </c>
    </row>
    <row r="103" spans="2:15" ht="13.4" customHeight="1" x14ac:dyDescent="0.25">
      <c r="B103" s="1" t="s">
        <v>114</v>
      </c>
      <c r="D103" s="62">
        <f t="shared" ref="D103:O103" si="74">D102</f>
        <v>0</v>
      </c>
      <c r="E103" s="63">
        <f t="shared" si="74"/>
        <v>0</v>
      </c>
      <c r="F103" s="63">
        <f t="shared" si="74"/>
        <v>0</v>
      </c>
      <c r="G103" s="63">
        <f t="shared" si="74"/>
        <v>0</v>
      </c>
      <c r="H103" s="63">
        <f t="shared" si="74"/>
        <v>0</v>
      </c>
      <c r="I103" s="63">
        <f t="shared" si="74"/>
        <v>0</v>
      </c>
      <c r="J103" s="63">
        <f t="shared" si="74"/>
        <v>0</v>
      </c>
      <c r="K103" s="63">
        <f t="shared" si="74"/>
        <v>0</v>
      </c>
      <c r="L103" s="63">
        <f t="shared" si="74"/>
        <v>0</v>
      </c>
      <c r="M103" s="63">
        <f t="shared" si="74"/>
        <v>0</v>
      </c>
      <c r="N103" s="63">
        <f t="shared" si="74"/>
        <v>0</v>
      </c>
      <c r="O103" s="63">
        <f t="shared" si="74"/>
        <v>0</v>
      </c>
    </row>
    <row r="104" spans="2:15" ht="13.4" customHeight="1" x14ac:dyDescent="0.25"/>
    <row r="105" spans="2:15" ht="13.4" customHeight="1" x14ac:dyDescent="0.25"/>
    <row r="106" spans="2:15" ht="13.4" customHeight="1" x14ac:dyDescent="0.25">
      <c r="B106"/>
      <c r="C106"/>
      <c r="D106"/>
      <c r="E106"/>
      <c r="F106"/>
      <c r="G106"/>
      <c r="H106"/>
      <c r="I106"/>
      <c r="J106"/>
      <c r="K106"/>
      <c r="L106"/>
      <c r="M106"/>
      <c r="N106"/>
      <c r="O106"/>
    </row>
  </sheetData>
  <customSheetViews>
    <customSheetView guid="{A1CA9828-D720-11D2-AFE3-8996931D4657}" showRuler="0" topLeftCell="A6">
      <pageMargins left="0.75" right="0.75" top="1" bottom="1" header="0.5" footer="0.5"/>
      <pageSetup orientation="portrait" horizontalDpi="4294967292" verticalDpi="0" copies="0" r:id="rId1"/>
      <headerFooter alignWithMargins="0"/>
    </customSheetView>
    <customSheetView guid="{A1CA9826-D720-11D2-AFE3-8996931D4657}" scale="75" showRuler="0" topLeftCell="A90">
      <selection activeCell="B1" sqref="B1"/>
      <pageMargins left="0.75" right="0.75" top="1" bottom="1" header="0.5" footer="0.5"/>
      <pageSetup orientation="portrait" horizontalDpi="4294967292" verticalDpi="0" copies="0" r:id="rId2"/>
      <headerFooter alignWithMargins="0"/>
    </customSheetView>
    <customSheetView guid="{A1CA9825-D720-11D2-AFE3-8996931D4657}" scale="75" showRuler="0" topLeftCell="A58">
      <selection activeCell="B1" sqref="B1"/>
      <pageMargins left="0.75" right="0.75" top="1" bottom="1" header="0.5" footer="0.5"/>
      <pageSetup orientation="portrait" horizontalDpi="4294967292" verticalDpi="0" copies="0" r:id="rId3"/>
      <headerFooter alignWithMargins="0"/>
    </customSheetView>
    <customSheetView guid="{919A7B63-C99B-11D2-AFE3-C1B2A8D63557}" showPageBreaks="1" showRuler="0" topLeftCell="A6">
      <pageMargins left="0.75" right="0.75" top="1" bottom="1" header="0.5" footer="0.5"/>
      <pageSetup orientation="portrait" horizontalDpi="4294967292" r:id="rId4"/>
      <headerFooter alignWithMargins="0"/>
    </customSheetView>
    <customSheetView guid="{55857911-67C7-456E-9E0F-BACAB6812C4B}" scale="75" showRuler="0" topLeftCell="A31">
      <selection activeCell="B50" sqref="B50"/>
      <pageMargins left="0.75" right="0.75" top="1" bottom="1" header="0.5" footer="0.5"/>
      <pageSetup orientation="portrait" horizontalDpi="4294967292" r:id="rId5"/>
      <headerFooter alignWithMargins="0"/>
    </customSheetView>
    <customSheetView guid="{93D19170-1177-4622-9B5E-FBDB252C6A8B}" showRuler="0" topLeftCell="A6">
      <selection activeCell="B50" sqref="B50"/>
      <pageMargins left="0.75" right="0.75" top="1" bottom="1" header="0.5" footer="0.5"/>
      <pageSetup orientation="portrait" horizontalDpi="4294967292" verticalDpi="0" copies="0" r:id="rId6"/>
      <headerFooter alignWithMargins="0"/>
    </customSheetView>
    <customSheetView guid="{71CA9B43-A475-439E-8987-10A837043BF1}" showRuler="0" topLeftCell="A6">
      <selection activeCell="B50" sqref="B50"/>
      <pageMargins left="0.75" right="0.75" top="1" bottom="1" header="0.5" footer="0.5"/>
      <pageSetup orientation="portrait" horizontalDpi="4294967292" verticalDpi="0" copies="0" r:id="rId7"/>
      <headerFooter alignWithMargins="0"/>
    </customSheetView>
    <customSheetView guid="{45DC640D-01D3-4912-8B9C-BEE2847645FE}" scale="75" showRuler="0" topLeftCell="A31">
      <selection activeCell="B50" sqref="B50"/>
      <pageMargins left="0.75" right="0.75" top="1" bottom="1" header="0.5" footer="0.5"/>
      <pageSetup orientation="portrait" horizontalDpi="4294967292" r:id="rId8"/>
      <headerFooter alignWithMargins="0"/>
    </customSheetView>
  </customSheetViews>
  <mergeCells count="1">
    <mergeCell ref="M20:P21"/>
  </mergeCells>
  <phoneticPr fontId="0" type="noConversion"/>
  <pageMargins left="0.75" right="0.75" top="1" bottom="1" header="0.5" footer="0.5"/>
  <pageSetup orientation="portrait" horizontalDpi="4294967292" r:id="rId9"/>
  <headerFooter alignWithMargins="0"/>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sheetPr>
  <dimension ref="A1:BJ62"/>
  <sheetViews>
    <sheetView showRuler="0" zoomScale="65" zoomScaleNormal="65" workbookViewId="0"/>
  </sheetViews>
  <sheetFormatPr defaultColWidth="8.81640625" defaultRowHeight="11.5" outlineLevelRow="1" x14ac:dyDescent="0.25"/>
  <cols>
    <col min="1" max="1" width="3.7265625" style="1" customWidth="1"/>
    <col min="2" max="2" width="30.7265625" style="1" customWidth="1"/>
    <col min="3" max="3" width="3.7265625" style="1" customWidth="1"/>
    <col min="4" max="4" width="9.7265625" style="1" customWidth="1"/>
    <col min="5" max="5" width="8.81640625" style="1" customWidth="1"/>
    <col min="6" max="6" width="9.7265625" style="1" customWidth="1"/>
    <col min="7" max="7" width="9.453125" style="1" customWidth="1"/>
    <col min="8" max="8" width="3.7265625" style="1" customWidth="1"/>
    <col min="9" max="9" width="9.7265625" style="1" customWidth="1"/>
    <col min="10" max="10" width="8.81640625" style="1" customWidth="1"/>
    <col min="11" max="11" width="9.7265625" style="1" customWidth="1"/>
    <col min="12" max="12" width="8.81640625" style="1" customWidth="1"/>
    <col min="13" max="13" width="3.7265625" style="1" customWidth="1"/>
    <col min="14" max="14" width="9.7265625" style="1" customWidth="1"/>
    <col min="15" max="15" width="8.81640625" style="1" customWidth="1"/>
    <col min="16" max="16" width="9.7265625" style="1" customWidth="1"/>
    <col min="17" max="17" width="8.81640625" style="1" customWidth="1"/>
    <col min="18" max="18" width="3.7265625" style="1" customWidth="1"/>
    <col min="19" max="19" width="9.7265625" style="1" customWidth="1"/>
    <col min="20" max="20" width="8.81640625" style="1" customWidth="1"/>
    <col min="21" max="21" width="9.7265625" style="1" customWidth="1"/>
    <col min="22" max="22" width="8.81640625" style="1" customWidth="1"/>
    <col min="23" max="23" width="3.7265625" style="1" customWidth="1"/>
    <col min="24" max="24" width="9.7265625" style="1" customWidth="1"/>
    <col min="25" max="25" width="8.81640625" style="1" customWidth="1"/>
    <col min="26" max="26" width="9.7265625" style="1" customWidth="1"/>
    <col min="27" max="27" width="8.81640625" style="1" customWidth="1"/>
    <col min="28" max="28" width="3.7265625" style="1" customWidth="1"/>
    <col min="29" max="29" width="9.7265625" style="1" customWidth="1"/>
    <col min="30" max="30" width="8.81640625" style="1" customWidth="1"/>
    <col min="31" max="31" width="9.7265625" style="1" customWidth="1"/>
    <col min="32" max="32" width="8.81640625" style="1" customWidth="1"/>
    <col min="33" max="33" width="3.7265625" style="1" customWidth="1"/>
    <col min="34" max="34" width="9.7265625" style="1" customWidth="1"/>
    <col min="35" max="35" width="8.81640625" style="1" customWidth="1"/>
    <col min="36" max="36" width="9.7265625" style="1" customWidth="1"/>
    <col min="37" max="37" width="8.81640625" style="1" customWidth="1"/>
    <col min="38" max="38" width="3.7265625" style="1" customWidth="1"/>
    <col min="39" max="39" width="9.7265625" style="1" customWidth="1"/>
    <col min="40" max="40" width="8.81640625" style="1" customWidth="1"/>
    <col min="41" max="41" width="9.7265625" style="1" customWidth="1"/>
    <col min="42" max="42" width="8.81640625" style="1" customWidth="1"/>
    <col min="43" max="43" width="3.7265625" style="1" customWidth="1"/>
    <col min="44" max="44" width="9.7265625" style="1" customWidth="1"/>
    <col min="45" max="45" width="8.81640625" style="1" customWidth="1"/>
    <col min="46" max="46" width="9.7265625" style="1" customWidth="1"/>
    <col min="47" max="47" width="8.81640625" style="1" customWidth="1"/>
    <col min="48" max="48" width="3.7265625" style="1" customWidth="1"/>
    <col min="49" max="49" width="9.7265625" style="1" customWidth="1"/>
    <col min="50" max="50" width="8.81640625" style="1" customWidth="1"/>
    <col min="51" max="51" width="9.7265625" style="1" customWidth="1"/>
    <col min="52" max="52" width="8.81640625" style="1" customWidth="1"/>
    <col min="53" max="53" width="3.7265625" style="1" customWidth="1"/>
    <col min="54" max="54" width="9.7265625" style="1" customWidth="1"/>
    <col min="55" max="55" width="8.81640625" style="1" customWidth="1"/>
    <col min="56" max="56" width="9.7265625" style="1" customWidth="1"/>
    <col min="57" max="57" width="8.81640625" style="1" customWidth="1"/>
    <col min="58" max="58" width="3.81640625" style="1" customWidth="1"/>
    <col min="59" max="59" width="9.7265625" style="1" customWidth="1"/>
    <col min="60" max="60" width="8.81640625" style="1" customWidth="1"/>
    <col min="61" max="61" width="9.7265625" style="1" customWidth="1"/>
    <col min="62" max="62" width="8.81640625" style="1" customWidth="1"/>
    <col min="63" max="16384" width="8.81640625" style="1"/>
  </cols>
  <sheetData>
    <row r="1" spans="1:62" ht="15.75" customHeight="1" x14ac:dyDescent="0.35">
      <c r="B1" s="8" t="s">
        <v>149</v>
      </c>
    </row>
    <row r="2" spans="1:62" x14ac:dyDescent="0.25">
      <c r="A2" s="132"/>
    </row>
    <row r="3" spans="1:62" ht="13" x14ac:dyDescent="0.3">
      <c r="B3" s="167">
        <f>Inputs!D6</f>
        <v>0</v>
      </c>
      <c r="D3" s="24" t="s">
        <v>18</v>
      </c>
      <c r="E3" s="24"/>
      <c r="F3" s="24"/>
      <c r="G3" s="24"/>
      <c r="I3" s="24" t="s">
        <v>32</v>
      </c>
      <c r="J3" s="24"/>
      <c r="K3" s="24"/>
      <c r="L3" s="24"/>
      <c r="M3" s="37"/>
      <c r="N3" s="24" t="s">
        <v>33</v>
      </c>
      <c r="O3" s="24"/>
      <c r="P3" s="24"/>
      <c r="Q3" s="24"/>
      <c r="S3" s="24" t="s">
        <v>34</v>
      </c>
      <c r="T3" s="24"/>
      <c r="U3" s="24"/>
      <c r="V3" s="24"/>
      <c r="X3" s="24" t="s">
        <v>35</v>
      </c>
      <c r="Y3" s="24"/>
      <c r="Z3" s="24"/>
      <c r="AA3" s="24"/>
      <c r="AC3" s="24" t="s">
        <v>36</v>
      </c>
      <c r="AD3" s="24"/>
      <c r="AE3" s="24"/>
      <c r="AF3" s="24"/>
      <c r="AH3" s="24" t="s">
        <v>37</v>
      </c>
      <c r="AI3" s="24"/>
      <c r="AJ3" s="24"/>
      <c r="AK3" s="24"/>
      <c r="AM3" s="24" t="s">
        <v>38</v>
      </c>
      <c r="AN3" s="24"/>
      <c r="AO3" s="24"/>
      <c r="AP3" s="24"/>
      <c r="AR3" s="24" t="s">
        <v>39</v>
      </c>
      <c r="AS3" s="24"/>
      <c r="AT3" s="24"/>
      <c r="AU3" s="24"/>
      <c r="AW3" s="24" t="s">
        <v>40</v>
      </c>
      <c r="AX3" s="24"/>
      <c r="AY3" s="24"/>
      <c r="AZ3" s="24"/>
      <c r="BB3" s="24" t="s">
        <v>41</v>
      </c>
      <c r="BC3" s="24"/>
      <c r="BD3" s="24"/>
      <c r="BE3" s="24"/>
      <c r="BG3" s="24" t="s">
        <v>74</v>
      </c>
      <c r="BH3" s="24"/>
      <c r="BI3" s="24"/>
      <c r="BJ3" s="24"/>
    </row>
    <row r="4" spans="1:62" x14ac:dyDescent="0.25">
      <c r="D4" s="5">
        <f>Inputs!D11</f>
        <v>0</v>
      </c>
      <c r="E4" s="5"/>
      <c r="F4" s="5"/>
      <c r="G4" s="5"/>
      <c r="I4" s="5">
        <f>D4+1</f>
        <v>1</v>
      </c>
      <c r="J4" s="5"/>
      <c r="K4" s="5"/>
      <c r="L4" s="5"/>
      <c r="N4" s="5">
        <f>I4+1</f>
        <v>2</v>
      </c>
      <c r="O4" s="5"/>
      <c r="P4" s="5"/>
      <c r="Q4" s="5"/>
      <c r="S4" s="5">
        <f>N4+1</f>
        <v>3</v>
      </c>
      <c r="T4" s="5"/>
      <c r="U4" s="5"/>
      <c r="V4" s="5"/>
      <c r="X4" s="5">
        <f>S4+1</f>
        <v>4</v>
      </c>
      <c r="Y4" s="5"/>
      <c r="Z4" s="5"/>
      <c r="AA4" s="5"/>
      <c r="AC4" s="5">
        <f>X4+1</f>
        <v>5</v>
      </c>
      <c r="AD4" s="5"/>
      <c r="AE4" s="5"/>
      <c r="AF4" s="5"/>
      <c r="AH4" s="5">
        <f>AC4+1</f>
        <v>6</v>
      </c>
      <c r="AI4" s="5"/>
      <c r="AJ4" s="5"/>
      <c r="AK4" s="5"/>
      <c r="AM4" s="5">
        <f>AH4+1</f>
        <v>7</v>
      </c>
      <c r="AN4" s="5"/>
      <c r="AO4" s="5"/>
      <c r="AP4" s="5"/>
      <c r="AR4" s="5">
        <f>AM4+1</f>
        <v>8</v>
      </c>
      <c r="AS4" s="5"/>
      <c r="AT4" s="5"/>
      <c r="AU4" s="5"/>
      <c r="AW4" s="5">
        <f>AR4+1</f>
        <v>9</v>
      </c>
      <c r="AX4" s="5"/>
      <c r="AY4" s="5"/>
      <c r="AZ4" s="5"/>
      <c r="BB4" s="5">
        <f>AW4+1</f>
        <v>10</v>
      </c>
      <c r="BC4" s="5"/>
      <c r="BD4" s="5"/>
      <c r="BE4" s="5"/>
      <c r="BG4" s="5">
        <f>BB4+1</f>
        <v>11</v>
      </c>
      <c r="BH4" s="5"/>
      <c r="BI4" s="5"/>
      <c r="BJ4" s="5"/>
    </row>
    <row r="5" spans="1:62" x14ac:dyDescent="0.25">
      <c r="B5" s="50" t="s">
        <v>52</v>
      </c>
      <c r="D5" s="101">
        <f>Calcs!E7</f>
        <v>0</v>
      </c>
      <c r="I5" s="100">
        <f>Calcs!F7</f>
        <v>0</v>
      </c>
      <c r="N5" s="100">
        <f>Calcs!G7</f>
        <v>0</v>
      </c>
      <c r="S5" s="100">
        <f>Calcs!H7</f>
        <v>0</v>
      </c>
      <c r="X5" s="100">
        <f>Calcs!I7</f>
        <v>0</v>
      </c>
      <c r="AC5" s="100">
        <f>Calcs!J7</f>
        <v>0</v>
      </c>
      <c r="AH5" s="100">
        <f>Calcs!K7</f>
        <v>0</v>
      </c>
      <c r="AM5" s="100">
        <f>Calcs!L7</f>
        <v>0</v>
      </c>
      <c r="AR5" s="100">
        <f>Calcs!M7</f>
        <v>0</v>
      </c>
      <c r="AW5" s="100">
        <f>Calcs!N7</f>
        <v>0</v>
      </c>
      <c r="BB5" s="100">
        <f>Calcs!O7</f>
        <v>0</v>
      </c>
      <c r="BG5" s="100">
        <f>Calcs!P7</f>
        <v>0</v>
      </c>
    </row>
    <row r="6" spans="1:62" x14ac:dyDescent="0.25">
      <c r="B6" s="50" t="s">
        <v>1</v>
      </c>
      <c r="D6" s="38">
        <f>Calcs!E117</f>
        <v>0</v>
      </c>
      <c r="I6" s="38">
        <f>Calcs!F117</f>
        <v>0</v>
      </c>
      <c r="K6" s="38"/>
      <c r="L6" s="38"/>
      <c r="M6" s="38"/>
      <c r="N6" s="38">
        <f>Calcs!G117</f>
        <v>0</v>
      </c>
      <c r="Q6" s="38"/>
      <c r="S6" s="38">
        <f>Calcs!H117</f>
        <v>0</v>
      </c>
      <c r="V6" s="38"/>
      <c r="X6" s="38">
        <f>Calcs!I117</f>
        <v>0</v>
      </c>
      <c r="AA6" s="38"/>
      <c r="AC6" s="38">
        <f>Calcs!J117</f>
        <v>0</v>
      </c>
      <c r="AF6" s="38"/>
      <c r="AH6" s="38">
        <f>Calcs!K117</f>
        <v>0</v>
      </c>
      <c r="AK6" s="38"/>
      <c r="AM6" s="38">
        <f>Calcs!L117</f>
        <v>0</v>
      </c>
      <c r="AP6" s="38"/>
      <c r="AR6" s="38">
        <f>Calcs!M117</f>
        <v>0</v>
      </c>
      <c r="AU6" s="38"/>
      <c r="AW6" s="38">
        <f>Calcs!N117</f>
        <v>0</v>
      </c>
      <c r="AZ6" s="38"/>
      <c r="BB6" s="38">
        <f>Calcs!O117</f>
        <v>0</v>
      </c>
      <c r="BE6" s="38"/>
      <c r="BG6" s="38">
        <f>Calcs!P117</f>
        <v>0</v>
      </c>
      <c r="BJ6" s="38"/>
    </row>
    <row r="7" spans="1:62" x14ac:dyDescent="0.25">
      <c r="B7" s="50" t="s">
        <v>2</v>
      </c>
      <c r="D7" s="39">
        <f>Calcs!E9</f>
        <v>0</v>
      </c>
      <c r="I7" s="39">
        <f>Calcs!F9</f>
        <v>0</v>
      </c>
      <c r="K7" s="39"/>
      <c r="L7" s="39"/>
      <c r="M7" s="39"/>
      <c r="N7" s="39">
        <f>Calcs!G9</f>
        <v>0</v>
      </c>
      <c r="Q7" s="39"/>
      <c r="S7" s="39">
        <f>Calcs!H9</f>
        <v>0</v>
      </c>
      <c r="V7" s="39"/>
      <c r="X7" s="39">
        <f>Calcs!I9</f>
        <v>0</v>
      </c>
      <c r="AA7" s="39"/>
      <c r="AC7" s="39">
        <f>Calcs!J9</f>
        <v>0</v>
      </c>
      <c r="AF7" s="39"/>
      <c r="AH7" s="39">
        <f>Calcs!K9</f>
        <v>0</v>
      </c>
      <c r="AK7" s="39"/>
      <c r="AM7" s="39">
        <f>Calcs!L9</f>
        <v>0</v>
      </c>
      <c r="AP7" s="39"/>
      <c r="AR7" s="39">
        <f>Calcs!M9</f>
        <v>0</v>
      </c>
      <c r="AU7" s="39"/>
      <c r="AW7" s="39">
        <f>Calcs!N9</f>
        <v>0</v>
      </c>
      <c r="AZ7" s="39"/>
      <c r="BB7" s="39">
        <f>Calcs!O9</f>
        <v>0</v>
      </c>
      <c r="BE7" s="39"/>
      <c r="BG7" s="39">
        <f>Calcs!P9</f>
        <v>0</v>
      </c>
      <c r="BJ7" s="39"/>
    </row>
    <row r="8" spans="1:62" x14ac:dyDescent="0.25">
      <c r="B8" s="50" t="s">
        <v>53</v>
      </c>
      <c r="D8" s="133">
        <f>Inputs!$D$13</f>
        <v>0</v>
      </c>
      <c r="I8" s="133">
        <f>Inputs!$D$13</f>
        <v>0</v>
      </c>
      <c r="K8" s="37"/>
      <c r="L8" s="37"/>
      <c r="M8" s="37"/>
      <c r="N8" s="133">
        <f>Inputs!$D$13</f>
        <v>0</v>
      </c>
      <c r="Q8" s="37"/>
      <c r="S8" s="133">
        <f>Inputs!$D$13</f>
        <v>0</v>
      </c>
      <c r="V8" s="37"/>
      <c r="X8" s="133">
        <f>Inputs!$D$13</f>
        <v>0</v>
      </c>
      <c r="AA8" s="37"/>
      <c r="AC8" s="133">
        <f>Inputs!$D$13</f>
        <v>0</v>
      </c>
      <c r="AF8" s="37"/>
      <c r="AH8" s="133">
        <f>Inputs!$D$13</f>
        <v>0</v>
      </c>
      <c r="AK8" s="37"/>
      <c r="AM8" s="133">
        <f>Inputs!$D$13</f>
        <v>0</v>
      </c>
      <c r="AP8" s="37"/>
      <c r="AR8" s="133">
        <f>Inputs!$D$13</f>
        <v>0</v>
      </c>
      <c r="AU8" s="37"/>
      <c r="AW8" s="133">
        <f>Inputs!$D$13</f>
        <v>0</v>
      </c>
      <c r="AZ8" s="37"/>
      <c r="BB8" s="133">
        <f>Inputs!$D$13</f>
        <v>0</v>
      </c>
      <c r="BE8" s="37"/>
      <c r="BG8" s="133">
        <f>Inputs!$D$13</f>
        <v>0</v>
      </c>
      <c r="BJ8" s="37"/>
    </row>
    <row r="9" spans="1:62" x14ac:dyDescent="0.25">
      <c r="B9" s="50" t="s">
        <v>3</v>
      </c>
      <c r="D9" s="33">
        <f>D5*D6*365</f>
        <v>0</v>
      </c>
      <c r="I9" s="33">
        <f>I5*I6*365</f>
        <v>0</v>
      </c>
      <c r="K9" s="33"/>
      <c r="L9" s="33"/>
      <c r="M9" s="33"/>
      <c r="N9" s="33">
        <f>N5*N6*365</f>
        <v>0</v>
      </c>
      <c r="Q9" s="33"/>
      <c r="S9" s="33">
        <f>S5*S6*365</f>
        <v>0</v>
      </c>
      <c r="V9" s="33"/>
      <c r="X9" s="33">
        <f>X5*X6*365</f>
        <v>0</v>
      </c>
      <c r="AA9" s="33"/>
      <c r="AC9" s="33">
        <f>AC5*AC6*365</f>
        <v>0</v>
      </c>
      <c r="AF9" s="33"/>
      <c r="AH9" s="33">
        <f>AH5*AH6*365</f>
        <v>0</v>
      </c>
      <c r="AK9" s="33"/>
      <c r="AM9" s="33">
        <f>AM5*AM6*365</f>
        <v>0</v>
      </c>
      <c r="AP9" s="33"/>
      <c r="AR9" s="33">
        <f>AR5*AR6*365</f>
        <v>0</v>
      </c>
      <c r="AU9" s="33"/>
      <c r="AW9" s="33">
        <f>AW5*AW6*365</f>
        <v>0</v>
      </c>
      <c r="AZ9" s="33"/>
      <c r="BB9" s="33">
        <f>BB5*BB6*365</f>
        <v>0</v>
      </c>
      <c r="BE9" s="33"/>
      <c r="BG9" s="33">
        <f>BG5*BG6*365</f>
        <v>0</v>
      </c>
      <c r="BJ9" s="33"/>
    </row>
    <row r="10" spans="1:62" x14ac:dyDescent="0.25">
      <c r="B10" s="54"/>
    </row>
    <row r="11" spans="1:62" ht="12.5" x14ac:dyDescent="0.25">
      <c r="B11" s="21" t="s">
        <v>4</v>
      </c>
      <c r="C11" s="21"/>
      <c r="D11" s="45" t="s">
        <v>58</v>
      </c>
      <c r="E11" s="46" t="s">
        <v>59</v>
      </c>
      <c r="F11" s="46" t="s">
        <v>60</v>
      </c>
      <c r="G11" s="46" t="s">
        <v>76</v>
      </c>
      <c r="H11"/>
      <c r="I11" s="45" t="s">
        <v>58</v>
      </c>
      <c r="J11" s="46" t="s">
        <v>59</v>
      </c>
      <c r="K11" s="46" t="s">
        <v>60</v>
      </c>
      <c r="L11" s="46" t="s">
        <v>76</v>
      </c>
      <c r="M11"/>
      <c r="N11" s="45" t="s">
        <v>58</v>
      </c>
      <c r="O11" s="46" t="s">
        <v>59</v>
      </c>
      <c r="P11" s="46" t="s">
        <v>60</v>
      </c>
      <c r="Q11" s="46" t="s">
        <v>76</v>
      </c>
      <c r="S11" s="45" t="s">
        <v>58</v>
      </c>
      <c r="T11" s="46" t="s">
        <v>59</v>
      </c>
      <c r="U11" s="46" t="s">
        <v>60</v>
      </c>
      <c r="V11" s="46" t="s">
        <v>76</v>
      </c>
      <c r="X11" s="45" t="s">
        <v>58</v>
      </c>
      <c r="Y11" s="46" t="s">
        <v>59</v>
      </c>
      <c r="Z11" s="46" t="s">
        <v>60</v>
      </c>
      <c r="AA11" s="46" t="s">
        <v>76</v>
      </c>
      <c r="AC11" s="45" t="s">
        <v>58</v>
      </c>
      <c r="AD11" s="46" t="s">
        <v>59</v>
      </c>
      <c r="AE11" s="46" t="s">
        <v>60</v>
      </c>
      <c r="AF11" s="46" t="s">
        <v>76</v>
      </c>
      <c r="AH11" s="45" t="s">
        <v>58</v>
      </c>
      <c r="AI11" s="46" t="s">
        <v>59</v>
      </c>
      <c r="AJ11" s="46" t="s">
        <v>60</v>
      </c>
      <c r="AK11" s="46" t="s">
        <v>76</v>
      </c>
      <c r="AM11" s="45" t="s">
        <v>58</v>
      </c>
      <c r="AN11" s="46" t="s">
        <v>59</v>
      </c>
      <c r="AO11" s="46" t="s">
        <v>60</v>
      </c>
      <c r="AP11" s="46" t="s">
        <v>76</v>
      </c>
      <c r="AR11" s="45" t="s">
        <v>58</v>
      </c>
      <c r="AS11" s="46" t="s">
        <v>59</v>
      </c>
      <c r="AT11" s="46" t="s">
        <v>60</v>
      </c>
      <c r="AU11" s="46" t="s">
        <v>76</v>
      </c>
      <c r="AW11" s="45" t="s">
        <v>58</v>
      </c>
      <c r="AX11" s="46" t="s">
        <v>59</v>
      </c>
      <c r="AY11" s="46" t="s">
        <v>60</v>
      </c>
      <c r="AZ11" s="46" t="s">
        <v>76</v>
      </c>
      <c r="BB11" s="45" t="s">
        <v>58</v>
      </c>
      <c r="BC11" s="46" t="s">
        <v>59</v>
      </c>
      <c r="BD11" s="46" t="s">
        <v>60</v>
      </c>
      <c r="BE11" s="46" t="s">
        <v>76</v>
      </c>
      <c r="BG11" s="45" t="s">
        <v>58</v>
      </c>
      <c r="BH11" s="46" t="s">
        <v>59</v>
      </c>
      <c r="BI11" s="46" t="s">
        <v>60</v>
      </c>
      <c r="BJ11" s="46" t="s">
        <v>76</v>
      </c>
    </row>
    <row r="12" spans="1:62" ht="12.5" x14ac:dyDescent="0.25">
      <c r="B12" s="50" t="str">
        <f>Inputs!B24</f>
        <v>Rooms</v>
      </c>
      <c r="C12" s="2"/>
      <c r="D12" s="42" t="e">
        <f>Calcs!E164</f>
        <v>#DIV/0!</v>
      </c>
      <c r="E12" s="38" t="e">
        <f t="shared" ref="E12:E20" si="0">D12/D$20</f>
        <v>#DIV/0!</v>
      </c>
      <c r="F12" s="44" t="e">
        <f t="shared" ref="F12:F20" si="1">D12/D$5*1000</f>
        <v>#DIV/0!</v>
      </c>
      <c r="G12" s="39" t="e">
        <f>D12/D$9*1000</f>
        <v>#DIV/0!</v>
      </c>
      <c r="H12"/>
      <c r="I12" s="42" t="e">
        <f>Calcs!F164</f>
        <v>#DIV/0!</v>
      </c>
      <c r="J12" s="38" t="e">
        <f t="shared" ref="J12:J20" si="2">I12/I$20</f>
        <v>#DIV/0!</v>
      </c>
      <c r="K12" s="44" t="e">
        <f t="shared" ref="K12:K20" si="3">I12/I$5*1000</f>
        <v>#DIV/0!</v>
      </c>
      <c r="L12" s="39" t="e">
        <f>I12/I$9*1000</f>
        <v>#DIV/0!</v>
      </c>
      <c r="M12"/>
      <c r="N12" s="42" t="e">
        <f>Calcs!G164</f>
        <v>#DIV/0!</v>
      </c>
      <c r="O12" s="38" t="e">
        <f t="shared" ref="O12:O20" si="4">N12/N$20</f>
        <v>#DIV/0!</v>
      </c>
      <c r="P12" s="44" t="e">
        <f t="shared" ref="P12:P20" si="5">N12/N$5*1000</f>
        <v>#DIV/0!</v>
      </c>
      <c r="Q12" s="39" t="e">
        <f>N12/N$9*1000</f>
        <v>#DIV/0!</v>
      </c>
      <c r="S12" s="42" t="e">
        <f>Calcs!H164</f>
        <v>#DIV/0!</v>
      </c>
      <c r="T12" s="38" t="e">
        <f t="shared" ref="T12:T20" si="6">S12/S$20</f>
        <v>#DIV/0!</v>
      </c>
      <c r="U12" s="44" t="e">
        <f t="shared" ref="U12:U20" si="7">S12/S$5*1000</f>
        <v>#DIV/0!</v>
      </c>
      <c r="V12" s="39" t="e">
        <f>S12/S$9*1000</f>
        <v>#DIV/0!</v>
      </c>
      <c r="X12" s="42" t="e">
        <f>Calcs!I164</f>
        <v>#DIV/0!</v>
      </c>
      <c r="Y12" s="38" t="e">
        <f t="shared" ref="Y12:Y20" si="8">X12/X$20</f>
        <v>#DIV/0!</v>
      </c>
      <c r="Z12" s="44" t="e">
        <f t="shared" ref="Z12:Z20" si="9">X12/X$5*1000</f>
        <v>#DIV/0!</v>
      </c>
      <c r="AA12" s="39" t="e">
        <f>X12/X$9*1000</f>
        <v>#DIV/0!</v>
      </c>
      <c r="AC12" s="42" t="e">
        <f>Calcs!J164</f>
        <v>#DIV/0!</v>
      </c>
      <c r="AD12" s="38" t="e">
        <f t="shared" ref="AD12:AD20" si="10">AC12/AC$20</f>
        <v>#DIV/0!</v>
      </c>
      <c r="AE12" s="44" t="e">
        <f t="shared" ref="AE12:AE20" si="11">AC12/AC$5*1000</f>
        <v>#DIV/0!</v>
      </c>
      <c r="AF12" s="39" t="e">
        <f>AC12/AC$9*1000</f>
        <v>#DIV/0!</v>
      </c>
      <c r="AH12" s="42" t="e">
        <f>Calcs!K164</f>
        <v>#DIV/0!</v>
      </c>
      <c r="AI12" s="38" t="e">
        <f t="shared" ref="AI12:AI20" si="12">AH12/AH$20</f>
        <v>#DIV/0!</v>
      </c>
      <c r="AJ12" s="44" t="e">
        <f t="shared" ref="AJ12:AJ20" si="13">AH12/AH$5*1000</f>
        <v>#DIV/0!</v>
      </c>
      <c r="AK12" s="39" t="e">
        <f>AH12/AH$9*1000</f>
        <v>#DIV/0!</v>
      </c>
      <c r="AM12" s="42" t="e">
        <f>Calcs!L164</f>
        <v>#DIV/0!</v>
      </c>
      <c r="AN12" s="38" t="e">
        <f t="shared" ref="AN12:AN20" si="14">AM12/AM$20</f>
        <v>#DIV/0!</v>
      </c>
      <c r="AO12" s="44" t="e">
        <f t="shared" ref="AO12:AO20" si="15">AM12/AM$5*1000</f>
        <v>#DIV/0!</v>
      </c>
      <c r="AP12" s="39" t="e">
        <f>AM12/AM$9*1000</f>
        <v>#DIV/0!</v>
      </c>
      <c r="AR12" s="42" t="e">
        <f>Calcs!M164</f>
        <v>#DIV/0!</v>
      </c>
      <c r="AS12" s="38" t="e">
        <f t="shared" ref="AS12:AS20" si="16">AR12/AR$20</f>
        <v>#DIV/0!</v>
      </c>
      <c r="AT12" s="44" t="e">
        <f t="shared" ref="AT12:AT20" si="17">AR12/AR$5*1000</f>
        <v>#DIV/0!</v>
      </c>
      <c r="AU12" s="39" t="e">
        <f>AR12/AR$9*1000</f>
        <v>#DIV/0!</v>
      </c>
      <c r="AW12" s="42" t="e">
        <f>Calcs!N164</f>
        <v>#DIV/0!</v>
      </c>
      <c r="AX12" s="38" t="e">
        <f t="shared" ref="AX12:AX20" si="18">AW12/AW$20</f>
        <v>#DIV/0!</v>
      </c>
      <c r="AY12" s="44" t="e">
        <f t="shared" ref="AY12:AY20" si="19">AW12/AW$5*1000</f>
        <v>#DIV/0!</v>
      </c>
      <c r="AZ12" s="39" t="e">
        <f>AW12/AW$9*1000</f>
        <v>#DIV/0!</v>
      </c>
      <c r="BB12" s="42" t="e">
        <f>Calcs!O164</f>
        <v>#DIV/0!</v>
      </c>
      <c r="BC12" s="38" t="e">
        <f t="shared" ref="BC12:BC20" si="20">BB12/BB$20</f>
        <v>#DIV/0!</v>
      </c>
      <c r="BD12" s="44" t="e">
        <f t="shared" ref="BD12:BD20" si="21">BB12/BB$5*1000</f>
        <v>#DIV/0!</v>
      </c>
      <c r="BE12" s="39" t="e">
        <f>BB12/BB$9*1000</f>
        <v>#DIV/0!</v>
      </c>
      <c r="BG12" s="42" t="e">
        <f>Calcs!P164</f>
        <v>#DIV/0!</v>
      </c>
      <c r="BH12" s="38" t="e">
        <f t="shared" ref="BH12:BH20" si="22">BG12/BG$20</f>
        <v>#DIV/0!</v>
      </c>
      <c r="BI12" s="44" t="e">
        <f t="shared" ref="BI12:BI20" si="23">BG12/BG$5*1000</f>
        <v>#DIV/0!</v>
      </c>
      <c r="BJ12" s="39" t="e">
        <f>BG12/BG$9*1000</f>
        <v>#DIV/0!</v>
      </c>
    </row>
    <row r="13" spans="1:62" ht="12.5" x14ac:dyDescent="0.25">
      <c r="B13" s="50" t="str">
        <f>Inputs!B25</f>
        <v>Food</v>
      </c>
      <c r="C13" s="2"/>
      <c r="D13" s="42" t="e">
        <f>Calcs!E165</f>
        <v>#DIV/0!</v>
      </c>
      <c r="E13" s="38" t="e">
        <f t="shared" si="0"/>
        <v>#DIV/0!</v>
      </c>
      <c r="F13" s="44" t="e">
        <f t="shared" si="1"/>
        <v>#DIV/0!</v>
      </c>
      <c r="G13" s="39" t="e">
        <f t="shared" ref="G13:G20" si="24">D13/D$9*1000</f>
        <v>#DIV/0!</v>
      </c>
      <c r="H13"/>
      <c r="I13" s="42" t="e">
        <f>Calcs!F165</f>
        <v>#DIV/0!</v>
      </c>
      <c r="J13" s="38" t="e">
        <f t="shared" si="2"/>
        <v>#DIV/0!</v>
      </c>
      <c r="K13" s="44" t="e">
        <f t="shared" si="3"/>
        <v>#DIV/0!</v>
      </c>
      <c r="L13" s="39" t="e">
        <f t="shared" ref="L13:L20" si="25">I13/I$9*1000</f>
        <v>#DIV/0!</v>
      </c>
      <c r="M13"/>
      <c r="N13" s="42" t="e">
        <f>Calcs!G165</f>
        <v>#DIV/0!</v>
      </c>
      <c r="O13" s="38" t="e">
        <f t="shared" si="4"/>
        <v>#DIV/0!</v>
      </c>
      <c r="P13" s="44" t="e">
        <f t="shared" si="5"/>
        <v>#DIV/0!</v>
      </c>
      <c r="Q13" s="39" t="e">
        <f t="shared" ref="Q13:Q20" si="26">N13/N$9*1000</f>
        <v>#DIV/0!</v>
      </c>
      <c r="S13" s="42" t="e">
        <f>Calcs!H165</f>
        <v>#DIV/0!</v>
      </c>
      <c r="T13" s="38" t="e">
        <f t="shared" si="6"/>
        <v>#DIV/0!</v>
      </c>
      <c r="U13" s="44" t="e">
        <f t="shared" si="7"/>
        <v>#DIV/0!</v>
      </c>
      <c r="V13" s="39" t="e">
        <f t="shared" ref="V13:V20" si="27">S13/S$9*1000</f>
        <v>#DIV/0!</v>
      </c>
      <c r="X13" s="42" t="e">
        <f>Calcs!I165</f>
        <v>#DIV/0!</v>
      </c>
      <c r="Y13" s="38" t="e">
        <f t="shared" si="8"/>
        <v>#DIV/0!</v>
      </c>
      <c r="Z13" s="44" t="e">
        <f t="shared" si="9"/>
        <v>#DIV/0!</v>
      </c>
      <c r="AA13" s="39" t="e">
        <f t="shared" ref="AA13:AA20" si="28">X13/X$9*1000</f>
        <v>#DIV/0!</v>
      </c>
      <c r="AC13" s="42" t="e">
        <f>Calcs!J165</f>
        <v>#DIV/0!</v>
      </c>
      <c r="AD13" s="38" t="e">
        <f t="shared" si="10"/>
        <v>#DIV/0!</v>
      </c>
      <c r="AE13" s="44" t="e">
        <f t="shared" si="11"/>
        <v>#DIV/0!</v>
      </c>
      <c r="AF13" s="39" t="e">
        <f t="shared" ref="AF13:AF20" si="29">AC13/AC$9*1000</f>
        <v>#DIV/0!</v>
      </c>
      <c r="AH13" s="42" t="e">
        <f>Calcs!K165</f>
        <v>#DIV/0!</v>
      </c>
      <c r="AI13" s="38" t="e">
        <f t="shared" si="12"/>
        <v>#DIV/0!</v>
      </c>
      <c r="AJ13" s="44" t="e">
        <f t="shared" si="13"/>
        <v>#DIV/0!</v>
      </c>
      <c r="AK13" s="39" t="e">
        <f t="shared" ref="AK13:AK20" si="30">AH13/AH$9*1000</f>
        <v>#DIV/0!</v>
      </c>
      <c r="AM13" s="42" t="e">
        <f>Calcs!L165</f>
        <v>#DIV/0!</v>
      </c>
      <c r="AN13" s="38" t="e">
        <f t="shared" si="14"/>
        <v>#DIV/0!</v>
      </c>
      <c r="AO13" s="44" t="e">
        <f t="shared" si="15"/>
        <v>#DIV/0!</v>
      </c>
      <c r="AP13" s="39" t="e">
        <f t="shared" ref="AP13:AP20" si="31">AM13/AM$9*1000</f>
        <v>#DIV/0!</v>
      </c>
      <c r="AR13" s="42" t="e">
        <f>Calcs!M165</f>
        <v>#DIV/0!</v>
      </c>
      <c r="AS13" s="38" t="e">
        <f t="shared" si="16"/>
        <v>#DIV/0!</v>
      </c>
      <c r="AT13" s="44" t="e">
        <f t="shared" si="17"/>
        <v>#DIV/0!</v>
      </c>
      <c r="AU13" s="39" t="e">
        <f t="shared" ref="AU13:AU20" si="32">AR13/AR$9*1000</f>
        <v>#DIV/0!</v>
      </c>
      <c r="AW13" s="42" t="e">
        <f>Calcs!N165</f>
        <v>#DIV/0!</v>
      </c>
      <c r="AX13" s="38" t="e">
        <f t="shared" si="18"/>
        <v>#DIV/0!</v>
      </c>
      <c r="AY13" s="44" t="e">
        <f t="shared" si="19"/>
        <v>#DIV/0!</v>
      </c>
      <c r="AZ13" s="39" t="e">
        <f t="shared" ref="AZ13:AZ20" si="33">AW13/AW$9*1000</f>
        <v>#DIV/0!</v>
      </c>
      <c r="BB13" s="42" t="e">
        <f>Calcs!O165</f>
        <v>#DIV/0!</v>
      </c>
      <c r="BC13" s="38" t="e">
        <f t="shared" si="20"/>
        <v>#DIV/0!</v>
      </c>
      <c r="BD13" s="44" t="e">
        <f t="shared" si="21"/>
        <v>#DIV/0!</v>
      </c>
      <c r="BE13" s="39" t="e">
        <f t="shared" ref="BE13:BE20" si="34">BB13/BB$9*1000</f>
        <v>#DIV/0!</v>
      </c>
      <c r="BG13" s="42" t="e">
        <f>Calcs!P165</f>
        <v>#DIV/0!</v>
      </c>
      <c r="BH13" s="38" t="e">
        <f t="shared" si="22"/>
        <v>#DIV/0!</v>
      </c>
      <c r="BI13" s="44" t="e">
        <f t="shared" si="23"/>
        <v>#DIV/0!</v>
      </c>
      <c r="BJ13" s="39" t="e">
        <f t="shared" ref="BJ13:BJ20" si="35">BG13/BG$9*1000</f>
        <v>#DIV/0!</v>
      </c>
    </row>
    <row r="14" spans="1:62" ht="12.5" x14ac:dyDescent="0.25">
      <c r="B14" s="50" t="str">
        <f>Inputs!B26</f>
        <v>Beverages</v>
      </c>
      <c r="C14" s="2"/>
      <c r="D14" s="42" t="e">
        <f>Calcs!E166</f>
        <v>#DIV/0!</v>
      </c>
      <c r="E14" s="38" t="e">
        <f t="shared" si="0"/>
        <v>#DIV/0!</v>
      </c>
      <c r="F14" s="44" t="e">
        <f t="shared" si="1"/>
        <v>#DIV/0!</v>
      </c>
      <c r="G14" s="39" t="e">
        <f t="shared" si="24"/>
        <v>#DIV/0!</v>
      </c>
      <c r="H14"/>
      <c r="I14" s="42" t="e">
        <f>Calcs!F166</f>
        <v>#DIV/0!</v>
      </c>
      <c r="J14" s="38" t="e">
        <f t="shared" si="2"/>
        <v>#DIV/0!</v>
      </c>
      <c r="K14" s="44" t="e">
        <f t="shared" si="3"/>
        <v>#DIV/0!</v>
      </c>
      <c r="L14" s="39" t="e">
        <f t="shared" si="25"/>
        <v>#DIV/0!</v>
      </c>
      <c r="M14"/>
      <c r="N14" s="42" t="e">
        <f>Calcs!G166</f>
        <v>#DIV/0!</v>
      </c>
      <c r="O14" s="38" t="e">
        <f t="shared" si="4"/>
        <v>#DIV/0!</v>
      </c>
      <c r="P14" s="44" t="e">
        <f t="shared" si="5"/>
        <v>#DIV/0!</v>
      </c>
      <c r="Q14" s="39" t="e">
        <f t="shared" si="26"/>
        <v>#DIV/0!</v>
      </c>
      <c r="S14" s="42" t="e">
        <f>Calcs!H166</f>
        <v>#DIV/0!</v>
      </c>
      <c r="T14" s="38" t="e">
        <f t="shared" si="6"/>
        <v>#DIV/0!</v>
      </c>
      <c r="U14" s="44" t="e">
        <f t="shared" si="7"/>
        <v>#DIV/0!</v>
      </c>
      <c r="V14" s="39" t="e">
        <f t="shared" si="27"/>
        <v>#DIV/0!</v>
      </c>
      <c r="X14" s="42" t="e">
        <f>Calcs!I166</f>
        <v>#DIV/0!</v>
      </c>
      <c r="Y14" s="38" t="e">
        <f t="shared" si="8"/>
        <v>#DIV/0!</v>
      </c>
      <c r="Z14" s="44" t="e">
        <f t="shared" si="9"/>
        <v>#DIV/0!</v>
      </c>
      <c r="AA14" s="39" t="e">
        <f t="shared" si="28"/>
        <v>#DIV/0!</v>
      </c>
      <c r="AC14" s="42" t="e">
        <f>Calcs!J166</f>
        <v>#DIV/0!</v>
      </c>
      <c r="AD14" s="38" t="e">
        <f t="shared" si="10"/>
        <v>#DIV/0!</v>
      </c>
      <c r="AE14" s="44" t="e">
        <f t="shared" si="11"/>
        <v>#DIV/0!</v>
      </c>
      <c r="AF14" s="39" t="e">
        <f t="shared" si="29"/>
        <v>#DIV/0!</v>
      </c>
      <c r="AH14" s="42" t="e">
        <f>Calcs!K166</f>
        <v>#DIV/0!</v>
      </c>
      <c r="AI14" s="38" t="e">
        <f t="shared" si="12"/>
        <v>#DIV/0!</v>
      </c>
      <c r="AJ14" s="44" t="e">
        <f t="shared" si="13"/>
        <v>#DIV/0!</v>
      </c>
      <c r="AK14" s="39" t="e">
        <f t="shared" si="30"/>
        <v>#DIV/0!</v>
      </c>
      <c r="AM14" s="42" t="e">
        <f>Calcs!L166</f>
        <v>#DIV/0!</v>
      </c>
      <c r="AN14" s="38" t="e">
        <f t="shared" si="14"/>
        <v>#DIV/0!</v>
      </c>
      <c r="AO14" s="44" t="e">
        <f t="shared" si="15"/>
        <v>#DIV/0!</v>
      </c>
      <c r="AP14" s="39" t="e">
        <f t="shared" si="31"/>
        <v>#DIV/0!</v>
      </c>
      <c r="AR14" s="42" t="e">
        <f>Calcs!M166</f>
        <v>#DIV/0!</v>
      </c>
      <c r="AS14" s="38" t="e">
        <f t="shared" si="16"/>
        <v>#DIV/0!</v>
      </c>
      <c r="AT14" s="44" t="e">
        <f t="shared" si="17"/>
        <v>#DIV/0!</v>
      </c>
      <c r="AU14" s="39" t="e">
        <f t="shared" si="32"/>
        <v>#DIV/0!</v>
      </c>
      <c r="AW14" s="42" t="e">
        <f>Calcs!N166</f>
        <v>#DIV/0!</v>
      </c>
      <c r="AX14" s="38" t="e">
        <f t="shared" si="18"/>
        <v>#DIV/0!</v>
      </c>
      <c r="AY14" s="44" t="e">
        <f t="shared" si="19"/>
        <v>#DIV/0!</v>
      </c>
      <c r="AZ14" s="39" t="e">
        <f t="shared" si="33"/>
        <v>#DIV/0!</v>
      </c>
      <c r="BB14" s="42" t="e">
        <f>Calcs!O166</f>
        <v>#DIV/0!</v>
      </c>
      <c r="BC14" s="38" t="e">
        <f t="shared" si="20"/>
        <v>#DIV/0!</v>
      </c>
      <c r="BD14" s="44" t="e">
        <f t="shared" si="21"/>
        <v>#DIV/0!</v>
      </c>
      <c r="BE14" s="39" t="e">
        <f t="shared" si="34"/>
        <v>#DIV/0!</v>
      </c>
      <c r="BG14" s="42" t="e">
        <f>Calcs!P166</f>
        <v>#DIV/0!</v>
      </c>
      <c r="BH14" s="38" t="e">
        <f t="shared" si="22"/>
        <v>#DIV/0!</v>
      </c>
      <c r="BI14" s="44" t="e">
        <f t="shared" si="23"/>
        <v>#DIV/0!</v>
      </c>
      <c r="BJ14" s="39" t="e">
        <f t="shared" si="35"/>
        <v>#DIV/0!</v>
      </c>
    </row>
    <row r="15" spans="1:62" ht="12.5" x14ac:dyDescent="0.25">
      <c r="B15" s="50" t="str">
        <f>Inputs!B27</f>
        <v>Other Operated Departments</v>
      </c>
      <c r="C15" s="2"/>
      <c r="D15" s="42" t="e">
        <f>Calcs!E167</f>
        <v>#DIV/0!</v>
      </c>
      <c r="E15" s="38" t="e">
        <f>D15/D$20</f>
        <v>#DIV/0!</v>
      </c>
      <c r="F15" s="44" t="e">
        <f t="shared" si="1"/>
        <v>#DIV/0!</v>
      </c>
      <c r="G15" s="39" t="e">
        <f t="shared" si="24"/>
        <v>#DIV/0!</v>
      </c>
      <c r="H15"/>
      <c r="I15" s="42" t="e">
        <f>Calcs!F167</f>
        <v>#DIV/0!</v>
      </c>
      <c r="J15" s="38" t="e">
        <f>I15/I$20</f>
        <v>#DIV/0!</v>
      </c>
      <c r="K15" s="44" t="e">
        <f t="shared" si="3"/>
        <v>#DIV/0!</v>
      </c>
      <c r="L15" s="39" t="e">
        <f t="shared" si="25"/>
        <v>#DIV/0!</v>
      </c>
      <c r="M15"/>
      <c r="N15" s="42" t="e">
        <f>Calcs!G167</f>
        <v>#DIV/0!</v>
      </c>
      <c r="O15" s="38" t="e">
        <f>N15/N$20</f>
        <v>#DIV/0!</v>
      </c>
      <c r="P15" s="44" t="e">
        <f t="shared" si="5"/>
        <v>#DIV/0!</v>
      </c>
      <c r="Q15" s="39" t="e">
        <f t="shared" si="26"/>
        <v>#DIV/0!</v>
      </c>
      <c r="S15" s="42" t="e">
        <f>Calcs!H167</f>
        <v>#DIV/0!</v>
      </c>
      <c r="T15" s="38" t="e">
        <f>S15/S$20</f>
        <v>#DIV/0!</v>
      </c>
      <c r="U15" s="44" t="e">
        <f t="shared" si="7"/>
        <v>#DIV/0!</v>
      </c>
      <c r="V15" s="39" t="e">
        <f t="shared" si="27"/>
        <v>#DIV/0!</v>
      </c>
      <c r="X15" s="42" t="e">
        <f>Calcs!I167</f>
        <v>#DIV/0!</v>
      </c>
      <c r="Y15" s="38" t="e">
        <f>X15/X$20</f>
        <v>#DIV/0!</v>
      </c>
      <c r="Z15" s="44" t="e">
        <f t="shared" si="9"/>
        <v>#DIV/0!</v>
      </c>
      <c r="AA15" s="39" t="e">
        <f t="shared" si="28"/>
        <v>#DIV/0!</v>
      </c>
      <c r="AC15" s="42" t="e">
        <f>Calcs!J167</f>
        <v>#DIV/0!</v>
      </c>
      <c r="AD15" s="38" t="e">
        <f>AC15/AC$20</f>
        <v>#DIV/0!</v>
      </c>
      <c r="AE15" s="44" t="e">
        <f t="shared" si="11"/>
        <v>#DIV/0!</v>
      </c>
      <c r="AF15" s="39" t="e">
        <f t="shared" si="29"/>
        <v>#DIV/0!</v>
      </c>
      <c r="AH15" s="42" t="e">
        <f>Calcs!K167</f>
        <v>#DIV/0!</v>
      </c>
      <c r="AI15" s="38" t="e">
        <f>AH15/AH$20</f>
        <v>#DIV/0!</v>
      </c>
      <c r="AJ15" s="44" t="e">
        <f t="shared" si="13"/>
        <v>#DIV/0!</v>
      </c>
      <c r="AK15" s="39" t="e">
        <f t="shared" si="30"/>
        <v>#DIV/0!</v>
      </c>
      <c r="AM15" s="42" t="e">
        <f>Calcs!L167</f>
        <v>#DIV/0!</v>
      </c>
      <c r="AN15" s="38" t="e">
        <f>AM15/AM$20</f>
        <v>#DIV/0!</v>
      </c>
      <c r="AO15" s="44" t="e">
        <f t="shared" si="15"/>
        <v>#DIV/0!</v>
      </c>
      <c r="AP15" s="39" t="e">
        <f t="shared" si="31"/>
        <v>#DIV/0!</v>
      </c>
      <c r="AR15" s="42" t="e">
        <f>Calcs!M167</f>
        <v>#DIV/0!</v>
      </c>
      <c r="AS15" s="38" t="e">
        <f>AR15/AR$20</f>
        <v>#DIV/0!</v>
      </c>
      <c r="AT15" s="44" t="e">
        <f t="shared" si="17"/>
        <v>#DIV/0!</v>
      </c>
      <c r="AU15" s="39" t="e">
        <f t="shared" si="32"/>
        <v>#DIV/0!</v>
      </c>
      <c r="AW15" s="42" t="e">
        <f>Calcs!N167</f>
        <v>#DIV/0!</v>
      </c>
      <c r="AX15" s="38" t="e">
        <f>AW15/AW$20</f>
        <v>#DIV/0!</v>
      </c>
      <c r="AY15" s="44" t="e">
        <f t="shared" si="19"/>
        <v>#DIV/0!</v>
      </c>
      <c r="AZ15" s="39" t="e">
        <f t="shared" si="33"/>
        <v>#DIV/0!</v>
      </c>
      <c r="BB15" s="42" t="e">
        <f>Calcs!O167</f>
        <v>#DIV/0!</v>
      </c>
      <c r="BC15" s="38" t="e">
        <f>BB15/BB$20</f>
        <v>#DIV/0!</v>
      </c>
      <c r="BD15" s="44" t="e">
        <f t="shared" si="21"/>
        <v>#DIV/0!</v>
      </c>
      <c r="BE15" s="39" t="e">
        <f t="shared" si="34"/>
        <v>#DIV/0!</v>
      </c>
      <c r="BG15" s="42" t="e">
        <f>Calcs!P167</f>
        <v>#DIV/0!</v>
      </c>
      <c r="BH15" s="38" t="e">
        <f>BG15/BG$20</f>
        <v>#DIV/0!</v>
      </c>
      <c r="BI15" s="44" t="e">
        <f t="shared" si="23"/>
        <v>#DIV/0!</v>
      </c>
      <c r="BJ15" s="39" t="e">
        <f t="shared" si="35"/>
        <v>#DIV/0!</v>
      </c>
    </row>
    <row r="16" spans="1:62" ht="12.5" outlineLevel="1" x14ac:dyDescent="0.25">
      <c r="B16" s="50" t="str">
        <f>Inputs!B28</f>
        <v>Business Center</v>
      </c>
      <c r="C16" s="2"/>
      <c r="D16" s="42" t="e">
        <f>Calcs!E168</f>
        <v>#DIV/0!</v>
      </c>
      <c r="E16" s="38" t="e">
        <f>D16/D$20</f>
        <v>#DIV/0!</v>
      </c>
      <c r="F16" s="44" t="e">
        <f>D16/D$5*1000</f>
        <v>#DIV/0!</v>
      </c>
      <c r="G16" s="39" t="e">
        <f>D16/D$9*1000</f>
        <v>#DIV/0!</v>
      </c>
      <c r="H16"/>
      <c r="I16" s="42" t="e">
        <f>Calcs!F168</f>
        <v>#DIV/0!</v>
      </c>
      <c r="J16" s="38" t="e">
        <f>I16/I$20</f>
        <v>#DIV/0!</v>
      </c>
      <c r="K16" s="44" t="e">
        <f>I16/I$5*1000</f>
        <v>#DIV/0!</v>
      </c>
      <c r="L16" s="39" t="e">
        <f>I16/I$9*1000</f>
        <v>#DIV/0!</v>
      </c>
      <c r="M16"/>
      <c r="N16" s="42" t="e">
        <f>Calcs!G168</f>
        <v>#DIV/0!</v>
      </c>
      <c r="O16" s="38" t="e">
        <f>N16/N$20</f>
        <v>#DIV/0!</v>
      </c>
      <c r="P16" s="44" t="e">
        <f>N16/N$5*1000</f>
        <v>#DIV/0!</v>
      </c>
      <c r="Q16" s="39" t="e">
        <f>N16/N$9*1000</f>
        <v>#DIV/0!</v>
      </c>
      <c r="S16" s="42" t="e">
        <f>Calcs!H168</f>
        <v>#DIV/0!</v>
      </c>
      <c r="T16" s="38" t="e">
        <f>S16/S$20</f>
        <v>#DIV/0!</v>
      </c>
      <c r="U16" s="44" t="e">
        <f>S16/S$5*1000</f>
        <v>#DIV/0!</v>
      </c>
      <c r="V16" s="39" t="e">
        <f>S16/S$9*1000</f>
        <v>#DIV/0!</v>
      </c>
      <c r="X16" s="42" t="e">
        <f>Calcs!I168</f>
        <v>#DIV/0!</v>
      </c>
      <c r="Y16" s="38" t="e">
        <f>X16/X$20</f>
        <v>#DIV/0!</v>
      </c>
      <c r="Z16" s="44" t="e">
        <f>X16/X$5*1000</f>
        <v>#DIV/0!</v>
      </c>
      <c r="AA16" s="39" t="e">
        <f>X16/X$9*1000</f>
        <v>#DIV/0!</v>
      </c>
      <c r="AC16" s="42" t="e">
        <f>Calcs!J168</f>
        <v>#DIV/0!</v>
      </c>
      <c r="AD16" s="38" t="e">
        <f>AC16/AC$20</f>
        <v>#DIV/0!</v>
      </c>
      <c r="AE16" s="44" t="e">
        <f>AC16/AC$5*1000</f>
        <v>#DIV/0!</v>
      </c>
      <c r="AF16" s="39" t="e">
        <f>AC16/AC$9*1000</f>
        <v>#DIV/0!</v>
      </c>
      <c r="AH16" s="42" t="e">
        <f>Calcs!K168</f>
        <v>#DIV/0!</v>
      </c>
      <c r="AI16" s="38" t="e">
        <f>AH16/AH$20</f>
        <v>#DIV/0!</v>
      </c>
      <c r="AJ16" s="44" t="e">
        <f>AH16/AH$5*1000</f>
        <v>#DIV/0!</v>
      </c>
      <c r="AK16" s="39" t="e">
        <f>AH16/AH$9*1000</f>
        <v>#DIV/0!</v>
      </c>
      <c r="AM16" s="42" t="e">
        <f>Calcs!L168</f>
        <v>#DIV/0!</v>
      </c>
      <c r="AN16" s="38" t="e">
        <f>AM16/AM$20</f>
        <v>#DIV/0!</v>
      </c>
      <c r="AO16" s="44" t="e">
        <f>AM16/AM$5*1000</f>
        <v>#DIV/0!</v>
      </c>
      <c r="AP16" s="39" t="e">
        <f>AM16/AM$9*1000</f>
        <v>#DIV/0!</v>
      </c>
      <c r="AR16" s="42" t="e">
        <f>Calcs!M168</f>
        <v>#DIV/0!</v>
      </c>
      <c r="AS16" s="38" t="e">
        <f>AR16/AR$20</f>
        <v>#DIV/0!</v>
      </c>
      <c r="AT16" s="44" t="e">
        <f>AR16/AR$5*1000</f>
        <v>#DIV/0!</v>
      </c>
      <c r="AU16" s="39" t="e">
        <f>AR16/AR$9*1000</f>
        <v>#DIV/0!</v>
      </c>
      <c r="AW16" s="42" t="e">
        <f>Calcs!N168</f>
        <v>#DIV/0!</v>
      </c>
      <c r="AX16" s="38" t="e">
        <f>AW16/AW$20</f>
        <v>#DIV/0!</v>
      </c>
      <c r="AY16" s="44" t="e">
        <f>AW16/AW$5*1000</f>
        <v>#DIV/0!</v>
      </c>
      <c r="AZ16" s="39" t="e">
        <f>AW16/AW$9*1000</f>
        <v>#DIV/0!</v>
      </c>
      <c r="BB16" s="42" t="e">
        <f>Calcs!O168</f>
        <v>#DIV/0!</v>
      </c>
      <c r="BC16" s="38" t="e">
        <f>BB16/BB$20</f>
        <v>#DIV/0!</v>
      </c>
      <c r="BD16" s="44" t="e">
        <f>BB16/BB$5*1000</f>
        <v>#DIV/0!</v>
      </c>
      <c r="BE16" s="39" t="e">
        <f>BB16/BB$9*1000</f>
        <v>#DIV/0!</v>
      </c>
      <c r="BG16" s="42" t="e">
        <f>Calcs!P168</f>
        <v>#DIV/0!</v>
      </c>
      <c r="BH16" s="38" t="e">
        <f>BG16/BG$20</f>
        <v>#DIV/0!</v>
      </c>
      <c r="BI16" s="44" t="e">
        <f>BG16/BG$5*1000</f>
        <v>#DIV/0!</v>
      </c>
      <c r="BJ16" s="39" t="e">
        <f>BG16/BG$9*1000</f>
        <v>#DIV/0!</v>
      </c>
    </row>
    <row r="17" spans="2:62" ht="12.5" outlineLevel="1" x14ac:dyDescent="0.25">
      <c r="B17" s="50" t="str">
        <f>Inputs!B29</f>
        <v>Additional Oper Dept 2</v>
      </c>
      <c r="C17" s="2"/>
      <c r="D17" s="42" t="e">
        <f>Calcs!E169</f>
        <v>#DIV/0!</v>
      </c>
      <c r="E17" s="38" t="e">
        <f>D17/D$20</f>
        <v>#DIV/0!</v>
      </c>
      <c r="F17" s="44" t="e">
        <f t="shared" si="1"/>
        <v>#DIV/0!</v>
      </c>
      <c r="G17" s="39" t="e">
        <f t="shared" si="24"/>
        <v>#DIV/0!</v>
      </c>
      <c r="H17"/>
      <c r="I17" s="42" t="e">
        <f>Calcs!F169</f>
        <v>#DIV/0!</v>
      </c>
      <c r="J17" s="38" t="e">
        <f>I17/I$20</f>
        <v>#DIV/0!</v>
      </c>
      <c r="K17" s="44" t="e">
        <f t="shared" si="3"/>
        <v>#DIV/0!</v>
      </c>
      <c r="L17" s="39" t="e">
        <f t="shared" si="25"/>
        <v>#DIV/0!</v>
      </c>
      <c r="M17"/>
      <c r="N17" s="42" t="e">
        <f>Calcs!G169</f>
        <v>#DIV/0!</v>
      </c>
      <c r="O17" s="38" t="e">
        <f>N17/N$20</f>
        <v>#DIV/0!</v>
      </c>
      <c r="P17" s="44" t="e">
        <f t="shared" si="5"/>
        <v>#DIV/0!</v>
      </c>
      <c r="Q17" s="39" t="e">
        <f t="shared" si="26"/>
        <v>#DIV/0!</v>
      </c>
      <c r="S17" s="42" t="e">
        <f>Calcs!H169</f>
        <v>#DIV/0!</v>
      </c>
      <c r="T17" s="38" t="e">
        <f>S17/S$20</f>
        <v>#DIV/0!</v>
      </c>
      <c r="U17" s="44" t="e">
        <f t="shared" si="7"/>
        <v>#DIV/0!</v>
      </c>
      <c r="V17" s="39" t="e">
        <f t="shared" si="27"/>
        <v>#DIV/0!</v>
      </c>
      <c r="X17" s="42" t="e">
        <f>Calcs!I169</f>
        <v>#DIV/0!</v>
      </c>
      <c r="Y17" s="38" t="e">
        <f>X17/X$20</f>
        <v>#DIV/0!</v>
      </c>
      <c r="Z17" s="44" t="e">
        <f t="shared" si="9"/>
        <v>#DIV/0!</v>
      </c>
      <c r="AA17" s="39" t="e">
        <f t="shared" si="28"/>
        <v>#DIV/0!</v>
      </c>
      <c r="AC17" s="42" t="e">
        <f>Calcs!J169</f>
        <v>#DIV/0!</v>
      </c>
      <c r="AD17" s="38" t="e">
        <f>AC17/AC$20</f>
        <v>#DIV/0!</v>
      </c>
      <c r="AE17" s="44" t="e">
        <f t="shared" si="11"/>
        <v>#DIV/0!</v>
      </c>
      <c r="AF17" s="39" t="e">
        <f t="shared" si="29"/>
        <v>#DIV/0!</v>
      </c>
      <c r="AH17" s="42" t="e">
        <f>Calcs!K169</f>
        <v>#DIV/0!</v>
      </c>
      <c r="AI17" s="38" t="e">
        <f>AH17/AH$20</f>
        <v>#DIV/0!</v>
      </c>
      <c r="AJ17" s="44" t="e">
        <f t="shared" si="13"/>
        <v>#DIV/0!</v>
      </c>
      <c r="AK17" s="39" t="e">
        <f t="shared" si="30"/>
        <v>#DIV/0!</v>
      </c>
      <c r="AM17" s="42" t="e">
        <f>Calcs!L169</f>
        <v>#DIV/0!</v>
      </c>
      <c r="AN17" s="38" t="e">
        <f>AM17/AM$20</f>
        <v>#DIV/0!</v>
      </c>
      <c r="AO17" s="44" t="e">
        <f t="shared" si="15"/>
        <v>#DIV/0!</v>
      </c>
      <c r="AP17" s="39" t="e">
        <f t="shared" si="31"/>
        <v>#DIV/0!</v>
      </c>
      <c r="AR17" s="42" t="e">
        <f>Calcs!M169</f>
        <v>#DIV/0!</v>
      </c>
      <c r="AS17" s="38" t="e">
        <f>AR17/AR$20</f>
        <v>#DIV/0!</v>
      </c>
      <c r="AT17" s="44" t="e">
        <f t="shared" si="17"/>
        <v>#DIV/0!</v>
      </c>
      <c r="AU17" s="39" t="e">
        <f t="shared" si="32"/>
        <v>#DIV/0!</v>
      </c>
      <c r="AW17" s="42" t="e">
        <f>Calcs!N169</f>
        <v>#DIV/0!</v>
      </c>
      <c r="AX17" s="38" t="e">
        <f>AW17/AW$20</f>
        <v>#DIV/0!</v>
      </c>
      <c r="AY17" s="44" t="e">
        <f t="shared" si="19"/>
        <v>#DIV/0!</v>
      </c>
      <c r="AZ17" s="39" t="e">
        <f t="shared" si="33"/>
        <v>#DIV/0!</v>
      </c>
      <c r="BB17" s="42" t="e">
        <f>Calcs!O169</f>
        <v>#DIV/0!</v>
      </c>
      <c r="BC17" s="38" t="e">
        <f>BB17/BB$20</f>
        <v>#DIV/0!</v>
      </c>
      <c r="BD17" s="44" t="e">
        <f t="shared" si="21"/>
        <v>#DIV/0!</v>
      </c>
      <c r="BE17" s="39" t="e">
        <f t="shared" si="34"/>
        <v>#DIV/0!</v>
      </c>
      <c r="BG17" s="42" t="e">
        <f>Calcs!P169</f>
        <v>#DIV/0!</v>
      </c>
      <c r="BH17" s="38" t="e">
        <f>BG17/BG$20</f>
        <v>#DIV/0!</v>
      </c>
      <c r="BI17" s="44" t="e">
        <f t="shared" si="23"/>
        <v>#DIV/0!</v>
      </c>
      <c r="BJ17" s="39" t="e">
        <f t="shared" si="35"/>
        <v>#DIV/0!</v>
      </c>
    </row>
    <row r="18" spans="2:62" ht="12.5" outlineLevel="1" x14ac:dyDescent="0.25">
      <c r="B18" s="50" t="str">
        <f>Inputs!B30</f>
        <v>Additional Oper Dept 3</v>
      </c>
      <c r="C18" s="2"/>
      <c r="D18" s="42" t="e">
        <f>Calcs!E170</f>
        <v>#DIV/0!</v>
      </c>
      <c r="E18" s="38" t="e">
        <f>D18/D$20</f>
        <v>#DIV/0!</v>
      </c>
      <c r="F18" s="44" t="e">
        <f t="shared" si="1"/>
        <v>#DIV/0!</v>
      </c>
      <c r="G18" s="39" t="e">
        <f t="shared" si="24"/>
        <v>#DIV/0!</v>
      </c>
      <c r="H18"/>
      <c r="I18" s="42" t="e">
        <f>Calcs!F170</f>
        <v>#DIV/0!</v>
      </c>
      <c r="J18" s="38" t="e">
        <f>I18/I$20</f>
        <v>#DIV/0!</v>
      </c>
      <c r="K18" s="44" t="e">
        <f t="shared" si="3"/>
        <v>#DIV/0!</v>
      </c>
      <c r="L18" s="39" t="e">
        <f t="shared" si="25"/>
        <v>#DIV/0!</v>
      </c>
      <c r="M18"/>
      <c r="N18" s="42" t="e">
        <f>Calcs!G170</f>
        <v>#DIV/0!</v>
      </c>
      <c r="O18" s="38" t="e">
        <f>N18/N$20</f>
        <v>#DIV/0!</v>
      </c>
      <c r="P18" s="44" t="e">
        <f t="shared" si="5"/>
        <v>#DIV/0!</v>
      </c>
      <c r="Q18" s="39" t="e">
        <f t="shared" si="26"/>
        <v>#DIV/0!</v>
      </c>
      <c r="S18" s="42" t="e">
        <f>Calcs!H170</f>
        <v>#DIV/0!</v>
      </c>
      <c r="T18" s="38" t="e">
        <f>S18/S$20</f>
        <v>#DIV/0!</v>
      </c>
      <c r="U18" s="44" t="e">
        <f t="shared" si="7"/>
        <v>#DIV/0!</v>
      </c>
      <c r="V18" s="39" t="e">
        <f t="shared" si="27"/>
        <v>#DIV/0!</v>
      </c>
      <c r="X18" s="42" t="e">
        <f>Calcs!I170</f>
        <v>#DIV/0!</v>
      </c>
      <c r="Y18" s="38" t="e">
        <f>X18/X$20</f>
        <v>#DIV/0!</v>
      </c>
      <c r="Z18" s="44" t="e">
        <f t="shared" si="9"/>
        <v>#DIV/0!</v>
      </c>
      <c r="AA18" s="39" t="e">
        <f t="shared" si="28"/>
        <v>#DIV/0!</v>
      </c>
      <c r="AC18" s="42" t="e">
        <f>Calcs!J170</f>
        <v>#DIV/0!</v>
      </c>
      <c r="AD18" s="38" t="e">
        <f>AC18/AC$20</f>
        <v>#DIV/0!</v>
      </c>
      <c r="AE18" s="44" t="e">
        <f t="shared" si="11"/>
        <v>#DIV/0!</v>
      </c>
      <c r="AF18" s="39" t="e">
        <f t="shared" si="29"/>
        <v>#DIV/0!</v>
      </c>
      <c r="AH18" s="42" t="e">
        <f>Calcs!K170</f>
        <v>#DIV/0!</v>
      </c>
      <c r="AI18" s="38" t="e">
        <f>AH18/AH$20</f>
        <v>#DIV/0!</v>
      </c>
      <c r="AJ18" s="44" t="e">
        <f t="shared" si="13"/>
        <v>#DIV/0!</v>
      </c>
      <c r="AK18" s="39" t="e">
        <f t="shared" si="30"/>
        <v>#DIV/0!</v>
      </c>
      <c r="AM18" s="42" t="e">
        <f>Calcs!L170</f>
        <v>#DIV/0!</v>
      </c>
      <c r="AN18" s="38" t="e">
        <f>AM18/AM$20</f>
        <v>#DIV/0!</v>
      </c>
      <c r="AO18" s="44" t="e">
        <f t="shared" si="15"/>
        <v>#DIV/0!</v>
      </c>
      <c r="AP18" s="39" t="e">
        <f t="shared" si="31"/>
        <v>#DIV/0!</v>
      </c>
      <c r="AR18" s="42" t="e">
        <f>Calcs!M170</f>
        <v>#DIV/0!</v>
      </c>
      <c r="AS18" s="38" t="e">
        <f>AR18/AR$20</f>
        <v>#DIV/0!</v>
      </c>
      <c r="AT18" s="44" t="e">
        <f t="shared" si="17"/>
        <v>#DIV/0!</v>
      </c>
      <c r="AU18" s="39" t="e">
        <f t="shared" si="32"/>
        <v>#DIV/0!</v>
      </c>
      <c r="AW18" s="42" t="e">
        <f>Calcs!N170</f>
        <v>#DIV/0!</v>
      </c>
      <c r="AX18" s="38" t="e">
        <f>AW18/AW$20</f>
        <v>#DIV/0!</v>
      </c>
      <c r="AY18" s="44" t="e">
        <f t="shared" si="19"/>
        <v>#DIV/0!</v>
      </c>
      <c r="AZ18" s="39" t="e">
        <f t="shared" si="33"/>
        <v>#DIV/0!</v>
      </c>
      <c r="BB18" s="42" t="e">
        <f>Calcs!O170</f>
        <v>#DIV/0!</v>
      </c>
      <c r="BC18" s="38" t="e">
        <f>BB18/BB$20</f>
        <v>#DIV/0!</v>
      </c>
      <c r="BD18" s="44" t="e">
        <f t="shared" si="21"/>
        <v>#DIV/0!</v>
      </c>
      <c r="BE18" s="39" t="e">
        <f t="shared" si="34"/>
        <v>#DIV/0!</v>
      </c>
      <c r="BG18" s="42" t="e">
        <f>Calcs!P170</f>
        <v>#DIV/0!</v>
      </c>
      <c r="BH18" s="38" t="e">
        <f>BG18/BG$20</f>
        <v>#DIV/0!</v>
      </c>
      <c r="BI18" s="44" t="e">
        <f t="shared" si="23"/>
        <v>#DIV/0!</v>
      </c>
      <c r="BJ18" s="39" t="e">
        <f t="shared" si="35"/>
        <v>#DIV/0!</v>
      </c>
    </row>
    <row r="19" spans="2:62" ht="12.5" x14ac:dyDescent="0.25">
      <c r="B19" s="50" t="str">
        <f>Inputs!B31</f>
        <v>Miscellaneous Income</v>
      </c>
      <c r="C19" s="2"/>
      <c r="D19" s="42" t="e">
        <f>Calcs!E171</f>
        <v>#DIV/0!</v>
      </c>
      <c r="E19" s="38" t="e">
        <f>D19/D$20</f>
        <v>#DIV/0!</v>
      </c>
      <c r="F19" s="44" t="e">
        <f t="shared" si="1"/>
        <v>#DIV/0!</v>
      </c>
      <c r="G19" s="39" t="e">
        <f t="shared" si="24"/>
        <v>#DIV/0!</v>
      </c>
      <c r="H19"/>
      <c r="I19" s="42" t="e">
        <f>Calcs!F171</f>
        <v>#DIV/0!</v>
      </c>
      <c r="J19" s="38" t="e">
        <f>I19/I$20</f>
        <v>#DIV/0!</v>
      </c>
      <c r="K19" s="44" t="e">
        <f t="shared" si="3"/>
        <v>#DIV/0!</v>
      </c>
      <c r="L19" s="39" t="e">
        <f t="shared" si="25"/>
        <v>#DIV/0!</v>
      </c>
      <c r="M19"/>
      <c r="N19" s="42" t="e">
        <f>Calcs!G171</f>
        <v>#DIV/0!</v>
      </c>
      <c r="O19" s="38" t="e">
        <f>N19/N$20</f>
        <v>#DIV/0!</v>
      </c>
      <c r="P19" s="44" t="e">
        <f t="shared" si="5"/>
        <v>#DIV/0!</v>
      </c>
      <c r="Q19" s="39" t="e">
        <f t="shared" si="26"/>
        <v>#DIV/0!</v>
      </c>
      <c r="S19" s="42" t="e">
        <f>Calcs!H171</f>
        <v>#DIV/0!</v>
      </c>
      <c r="T19" s="38" t="e">
        <f>S19/S$20</f>
        <v>#DIV/0!</v>
      </c>
      <c r="U19" s="44" t="e">
        <f t="shared" si="7"/>
        <v>#DIV/0!</v>
      </c>
      <c r="V19" s="39" t="e">
        <f t="shared" si="27"/>
        <v>#DIV/0!</v>
      </c>
      <c r="X19" s="42" t="e">
        <f>Calcs!I171</f>
        <v>#DIV/0!</v>
      </c>
      <c r="Y19" s="38" t="e">
        <f>X19/X$20</f>
        <v>#DIV/0!</v>
      </c>
      <c r="Z19" s="44" t="e">
        <f t="shared" si="9"/>
        <v>#DIV/0!</v>
      </c>
      <c r="AA19" s="39" t="e">
        <f t="shared" si="28"/>
        <v>#DIV/0!</v>
      </c>
      <c r="AC19" s="42" t="e">
        <f>Calcs!J171</f>
        <v>#DIV/0!</v>
      </c>
      <c r="AD19" s="38" t="e">
        <f>AC19/AC$20</f>
        <v>#DIV/0!</v>
      </c>
      <c r="AE19" s="44" t="e">
        <f t="shared" si="11"/>
        <v>#DIV/0!</v>
      </c>
      <c r="AF19" s="39" t="e">
        <f t="shared" si="29"/>
        <v>#DIV/0!</v>
      </c>
      <c r="AH19" s="42" t="e">
        <f>Calcs!K171</f>
        <v>#DIV/0!</v>
      </c>
      <c r="AI19" s="38" t="e">
        <f>AH19/AH$20</f>
        <v>#DIV/0!</v>
      </c>
      <c r="AJ19" s="44" t="e">
        <f t="shared" si="13"/>
        <v>#DIV/0!</v>
      </c>
      <c r="AK19" s="39" t="e">
        <f t="shared" si="30"/>
        <v>#DIV/0!</v>
      </c>
      <c r="AM19" s="42" t="e">
        <f>Calcs!L171</f>
        <v>#DIV/0!</v>
      </c>
      <c r="AN19" s="38" t="e">
        <f>AM19/AM$20</f>
        <v>#DIV/0!</v>
      </c>
      <c r="AO19" s="44" t="e">
        <f t="shared" si="15"/>
        <v>#DIV/0!</v>
      </c>
      <c r="AP19" s="39" t="e">
        <f t="shared" si="31"/>
        <v>#DIV/0!</v>
      </c>
      <c r="AR19" s="42" t="e">
        <f>Calcs!M171</f>
        <v>#DIV/0!</v>
      </c>
      <c r="AS19" s="38" t="e">
        <f>AR19/AR$20</f>
        <v>#DIV/0!</v>
      </c>
      <c r="AT19" s="44" t="e">
        <f t="shared" si="17"/>
        <v>#DIV/0!</v>
      </c>
      <c r="AU19" s="39" t="e">
        <f t="shared" si="32"/>
        <v>#DIV/0!</v>
      </c>
      <c r="AW19" s="42" t="e">
        <f>Calcs!N171</f>
        <v>#DIV/0!</v>
      </c>
      <c r="AX19" s="38" t="e">
        <f>AW19/AW$20</f>
        <v>#DIV/0!</v>
      </c>
      <c r="AY19" s="44" t="e">
        <f t="shared" si="19"/>
        <v>#DIV/0!</v>
      </c>
      <c r="AZ19" s="39" t="e">
        <f t="shared" si="33"/>
        <v>#DIV/0!</v>
      </c>
      <c r="BB19" s="42" t="e">
        <f>Calcs!O171</f>
        <v>#DIV/0!</v>
      </c>
      <c r="BC19" s="38" t="e">
        <f>BB19/BB$20</f>
        <v>#DIV/0!</v>
      </c>
      <c r="BD19" s="44" t="e">
        <f t="shared" si="21"/>
        <v>#DIV/0!</v>
      </c>
      <c r="BE19" s="39" t="e">
        <f t="shared" si="34"/>
        <v>#DIV/0!</v>
      </c>
      <c r="BG19" s="42" t="e">
        <f>Calcs!P171</f>
        <v>#DIV/0!</v>
      </c>
      <c r="BH19" s="38" t="e">
        <f>BG19/BG$20</f>
        <v>#DIV/0!</v>
      </c>
      <c r="BI19" s="44" t="e">
        <f t="shared" si="23"/>
        <v>#DIV/0!</v>
      </c>
      <c r="BJ19" s="39" t="e">
        <f t="shared" si="35"/>
        <v>#DIV/0!</v>
      </c>
    </row>
    <row r="20" spans="2:62" ht="12.5" x14ac:dyDescent="0.25">
      <c r="B20" s="117" t="s">
        <v>19</v>
      </c>
      <c r="C20" s="122"/>
      <c r="D20" s="118" t="e">
        <f>SUM(D12:D19)</f>
        <v>#DIV/0!</v>
      </c>
      <c r="E20" s="119" t="e">
        <f t="shared" si="0"/>
        <v>#DIV/0!</v>
      </c>
      <c r="F20" s="120" t="e">
        <f t="shared" si="1"/>
        <v>#DIV/0!</v>
      </c>
      <c r="G20" s="121" t="e">
        <f t="shared" si="24"/>
        <v>#DIV/0!</v>
      </c>
      <c r="H20"/>
      <c r="I20" s="118" t="e">
        <f>SUM(I12:I19)</f>
        <v>#DIV/0!</v>
      </c>
      <c r="J20" s="119" t="e">
        <f t="shared" si="2"/>
        <v>#DIV/0!</v>
      </c>
      <c r="K20" s="120" t="e">
        <f t="shared" si="3"/>
        <v>#DIV/0!</v>
      </c>
      <c r="L20" s="121" t="e">
        <f t="shared" si="25"/>
        <v>#DIV/0!</v>
      </c>
      <c r="M20"/>
      <c r="N20" s="118" t="e">
        <f>SUM(N12:N19)</f>
        <v>#DIV/0!</v>
      </c>
      <c r="O20" s="119" t="e">
        <f t="shared" si="4"/>
        <v>#DIV/0!</v>
      </c>
      <c r="P20" s="120" t="e">
        <f t="shared" si="5"/>
        <v>#DIV/0!</v>
      </c>
      <c r="Q20" s="121" t="e">
        <f t="shared" si="26"/>
        <v>#DIV/0!</v>
      </c>
      <c r="S20" s="118" t="e">
        <f>SUM(S12:S19)</f>
        <v>#DIV/0!</v>
      </c>
      <c r="T20" s="119" t="e">
        <f t="shared" si="6"/>
        <v>#DIV/0!</v>
      </c>
      <c r="U20" s="120" t="e">
        <f t="shared" si="7"/>
        <v>#DIV/0!</v>
      </c>
      <c r="V20" s="121" t="e">
        <f t="shared" si="27"/>
        <v>#DIV/0!</v>
      </c>
      <c r="X20" s="118" t="e">
        <f>SUM(X12:X19)</f>
        <v>#DIV/0!</v>
      </c>
      <c r="Y20" s="119" t="e">
        <f t="shared" si="8"/>
        <v>#DIV/0!</v>
      </c>
      <c r="Z20" s="120" t="e">
        <f t="shared" si="9"/>
        <v>#DIV/0!</v>
      </c>
      <c r="AA20" s="121" t="e">
        <f t="shared" si="28"/>
        <v>#DIV/0!</v>
      </c>
      <c r="AC20" s="118" t="e">
        <f>SUM(AC12:AC19)</f>
        <v>#DIV/0!</v>
      </c>
      <c r="AD20" s="119" t="e">
        <f t="shared" si="10"/>
        <v>#DIV/0!</v>
      </c>
      <c r="AE20" s="120" t="e">
        <f t="shared" si="11"/>
        <v>#DIV/0!</v>
      </c>
      <c r="AF20" s="121" t="e">
        <f t="shared" si="29"/>
        <v>#DIV/0!</v>
      </c>
      <c r="AH20" s="118" t="e">
        <f>SUM(AH12:AH19)</f>
        <v>#DIV/0!</v>
      </c>
      <c r="AI20" s="119" t="e">
        <f t="shared" si="12"/>
        <v>#DIV/0!</v>
      </c>
      <c r="AJ20" s="120" t="e">
        <f t="shared" si="13"/>
        <v>#DIV/0!</v>
      </c>
      <c r="AK20" s="121" t="e">
        <f t="shared" si="30"/>
        <v>#DIV/0!</v>
      </c>
      <c r="AM20" s="118" t="e">
        <f>SUM(AM12:AM19)</f>
        <v>#DIV/0!</v>
      </c>
      <c r="AN20" s="119" t="e">
        <f t="shared" si="14"/>
        <v>#DIV/0!</v>
      </c>
      <c r="AO20" s="120" t="e">
        <f t="shared" si="15"/>
        <v>#DIV/0!</v>
      </c>
      <c r="AP20" s="121" t="e">
        <f t="shared" si="31"/>
        <v>#DIV/0!</v>
      </c>
      <c r="AR20" s="118" t="e">
        <f>SUM(AR12:AR19)</f>
        <v>#DIV/0!</v>
      </c>
      <c r="AS20" s="119" t="e">
        <f t="shared" si="16"/>
        <v>#DIV/0!</v>
      </c>
      <c r="AT20" s="120" t="e">
        <f t="shared" si="17"/>
        <v>#DIV/0!</v>
      </c>
      <c r="AU20" s="121" t="e">
        <f t="shared" si="32"/>
        <v>#DIV/0!</v>
      </c>
      <c r="AW20" s="118" t="e">
        <f>SUM(AW12:AW19)</f>
        <v>#DIV/0!</v>
      </c>
      <c r="AX20" s="119" t="e">
        <f t="shared" si="18"/>
        <v>#DIV/0!</v>
      </c>
      <c r="AY20" s="120" t="e">
        <f t="shared" si="19"/>
        <v>#DIV/0!</v>
      </c>
      <c r="AZ20" s="121" t="e">
        <f t="shared" si="33"/>
        <v>#DIV/0!</v>
      </c>
      <c r="BB20" s="118" t="e">
        <f>SUM(BB12:BB19)</f>
        <v>#DIV/0!</v>
      </c>
      <c r="BC20" s="119" t="e">
        <f t="shared" si="20"/>
        <v>#DIV/0!</v>
      </c>
      <c r="BD20" s="120" t="e">
        <f t="shared" si="21"/>
        <v>#DIV/0!</v>
      </c>
      <c r="BE20" s="121" t="e">
        <f t="shared" si="34"/>
        <v>#DIV/0!</v>
      </c>
      <c r="BG20" s="118" t="e">
        <f>SUM(BG12:BG19)</f>
        <v>#DIV/0!</v>
      </c>
      <c r="BH20" s="119" t="e">
        <f t="shared" si="22"/>
        <v>#DIV/0!</v>
      </c>
      <c r="BI20" s="120" t="e">
        <f t="shared" si="23"/>
        <v>#DIV/0!</v>
      </c>
      <c r="BJ20" s="121" t="e">
        <f t="shared" si="35"/>
        <v>#DIV/0!</v>
      </c>
    </row>
    <row r="21" spans="2:62" ht="12.5" x14ac:dyDescent="0.25">
      <c r="B21" s="54"/>
      <c r="E21" s="14"/>
      <c r="H21"/>
      <c r="M21"/>
    </row>
    <row r="22" spans="2:62" ht="12.5" x14ac:dyDescent="0.25">
      <c r="B22" s="21" t="s">
        <v>54</v>
      </c>
      <c r="C22" s="21"/>
      <c r="D22" s="21"/>
      <c r="E22" s="47"/>
      <c r="F22" s="21"/>
      <c r="G22" s="21"/>
      <c r="H22"/>
      <c r="I22" s="21"/>
      <c r="J22" s="47"/>
      <c r="K22" s="21"/>
      <c r="L22" s="21"/>
      <c r="M22"/>
      <c r="N22" s="21"/>
      <c r="O22" s="47"/>
      <c r="P22" s="21"/>
      <c r="Q22" s="21"/>
      <c r="S22" s="21"/>
      <c r="T22" s="47"/>
      <c r="U22" s="21"/>
      <c r="V22" s="21"/>
      <c r="X22" s="21"/>
      <c r="Y22" s="47"/>
      <c r="Z22" s="21"/>
      <c r="AA22" s="21"/>
      <c r="AC22" s="21"/>
      <c r="AD22" s="47"/>
      <c r="AE22" s="21"/>
      <c r="AF22" s="21"/>
      <c r="AH22" s="21"/>
      <c r="AI22" s="47"/>
      <c r="AJ22" s="21"/>
      <c r="AK22" s="21"/>
      <c r="AM22" s="21"/>
      <c r="AN22" s="47"/>
      <c r="AO22" s="21"/>
      <c r="AP22" s="21"/>
      <c r="AR22" s="21"/>
      <c r="AS22" s="47"/>
      <c r="AT22" s="21"/>
      <c r="AU22" s="21"/>
      <c r="AW22" s="21"/>
      <c r="AX22" s="47"/>
      <c r="AY22" s="21"/>
      <c r="AZ22" s="21"/>
      <c r="BB22" s="21"/>
      <c r="BC22" s="47"/>
      <c r="BD22" s="21"/>
      <c r="BE22" s="21"/>
      <c r="BG22" s="21"/>
      <c r="BH22" s="47"/>
      <c r="BI22" s="21"/>
      <c r="BJ22" s="21"/>
    </row>
    <row r="23" spans="2:62" ht="12.5" x14ac:dyDescent="0.25">
      <c r="B23" s="50" t="str">
        <f>Inputs!B35</f>
        <v>Rooms</v>
      </c>
      <c r="C23" s="2"/>
      <c r="D23" s="42" t="e">
        <f>Calcs!E175</f>
        <v>#DIV/0!</v>
      </c>
      <c r="E23" s="38" t="e">
        <f>D23/D12</f>
        <v>#DIV/0!</v>
      </c>
      <c r="F23" s="44" t="e">
        <f t="shared" ref="F23:F29" si="36">D23/D$5*1000</f>
        <v>#DIV/0!</v>
      </c>
      <c r="G23" s="39" t="e">
        <f t="shared" ref="G23:G30" si="37">D23/D$9*1000</f>
        <v>#DIV/0!</v>
      </c>
      <c r="H23"/>
      <c r="I23" s="42" t="e">
        <f>Calcs!F175</f>
        <v>#DIV/0!</v>
      </c>
      <c r="J23" s="38" t="e">
        <f>I23/I12</f>
        <v>#DIV/0!</v>
      </c>
      <c r="K23" s="44" t="e">
        <f t="shared" ref="K23:K30" si="38">I23/I$5*1000</f>
        <v>#DIV/0!</v>
      </c>
      <c r="L23" s="39" t="e">
        <f t="shared" ref="L23:L32" si="39">I23/I$9*1000</f>
        <v>#DIV/0!</v>
      </c>
      <c r="M23"/>
      <c r="N23" s="42" t="e">
        <f>Calcs!G175</f>
        <v>#DIV/0!</v>
      </c>
      <c r="O23" s="38" t="e">
        <f>N23/N12</f>
        <v>#DIV/0!</v>
      </c>
      <c r="P23" s="44" t="e">
        <f t="shared" ref="P23:P30" si="40">N23/N$5*1000</f>
        <v>#DIV/0!</v>
      </c>
      <c r="Q23" s="39" t="e">
        <f t="shared" ref="Q23:Q32" si="41">N23/N$9*1000</f>
        <v>#DIV/0!</v>
      </c>
      <c r="S23" s="42" t="e">
        <f>Calcs!H175</f>
        <v>#DIV/0!</v>
      </c>
      <c r="T23" s="38" t="e">
        <f>S23/S12</f>
        <v>#DIV/0!</v>
      </c>
      <c r="U23" s="44" t="e">
        <f t="shared" ref="U23:U30" si="42">S23/S$5*1000</f>
        <v>#DIV/0!</v>
      </c>
      <c r="V23" s="39" t="e">
        <f t="shared" ref="V23:V32" si="43">S23/S$9*1000</f>
        <v>#DIV/0!</v>
      </c>
      <c r="X23" s="42" t="e">
        <f>Calcs!I175</f>
        <v>#DIV/0!</v>
      </c>
      <c r="Y23" s="38" t="e">
        <f>X23/X12</f>
        <v>#DIV/0!</v>
      </c>
      <c r="Z23" s="44" t="e">
        <f t="shared" ref="Z23:Z30" si="44">X23/X$5*1000</f>
        <v>#DIV/0!</v>
      </c>
      <c r="AA23" s="39" t="e">
        <f t="shared" ref="AA23:AA32" si="45">X23/X$9*1000</f>
        <v>#DIV/0!</v>
      </c>
      <c r="AC23" s="42" t="e">
        <f>Calcs!J175</f>
        <v>#DIV/0!</v>
      </c>
      <c r="AD23" s="38" t="e">
        <f>AC23/AC12</f>
        <v>#DIV/0!</v>
      </c>
      <c r="AE23" s="44" t="e">
        <f t="shared" ref="AE23:AE30" si="46">AC23/AC$5*1000</f>
        <v>#DIV/0!</v>
      </c>
      <c r="AF23" s="39" t="e">
        <f t="shared" ref="AF23:AF32" si="47">AC23/AC$9*1000</f>
        <v>#DIV/0!</v>
      </c>
      <c r="AH23" s="42" t="e">
        <f>Calcs!K175</f>
        <v>#DIV/0!</v>
      </c>
      <c r="AI23" s="38" t="e">
        <f>AH23/AH12</f>
        <v>#DIV/0!</v>
      </c>
      <c r="AJ23" s="44" t="e">
        <f t="shared" ref="AJ23:AJ30" si="48">AH23/AH$5*1000</f>
        <v>#DIV/0!</v>
      </c>
      <c r="AK23" s="39" t="e">
        <f t="shared" ref="AK23:AK32" si="49">AH23/AH$9*1000</f>
        <v>#DIV/0!</v>
      </c>
      <c r="AM23" s="42" t="e">
        <f>Calcs!L175</f>
        <v>#DIV/0!</v>
      </c>
      <c r="AN23" s="38" t="e">
        <f>AM23/AM12</f>
        <v>#DIV/0!</v>
      </c>
      <c r="AO23" s="44" t="e">
        <f t="shared" ref="AO23:AO30" si="50">AM23/AM$5*1000</f>
        <v>#DIV/0!</v>
      </c>
      <c r="AP23" s="39" t="e">
        <f t="shared" ref="AP23:AP32" si="51">AM23/AM$9*1000</f>
        <v>#DIV/0!</v>
      </c>
      <c r="AR23" s="42" t="e">
        <f>Calcs!M175</f>
        <v>#DIV/0!</v>
      </c>
      <c r="AS23" s="38" t="e">
        <f>AR23/AR12</f>
        <v>#DIV/0!</v>
      </c>
      <c r="AT23" s="44" t="e">
        <f t="shared" ref="AT23:AT30" si="52">AR23/AR$5*1000</f>
        <v>#DIV/0!</v>
      </c>
      <c r="AU23" s="39" t="e">
        <f t="shared" ref="AU23:AU32" si="53">AR23/AR$9*1000</f>
        <v>#DIV/0!</v>
      </c>
      <c r="AW23" s="42" t="e">
        <f>Calcs!N175</f>
        <v>#DIV/0!</v>
      </c>
      <c r="AX23" s="38" t="e">
        <f>AW23/AW12</f>
        <v>#DIV/0!</v>
      </c>
      <c r="AY23" s="44" t="e">
        <f t="shared" ref="AY23:AY30" si="54">AW23/AW$5*1000</f>
        <v>#DIV/0!</v>
      </c>
      <c r="AZ23" s="39" t="e">
        <f t="shared" ref="AZ23:AZ32" si="55">AW23/AW$9*1000</f>
        <v>#DIV/0!</v>
      </c>
      <c r="BB23" s="42" t="e">
        <f>Calcs!O175</f>
        <v>#DIV/0!</v>
      </c>
      <c r="BC23" s="38" t="e">
        <f>BB23/BB12</f>
        <v>#DIV/0!</v>
      </c>
      <c r="BD23" s="44" t="e">
        <f t="shared" ref="BD23:BD30" si="56">BB23/BB$5*1000</f>
        <v>#DIV/0!</v>
      </c>
      <c r="BE23" s="39" t="e">
        <f t="shared" ref="BE23:BE32" si="57">BB23/BB$9*1000</f>
        <v>#DIV/0!</v>
      </c>
      <c r="BG23" s="42" t="e">
        <f>Calcs!P175</f>
        <v>#DIV/0!</v>
      </c>
      <c r="BH23" s="38" t="e">
        <f>BG23/BG12</f>
        <v>#DIV/0!</v>
      </c>
      <c r="BI23" s="44" t="e">
        <f t="shared" ref="BI23:BI30" si="58">BG23/BG$5*1000</f>
        <v>#DIV/0!</v>
      </c>
      <c r="BJ23" s="39" t="e">
        <f t="shared" ref="BJ23:BJ32" si="59">BG23/BG$9*1000</f>
        <v>#DIV/0!</v>
      </c>
    </row>
    <row r="24" spans="2:62" ht="12.5" x14ac:dyDescent="0.25">
      <c r="B24" s="50" t="str">
        <f>Inputs!B36</f>
        <v>Food &amp; Beverages</v>
      </c>
      <c r="C24" s="2"/>
      <c r="D24" s="42" t="e">
        <f>Calcs!E176</f>
        <v>#DIV/0!</v>
      </c>
      <c r="E24" s="38" t="e">
        <f>D24/(D13+D14)</f>
        <v>#DIV/0!</v>
      </c>
      <c r="F24" s="44" t="e">
        <f t="shared" si="36"/>
        <v>#DIV/0!</v>
      </c>
      <c r="G24" s="39" t="e">
        <f t="shared" si="37"/>
        <v>#DIV/0!</v>
      </c>
      <c r="H24"/>
      <c r="I24" s="42" t="e">
        <f>Calcs!F176</f>
        <v>#DIV/0!</v>
      </c>
      <c r="J24" s="38" t="e">
        <f>I24/(I13+I14)</f>
        <v>#DIV/0!</v>
      </c>
      <c r="K24" s="44" t="e">
        <f t="shared" si="38"/>
        <v>#DIV/0!</v>
      </c>
      <c r="L24" s="39" t="e">
        <f t="shared" si="39"/>
        <v>#DIV/0!</v>
      </c>
      <c r="M24"/>
      <c r="N24" s="42" t="e">
        <f>Calcs!G176</f>
        <v>#DIV/0!</v>
      </c>
      <c r="O24" s="38" t="e">
        <f>N24/(N13+N14)</f>
        <v>#DIV/0!</v>
      </c>
      <c r="P24" s="44" t="e">
        <f t="shared" si="40"/>
        <v>#DIV/0!</v>
      </c>
      <c r="Q24" s="39" t="e">
        <f t="shared" si="41"/>
        <v>#DIV/0!</v>
      </c>
      <c r="S24" s="42" t="e">
        <f>Calcs!H176</f>
        <v>#DIV/0!</v>
      </c>
      <c r="T24" s="38" t="e">
        <f>S24/(S13+S14)</f>
        <v>#DIV/0!</v>
      </c>
      <c r="U24" s="44" t="e">
        <f t="shared" si="42"/>
        <v>#DIV/0!</v>
      </c>
      <c r="V24" s="39" t="e">
        <f t="shared" si="43"/>
        <v>#DIV/0!</v>
      </c>
      <c r="X24" s="42" t="e">
        <f>Calcs!I176</f>
        <v>#DIV/0!</v>
      </c>
      <c r="Y24" s="38" t="e">
        <f>X24/(X13+X14)</f>
        <v>#DIV/0!</v>
      </c>
      <c r="Z24" s="44" t="e">
        <f t="shared" si="44"/>
        <v>#DIV/0!</v>
      </c>
      <c r="AA24" s="39" t="e">
        <f t="shared" si="45"/>
        <v>#DIV/0!</v>
      </c>
      <c r="AC24" s="42" t="e">
        <f>Calcs!J176</f>
        <v>#DIV/0!</v>
      </c>
      <c r="AD24" s="38" t="e">
        <f>AC24/(AC13+AC14)</f>
        <v>#DIV/0!</v>
      </c>
      <c r="AE24" s="44" t="e">
        <f t="shared" si="46"/>
        <v>#DIV/0!</v>
      </c>
      <c r="AF24" s="39" t="e">
        <f t="shared" si="47"/>
        <v>#DIV/0!</v>
      </c>
      <c r="AH24" s="42" t="e">
        <f>Calcs!K176</f>
        <v>#DIV/0!</v>
      </c>
      <c r="AI24" s="38" t="e">
        <f>AH24/(AH13+AH14)</f>
        <v>#DIV/0!</v>
      </c>
      <c r="AJ24" s="44" t="e">
        <f t="shared" si="48"/>
        <v>#DIV/0!</v>
      </c>
      <c r="AK24" s="39" t="e">
        <f t="shared" si="49"/>
        <v>#DIV/0!</v>
      </c>
      <c r="AM24" s="42" t="e">
        <f>Calcs!L176</f>
        <v>#DIV/0!</v>
      </c>
      <c r="AN24" s="38" t="e">
        <f>AM24/(AM13+AM14)</f>
        <v>#DIV/0!</v>
      </c>
      <c r="AO24" s="44" t="e">
        <f t="shared" si="50"/>
        <v>#DIV/0!</v>
      </c>
      <c r="AP24" s="39" t="e">
        <f t="shared" si="51"/>
        <v>#DIV/0!</v>
      </c>
      <c r="AR24" s="42" t="e">
        <f>Calcs!M176</f>
        <v>#DIV/0!</v>
      </c>
      <c r="AS24" s="38" t="e">
        <f>AR24/(AR13+AR14)</f>
        <v>#DIV/0!</v>
      </c>
      <c r="AT24" s="44" t="e">
        <f t="shared" si="52"/>
        <v>#DIV/0!</v>
      </c>
      <c r="AU24" s="39" t="e">
        <f t="shared" si="53"/>
        <v>#DIV/0!</v>
      </c>
      <c r="AW24" s="42" t="e">
        <f>Calcs!N176</f>
        <v>#DIV/0!</v>
      </c>
      <c r="AX24" s="38" t="e">
        <f>AW24/(AW13+AW14)</f>
        <v>#DIV/0!</v>
      </c>
      <c r="AY24" s="44" t="e">
        <f t="shared" si="54"/>
        <v>#DIV/0!</v>
      </c>
      <c r="AZ24" s="39" t="e">
        <f t="shared" si="55"/>
        <v>#DIV/0!</v>
      </c>
      <c r="BB24" s="42" t="e">
        <f>Calcs!O176</f>
        <v>#DIV/0!</v>
      </c>
      <c r="BC24" s="38" t="e">
        <f>BB24/(BB13+BB14)</f>
        <v>#DIV/0!</v>
      </c>
      <c r="BD24" s="44" t="e">
        <f t="shared" si="56"/>
        <v>#DIV/0!</v>
      </c>
      <c r="BE24" s="39" t="e">
        <f t="shared" si="57"/>
        <v>#DIV/0!</v>
      </c>
      <c r="BG24" s="42" t="e">
        <f>Calcs!P176</f>
        <v>#DIV/0!</v>
      </c>
      <c r="BH24" s="38" t="e">
        <f>BG24/(BG13+BG14)</f>
        <v>#DIV/0!</v>
      </c>
      <c r="BI24" s="44" t="e">
        <f t="shared" si="58"/>
        <v>#DIV/0!</v>
      </c>
      <c r="BJ24" s="39" t="e">
        <f t="shared" si="59"/>
        <v>#DIV/0!</v>
      </c>
    </row>
    <row r="25" spans="2:62" ht="12.5" x14ac:dyDescent="0.25">
      <c r="B25" s="50" t="str">
        <f>Inputs!B37</f>
        <v>Other Operated Departments</v>
      </c>
      <c r="C25" s="2"/>
      <c r="D25" s="42" t="e">
        <f>Calcs!E177</f>
        <v>#DIV/0!</v>
      </c>
      <c r="E25" s="38" t="e">
        <f>D25/D15</f>
        <v>#DIV/0!</v>
      </c>
      <c r="F25" s="44" t="e">
        <f t="shared" si="36"/>
        <v>#DIV/0!</v>
      </c>
      <c r="G25" s="39" t="e">
        <f t="shared" si="37"/>
        <v>#DIV/0!</v>
      </c>
      <c r="H25"/>
      <c r="I25" s="42" t="e">
        <f>Calcs!F177</f>
        <v>#DIV/0!</v>
      </c>
      <c r="J25" s="38" t="e">
        <f>I25/I15</f>
        <v>#DIV/0!</v>
      </c>
      <c r="K25" s="44" t="e">
        <f t="shared" si="38"/>
        <v>#DIV/0!</v>
      </c>
      <c r="L25" s="39" t="e">
        <f t="shared" si="39"/>
        <v>#DIV/0!</v>
      </c>
      <c r="M25"/>
      <c r="N25" s="42" t="e">
        <f>Calcs!G177</f>
        <v>#DIV/0!</v>
      </c>
      <c r="O25" s="38" t="e">
        <f>N25/N15</f>
        <v>#DIV/0!</v>
      </c>
      <c r="P25" s="44" t="e">
        <f t="shared" si="40"/>
        <v>#DIV/0!</v>
      </c>
      <c r="Q25" s="39" t="e">
        <f t="shared" si="41"/>
        <v>#DIV/0!</v>
      </c>
      <c r="S25" s="42" t="e">
        <f>Calcs!H177</f>
        <v>#DIV/0!</v>
      </c>
      <c r="T25" s="38" t="e">
        <f>S25/S15</f>
        <v>#DIV/0!</v>
      </c>
      <c r="U25" s="44" t="e">
        <f t="shared" si="42"/>
        <v>#DIV/0!</v>
      </c>
      <c r="V25" s="39" t="e">
        <f t="shared" si="43"/>
        <v>#DIV/0!</v>
      </c>
      <c r="X25" s="42" t="e">
        <f>Calcs!I177</f>
        <v>#DIV/0!</v>
      </c>
      <c r="Y25" s="38" t="e">
        <f>X25/X15</f>
        <v>#DIV/0!</v>
      </c>
      <c r="Z25" s="44" t="e">
        <f t="shared" si="44"/>
        <v>#DIV/0!</v>
      </c>
      <c r="AA25" s="39" t="e">
        <f t="shared" si="45"/>
        <v>#DIV/0!</v>
      </c>
      <c r="AC25" s="42" t="e">
        <f>Calcs!J177</f>
        <v>#DIV/0!</v>
      </c>
      <c r="AD25" s="38" t="e">
        <f>AC25/AC15</f>
        <v>#DIV/0!</v>
      </c>
      <c r="AE25" s="44" t="e">
        <f t="shared" si="46"/>
        <v>#DIV/0!</v>
      </c>
      <c r="AF25" s="39" t="e">
        <f t="shared" si="47"/>
        <v>#DIV/0!</v>
      </c>
      <c r="AH25" s="42" t="e">
        <f>Calcs!K177</f>
        <v>#DIV/0!</v>
      </c>
      <c r="AI25" s="38" t="e">
        <f>AH25/AH15</f>
        <v>#DIV/0!</v>
      </c>
      <c r="AJ25" s="44" t="e">
        <f t="shared" si="48"/>
        <v>#DIV/0!</v>
      </c>
      <c r="AK25" s="39" t="e">
        <f t="shared" si="49"/>
        <v>#DIV/0!</v>
      </c>
      <c r="AM25" s="42" t="e">
        <f>Calcs!L177</f>
        <v>#DIV/0!</v>
      </c>
      <c r="AN25" s="38" t="e">
        <f>AM25/AM15</f>
        <v>#DIV/0!</v>
      </c>
      <c r="AO25" s="44" t="e">
        <f t="shared" si="50"/>
        <v>#DIV/0!</v>
      </c>
      <c r="AP25" s="39" t="e">
        <f t="shared" si="51"/>
        <v>#DIV/0!</v>
      </c>
      <c r="AR25" s="42" t="e">
        <f>Calcs!M177</f>
        <v>#DIV/0!</v>
      </c>
      <c r="AS25" s="38" t="e">
        <f>AR25/AR15</f>
        <v>#DIV/0!</v>
      </c>
      <c r="AT25" s="44" t="e">
        <f t="shared" si="52"/>
        <v>#DIV/0!</v>
      </c>
      <c r="AU25" s="39" t="e">
        <f t="shared" si="53"/>
        <v>#DIV/0!</v>
      </c>
      <c r="AW25" s="42" t="e">
        <f>Calcs!N177</f>
        <v>#DIV/0!</v>
      </c>
      <c r="AX25" s="38" t="e">
        <f>AW25/AW15</f>
        <v>#DIV/0!</v>
      </c>
      <c r="AY25" s="44" t="e">
        <f t="shared" si="54"/>
        <v>#DIV/0!</v>
      </c>
      <c r="AZ25" s="39" t="e">
        <f t="shared" si="55"/>
        <v>#DIV/0!</v>
      </c>
      <c r="BB25" s="42" t="e">
        <f>Calcs!O177</f>
        <v>#DIV/0!</v>
      </c>
      <c r="BC25" s="38" t="e">
        <f>BB25/BB15</f>
        <v>#DIV/0!</v>
      </c>
      <c r="BD25" s="44" t="e">
        <f t="shared" si="56"/>
        <v>#DIV/0!</v>
      </c>
      <c r="BE25" s="39" t="e">
        <f t="shared" si="57"/>
        <v>#DIV/0!</v>
      </c>
      <c r="BG25" s="42" t="e">
        <f>Calcs!P177</f>
        <v>#DIV/0!</v>
      </c>
      <c r="BH25" s="38" t="e">
        <f>BG25/BG15</f>
        <v>#DIV/0!</v>
      </c>
      <c r="BI25" s="44" t="e">
        <f t="shared" si="58"/>
        <v>#DIV/0!</v>
      </c>
      <c r="BJ25" s="39" t="e">
        <f t="shared" si="59"/>
        <v>#DIV/0!</v>
      </c>
    </row>
    <row r="26" spans="2:62" ht="12.5" outlineLevel="1" x14ac:dyDescent="0.25">
      <c r="B26" s="50" t="str">
        <f>Inputs!B38</f>
        <v>Business Center</v>
      </c>
      <c r="C26" s="2"/>
      <c r="D26" s="42" t="e">
        <f>Calcs!E178</f>
        <v>#DIV/0!</v>
      </c>
      <c r="E26" s="38" t="e">
        <f>D26/D16</f>
        <v>#DIV/0!</v>
      </c>
      <c r="F26" s="44" t="e">
        <f t="shared" si="36"/>
        <v>#DIV/0!</v>
      </c>
      <c r="G26" s="39" t="e">
        <f t="shared" si="37"/>
        <v>#DIV/0!</v>
      </c>
      <c r="H26"/>
      <c r="I26" s="42" t="e">
        <f>Calcs!F178</f>
        <v>#DIV/0!</v>
      </c>
      <c r="J26" s="38" t="e">
        <f>I26/I16</f>
        <v>#DIV/0!</v>
      </c>
      <c r="K26" s="44" t="e">
        <f t="shared" si="38"/>
        <v>#DIV/0!</v>
      </c>
      <c r="L26" s="39" t="e">
        <f>I26/I$9*1000</f>
        <v>#DIV/0!</v>
      </c>
      <c r="M26"/>
      <c r="N26" s="42" t="e">
        <f>Calcs!G178</f>
        <v>#DIV/0!</v>
      </c>
      <c r="O26" s="38" t="e">
        <f>N26/N16</f>
        <v>#DIV/0!</v>
      </c>
      <c r="P26" s="44" t="e">
        <f t="shared" si="40"/>
        <v>#DIV/0!</v>
      </c>
      <c r="Q26" s="39" t="e">
        <f>N26/N$9*1000</f>
        <v>#DIV/0!</v>
      </c>
      <c r="S26" s="42" t="e">
        <f>Calcs!H178</f>
        <v>#DIV/0!</v>
      </c>
      <c r="T26" s="38" t="e">
        <f>S26/S16</f>
        <v>#DIV/0!</v>
      </c>
      <c r="U26" s="44" t="e">
        <f t="shared" si="42"/>
        <v>#DIV/0!</v>
      </c>
      <c r="V26" s="39" t="e">
        <f>S26/S$9*1000</f>
        <v>#DIV/0!</v>
      </c>
      <c r="X26" s="42" t="e">
        <f>Calcs!I178</f>
        <v>#DIV/0!</v>
      </c>
      <c r="Y26" s="38" t="e">
        <f>X26/X16</f>
        <v>#DIV/0!</v>
      </c>
      <c r="Z26" s="44" t="e">
        <f t="shared" si="44"/>
        <v>#DIV/0!</v>
      </c>
      <c r="AA26" s="39" t="e">
        <f>X26/X$9*1000</f>
        <v>#DIV/0!</v>
      </c>
      <c r="AC26" s="42" t="e">
        <f>Calcs!J178</f>
        <v>#DIV/0!</v>
      </c>
      <c r="AD26" s="38" t="e">
        <f>AC26/AC16</f>
        <v>#DIV/0!</v>
      </c>
      <c r="AE26" s="44" t="e">
        <f t="shared" si="46"/>
        <v>#DIV/0!</v>
      </c>
      <c r="AF26" s="39" t="e">
        <f>AC26/AC$9*1000</f>
        <v>#DIV/0!</v>
      </c>
      <c r="AH26" s="42" t="e">
        <f>Calcs!K178</f>
        <v>#DIV/0!</v>
      </c>
      <c r="AI26" s="38" t="e">
        <f>AH26/AH16</f>
        <v>#DIV/0!</v>
      </c>
      <c r="AJ26" s="44" t="e">
        <f t="shared" si="48"/>
        <v>#DIV/0!</v>
      </c>
      <c r="AK26" s="39" t="e">
        <f>AH26/AH$9*1000</f>
        <v>#DIV/0!</v>
      </c>
      <c r="AM26" s="42" t="e">
        <f>Calcs!L178</f>
        <v>#DIV/0!</v>
      </c>
      <c r="AN26" s="38" t="e">
        <f>AM26/AM16</f>
        <v>#DIV/0!</v>
      </c>
      <c r="AO26" s="44" t="e">
        <f t="shared" si="50"/>
        <v>#DIV/0!</v>
      </c>
      <c r="AP26" s="39" t="e">
        <f>AM26/AM$9*1000</f>
        <v>#DIV/0!</v>
      </c>
      <c r="AR26" s="42" t="e">
        <f>Calcs!M178</f>
        <v>#DIV/0!</v>
      </c>
      <c r="AS26" s="38" t="e">
        <f>AR26/AR16</f>
        <v>#DIV/0!</v>
      </c>
      <c r="AT26" s="44" t="e">
        <f t="shared" si="52"/>
        <v>#DIV/0!</v>
      </c>
      <c r="AU26" s="39" t="e">
        <f>AR26/AR$9*1000</f>
        <v>#DIV/0!</v>
      </c>
      <c r="AW26" s="42" t="e">
        <f>Calcs!N178</f>
        <v>#DIV/0!</v>
      </c>
      <c r="AX26" s="38" t="e">
        <f>AW26/AW16</f>
        <v>#DIV/0!</v>
      </c>
      <c r="AY26" s="44" t="e">
        <f t="shared" si="54"/>
        <v>#DIV/0!</v>
      </c>
      <c r="AZ26" s="39" t="e">
        <f>AW26/AW$9*1000</f>
        <v>#DIV/0!</v>
      </c>
      <c r="BB26" s="42" t="e">
        <f>Calcs!O178</f>
        <v>#DIV/0!</v>
      </c>
      <c r="BC26" s="38" t="e">
        <f>BB26/BB16</f>
        <v>#DIV/0!</v>
      </c>
      <c r="BD26" s="44" t="e">
        <f t="shared" si="56"/>
        <v>#DIV/0!</v>
      </c>
      <c r="BE26" s="39" t="e">
        <f>BB26/BB$9*1000</f>
        <v>#DIV/0!</v>
      </c>
      <c r="BG26" s="42" t="e">
        <f>Calcs!P178</f>
        <v>#DIV/0!</v>
      </c>
      <c r="BH26" s="38" t="e">
        <f>BG26/BG16</f>
        <v>#DIV/0!</v>
      </c>
      <c r="BI26" s="44" t="e">
        <f t="shared" si="58"/>
        <v>#DIV/0!</v>
      </c>
      <c r="BJ26" s="39" t="e">
        <f>BG26/BG$9*1000</f>
        <v>#DIV/0!</v>
      </c>
    </row>
    <row r="27" spans="2:62" ht="12.5" outlineLevel="1" x14ac:dyDescent="0.25">
      <c r="B27" s="50" t="str">
        <f>Inputs!B39</f>
        <v>Additional Oper Dept 2</v>
      </c>
      <c r="C27" s="2"/>
      <c r="D27" s="42" t="e">
        <f>Calcs!E179</f>
        <v>#DIV/0!</v>
      </c>
      <c r="E27" s="38" t="e">
        <f>D27/D17</f>
        <v>#DIV/0!</v>
      </c>
      <c r="F27" s="44" t="e">
        <f t="shared" si="36"/>
        <v>#DIV/0!</v>
      </c>
      <c r="G27" s="39" t="e">
        <f t="shared" si="37"/>
        <v>#DIV/0!</v>
      </c>
      <c r="H27"/>
      <c r="I27" s="42" t="e">
        <f>Calcs!F179</f>
        <v>#DIV/0!</v>
      </c>
      <c r="J27" s="38" t="e">
        <f>I27/I17</f>
        <v>#DIV/0!</v>
      </c>
      <c r="K27" s="44" t="e">
        <f t="shared" si="38"/>
        <v>#DIV/0!</v>
      </c>
      <c r="L27" s="39" t="e">
        <f>I27/I$9*1000</f>
        <v>#DIV/0!</v>
      </c>
      <c r="M27"/>
      <c r="N27" s="42" t="e">
        <f>Calcs!G179</f>
        <v>#DIV/0!</v>
      </c>
      <c r="O27" s="38" t="e">
        <f>N27/N17</f>
        <v>#DIV/0!</v>
      </c>
      <c r="P27" s="44" t="e">
        <f t="shared" si="40"/>
        <v>#DIV/0!</v>
      </c>
      <c r="Q27" s="39" t="e">
        <f>N27/N$9*1000</f>
        <v>#DIV/0!</v>
      </c>
      <c r="S27" s="42" t="e">
        <f>Calcs!H179</f>
        <v>#DIV/0!</v>
      </c>
      <c r="T27" s="38" t="e">
        <f>S27/S17</f>
        <v>#DIV/0!</v>
      </c>
      <c r="U27" s="44" t="e">
        <f t="shared" si="42"/>
        <v>#DIV/0!</v>
      </c>
      <c r="V27" s="39" t="e">
        <f>S27/S$9*1000</f>
        <v>#DIV/0!</v>
      </c>
      <c r="X27" s="42" t="e">
        <f>Calcs!I179</f>
        <v>#DIV/0!</v>
      </c>
      <c r="Y27" s="38" t="e">
        <f>X27/X17</f>
        <v>#DIV/0!</v>
      </c>
      <c r="Z27" s="44" t="e">
        <f t="shared" si="44"/>
        <v>#DIV/0!</v>
      </c>
      <c r="AA27" s="39" t="e">
        <f>X27/X$9*1000</f>
        <v>#DIV/0!</v>
      </c>
      <c r="AC27" s="42" t="e">
        <f>Calcs!J179</f>
        <v>#DIV/0!</v>
      </c>
      <c r="AD27" s="38" t="e">
        <f>AC27/AC17</f>
        <v>#DIV/0!</v>
      </c>
      <c r="AE27" s="44" t="e">
        <f t="shared" si="46"/>
        <v>#DIV/0!</v>
      </c>
      <c r="AF27" s="39" t="e">
        <f>AC27/AC$9*1000</f>
        <v>#DIV/0!</v>
      </c>
      <c r="AH27" s="42" t="e">
        <f>Calcs!K179</f>
        <v>#DIV/0!</v>
      </c>
      <c r="AI27" s="38" t="e">
        <f>AH27/AH17</f>
        <v>#DIV/0!</v>
      </c>
      <c r="AJ27" s="44" t="e">
        <f t="shared" si="48"/>
        <v>#DIV/0!</v>
      </c>
      <c r="AK27" s="39" t="e">
        <f>AH27/AH$9*1000</f>
        <v>#DIV/0!</v>
      </c>
      <c r="AM27" s="42" t="e">
        <f>Calcs!L179</f>
        <v>#DIV/0!</v>
      </c>
      <c r="AN27" s="38" t="e">
        <f>AM27/AM17</f>
        <v>#DIV/0!</v>
      </c>
      <c r="AO27" s="44" t="e">
        <f t="shared" si="50"/>
        <v>#DIV/0!</v>
      </c>
      <c r="AP27" s="39" t="e">
        <f>AM27/AM$9*1000</f>
        <v>#DIV/0!</v>
      </c>
      <c r="AR27" s="42" t="e">
        <f>Calcs!M179</f>
        <v>#DIV/0!</v>
      </c>
      <c r="AS27" s="38" t="e">
        <f>AR27/AR17</f>
        <v>#DIV/0!</v>
      </c>
      <c r="AT27" s="44" t="e">
        <f t="shared" si="52"/>
        <v>#DIV/0!</v>
      </c>
      <c r="AU27" s="39" t="e">
        <f>AR27/AR$9*1000</f>
        <v>#DIV/0!</v>
      </c>
      <c r="AW27" s="42" t="e">
        <f>Calcs!N179</f>
        <v>#DIV/0!</v>
      </c>
      <c r="AX27" s="38" t="e">
        <f>AW27/AW17</f>
        <v>#DIV/0!</v>
      </c>
      <c r="AY27" s="44" t="e">
        <f t="shared" si="54"/>
        <v>#DIV/0!</v>
      </c>
      <c r="AZ27" s="39" t="e">
        <f>AW27/AW$9*1000</f>
        <v>#DIV/0!</v>
      </c>
      <c r="BB27" s="42" t="e">
        <f>Calcs!O179</f>
        <v>#DIV/0!</v>
      </c>
      <c r="BC27" s="38" t="e">
        <f>BB27/BB17</f>
        <v>#DIV/0!</v>
      </c>
      <c r="BD27" s="44" t="e">
        <f t="shared" si="56"/>
        <v>#DIV/0!</v>
      </c>
      <c r="BE27" s="39" t="e">
        <f>BB27/BB$9*1000</f>
        <v>#DIV/0!</v>
      </c>
      <c r="BG27" s="42" t="e">
        <f>Calcs!P179</f>
        <v>#DIV/0!</v>
      </c>
      <c r="BH27" s="38" t="e">
        <f>BG27/BG17</f>
        <v>#DIV/0!</v>
      </c>
      <c r="BI27" s="44" t="e">
        <f t="shared" si="58"/>
        <v>#DIV/0!</v>
      </c>
      <c r="BJ27" s="39" t="e">
        <f>BG27/BG$9*1000</f>
        <v>#DIV/0!</v>
      </c>
    </row>
    <row r="28" spans="2:62" ht="12.5" outlineLevel="1" x14ac:dyDescent="0.25">
      <c r="B28" s="50" t="str">
        <f>Inputs!B40</f>
        <v>Additional Oper Dept 3</v>
      </c>
      <c r="C28" s="2"/>
      <c r="D28" s="42" t="e">
        <f>Calcs!E180</f>
        <v>#DIV/0!</v>
      </c>
      <c r="E28" s="38" t="e">
        <f>D28/D18</f>
        <v>#DIV/0!</v>
      </c>
      <c r="F28" s="44" t="e">
        <f t="shared" si="36"/>
        <v>#DIV/0!</v>
      </c>
      <c r="G28" s="39" t="e">
        <f t="shared" si="37"/>
        <v>#DIV/0!</v>
      </c>
      <c r="H28"/>
      <c r="I28" s="42" t="e">
        <f>Calcs!F180</f>
        <v>#DIV/0!</v>
      </c>
      <c r="J28" s="38" t="e">
        <f>I28/I18</f>
        <v>#DIV/0!</v>
      </c>
      <c r="K28" s="44" t="e">
        <f t="shared" si="38"/>
        <v>#DIV/0!</v>
      </c>
      <c r="L28" s="39" t="e">
        <f>I28/I$9*1000</f>
        <v>#DIV/0!</v>
      </c>
      <c r="M28"/>
      <c r="N28" s="42" t="e">
        <f>Calcs!G180</f>
        <v>#DIV/0!</v>
      </c>
      <c r="O28" s="38" t="e">
        <f>N28/N18</f>
        <v>#DIV/0!</v>
      </c>
      <c r="P28" s="44" t="e">
        <f t="shared" si="40"/>
        <v>#DIV/0!</v>
      </c>
      <c r="Q28" s="39" t="e">
        <f>N28/N$9*1000</f>
        <v>#DIV/0!</v>
      </c>
      <c r="S28" s="42" t="e">
        <f>Calcs!H180</f>
        <v>#DIV/0!</v>
      </c>
      <c r="T28" s="38" t="e">
        <f>S28/S18</f>
        <v>#DIV/0!</v>
      </c>
      <c r="U28" s="44" t="e">
        <f t="shared" si="42"/>
        <v>#DIV/0!</v>
      </c>
      <c r="V28" s="39" t="e">
        <f>S28/S$9*1000</f>
        <v>#DIV/0!</v>
      </c>
      <c r="X28" s="42" t="e">
        <f>Calcs!I180</f>
        <v>#DIV/0!</v>
      </c>
      <c r="Y28" s="38" t="e">
        <f>X28/X18</f>
        <v>#DIV/0!</v>
      </c>
      <c r="Z28" s="44" t="e">
        <f t="shared" si="44"/>
        <v>#DIV/0!</v>
      </c>
      <c r="AA28" s="39" t="e">
        <f>X28/X$9*1000</f>
        <v>#DIV/0!</v>
      </c>
      <c r="AC28" s="42" t="e">
        <f>Calcs!J180</f>
        <v>#DIV/0!</v>
      </c>
      <c r="AD28" s="38" t="e">
        <f>AC28/AC18</f>
        <v>#DIV/0!</v>
      </c>
      <c r="AE28" s="44" t="e">
        <f t="shared" si="46"/>
        <v>#DIV/0!</v>
      </c>
      <c r="AF28" s="39" t="e">
        <f>AC28/AC$9*1000</f>
        <v>#DIV/0!</v>
      </c>
      <c r="AH28" s="42" t="e">
        <f>Calcs!K180</f>
        <v>#DIV/0!</v>
      </c>
      <c r="AI28" s="38" t="e">
        <f>AH28/AH18</f>
        <v>#DIV/0!</v>
      </c>
      <c r="AJ28" s="44" t="e">
        <f t="shared" si="48"/>
        <v>#DIV/0!</v>
      </c>
      <c r="AK28" s="39" t="e">
        <f>AH28/AH$9*1000</f>
        <v>#DIV/0!</v>
      </c>
      <c r="AM28" s="42" t="e">
        <f>Calcs!L180</f>
        <v>#DIV/0!</v>
      </c>
      <c r="AN28" s="38" t="e">
        <f>AM28/AM18</f>
        <v>#DIV/0!</v>
      </c>
      <c r="AO28" s="44" t="e">
        <f t="shared" si="50"/>
        <v>#DIV/0!</v>
      </c>
      <c r="AP28" s="39" t="e">
        <f>AM28/AM$9*1000</f>
        <v>#DIV/0!</v>
      </c>
      <c r="AR28" s="42" t="e">
        <f>Calcs!M180</f>
        <v>#DIV/0!</v>
      </c>
      <c r="AS28" s="38" t="e">
        <f>AR28/AR18</f>
        <v>#DIV/0!</v>
      </c>
      <c r="AT28" s="44" t="e">
        <f t="shared" si="52"/>
        <v>#DIV/0!</v>
      </c>
      <c r="AU28" s="39" t="e">
        <f>AR28/AR$9*1000</f>
        <v>#DIV/0!</v>
      </c>
      <c r="AW28" s="42" t="e">
        <f>Calcs!N180</f>
        <v>#DIV/0!</v>
      </c>
      <c r="AX28" s="38" t="e">
        <f>AW28/AW18</f>
        <v>#DIV/0!</v>
      </c>
      <c r="AY28" s="44" t="e">
        <f t="shared" si="54"/>
        <v>#DIV/0!</v>
      </c>
      <c r="AZ28" s="39" t="e">
        <f>AW28/AW$9*1000</f>
        <v>#DIV/0!</v>
      </c>
      <c r="BB28" s="42" t="e">
        <f>Calcs!O180</f>
        <v>#DIV/0!</v>
      </c>
      <c r="BC28" s="38" t="e">
        <f>BB28/BB18</f>
        <v>#DIV/0!</v>
      </c>
      <c r="BD28" s="44" t="e">
        <f t="shared" si="56"/>
        <v>#DIV/0!</v>
      </c>
      <c r="BE28" s="39" t="e">
        <f>BB28/BB$9*1000</f>
        <v>#DIV/0!</v>
      </c>
      <c r="BG28" s="42" t="e">
        <f>Calcs!P180</f>
        <v>#DIV/0!</v>
      </c>
      <c r="BH28" s="38" t="e">
        <f>BG28/BG18</f>
        <v>#DIV/0!</v>
      </c>
      <c r="BI28" s="44" t="e">
        <f t="shared" si="58"/>
        <v>#DIV/0!</v>
      </c>
      <c r="BJ28" s="39" t="e">
        <f>BG28/BG$9*1000</f>
        <v>#DIV/0!</v>
      </c>
    </row>
    <row r="29" spans="2:62" ht="12.5" x14ac:dyDescent="0.25">
      <c r="B29" s="50" t="str">
        <f>Inputs!B41</f>
        <v>Miscellaneous Income</v>
      </c>
      <c r="C29" s="2"/>
      <c r="D29" s="42" t="e">
        <f>Calcs!E181</f>
        <v>#DIV/0!</v>
      </c>
      <c r="E29" s="38" t="e">
        <f>D29/D19</f>
        <v>#DIV/0!</v>
      </c>
      <c r="F29" s="44" t="e">
        <f t="shared" si="36"/>
        <v>#DIV/0!</v>
      </c>
      <c r="G29" s="39" t="e">
        <f t="shared" si="37"/>
        <v>#DIV/0!</v>
      </c>
      <c r="H29"/>
      <c r="I29" s="42" t="e">
        <f>Calcs!F181</f>
        <v>#DIV/0!</v>
      </c>
      <c r="J29" s="38" t="e">
        <f>I29/I19</f>
        <v>#DIV/0!</v>
      </c>
      <c r="K29" s="44" t="e">
        <f t="shared" si="38"/>
        <v>#DIV/0!</v>
      </c>
      <c r="L29" s="39" t="e">
        <f>I29/I$9*1000</f>
        <v>#DIV/0!</v>
      </c>
      <c r="M29"/>
      <c r="N29" s="42" t="e">
        <f>Calcs!G181</f>
        <v>#DIV/0!</v>
      </c>
      <c r="O29" s="38" t="e">
        <f>N29/N19</f>
        <v>#DIV/0!</v>
      </c>
      <c r="P29" s="44" t="e">
        <f t="shared" si="40"/>
        <v>#DIV/0!</v>
      </c>
      <c r="Q29" s="39" t="e">
        <f>N29/N$9*1000</f>
        <v>#DIV/0!</v>
      </c>
      <c r="S29" s="42" t="e">
        <f>Calcs!H181</f>
        <v>#DIV/0!</v>
      </c>
      <c r="T29" s="38" t="e">
        <f>S29/S19</f>
        <v>#DIV/0!</v>
      </c>
      <c r="U29" s="44" t="e">
        <f t="shared" si="42"/>
        <v>#DIV/0!</v>
      </c>
      <c r="V29" s="39" t="e">
        <f>S29/S$9*1000</f>
        <v>#DIV/0!</v>
      </c>
      <c r="X29" s="42" t="e">
        <f>Calcs!I181</f>
        <v>#DIV/0!</v>
      </c>
      <c r="Y29" s="38" t="e">
        <f>X29/X19</f>
        <v>#DIV/0!</v>
      </c>
      <c r="Z29" s="44" t="e">
        <f t="shared" si="44"/>
        <v>#DIV/0!</v>
      </c>
      <c r="AA29" s="39" t="e">
        <f>X29/X$9*1000</f>
        <v>#DIV/0!</v>
      </c>
      <c r="AC29" s="42" t="e">
        <f>Calcs!J181</f>
        <v>#DIV/0!</v>
      </c>
      <c r="AD29" s="38" t="e">
        <f>AC29/AC19</f>
        <v>#DIV/0!</v>
      </c>
      <c r="AE29" s="44" t="e">
        <f t="shared" si="46"/>
        <v>#DIV/0!</v>
      </c>
      <c r="AF29" s="39" t="e">
        <f>AC29/AC$9*1000</f>
        <v>#DIV/0!</v>
      </c>
      <c r="AH29" s="42" t="e">
        <f>Calcs!K181</f>
        <v>#DIV/0!</v>
      </c>
      <c r="AI29" s="38" t="e">
        <f>AH29/AH19</f>
        <v>#DIV/0!</v>
      </c>
      <c r="AJ29" s="44" t="e">
        <f t="shared" si="48"/>
        <v>#DIV/0!</v>
      </c>
      <c r="AK29" s="39" t="e">
        <f>AH29/AH$9*1000</f>
        <v>#DIV/0!</v>
      </c>
      <c r="AM29" s="42" t="e">
        <f>Calcs!L181</f>
        <v>#DIV/0!</v>
      </c>
      <c r="AN29" s="38" t="e">
        <f>AM29/AM19</f>
        <v>#DIV/0!</v>
      </c>
      <c r="AO29" s="44" t="e">
        <f t="shared" si="50"/>
        <v>#DIV/0!</v>
      </c>
      <c r="AP29" s="39" t="e">
        <f>AM29/AM$9*1000</f>
        <v>#DIV/0!</v>
      </c>
      <c r="AR29" s="42" t="e">
        <f>Calcs!M181</f>
        <v>#DIV/0!</v>
      </c>
      <c r="AS29" s="38" t="e">
        <f>AR29/AR19</f>
        <v>#DIV/0!</v>
      </c>
      <c r="AT29" s="44" t="e">
        <f t="shared" si="52"/>
        <v>#DIV/0!</v>
      </c>
      <c r="AU29" s="39" t="e">
        <f>AR29/AR$9*1000</f>
        <v>#DIV/0!</v>
      </c>
      <c r="AW29" s="42" t="e">
        <f>Calcs!N181</f>
        <v>#DIV/0!</v>
      </c>
      <c r="AX29" s="38" t="e">
        <f>AW29/AW19</f>
        <v>#DIV/0!</v>
      </c>
      <c r="AY29" s="44" t="e">
        <f t="shared" si="54"/>
        <v>#DIV/0!</v>
      </c>
      <c r="AZ29" s="39" t="e">
        <f>AW29/AW$9*1000</f>
        <v>#DIV/0!</v>
      </c>
      <c r="BB29" s="42" t="e">
        <f>Calcs!O181</f>
        <v>#DIV/0!</v>
      </c>
      <c r="BC29" s="38" t="e">
        <f>BB29/BB19</f>
        <v>#DIV/0!</v>
      </c>
      <c r="BD29" s="44" t="e">
        <f t="shared" si="56"/>
        <v>#DIV/0!</v>
      </c>
      <c r="BE29" s="39" t="e">
        <f>BB29/BB$9*1000</f>
        <v>#DIV/0!</v>
      </c>
      <c r="BG29" s="42" t="e">
        <f>Calcs!P181</f>
        <v>#DIV/0!</v>
      </c>
      <c r="BH29" s="38" t="e">
        <f>BG29/BG19</f>
        <v>#DIV/0!</v>
      </c>
      <c r="BI29" s="44" t="e">
        <f t="shared" si="58"/>
        <v>#DIV/0!</v>
      </c>
      <c r="BJ29" s="39" t="e">
        <f>BG29/BG$9*1000</f>
        <v>#DIV/0!</v>
      </c>
    </row>
    <row r="30" spans="2:62" ht="12.5" x14ac:dyDescent="0.25">
      <c r="B30" s="117" t="s">
        <v>55</v>
      </c>
      <c r="C30" s="9"/>
      <c r="D30" s="118" t="e">
        <f>SUM(D23:D29)</f>
        <v>#DIV/0!</v>
      </c>
      <c r="E30" s="119" t="e">
        <f>D30/D$20</f>
        <v>#DIV/0!</v>
      </c>
      <c r="F30" s="120" t="e">
        <f>D30/D$5*1000</f>
        <v>#DIV/0!</v>
      </c>
      <c r="G30" s="121" t="e">
        <f t="shared" si="37"/>
        <v>#DIV/0!</v>
      </c>
      <c r="H30"/>
      <c r="I30" s="118" t="e">
        <f>SUM(I23:I29)</f>
        <v>#DIV/0!</v>
      </c>
      <c r="J30" s="119" t="e">
        <f>I30/I$20</f>
        <v>#DIV/0!</v>
      </c>
      <c r="K30" s="120" t="e">
        <f t="shared" si="38"/>
        <v>#DIV/0!</v>
      </c>
      <c r="L30" s="121" t="e">
        <f t="shared" si="39"/>
        <v>#DIV/0!</v>
      </c>
      <c r="M30"/>
      <c r="N30" s="118" t="e">
        <f>SUM(N23:N29)</f>
        <v>#DIV/0!</v>
      </c>
      <c r="O30" s="119" t="e">
        <f>N30/N$20</f>
        <v>#DIV/0!</v>
      </c>
      <c r="P30" s="120" t="e">
        <f t="shared" si="40"/>
        <v>#DIV/0!</v>
      </c>
      <c r="Q30" s="121" t="e">
        <f t="shared" si="41"/>
        <v>#DIV/0!</v>
      </c>
      <c r="S30" s="118" t="e">
        <f>SUM(S23:S29)</f>
        <v>#DIV/0!</v>
      </c>
      <c r="T30" s="119" t="e">
        <f>S30/S$20</f>
        <v>#DIV/0!</v>
      </c>
      <c r="U30" s="120" t="e">
        <f t="shared" si="42"/>
        <v>#DIV/0!</v>
      </c>
      <c r="V30" s="121" t="e">
        <f t="shared" si="43"/>
        <v>#DIV/0!</v>
      </c>
      <c r="X30" s="118" t="e">
        <f>SUM(X23:X29)</f>
        <v>#DIV/0!</v>
      </c>
      <c r="Y30" s="119" t="e">
        <f>X30/X$20</f>
        <v>#DIV/0!</v>
      </c>
      <c r="Z30" s="120" t="e">
        <f t="shared" si="44"/>
        <v>#DIV/0!</v>
      </c>
      <c r="AA30" s="121" t="e">
        <f t="shared" si="45"/>
        <v>#DIV/0!</v>
      </c>
      <c r="AC30" s="118" t="e">
        <f>SUM(AC23:AC29)</f>
        <v>#DIV/0!</v>
      </c>
      <c r="AD30" s="119" t="e">
        <f>AC30/AC$20</f>
        <v>#DIV/0!</v>
      </c>
      <c r="AE30" s="120" t="e">
        <f t="shared" si="46"/>
        <v>#DIV/0!</v>
      </c>
      <c r="AF30" s="121" t="e">
        <f t="shared" si="47"/>
        <v>#DIV/0!</v>
      </c>
      <c r="AH30" s="118" t="e">
        <f>SUM(AH23:AH29)</f>
        <v>#DIV/0!</v>
      </c>
      <c r="AI30" s="119" t="e">
        <f>AH30/AH$20</f>
        <v>#DIV/0!</v>
      </c>
      <c r="AJ30" s="120" t="e">
        <f t="shared" si="48"/>
        <v>#DIV/0!</v>
      </c>
      <c r="AK30" s="121" t="e">
        <f t="shared" si="49"/>
        <v>#DIV/0!</v>
      </c>
      <c r="AM30" s="118" t="e">
        <f>SUM(AM23:AM29)</f>
        <v>#DIV/0!</v>
      </c>
      <c r="AN30" s="119" t="e">
        <f>AM30/AM$20</f>
        <v>#DIV/0!</v>
      </c>
      <c r="AO30" s="120" t="e">
        <f t="shared" si="50"/>
        <v>#DIV/0!</v>
      </c>
      <c r="AP30" s="121" t="e">
        <f t="shared" si="51"/>
        <v>#DIV/0!</v>
      </c>
      <c r="AR30" s="118" t="e">
        <f>SUM(AR23:AR29)</f>
        <v>#DIV/0!</v>
      </c>
      <c r="AS30" s="119" t="e">
        <f>AR30/AR$20</f>
        <v>#DIV/0!</v>
      </c>
      <c r="AT30" s="120" t="e">
        <f t="shared" si="52"/>
        <v>#DIV/0!</v>
      </c>
      <c r="AU30" s="121" t="e">
        <f t="shared" si="53"/>
        <v>#DIV/0!</v>
      </c>
      <c r="AW30" s="118" t="e">
        <f>SUM(AW23:AW29)</f>
        <v>#DIV/0!</v>
      </c>
      <c r="AX30" s="119" t="e">
        <f>AW30/AW$20</f>
        <v>#DIV/0!</v>
      </c>
      <c r="AY30" s="120" t="e">
        <f t="shared" si="54"/>
        <v>#DIV/0!</v>
      </c>
      <c r="AZ30" s="121" t="e">
        <f t="shared" si="55"/>
        <v>#DIV/0!</v>
      </c>
      <c r="BB30" s="118" t="e">
        <f>SUM(BB23:BB29)</f>
        <v>#DIV/0!</v>
      </c>
      <c r="BC30" s="119" t="e">
        <f>BB30/BB$20</f>
        <v>#DIV/0!</v>
      </c>
      <c r="BD30" s="120" t="e">
        <f t="shared" si="56"/>
        <v>#DIV/0!</v>
      </c>
      <c r="BE30" s="121" t="e">
        <f t="shared" si="57"/>
        <v>#DIV/0!</v>
      </c>
      <c r="BG30" s="118" t="e">
        <f>SUM(BG23:BG29)</f>
        <v>#DIV/0!</v>
      </c>
      <c r="BH30" s="119" t="e">
        <f>BG30/BG$20</f>
        <v>#DIV/0!</v>
      </c>
      <c r="BI30" s="120" t="e">
        <f t="shared" si="58"/>
        <v>#DIV/0!</v>
      </c>
      <c r="BJ30" s="121" t="e">
        <f t="shared" si="59"/>
        <v>#DIV/0!</v>
      </c>
    </row>
    <row r="31" spans="2:62" ht="12.5" x14ac:dyDescent="0.25">
      <c r="B31" s="55"/>
      <c r="D31" s="42"/>
      <c r="E31" s="38"/>
      <c r="F31" s="44"/>
      <c r="G31" s="44"/>
      <c r="H31"/>
      <c r="I31" s="42"/>
      <c r="J31" s="38"/>
      <c r="K31" s="44"/>
      <c r="L31" s="44"/>
      <c r="M31"/>
      <c r="N31" s="42"/>
      <c r="O31" s="38"/>
      <c r="P31" s="44"/>
      <c r="Q31" s="44"/>
      <c r="S31" s="42"/>
      <c r="T31" s="38"/>
      <c r="U31" s="44"/>
      <c r="V31" s="44"/>
      <c r="X31" s="42"/>
      <c r="Y31" s="38"/>
      <c r="Z31" s="44"/>
      <c r="AA31" s="44"/>
      <c r="AC31" s="42"/>
      <c r="AD31" s="38"/>
      <c r="AE31" s="44"/>
      <c r="AF31" s="44"/>
      <c r="AH31" s="42"/>
      <c r="AI31" s="38"/>
      <c r="AJ31" s="44"/>
      <c r="AK31" s="44"/>
      <c r="AM31" s="42"/>
      <c r="AN31" s="38"/>
      <c r="AO31" s="44"/>
      <c r="AP31" s="44"/>
      <c r="AR31" s="42"/>
      <c r="AS31" s="38"/>
      <c r="AT31" s="44"/>
      <c r="AU31" s="44"/>
      <c r="AW31" s="42"/>
      <c r="AX31" s="38"/>
      <c r="AY31" s="44"/>
      <c r="AZ31" s="44"/>
      <c r="BB31" s="42"/>
      <c r="BC31" s="38"/>
      <c r="BD31" s="44"/>
      <c r="BE31" s="44"/>
      <c r="BG31" s="42"/>
      <c r="BH31" s="38"/>
      <c r="BI31" s="44"/>
      <c r="BJ31" s="44"/>
    </row>
    <row r="32" spans="2:62" ht="12.5" x14ac:dyDescent="0.25">
      <c r="B32" s="52" t="s">
        <v>101</v>
      </c>
      <c r="D32" s="42" t="e">
        <f>D20-D30</f>
        <v>#DIV/0!</v>
      </c>
      <c r="E32" s="38" t="e">
        <f>D32/D$20</f>
        <v>#DIV/0!</v>
      </c>
      <c r="F32" s="44" t="e">
        <f>D32/$D$5*1000</f>
        <v>#DIV/0!</v>
      </c>
      <c r="G32" s="39" t="e">
        <f>D32/D$9*1000</f>
        <v>#DIV/0!</v>
      </c>
      <c r="H32"/>
      <c r="I32" s="42" t="e">
        <f>I20-I30</f>
        <v>#DIV/0!</v>
      </c>
      <c r="J32" s="38" t="e">
        <f>I32/I$20</f>
        <v>#DIV/0!</v>
      </c>
      <c r="K32" s="44" t="e">
        <f>I32/$D$5*1000</f>
        <v>#DIV/0!</v>
      </c>
      <c r="L32" s="39" t="e">
        <f t="shared" si="39"/>
        <v>#DIV/0!</v>
      </c>
      <c r="M32"/>
      <c r="N32" s="42" t="e">
        <f>N20-N30</f>
        <v>#DIV/0!</v>
      </c>
      <c r="O32" s="38" t="e">
        <f>N32/N$20</f>
        <v>#DIV/0!</v>
      </c>
      <c r="P32" s="44" t="e">
        <f>N32/$D$5*1000</f>
        <v>#DIV/0!</v>
      </c>
      <c r="Q32" s="39" t="e">
        <f t="shared" si="41"/>
        <v>#DIV/0!</v>
      </c>
      <c r="S32" s="42" t="e">
        <f>S20-S30</f>
        <v>#DIV/0!</v>
      </c>
      <c r="T32" s="38" t="e">
        <f>S32/S$20</f>
        <v>#DIV/0!</v>
      </c>
      <c r="U32" s="44" t="e">
        <f>S32/$D$5*1000</f>
        <v>#DIV/0!</v>
      </c>
      <c r="V32" s="39" t="e">
        <f t="shared" si="43"/>
        <v>#DIV/0!</v>
      </c>
      <c r="X32" s="42" t="e">
        <f>X20-X30</f>
        <v>#DIV/0!</v>
      </c>
      <c r="Y32" s="38" t="e">
        <f>X32/X$20</f>
        <v>#DIV/0!</v>
      </c>
      <c r="Z32" s="44" t="e">
        <f>X32/$D$5*1000</f>
        <v>#DIV/0!</v>
      </c>
      <c r="AA32" s="39" t="e">
        <f t="shared" si="45"/>
        <v>#DIV/0!</v>
      </c>
      <c r="AC32" s="42" t="e">
        <f>AC20-AC30</f>
        <v>#DIV/0!</v>
      </c>
      <c r="AD32" s="38" t="e">
        <f>AC32/AC$20</f>
        <v>#DIV/0!</v>
      </c>
      <c r="AE32" s="44" t="e">
        <f>AC32/$D$5*1000</f>
        <v>#DIV/0!</v>
      </c>
      <c r="AF32" s="39" t="e">
        <f t="shared" si="47"/>
        <v>#DIV/0!</v>
      </c>
      <c r="AH32" s="42" t="e">
        <f>AH20-AH30</f>
        <v>#DIV/0!</v>
      </c>
      <c r="AI32" s="38" t="e">
        <f>AH32/AH$20</f>
        <v>#DIV/0!</v>
      </c>
      <c r="AJ32" s="44" t="e">
        <f>AH32/$D$5*1000</f>
        <v>#DIV/0!</v>
      </c>
      <c r="AK32" s="39" t="e">
        <f t="shared" si="49"/>
        <v>#DIV/0!</v>
      </c>
      <c r="AM32" s="42" t="e">
        <f>AM20-AM30</f>
        <v>#DIV/0!</v>
      </c>
      <c r="AN32" s="38" t="e">
        <f>AM32/AM$20</f>
        <v>#DIV/0!</v>
      </c>
      <c r="AO32" s="44" t="e">
        <f>AM32/$D$5*1000</f>
        <v>#DIV/0!</v>
      </c>
      <c r="AP32" s="39" t="e">
        <f t="shared" si="51"/>
        <v>#DIV/0!</v>
      </c>
      <c r="AR32" s="42" t="e">
        <f>AR20-AR30</f>
        <v>#DIV/0!</v>
      </c>
      <c r="AS32" s="38" t="e">
        <f>AR32/AR$20</f>
        <v>#DIV/0!</v>
      </c>
      <c r="AT32" s="44" t="e">
        <f>AR32/$D$5*1000</f>
        <v>#DIV/0!</v>
      </c>
      <c r="AU32" s="39" t="e">
        <f t="shared" si="53"/>
        <v>#DIV/0!</v>
      </c>
      <c r="AW32" s="42" t="e">
        <f>AW20-AW30</f>
        <v>#DIV/0!</v>
      </c>
      <c r="AX32" s="38" t="e">
        <f>AW32/AW$20</f>
        <v>#DIV/0!</v>
      </c>
      <c r="AY32" s="44" t="e">
        <f>AW32/$D$5*1000</f>
        <v>#DIV/0!</v>
      </c>
      <c r="AZ32" s="39" t="e">
        <f t="shared" si="55"/>
        <v>#DIV/0!</v>
      </c>
      <c r="BB32" s="42" t="e">
        <f>BB20-BB30</f>
        <v>#DIV/0!</v>
      </c>
      <c r="BC32" s="38" t="e">
        <f>BB32/BB$20</f>
        <v>#DIV/0!</v>
      </c>
      <c r="BD32" s="44" t="e">
        <f>BB32/$D$5*1000</f>
        <v>#DIV/0!</v>
      </c>
      <c r="BE32" s="39" t="e">
        <f t="shared" si="57"/>
        <v>#DIV/0!</v>
      </c>
      <c r="BG32" s="42" t="e">
        <f>BG20-BG30</f>
        <v>#DIV/0!</v>
      </c>
      <c r="BH32" s="38" t="e">
        <f>BG32/BG$20</f>
        <v>#DIV/0!</v>
      </c>
      <c r="BI32" s="44" t="e">
        <f>BG32/$D$5*1000</f>
        <v>#DIV/0!</v>
      </c>
      <c r="BJ32" s="39" t="e">
        <f t="shared" si="59"/>
        <v>#DIV/0!</v>
      </c>
    </row>
    <row r="33" spans="2:62" ht="12.5" x14ac:dyDescent="0.25">
      <c r="B33" s="54"/>
      <c r="E33" s="14"/>
      <c r="H33"/>
      <c r="J33" s="14"/>
      <c r="M33"/>
      <c r="O33" s="14"/>
      <c r="T33" s="14"/>
      <c r="Y33" s="14"/>
      <c r="AD33" s="14"/>
      <c r="AI33" s="14"/>
      <c r="AN33" s="14"/>
      <c r="AS33" s="14"/>
      <c r="AX33" s="14"/>
      <c r="BC33" s="14"/>
      <c r="BH33" s="14"/>
    </row>
    <row r="34" spans="2:62" ht="12.5" x14ac:dyDescent="0.25">
      <c r="B34" s="21" t="s">
        <v>56</v>
      </c>
      <c r="C34" s="21"/>
      <c r="D34" s="21"/>
      <c r="E34" s="47"/>
      <c r="F34" s="21"/>
      <c r="G34" s="21"/>
      <c r="H34"/>
      <c r="I34" s="21"/>
      <c r="J34" s="47"/>
      <c r="K34" s="21"/>
      <c r="L34" s="21"/>
      <c r="M34"/>
      <c r="N34" s="21"/>
      <c r="O34" s="47"/>
      <c r="P34" s="21"/>
      <c r="Q34" s="21"/>
      <c r="S34" s="21"/>
      <c r="T34" s="47"/>
      <c r="U34" s="21"/>
      <c r="V34" s="21"/>
      <c r="X34" s="21"/>
      <c r="Y34" s="47"/>
      <c r="Z34" s="21"/>
      <c r="AA34" s="21"/>
      <c r="AC34" s="21"/>
      <c r="AD34" s="47"/>
      <c r="AE34" s="21"/>
      <c r="AF34" s="21"/>
      <c r="AH34" s="21"/>
      <c r="AI34" s="47"/>
      <c r="AJ34" s="21"/>
      <c r="AK34" s="21"/>
      <c r="AM34" s="21"/>
      <c r="AN34" s="47"/>
      <c r="AO34" s="21"/>
      <c r="AP34" s="21"/>
      <c r="AR34" s="21"/>
      <c r="AS34" s="47"/>
      <c r="AT34" s="21"/>
      <c r="AU34" s="21"/>
      <c r="AW34" s="21"/>
      <c r="AX34" s="47"/>
      <c r="AY34" s="21"/>
      <c r="AZ34" s="21"/>
      <c r="BB34" s="21"/>
      <c r="BC34" s="47"/>
      <c r="BD34" s="21"/>
      <c r="BE34" s="21"/>
      <c r="BG34" s="21"/>
      <c r="BH34" s="47"/>
      <c r="BI34" s="21"/>
      <c r="BJ34" s="21"/>
    </row>
    <row r="35" spans="2:62" ht="12.5" x14ac:dyDescent="0.25">
      <c r="B35" s="50" t="str">
        <f>Inputs!B42</f>
        <v>Administrative &amp; General</v>
      </c>
      <c r="D35" s="42" t="e">
        <f>Calcs!E182</f>
        <v>#DIV/0!</v>
      </c>
      <c r="E35" s="38" t="e">
        <f>D35/D$20</f>
        <v>#DIV/0!</v>
      </c>
      <c r="F35" s="44" t="e">
        <f>D35/D$5*1000</f>
        <v>#DIV/0!</v>
      </c>
      <c r="G35" s="39" t="e">
        <f>D35/D$9*1000</f>
        <v>#DIV/0!</v>
      </c>
      <c r="H35"/>
      <c r="I35" s="42" t="e">
        <f>Calcs!F182</f>
        <v>#DIV/0!</v>
      </c>
      <c r="J35" s="38" t="e">
        <f>I35/I$20</f>
        <v>#DIV/0!</v>
      </c>
      <c r="K35" s="44" t="e">
        <f>I35/I$5*1000</f>
        <v>#DIV/0!</v>
      </c>
      <c r="L35" s="39" t="e">
        <f>I35/I$9*1000</f>
        <v>#DIV/0!</v>
      </c>
      <c r="M35"/>
      <c r="N35" s="42" t="e">
        <f>Calcs!G182</f>
        <v>#DIV/0!</v>
      </c>
      <c r="O35" s="38" t="e">
        <f>N35/N$20</f>
        <v>#DIV/0!</v>
      </c>
      <c r="P35" s="44" t="e">
        <f>N35/N$5*1000</f>
        <v>#DIV/0!</v>
      </c>
      <c r="Q35" s="39" t="e">
        <f>N35/N$9*1000</f>
        <v>#DIV/0!</v>
      </c>
      <c r="S35" s="42" t="e">
        <f>Calcs!H182</f>
        <v>#DIV/0!</v>
      </c>
      <c r="T35" s="38" t="e">
        <f>S35/S$20</f>
        <v>#DIV/0!</v>
      </c>
      <c r="U35" s="44" t="e">
        <f>S35/S$5*1000</f>
        <v>#DIV/0!</v>
      </c>
      <c r="V35" s="39" t="e">
        <f>S35/S$9*1000</f>
        <v>#DIV/0!</v>
      </c>
      <c r="X35" s="42" t="e">
        <f>Calcs!I182</f>
        <v>#DIV/0!</v>
      </c>
      <c r="Y35" s="38" t="e">
        <f>X35/X$20</f>
        <v>#DIV/0!</v>
      </c>
      <c r="Z35" s="44" t="e">
        <f>X35/X$5*1000</f>
        <v>#DIV/0!</v>
      </c>
      <c r="AA35" s="39" t="e">
        <f>X35/X$9*1000</f>
        <v>#DIV/0!</v>
      </c>
      <c r="AC35" s="42" t="e">
        <f>Calcs!J182</f>
        <v>#DIV/0!</v>
      </c>
      <c r="AD35" s="38" t="e">
        <f>AC35/AC$20</f>
        <v>#DIV/0!</v>
      </c>
      <c r="AE35" s="44" t="e">
        <f>AC35/AC$5*1000</f>
        <v>#DIV/0!</v>
      </c>
      <c r="AF35" s="39" t="e">
        <f>AC35/AC$9*1000</f>
        <v>#DIV/0!</v>
      </c>
      <c r="AH35" s="42" t="e">
        <f>Calcs!K182</f>
        <v>#DIV/0!</v>
      </c>
      <c r="AI35" s="38" t="e">
        <f>AH35/AH$20</f>
        <v>#DIV/0!</v>
      </c>
      <c r="AJ35" s="44" t="e">
        <f>AH35/AH$5*1000</f>
        <v>#DIV/0!</v>
      </c>
      <c r="AK35" s="39" t="e">
        <f>AH35/AH$9*1000</f>
        <v>#DIV/0!</v>
      </c>
      <c r="AM35" s="42" t="e">
        <f>Calcs!L182</f>
        <v>#DIV/0!</v>
      </c>
      <c r="AN35" s="38" t="e">
        <f>AM35/AM$20</f>
        <v>#DIV/0!</v>
      </c>
      <c r="AO35" s="44" t="e">
        <f>AM35/AM$5*1000</f>
        <v>#DIV/0!</v>
      </c>
      <c r="AP35" s="39" t="e">
        <f>AM35/AM$9*1000</f>
        <v>#DIV/0!</v>
      </c>
      <c r="AR35" s="42" t="e">
        <f>Calcs!M182</f>
        <v>#DIV/0!</v>
      </c>
      <c r="AS35" s="38" t="e">
        <f>AR35/AR$20</f>
        <v>#DIV/0!</v>
      </c>
      <c r="AT35" s="44" t="e">
        <f>AR35/AR$5*1000</f>
        <v>#DIV/0!</v>
      </c>
      <c r="AU35" s="39" t="e">
        <f>AR35/AR$9*1000</f>
        <v>#DIV/0!</v>
      </c>
      <c r="AW35" s="42" t="e">
        <f>Calcs!N182</f>
        <v>#DIV/0!</v>
      </c>
      <c r="AX35" s="38" t="e">
        <f>AW35/AW$20</f>
        <v>#DIV/0!</v>
      </c>
      <c r="AY35" s="44" t="e">
        <f>AW35/AW$5*1000</f>
        <v>#DIV/0!</v>
      </c>
      <c r="AZ35" s="39" t="e">
        <f>AW35/AW$9*1000</f>
        <v>#DIV/0!</v>
      </c>
      <c r="BB35" s="42" t="e">
        <f>Calcs!O182</f>
        <v>#DIV/0!</v>
      </c>
      <c r="BC35" s="38" t="e">
        <f>BB35/BB$20</f>
        <v>#DIV/0!</v>
      </c>
      <c r="BD35" s="44" t="e">
        <f>BB35/BB$5*1000</f>
        <v>#DIV/0!</v>
      </c>
      <c r="BE35" s="39" t="e">
        <f>BB35/BB$9*1000</f>
        <v>#DIV/0!</v>
      </c>
      <c r="BG35" s="42" t="e">
        <f>Calcs!P182</f>
        <v>#DIV/0!</v>
      </c>
      <c r="BH35" s="38" t="e">
        <f>BG35/BG$20</f>
        <v>#DIV/0!</v>
      </c>
      <c r="BI35" s="44" t="e">
        <f>BG35/BG$5*1000</f>
        <v>#DIV/0!</v>
      </c>
      <c r="BJ35" s="39" t="e">
        <f>BG35/BG$9*1000</f>
        <v>#DIV/0!</v>
      </c>
    </row>
    <row r="36" spans="2:62" ht="12.5" x14ac:dyDescent="0.25">
      <c r="B36" s="50" t="str">
        <f>Inputs!B43</f>
        <v>Information &amp; Telecom Systems</v>
      </c>
      <c r="D36" s="42" t="e">
        <f>Calcs!E183</f>
        <v>#DIV/0!</v>
      </c>
      <c r="E36" s="38" t="e">
        <f t="shared" ref="E36:E40" si="60">D36/D$20</f>
        <v>#DIV/0!</v>
      </c>
      <c r="F36" s="44" t="e">
        <f t="shared" ref="F36:F40" si="61">D36/D$5*1000</f>
        <v>#DIV/0!</v>
      </c>
      <c r="G36" s="39" t="e">
        <f t="shared" ref="G36:G41" si="62">D36/D$9*1000</f>
        <v>#DIV/0!</v>
      </c>
      <c r="H36"/>
      <c r="I36" s="42" t="e">
        <f>Calcs!F183</f>
        <v>#DIV/0!</v>
      </c>
      <c r="J36" s="38" t="e">
        <f t="shared" ref="J36:J40" si="63">I36/I$20</f>
        <v>#DIV/0!</v>
      </c>
      <c r="K36" s="44" t="e">
        <f t="shared" ref="K36:K41" si="64">I36/I$5*1000</f>
        <v>#DIV/0!</v>
      </c>
      <c r="L36" s="39" t="e">
        <f t="shared" ref="L36:L41" si="65">I36/I$9*1000</f>
        <v>#DIV/0!</v>
      </c>
      <c r="M36"/>
      <c r="N36" s="42" t="e">
        <f>Calcs!G183</f>
        <v>#DIV/0!</v>
      </c>
      <c r="O36" s="38" t="e">
        <f t="shared" ref="O36:O40" si="66">N36/N$20</f>
        <v>#DIV/0!</v>
      </c>
      <c r="P36" s="44" t="e">
        <f t="shared" ref="P36:P41" si="67">N36/N$5*1000</f>
        <v>#DIV/0!</v>
      </c>
      <c r="Q36" s="39" t="e">
        <f t="shared" ref="Q36:Q41" si="68">N36/N$9*1000</f>
        <v>#DIV/0!</v>
      </c>
      <c r="S36" s="42" t="e">
        <f>Calcs!H183</f>
        <v>#DIV/0!</v>
      </c>
      <c r="T36" s="38" t="e">
        <f t="shared" ref="T36:T40" si="69">S36/S$20</f>
        <v>#DIV/0!</v>
      </c>
      <c r="U36" s="44" t="e">
        <f t="shared" ref="U36:U41" si="70">S36/S$5*1000</f>
        <v>#DIV/0!</v>
      </c>
      <c r="V36" s="39" t="e">
        <f t="shared" ref="V36:V41" si="71">S36/S$9*1000</f>
        <v>#DIV/0!</v>
      </c>
      <c r="X36" s="42" t="e">
        <f>Calcs!I183</f>
        <v>#DIV/0!</v>
      </c>
      <c r="Y36" s="38" t="e">
        <f t="shared" ref="Y36:Y40" si="72">X36/X$20</f>
        <v>#DIV/0!</v>
      </c>
      <c r="Z36" s="44" t="e">
        <f t="shared" ref="Z36:Z41" si="73">X36/X$5*1000</f>
        <v>#DIV/0!</v>
      </c>
      <c r="AA36" s="39" t="e">
        <f t="shared" ref="AA36:AA41" si="74">X36/X$9*1000</f>
        <v>#DIV/0!</v>
      </c>
      <c r="AC36" s="42" t="e">
        <f>Calcs!J183</f>
        <v>#DIV/0!</v>
      </c>
      <c r="AD36" s="38" t="e">
        <f t="shared" ref="AD36:AD40" si="75">AC36/AC$20</f>
        <v>#DIV/0!</v>
      </c>
      <c r="AE36" s="44" t="e">
        <f t="shared" ref="AE36:AE41" si="76">AC36/AC$5*1000</f>
        <v>#DIV/0!</v>
      </c>
      <c r="AF36" s="39" t="e">
        <f t="shared" ref="AF36:AF41" si="77">AC36/AC$9*1000</f>
        <v>#DIV/0!</v>
      </c>
      <c r="AH36" s="42" t="e">
        <f>Calcs!K183</f>
        <v>#DIV/0!</v>
      </c>
      <c r="AI36" s="38" t="e">
        <f t="shared" ref="AI36:AI40" si="78">AH36/AH$20</f>
        <v>#DIV/0!</v>
      </c>
      <c r="AJ36" s="44" t="e">
        <f t="shared" ref="AJ36:AJ41" si="79">AH36/AH$5*1000</f>
        <v>#DIV/0!</v>
      </c>
      <c r="AK36" s="39" t="e">
        <f t="shared" ref="AK36:AK41" si="80">AH36/AH$9*1000</f>
        <v>#DIV/0!</v>
      </c>
      <c r="AM36" s="42" t="e">
        <f>Calcs!L183</f>
        <v>#DIV/0!</v>
      </c>
      <c r="AN36" s="38" t="e">
        <f t="shared" ref="AN36:AN40" si="81">AM36/AM$20</f>
        <v>#DIV/0!</v>
      </c>
      <c r="AO36" s="44" t="e">
        <f t="shared" ref="AO36:AO41" si="82">AM36/AM$5*1000</f>
        <v>#DIV/0!</v>
      </c>
      <c r="AP36" s="39" t="e">
        <f t="shared" ref="AP36:AP41" si="83">AM36/AM$9*1000</f>
        <v>#DIV/0!</v>
      </c>
      <c r="AR36" s="42" t="e">
        <f>Calcs!M183</f>
        <v>#DIV/0!</v>
      </c>
      <c r="AS36" s="38" t="e">
        <f t="shared" ref="AS36:AS40" si="84">AR36/AR$20</f>
        <v>#DIV/0!</v>
      </c>
      <c r="AT36" s="44" t="e">
        <f t="shared" ref="AT36:AT41" si="85">AR36/AR$5*1000</f>
        <v>#DIV/0!</v>
      </c>
      <c r="AU36" s="39" t="e">
        <f t="shared" ref="AU36:AU41" si="86">AR36/AR$9*1000</f>
        <v>#DIV/0!</v>
      </c>
      <c r="AW36" s="42" t="e">
        <f>Calcs!N183</f>
        <v>#DIV/0!</v>
      </c>
      <c r="AX36" s="38" t="e">
        <f t="shared" ref="AX36:AX40" si="87">AW36/AW$20</f>
        <v>#DIV/0!</v>
      </c>
      <c r="AY36" s="44" t="e">
        <f t="shared" ref="AY36:AY41" si="88">AW36/AW$5*1000</f>
        <v>#DIV/0!</v>
      </c>
      <c r="AZ36" s="39" t="e">
        <f t="shared" ref="AZ36:AZ41" si="89">AW36/AW$9*1000</f>
        <v>#DIV/0!</v>
      </c>
      <c r="BB36" s="42" t="e">
        <f>Calcs!O183</f>
        <v>#DIV/0!</v>
      </c>
      <c r="BC36" s="38" t="e">
        <f t="shared" ref="BC36:BC40" si="90">BB36/BB$20</f>
        <v>#DIV/0!</v>
      </c>
      <c r="BD36" s="44" t="e">
        <f t="shared" ref="BD36:BD41" si="91">BB36/BB$5*1000</f>
        <v>#DIV/0!</v>
      </c>
      <c r="BE36" s="39" t="e">
        <f t="shared" ref="BE36:BE41" si="92">BB36/BB$9*1000</f>
        <v>#DIV/0!</v>
      </c>
      <c r="BG36" s="42" t="e">
        <f>Calcs!P183</f>
        <v>#DIV/0!</v>
      </c>
      <c r="BH36" s="38" t="e">
        <f t="shared" ref="BH36:BH40" si="93">BG36/BG$20</f>
        <v>#DIV/0!</v>
      </c>
      <c r="BI36" s="44" t="e">
        <f t="shared" ref="BI36:BI41" si="94">BG36/BG$5*1000</f>
        <v>#DIV/0!</v>
      </c>
      <c r="BJ36" s="39" t="e">
        <f t="shared" ref="BJ36:BJ41" si="95">BG36/BG$9*1000</f>
        <v>#DIV/0!</v>
      </c>
    </row>
    <row r="37" spans="2:62" ht="12.5" x14ac:dyDescent="0.25">
      <c r="B37" s="50" t="str">
        <f>Inputs!B44</f>
        <v>Marketing</v>
      </c>
      <c r="D37" s="42" t="e">
        <f>Calcs!E184</f>
        <v>#DIV/0!</v>
      </c>
      <c r="E37" s="38" t="e">
        <f t="shared" si="60"/>
        <v>#DIV/0!</v>
      </c>
      <c r="F37" s="44" t="e">
        <f t="shared" si="61"/>
        <v>#DIV/0!</v>
      </c>
      <c r="G37" s="39" t="e">
        <f t="shared" si="62"/>
        <v>#DIV/0!</v>
      </c>
      <c r="H37"/>
      <c r="I37" s="42" t="e">
        <f>Calcs!F184</f>
        <v>#DIV/0!</v>
      </c>
      <c r="J37" s="38" t="e">
        <f t="shared" si="63"/>
        <v>#DIV/0!</v>
      </c>
      <c r="K37" s="44" t="e">
        <f t="shared" si="64"/>
        <v>#DIV/0!</v>
      </c>
      <c r="L37" s="39" t="e">
        <f t="shared" si="65"/>
        <v>#DIV/0!</v>
      </c>
      <c r="M37"/>
      <c r="N37" s="42" t="e">
        <f>Calcs!G184</f>
        <v>#DIV/0!</v>
      </c>
      <c r="O37" s="38" t="e">
        <f t="shared" si="66"/>
        <v>#DIV/0!</v>
      </c>
      <c r="P37" s="44" t="e">
        <f t="shared" si="67"/>
        <v>#DIV/0!</v>
      </c>
      <c r="Q37" s="39" t="e">
        <f t="shared" si="68"/>
        <v>#DIV/0!</v>
      </c>
      <c r="S37" s="42" t="e">
        <f>Calcs!H184</f>
        <v>#DIV/0!</v>
      </c>
      <c r="T37" s="38" t="e">
        <f t="shared" si="69"/>
        <v>#DIV/0!</v>
      </c>
      <c r="U37" s="44" t="e">
        <f t="shared" si="70"/>
        <v>#DIV/0!</v>
      </c>
      <c r="V37" s="39" t="e">
        <f t="shared" si="71"/>
        <v>#DIV/0!</v>
      </c>
      <c r="X37" s="42" t="e">
        <f>Calcs!I184</f>
        <v>#DIV/0!</v>
      </c>
      <c r="Y37" s="38" t="e">
        <f t="shared" si="72"/>
        <v>#DIV/0!</v>
      </c>
      <c r="Z37" s="44" t="e">
        <f t="shared" si="73"/>
        <v>#DIV/0!</v>
      </c>
      <c r="AA37" s="39" t="e">
        <f t="shared" si="74"/>
        <v>#DIV/0!</v>
      </c>
      <c r="AC37" s="42" t="e">
        <f>Calcs!J184</f>
        <v>#DIV/0!</v>
      </c>
      <c r="AD37" s="38" t="e">
        <f t="shared" si="75"/>
        <v>#DIV/0!</v>
      </c>
      <c r="AE37" s="44" t="e">
        <f t="shared" si="76"/>
        <v>#DIV/0!</v>
      </c>
      <c r="AF37" s="39" t="e">
        <f t="shared" si="77"/>
        <v>#DIV/0!</v>
      </c>
      <c r="AH37" s="42" t="e">
        <f>Calcs!K184</f>
        <v>#DIV/0!</v>
      </c>
      <c r="AI37" s="38" t="e">
        <f t="shared" si="78"/>
        <v>#DIV/0!</v>
      </c>
      <c r="AJ37" s="44" t="e">
        <f t="shared" si="79"/>
        <v>#DIV/0!</v>
      </c>
      <c r="AK37" s="39" t="e">
        <f t="shared" si="80"/>
        <v>#DIV/0!</v>
      </c>
      <c r="AM37" s="42" t="e">
        <f>Calcs!L184</f>
        <v>#DIV/0!</v>
      </c>
      <c r="AN37" s="38" t="e">
        <f t="shared" si="81"/>
        <v>#DIV/0!</v>
      </c>
      <c r="AO37" s="44" t="e">
        <f t="shared" si="82"/>
        <v>#DIV/0!</v>
      </c>
      <c r="AP37" s="39" t="e">
        <f t="shared" si="83"/>
        <v>#DIV/0!</v>
      </c>
      <c r="AR37" s="42" t="e">
        <f>Calcs!M184</f>
        <v>#DIV/0!</v>
      </c>
      <c r="AS37" s="38" t="e">
        <f t="shared" si="84"/>
        <v>#DIV/0!</v>
      </c>
      <c r="AT37" s="44" t="e">
        <f t="shared" si="85"/>
        <v>#DIV/0!</v>
      </c>
      <c r="AU37" s="39" t="e">
        <f t="shared" si="86"/>
        <v>#DIV/0!</v>
      </c>
      <c r="AW37" s="42" t="e">
        <f>Calcs!N184</f>
        <v>#DIV/0!</v>
      </c>
      <c r="AX37" s="38" t="e">
        <f t="shared" si="87"/>
        <v>#DIV/0!</v>
      </c>
      <c r="AY37" s="44" t="e">
        <f t="shared" si="88"/>
        <v>#DIV/0!</v>
      </c>
      <c r="AZ37" s="39" t="e">
        <f t="shared" si="89"/>
        <v>#DIV/0!</v>
      </c>
      <c r="BB37" s="42" t="e">
        <f>Calcs!O184</f>
        <v>#DIV/0!</v>
      </c>
      <c r="BC37" s="38" t="e">
        <f t="shared" si="90"/>
        <v>#DIV/0!</v>
      </c>
      <c r="BD37" s="44" t="e">
        <f t="shared" si="91"/>
        <v>#DIV/0!</v>
      </c>
      <c r="BE37" s="39" t="e">
        <f t="shared" si="92"/>
        <v>#DIV/0!</v>
      </c>
      <c r="BG37" s="42" t="e">
        <f>Calcs!P184</f>
        <v>#DIV/0!</v>
      </c>
      <c r="BH37" s="38" t="e">
        <f t="shared" si="93"/>
        <v>#DIV/0!</v>
      </c>
      <c r="BI37" s="44" t="e">
        <f t="shared" si="94"/>
        <v>#DIV/0!</v>
      </c>
      <c r="BJ37" s="39" t="e">
        <f t="shared" si="95"/>
        <v>#DIV/0!</v>
      </c>
    </row>
    <row r="38" spans="2:62" ht="12.5" x14ac:dyDescent="0.25">
      <c r="B38" s="50" t="str">
        <f>Inputs!B45</f>
        <v>Franchise Fees</v>
      </c>
      <c r="D38" s="42" t="e">
        <f>Calcs!E185</f>
        <v>#DIV/0!</v>
      </c>
      <c r="E38" s="38" t="e">
        <f t="shared" si="60"/>
        <v>#DIV/0!</v>
      </c>
      <c r="F38" s="44" t="e">
        <f t="shared" si="61"/>
        <v>#DIV/0!</v>
      </c>
      <c r="G38" s="39" t="e">
        <f t="shared" si="62"/>
        <v>#DIV/0!</v>
      </c>
      <c r="H38"/>
      <c r="I38" s="42" t="e">
        <f>Calcs!F185</f>
        <v>#DIV/0!</v>
      </c>
      <c r="J38" s="38" t="e">
        <f t="shared" si="63"/>
        <v>#DIV/0!</v>
      </c>
      <c r="K38" s="44" t="e">
        <f t="shared" si="64"/>
        <v>#DIV/0!</v>
      </c>
      <c r="L38" s="39" t="e">
        <f t="shared" si="65"/>
        <v>#DIV/0!</v>
      </c>
      <c r="M38"/>
      <c r="N38" s="42" t="e">
        <f>Calcs!G185</f>
        <v>#DIV/0!</v>
      </c>
      <c r="O38" s="38" t="e">
        <f t="shared" si="66"/>
        <v>#DIV/0!</v>
      </c>
      <c r="P38" s="44" t="e">
        <f t="shared" si="67"/>
        <v>#DIV/0!</v>
      </c>
      <c r="Q38" s="39" t="e">
        <f t="shared" si="68"/>
        <v>#DIV/0!</v>
      </c>
      <c r="S38" s="42" t="e">
        <f>Calcs!H185</f>
        <v>#DIV/0!</v>
      </c>
      <c r="T38" s="38" t="e">
        <f t="shared" si="69"/>
        <v>#DIV/0!</v>
      </c>
      <c r="U38" s="44" t="e">
        <f t="shared" si="70"/>
        <v>#DIV/0!</v>
      </c>
      <c r="V38" s="39" t="e">
        <f t="shared" si="71"/>
        <v>#DIV/0!</v>
      </c>
      <c r="X38" s="42" t="e">
        <f>Calcs!I185</f>
        <v>#DIV/0!</v>
      </c>
      <c r="Y38" s="38" t="e">
        <f t="shared" si="72"/>
        <v>#DIV/0!</v>
      </c>
      <c r="Z38" s="44" t="e">
        <f t="shared" si="73"/>
        <v>#DIV/0!</v>
      </c>
      <c r="AA38" s="39" t="e">
        <f t="shared" si="74"/>
        <v>#DIV/0!</v>
      </c>
      <c r="AC38" s="42" t="e">
        <f>Calcs!J185</f>
        <v>#DIV/0!</v>
      </c>
      <c r="AD38" s="38" t="e">
        <f t="shared" si="75"/>
        <v>#DIV/0!</v>
      </c>
      <c r="AE38" s="44" t="e">
        <f t="shared" si="76"/>
        <v>#DIV/0!</v>
      </c>
      <c r="AF38" s="39" t="e">
        <f t="shared" si="77"/>
        <v>#DIV/0!</v>
      </c>
      <c r="AH38" s="42" t="e">
        <f>Calcs!K185</f>
        <v>#DIV/0!</v>
      </c>
      <c r="AI38" s="38" t="e">
        <f t="shared" si="78"/>
        <v>#DIV/0!</v>
      </c>
      <c r="AJ38" s="44" t="e">
        <f t="shared" si="79"/>
        <v>#DIV/0!</v>
      </c>
      <c r="AK38" s="39" t="e">
        <f t="shared" si="80"/>
        <v>#DIV/0!</v>
      </c>
      <c r="AM38" s="42" t="e">
        <f>Calcs!L185</f>
        <v>#DIV/0!</v>
      </c>
      <c r="AN38" s="38" t="e">
        <f t="shared" si="81"/>
        <v>#DIV/0!</v>
      </c>
      <c r="AO38" s="44" t="e">
        <f t="shared" si="82"/>
        <v>#DIV/0!</v>
      </c>
      <c r="AP38" s="39" t="e">
        <f t="shared" si="83"/>
        <v>#DIV/0!</v>
      </c>
      <c r="AR38" s="42" t="e">
        <f>Calcs!M185</f>
        <v>#DIV/0!</v>
      </c>
      <c r="AS38" s="38" t="e">
        <f t="shared" si="84"/>
        <v>#DIV/0!</v>
      </c>
      <c r="AT38" s="44" t="e">
        <f t="shared" si="85"/>
        <v>#DIV/0!</v>
      </c>
      <c r="AU38" s="39" t="e">
        <f t="shared" si="86"/>
        <v>#DIV/0!</v>
      </c>
      <c r="AW38" s="42" t="e">
        <f>Calcs!N185</f>
        <v>#DIV/0!</v>
      </c>
      <c r="AX38" s="38" t="e">
        <f t="shared" si="87"/>
        <v>#DIV/0!</v>
      </c>
      <c r="AY38" s="44" t="e">
        <f t="shared" si="88"/>
        <v>#DIV/0!</v>
      </c>
      <c r="AZ38" s="39" t="e">
        <f t="shared" si="89"/>
        <v>#DIV/0!</v>
      </c>
      <c r="BB38" s="42" t="e">
        <f>Calcs!O185</f>
        <v>#DIV/0!</v>
      </c>
      <c r="BC38" s="38" t="e">
        <f t="shared" si="90"/>
        <v>#DIV/0!</v>
      </c>
      <c r="BD38" s="44" t="e">
        <f t="shared" si="91"/>
        <v>#DIV/0!</v>
      </c>
      <c r="BE38" s="39" t="e">
        <f t="shared" si="92"/>
        <v>#DIV/0!</v>
      </c>
      <c r="BG38" s="42" t="e">
        <f>Calcs!P185</f>
        <v>#DIV/0!</v>
      </c>
      <c r="BH38" s="38" t="e">
        <f t="shared" si="93"/>
        <v>#DIV/0!</v>
      </c>
      <c r="BI38" s="44" t="e">
        <f t="shared" si="94"/>
        <v>#DIV/0!</v>
      </c>
      <c r="BJ38" s="39" t="e">
        <f t="shared" si="95"/>
        <v>#DIV/0!</v>
      </c>
    </row>
    <row r="39" spans="2:62" ht="12.5" x14ac:dyDescent="0.25">
      <c r="B39" s="50" t="str">
        <f>Inputs!B46</f>
        <v>Prop. Oper. &amp; Maintenance</v>
      </c>
      <c r="D39" s="42" t="e">
        <f>Calcs!E186</f>
        <v>#DIV/0!</v>
      </c>
      <c r="E39" s="38" t="e">
        <f t="shared" si="60"/>
        <v>#DIV/0!</v>
      </c>
      <c r="F39" s="44" t="e">
        <f t="shared" si="61"/>
        <v>#DIV/0!</v>
      </c>
      <c r="G39" s="39" t="e">
        <f t="shared" si="62"/>
        <v>#DIV/0!</v>
      </c>
      <c r="H39"/>
      <c r="I39" s="42" t="e">
        <f>Calcs!F186</f>
        <v>#DIV/0!</v>
      </c>
      <c r="J39" s="38" t="e">
        <f t="shared" si="63"/>
        <v>#DIV/0!</v>
      </c>
      <c r="K39" s="44" t="e">
        <f t="shared" si="64"/>
        <v>#DIV/0!</v>
      </c>
      <c r="L39" s="39" t="e">
        <f t="shared" si="65"/>
        <v>#DIV/0!</v>
      </c>
      <c r="M39"/>
      <c r="N39" s="42" t="e">
        <f>Calcs!G186</f>
        <v>#DIV/0!</v>
      </c>
      <c r="O39" s="38" t="e">
        <f t="shared" si="66"/>
        <v>#DIV/0!</v>
      </c>
      <c r="P39" s="44" t="e">
        <f t="shared" si="67"/>
        <v>#DIV/0!</v>
      </c>
      <c r="Q39" s="39" t="e">
        <f t="shared" si="68"/>
        <v>#DIV/0!</v>
      </c>
      <c r="S39" s="42" t="e">
        <f>Calcs!H186</f>
        <v>#DIV/0!</v>
      </c>
      <c r="T39" s="38" t="e">
        <f t="shared" si="69"/>
        <v>#DIV/0!</v>
      </c>
      <c r="U39" s="44" t="e">
        <f t="shared" si="70"/>
        <v>#DIV/0!</v>
      </c>
      <c r="V39" s="39" t="e">
        <f t="shared" si="71"/>
        <v>#DIV/0!</v>
      </c>
      <c r="X39" s="42" t="e">
        <f>Calcs!I186</f>
        <v>#DIV/0!</v>
      </c>
      <c r="Y39" s="38" t="e">
        <f t="shared" si="72"/>
        <v>#DIV/0!</v>
      </c>
      <c r="Z39" s="44" t="e">
        <f t="shared" si="73"/>
        <v>#DIV/0!</v>
      </c>
      <c r="AA39" s="39" t="e">
        <f t="shared" si="74"/>
        <v>#DIV/0!</v>
      </c>
      <c r="AC39" s="42" t="e">
        <f>Calcs!J186</f>
        <v>#DIV/0!</v>
      </c>
      <c r="AD39" s="38" t="e">
        <f t="shared" si="75"/>
        <v>#DIV/0!</v>
      </c>
      <c r="AE39" s="44" t="e">
        <f t="shared" si="76"/>
        <v>#DIV/0!</v>
      </c>
      <c r="AF39" s="39" t="e">
        <f t="shared" si="77"/>
        <v>#DIV/0!</v>
      </c>
      <c r="AH39" s="42" t="e">
        <f>Calcs!K186</f>
        <v>#DIV/0!</v>
      </c>
      <c r="AI39" s="38" t="e">
        <f t="shared" si="78"/>
        <v>#DIV/0!</v>
      </c>
      <c r="AJ39" s="44" t="e">
        <f t="shared" si="79"/>
        <v>#DIV/0!</v>
      </c>
      <c r="AK39" s="39" t="e">
        <f t="shared" si="80"/>
        <v>#DIV/0!</v>
      </c>
      <c r="AM39" s="42" t="e">
        <f>Calcs!L186</f>
        <v>#DIV/0!</v>
      </c>
      <c r="AN39" s="38" t="e">
        <f t="shared" si="81"/>
        <v>#DIV/0!</v>
      </c>
      <c r="AO39" s="44" t="e">
        <f t="shared" si="82"/>
        <v>#DIV/0!</v>
      </c>
      <c r="AP39" s="39" t="e">
        <f t="shared" si="83"/>
        <v>#DIV/0!</v>
      </c>
      <c r="AR39" s="42" t="e">
        <f>Calcs!M186</f>
        <v>#DIV/0!</v>
      </c>
      <c r="AS39" s="38" t="e">
        <f t="shared" si="84"/>
        <v>#DIV/0!</v>
      </c>
      <c r="AT39" s="44" t="e">
        <f t="shared" si="85"/>
        <v>#DIV/0!</v>
      </c>
      <c r="AU39" s="39" t="e">
        <f t="shared" si="86"/>
        <v>#DIV/0!</v>
      </c>
      <c r="AW39" s="42" t="e">
        <f>Calcs!N186</f>
        <v>#DIV/0!</v>
      </c>
      <c r="AX39" s="38" t="e">
        <f t="shared" si="87"/>
        <v>#DIV/0!</v>
      </c>
      <c r="AY39" s="44" t="e">
        <f t="shared" si="88"/>
        <v>#DIV/0!</v>
      </c>
      <c r="AZ39" s="39" t="e">
        <f t="shared" si="89"/>
        <v>#DIV/0!</v>
      </c>
      <c r="BB39" s="42" t="e">
        <f>Calcs!O186</f>
        <v>#DIV/0!</v>
      </c>
      <c r="BC39" s="38" t="e">
        <f t="shared" si="90"/>
        <v>#DIV/0!</v>
      </c>
      <c r="BD39" s="44" t="e">
        <f t="shared" si="91"/>
        <v>#DIV/0!</v>
      </c>
      <c r="BE39" s="39" t="e">
        <f t="shared" si="92"/>
        <v>#DIV/0!</v>
      </c>
      <c r="BG39" s="42" t="e">
        <f>Calcs!P186</f>
        <v>#DIV/0!</v>
      </c>
      <c r="BH39" s="38" t="e">
        <f t="shared" si="93"/>
        <v>#DIV/0!</v>
      </c>
      <c r="BI39" s="44" t="e">
        <f t="shared" si="94"/>
        <v>#DIV/0!</v>
      </c>
      <c r="BJ39" s="39" t="e">
        <f t="shared" si="95"/>
        <v>#DIV/0!</v>
      </c>
    </row>
    <row r="40" spans="2:62" ht="12.5" x14ac:dyDescent="0.25">
      <c r="B40" s="50" t="str">
        <f>Inputs!B47</f>
        <v>Utilities</v>
      </c>
      <c r="C40" s="2"/>
      <c r="D40" s="42" t="e">
        <f>Calcs!E187</f>
        <v>#DIV/0!</v>
      </c>
      <c r="E40" s="38" t="e">
        <f t="shared" si="60"/>
        <v>#DIV/0!</v>
      </c>
      <c r="F40" s="44" t="e">
        <f t="shared" si="61"/>
        <v>#DIV/0!</v>
      </c>
      <c r="G40" s="39" t="e">
        <f t="shared" si="62"/>
        <v>#DIV/0!</v>
      </c>
      <c r="H40"/>
      <c r="I40" s="42" t="e">
        <f>Calcs!F187</f>
        <v>#DIV/0!</v>
      </c>
      <c r="J40" s="38" t="e">
        <f t="shared" si="63"/>
        <v>#DIV/0!</v>
      </c>
      <c r="K40" s="44" t="e">
        <f t="shared" si="64"/>
        <v>#DIV/0!</v>
      </c>
      <c r="L40" s="39" t="e">
        <f t="shared" si="65"/>
        <v>#DIV/0!</v>
      </c>
      <c r="M40"/>
      <c r="N40" s="42" t="e">
        <f>Calcs!G187</f>
        <v>#DIV/0!</v>
      </c>
      <c r="O40" s="38" t="e">
        <f t="shared" si="66"/>
        <v>#DIV/0!</v>
      </c>
      <c r="P40" s="44" t="e">
        <f t="shared" si="67"/>
        <v>#DIV/0!</v>
      </c>
      <c r="Q40" s="39" t="e">
        <f t="shared" si="68"/>
        <v>#DIV/0!</v>
      </c>
      <c r="S40" s="42" t="e">
        <f>Calcs!H187</f>
        <v>#DIV/0!</v>
      </c>
      <c r="T40" s="38" t="e">
        <f t="shared" si="69"/>
        <v>#DIV/0!</v>
      </c>
      <c r="U40" s="44" t="e">
        <f t="shared" si="70"/>
        <v>#DIV/0!</v>
      </c>
      <c r="V40" s="39" t="e">
        <f t="shared" si="71"/>
        <v>#DIV/0!</v>
      </c>
      <c r="X40" s="42" t="e">
        <f>Calcs!I187</f>
        <v>#DIV/0!</v>
      </c>
      <c r="Y40" s="38" t="e">
        <f t="shared" si="72"/>
        <v>#DIV/0!</v>
      </c>
      <c r="Z40" s="44" t="e">
        <f t="shared" si="73"/>
        <v>#DIV/0!</v>
      </c>
      <c r="AA40" s="39" t="e">
        <f t="shared" si="74"/>
        <v>#DIV/0!</v>
      </c>
      <c r="AC40" s="42" t="e">
        <f>Calcs!J187</f>
        <v>#DIV/0!</v>
      </c>
      <c r="AD40" s="38" t="e">
        <f t="shared" si="75"/>
        <v>#DIV/0!</v>
      </c>
      <c r="AE40" s="44" t="e">
        <f t="shared" si="76"/>
        <v>#DIV/0!</v>
      </c>
      <c r="AF40" s="39" t="e">
        <f t="shared" si="77"/>
        <v>#DIV/0!</v>
      </c>
      <c r="AH40" s="42" t="e">
        <f>Calcs!K187</f>
        <v>#DIV/0!</v>
      </c>
      <c r="AI40" s="38" t="e">
        <f t="shared" si="78"/>
        <v>#DIV/0!</v>
      </c>
      <c r="AJ40" s="44" t="e">
        <f t="shared" si="79"/>
        <v>#DIV/0!</v>
      </c>
      <c r="AK40" s="39" t="e">
        <f t="shared" si="80"/>
        <v>#DIV/0!</v>
      </c>
      <c r="AM40" s="42" t="e">
        <f>Calcs!L187</f>
        <v>#DIV/0!</v>
      </c>
      <c r="AN40" s="38" t="e">
        <f t="shared" si="81"/>
        <v>#DIV/0!</v>
      </c>
      <c r="AO40" s="44" t="e">
        <f t="shared" si="82"/>
        <v>#DIV/0!</v>
      </c>
      <c r="AP40" s="39" t="e">
        <f t="shared" si="83"/>
        <v>#DIV/0!</v>
      </c>
      <c r="AR40" s="42" t="e">
        <f>Calcs!M187</f>
        <v>#DIV/0!</v>
      </c>
      <c r="AS40" s="38" t="e">
        <f t="shared" si="84"/>
        <v>#DIV/0!</v>
      </c>
      <c r="AT40" s="44" t="e">
        <f t="shared" si="85"/>
        <v>#DIV/0!</v>
      </c>
      <c r="AU40" s="39" t="e">
        <f t="shared" si="86"/>
        <v>#DIV/0!</v>
      </c>
      <c r="AW40" s="42" t="e">
        <f>Calcs!N187</f>
        <v>#DIV/0!</v>
      </c>
      <c r="AX40" s="38" t="e">
        <f t="shared" si="87"/>
        <v>#DIV/0!</v>
      </c>
      <c r="AY40" s="44" t="e">
        <f t="shared" si="88"/>
        <v>#DIV/0!</v>
      </c>
      <c r="AZ40" s="39" t="e">
        <f t="shared" si="89"/>
        <v>#DIV/0!</v>
      </c>
      <c r="BB40" s="42" t="e">
        <f>Calcs!O187</f>
        <v>#DIV/0!</v>
      </c>
      <c r="BC40" s="38" t="e">
        <f t="shared" si="90"/>
        <v>#DIV/0!</v>
      </c>
      <c r="BD40" s="44" t="e">
        <f t="shared" si="91"/>
        <v>#DIV/0!</v>
      </c>
      <c r="BE40" s="39" t="e">
        <f t="shared" si="92"/>
        <v>#DIV/0!</v>
      </c>
      <c r="BG40" s="42" t="e">
        <f>Calcs!P187</f>
        <v>#DIV/0!</v>
      </c>
      <c r="BH40" s="38" t="e">
        <f t="shared" si="93"/>
        <v>#DIV/0!</v>
      </c>
      <c r="BI40" s="44" t="e">
        <f t="shared" si="94"/>
        <v>#DIV/0!</v>
      </c>
      <c r="BJ40" s="39" t="e">
        <f t="shared" si="95"/>
        <v>#DIV/0!</v>
      </c>
    </row>
    <row r="41" spans="2:62" ht="12.5" x14ac:dyDescent="0.25">
      <c r="B41" s="117" t="s">
        <v>107</v>
      </c>
      <c r="C41" s="9"/>
      <c r="D41" s="118" t="e">
        <f>SUM(D35:D40)</f>
        <v>#DIV/0!</v>
      </c>
      <c r="E41" s="119" t="e">
        <f>D41/D$20</f>
        <v>#DIV/0!</v>
      </c>
      <c r="F41" s="120" t="e">
        <f>D41/D$5*1000</f>
        <v>#DIV/0!</v>
      </c>
      <c r="G41" s="121" t="e">
        <f t="shared" si="62"/>
        <v>#DIV/0!</v>
      </c>
      <c r="H41"/>
      <c r="I41" s="118" t="e">
        <f>SUM(I35:I40)</f>
        <v>#DIV/0!</v>
      </c>
      <c r="J41" s="119" t="e">
        <f>I41/I$20</f>
        <v>#DIV/0!</v>
      </c>
      <c r="K41" s="120" t="e">
        <f t="shared" si="64"/>
        <v>#DIV/0!</v>
      </c>
      <c r="L41" s="121" t="e">
        <f t="shared" si="65"/>
        <v>#DIV/0!</v>
      </c>
      <c r="M41"/>
      <c r="N41" s="118" t="e">
        <f>SUM(N35:N40)</f>
        <v>#DIV/0!</v>
      </c>
      <c r="O41" s="119" t="e">
        <f>N41/N$20</f>
        <v>#DIV/0!</v>
      </c>
      <c r="P41" s="120" t="e">
        <f t="shared" si="67"/>
        <v>#DIV/0!</v>
      </c>
      <c r="Q41" s="121" t="e">
        <f t="shared" si="68"/>
        <v>#DIV/0!</v>
      </c>
      <c r="S41" s="118" t="e">
        <f>SUM(S35:S40)</f>
        <v>#DIV/0!</v>
      </c>
      <c r="T41" s="119" t="e">
        <f>S41/S$20</f>
        <v>#DIV/0!</v>
      </c>
      <c r="U41" s="120" t="e">
        <f t="shared" si="70"/>
        <v>#DIV/0!</v>
      </c>
      <c r="V41" s="121" t="e">
        <f t="shared" si="71"/>
        <v>#DIV/0!</v>
      </c>
      <c r="X41" s="118" t="e">
        <f>SUM(X35:X40)</f>
        <v>#DIV/0!</v>
      </c>
      <c r="Y41" s="119" t="e">
        <f>X41/X$20</f>
        <v>#DIV/0!</v>
      </c>
      <c r="Z41" s="120" t="e">
        <f t="shared" si="73"/>
        <v>#DIV/0!</v>
      </c>
      <c r="AA41" s="121" t="e">
        <f t="shared" si="74"/>
        <v>#DIV/0!</v>
      </c>
      <c r="AC41" s="118" t="e">
        <f>SUM(AC35:AC40)</f>
        <v>#DIV/0!</v>
      </c>
      <c r="AD41" s="119" t="e">
        <f>AC41/AC$20</f>
        <v>#DIV/0!</v>
      </c>
      <c r="AE41" s="120" t="e">
        <f t="shared" si="76"/>
        <v>#DIV/0!</v>
      </c>
      <c r="AF41" s="121" t="e">
        <f t="shared" si="77"/>
        <v>#DIV/0!</v>
      </c>
      <c r="AH41" s="118" t="e">
        <f>SUM(AH35:AH40)</f>
        <v>#DIV/0!</v>
      </c>
      <c r="AI41" s="119" t="e">
        <f>AH41/AH$20</f>
        <v>#DIV/0!</v>
      </c>
      <c r="AJ41" s="120" t="e">
        <f t="shared" si="79"/>
        <v>#DIV/0!</v>
      </c>
      <c r="AK41" s="121" t="e">
        <f t="shared" si="80"/>
        <v>#DIV/0!</v>
      </c>
      <c r="AM41" s="118" t="e">
        <f>SUM(AM35:AM40)</f>
        <v>#DIV/0!</v>
      </c>
      <c r="AN41" s="119" t="e">
        <f>AM41/AM$20</f>
        <v>#DIV/0!</v>
      </c>
      <c r="AO41" s="120" t="e">
        <f t="shared" si="82"/>
        <v>#DIV/0!</v>
      </c>
      <c r="AP41" s="121" t="e">
        <f t="shared" si="83"/>
        <v>#DIV/0!</v>
      </c>
      <c r="AR41" s="118" t="e">
        <f>SUM(AR35:AR40)</f>
        <v>#DIV/0!</v>
      </c>
      <c r="AS41" s="119" t="e">
        <f>AR41/AR$20</f>
        <v>#DIV/0!</v>
      </c>
      <c r="AT41" s="120" t="e">
        <f t="shared" si="85"/>
        <v>#DIV/0!</v>
      </c>
      <c r="AU41" s="121" t="e">
        <f t="shared" si="86"/>
        <v>#DIV/0!</v>
      </c>
      <c r="AW41" s="118" t="e">
        <f>SUM(AW35:AW40)</f>
        <v>#DIV/0!</v>
      </c>
      <c r="AX41" s="119" t="e">
        <f>AW41/AW$20</f>
        <v>#DIV/0!</v>
      </c>
      <c r="AY41" s="120" t="e">
        <f t="shared" si="88"/>
        <v>#DIV/0!</v>
      </c>
      <c r="AZ41" s="121" t="e">
        <f t="shared" si="89"/>
        <v>#DIV/0!</v>
      </c>
      <c r="BB41" s="118" t="e">
        <f>SUM(BB35:BB40)</f>
        <v>#DIV/0!</v>
      </c>
      <c r="BC41" s="119" t="e">
        <f>BB41/BB$20</f>
        <v>#DIV/0!</v>
      </c>
      <c r="BD41" s="120" t="e">
        <f t="shared" si="91"/>
        <v>#DIV/0!</v>
      </c>
      <c r="BE41" s="121" t="e">
        <f t="shared" si="92"/>
        <v>#DIV/0!</v>
      </c>
      <c r="BG41" s="118" t="e">
        <f>SUM(BG35:BG40)</f>
        <v>#DIV/0!</v>
      </c>
      <c r="BH41" s="119" t="e">
        <f>BG41/BG$20</f>
        <v>#DIV/0!</v>
      </c>
      <c r="BI41" s="120" t="e">
        <f t="shared" si="94"/>
        <v>#DIV/0!</v>
      </c>
      <c r="BJ41" s="121" t="e">
        <f t="shared" si="95"/>
        <v>#DIV/0!</v>
      </c>
    </row>
    <row r="42" spans="2:62" ht="12.5" x14ac:dyDescent="0.25">
      <c r="B42" s="55"/>
      <c r="D42" s="42"/>
      <c r="E42" s="38"/>
      <c r="F42" s="44"/>
      <c r="G42" s="44"/>
      <c r="H42"/>
      <c r="I42" s="42"/>
      <c r="J42" s="38"/>
      <c r="K42" s="44"/>
      <c r="L42" s="44"/>
      <c r="M42"/>
      <c r="N42" s="42"/>
      <c r="O42" s="38"/>
      <c r="P42" s="44"/>
      <c r="Q42" s="44"/>
      <c r="S42" s="42"/>
      <c r="T42" s="38"/>
      <c r="U42" s="44"/>
      <c r="V42" s="44"/>
      <c r="X42" s="42"/>
      <c r="Y42" s="38"/>
      <c r="Z42" s="44"/>
      <c r="AA42" s="44"/>
      <c r="AC42" s="42"/>
      <c r="AD42" s="38"/>
      <c r="AE42" s="44"/>
      <c r="AF42" s="44"/>
      <c r="AH42" s="42"/>
      <c r="AI42" s="38"/>
      <c r="AJ42" s="44"/>
      <c r="AK42" s="44"/>
      <c r="AM42" s="42"/>
      <c r="AN42" s="38"/>
      <c r="AO42" s="44"/>
      <c r="AP42" s="44"/>
      <c r="AR42" s="42"/>
      <c r="AS42" s="38"/>
      <c r="AT42" s="44"/>
      <c r="AU42" s="44"/>
      <c r="AW42" s="42"/>
      <c r="AX42" s="38"/>
      <c r="AY42" s="44"/>
      <c r="AZ42" s="44"/>
      <c r="BB42" s="42"/>
      <c r="BC42" s="38"/>
      <c r="BD42" s="44"/>
      <c r="BE42" s="44"/>
      <c r="BG42" s="42"/>
      <c r="BH42" s="38"/>
      <c r="BI42" s="44"/>
      <c r="BJ42" s="44"/>
    </row>
    <row r="43" spans="2:62" ht="12.5" x14ac:dyDescent="0.25">
      <c r="B43" s="52" t="s">
        <v>102</v>
      </c>
      <c r="D43" s="42" t="e">
        <f>D32-D41</f>
        <v>#DIV/0!</v>
      </c>
      <c r="E43" s="38" t="e">
        <f>D43/D$20</f>
        <v>#DIV/0!</v>
      </c>
      <c r="F43" s="44" t="e">
        <f>D43/$D$5*1000</f>
        <v>#DIV/0!</v>
      </c>
      <c r="G43" s="39" t="e">
        <f>D43/D$9*1000</f>
        <v>#DIV/0!</v>
      </c>
      <c r="H43"/>
      <c r="I43" s="42" t="e">
        <f>I32-I41</f>
        <v>#DIV/0!</v>
      </c>
      <c r="J43" s="38" t="e">
        <f>I43/I$20</f>
        <v>#DIV/0!</v>
      </c>
      <c r="K43" s="44" t="e">
        <f>I43/$D$5*1000</f>
        <v>#DIV/0!</v>
      </c>
      <c r="L43" s="39" t="e">
        <f>I43/I$9*1000</f>
        <v>#DIV/0!</v>
      </c>
      <c r="M43"/>
      <c r="N43" s="42" t="e">
        <f>N32-N41</f>
        <v>#DIV/0!</v>
      </c>
      <c r="O43" s="38" t="e">
        <f>N43/N$20</f>
        <v>#DIV/0!</v>
      </c>
      <c r="P43" s="44" t="e">
        <f>N43/$D$5*1000</f>
        <v>#DIV/0!</v>
      </c>
      <c r="Q43" s="39" t="e">
        <f>N43/N$9*1000</f>
        <v>#DIV/0!</v>
      </c>
      <c r="S43" s="42" t="e">
        <f>S32-S41</f>
        <v>#DIV/0!</v>
      </c>
      <c r="T43" s="38" t="e">
        <f>S43/S$20</f>
        <v>#DIV/0!</v>
      </c>
      <c r="U43" s="44" t="e">
        <f>S43/$D$5*1000</f>
        <v>#DIV/0!</v>
      </c>
      <c r="V43" s="39" t="e">
        <f>S43/S$9*1000</f>
        <v>#DIV/0!</v>
      </c>
      <c r="X43" s="42" t="e">
        <f>X32-X41</f>
        <v>#DIV/0!</v>
      </c>
      <c r="Y43" s="38" t="e">
        <f>X43/X$20</f>
        <v>#DIV/0!</v>
      </c>
      <c r="Z43" s="44" t="e">
        <f>X43/$D$5*1000</f>
        <v>#DIV/0!</v>
      </c>
      <c r="AA43" s="39" t="e">
        <f>X43/X$9*1000</f>
        <v>#DIV/0!</v>
      </c>
      <c r="AC43" s="42" t="e">
        <f>AC32-AC41</f>
        <v>#DIV/0!</v>
      </c>
      <c r="AD43" s="38" t="e">
        <f>AC43/AC$20</f>
        <v>#DIV/0!</v>
      </c>
      <c r="AE43" s="44" t="e">
        <f>AC43/$D$5*1000</f>
        <v>#DIV/0!</v>
      </c>
      <c r="AF43" s="39" t="e">
        <f>AC43/AC$9*1000</f>
        <v>#DIV/0!</v>
      </c>
      <c r="AH43" s="42" t="e">
        <f>AH32-AH41</f>
        <v>#DIV/0!</v>
      </c>
      <c r="AI43" s="38" t="e">
        <f>AH43/AH$20</f>
        <v>#DIV/0!</v>
      </c>
      <c r="AJ43" s="44" t="e">
        <f>AH43/$D$5*1000</f>
        <v>#DIV/0!</v>
      </c>
      <c r="AK43" s="39" t="e">
        <f>AH43/AH$9*1000</f>
        <v>#DIV/0!</v>
      </c>
      <c r="AM43" s="42" t="e">
        <f>AM32-AM41</f>
        <v>#DIV/0!</v>
      </c>
      <c r="AN43" s="38" t="e">
        <f>AM43/AM$20</f>
        <v>#DIV/0!</v>
      </c>
      <c r="AO43" s="44" t="e">
        <f>AM43/$D$5*1000</f>
        <v>#DIV/0!</v>
      </c>
      <c r="AP43" s="39" t="e">
        <f>AM43/AM$9*1000</f>
        <v>#DIV/0!</v>
      </c>
      <c r="AR43" s="42" t="e">
        <f>AR32-AR41</f>
        <v>#DIV/0!</v>
      </c>
      <c r="AS43" s="38" t="e">
        <f>AR43/AR$20</f>
        <v>#DIV/0!</v>
      </c>
      <c r="AT43" s="44" t="e">
        <f>AR43/$D$5*1000</f>
        <v>#DIV/0!</v>
      </c>
      <c r="AU43" s="39" t="e">
        <f>AR43/AR$9*1000</f>
        <v>#DIV/0!</v>
      </c>
      <c r="AW43" s="42" t="e">
        <f>AW32-AW41</f>
        <v>#DIV/0!</v>
      </c>
      <c r="AX43" s="38" t="e">
        <f>AW43/AW$20</f>
        <v>#DIV/0!</v>
      </c>
      <c r="AY43" s="44" t="e">
        <f>AW43/$D$5*1000</f>
        <v>#DIV/0!</v>
      </c>
      <c r="AZ43" s="39" t="e">
        <f>AW43/AW$9*1000</f>
        <v>#DIV/0!</v>
      </c>
      <c r="BB43" s="42" t="e">
        <f>BB32-BB41</f>
        <v>#DIV/0!</v>
      </c>
      <c r="BC43" s="38" t="e">
        <f>BB43/BB$20</f>
        <v>#DIV/0!</v>
      </c>
      <c r="BD43" s="44" t="e">
        <f>BB43/$D$5*1000</f>
        <v>#DIV/0!</v>
      </c>
      <c r="BE43" s="39" t="e">
        <f>BB43/BB$9*1000</f>
        <v>#DIV/0!</v>
      </c>
      <c r="BG43" s="42" t="e">
        <f>BG32-BG41</f>
        <v>#DIV/0!</v>
      </c>
      <c r="BH43" s="38" t="e">
        <f>BG43/BG$20</f>
        <v>#DIV/0!</v>
      </c>
      <c r="BI43" s="44" t="e">
        <f>BG43/$D$5*1000</f>
        <v>#DIV/0!</v>
      </c>
      <c r="BJ43" s="39" t="e">
        <f>BG43/BG$9*1000</f>
        <v>#DIV/0!</v>
      </c>
    </row>
    <row r="44" spans="2:62" ht="12.5" x14ac:dyDescent="0.25">
      <c r="B44" s="55"/>
      <c r="D44" s="42"/>
      <c r="E44" s="38"/>
      <c r="F44" s="44"/>
      <c r="G44" s="44"/>
      <c r="H44"/>
      <c r="I44" s="42"/>
      <c r="J44" s="38"/>
      <c r="K44" s="44"/>
      <c r="L44" s="44"/>
      <c r="M44"/>
      <c r="N44" s="42"/>
      <c r="O44" s="38"/>
      <c r="P44" s="44"/>
      <c r="Q44" s="44"/>
      <c r="S44" s="42"/>
      <c r="T44" s="38"/>
      <c r="U44" s="44"/>
      <c r="V44" s="44"/>
      <c r="X44" s="42"/>
      <c r="Y44" s="38"/>
      <c r="Z44" s="44"/>
      <c r="AA44" s="44"/>
      <c r="AC44" s="42"/>
      <c r="AD44" s="38"/>
      <c r="AE44" s="44"/>
      <c r="AF44" s="44"/>
      <c r="AH44" s="42"/>
      <c r="AI44" s="38"/>
      <c r="AJ44" s="44"/>
      <c r="AK44" s="44"/>
      <c r="AM44" s="42"/>
      <c r="AN44" s="38"/>
      <c r="AO44" s="44"/>
      <c r="AP44" s="44"/>
      <c r="AR44" s="42"/>
      <c r="AS44" s="38"/>
      <c r="AT44" s="44"/>
      <c r="AU44" s="44"/>
      <c r="AW44" s="42"/>
      <c r="AX44" s="38"/>
      <c r="AY44" s="44"/>
      <c r="AZ44" s="44"/>
      <c r="BB44" s="42"/>
      <c r="BC44" s="38"/>
      <c r="BD44" s="44"/>
      <c r="BE44" s="44"/>
      <c r="BG44" s="42"/>
      <c r="BH44" s="38"/>
      <c r="BI44" s="44"/>
      <c r="BJ44" s="44"/>
    </row>
    <row r="45" spans="2:62" ht="12.5" x14ac:dyDescent="0.25">
      <c r="B45" s="50" t="str">
        <f>Inputs!B48</f>
        <v>Management Fees</v>
      </c>
      <c r="D45" s="42" t="e">
        <f>Calcs!E188</f>
        <v>#DIV/0!</v>
      </c>
      <c r="E45" s="38" t="e">
        <f>D45/D$20</f>
        <v>#DIV/0!</v>
      </c>
      <c r="F45" s="44" t="e">
        <f>D45/D$5*1000</f>
        <v>#DIV/0!</v>
      </c>
      <c r="G45" s="39" t="e">
        <f>D45/D$9*1000</f>
        <v>#DIV/0!</v>
      </c>
      <c r="H45"/>
      <c r="I45" s="42" t="e">
        <f>Calcs!F188</f>
        <v>#DIV/0!</v>
      </c>
      <c r="J45" s="38" t="e">
        <f>I45/I$20</f>
        <v>#DIV/0!</v>
      </c>
      <c r="K45" s="44" t="e">
        <f>I45/I$5*1000</f>
        <v>#DIV/0!</v>
      </c>
      <c r="L45" s="39" t="e">
        <f>I45/I$9*1000</f>
        <v>#DIV/0!</v>
      </c>
      <c r="M45"/>
      <c r="N45" s="42" t="e">
        <f>Calcs!G188</f>
        <v>#DIV/0!</v>
      </c>
      <c r="O45" s="38" t="e">
        <f>N45/N$20</f>
        <v>#DIV/0!</v>
      </c>
      <c r="P45" s="44" t="e">
        <f>N45/N$5*1000</f>
        <v>#DIV/0!</v>
      </c>
      <c r="Q45" s="39" t="e">
        <f>N45/N$9*1000</f>
        <v>#DIV/0!</v>
      </c>
      <c r="S45" s="42" t="e">
        <f>Calcs!H188</f>
        <v>#DIV/0!</v>
      </c>
      <c r="T45" s="38" t="e">
        <f>S45/S$20</f>
        <v>#DIV/0!</v>
      </c>
      <c r="U45" s="44" t="e">
        <f>S45/S$5*1000</f>
        <v>#DIV/0!</v>
      </c>
      <c r="V45" s="39" t="e">
        <f>S45/S$9*1000</f>
        <v>#DIV/0!</v>
      </c>
      <c r="X45" s="42" t="e">
        <f>Calcs!I188</f>
        <v>#DIV/0!</v>
      </c>
      <c r="Y45" s="38" t="e">
        <f>X45/X$20</f>
        <v>#DIV/0!</v>
      </c>
      <c r="Z45" s="44" t="e">
        <f>X45/X$5*1000</f>
        <v>#DIV/0!</v>
      </c>
      <c r="AA45" s="39" t="e">
        <f>X45/X$9*1000</f>
        <v>#DIV/0!</v>
      </c>
      <c r="AC45" s="42" t="e">
        <f>Calcs!J188</f>
        <v>#DIV/0!</v>
      </c>
      <c r="AD45" s="38" t="e">
        <f>AC45/AC$20</f>
        <v>#DIV/0!</v>
      </c>
      <c r="AE45" s="44" t="e">
        <f>AC45/AC$5*1000</f>
        <v>#DIV/0!</v>
      </c>
      <c r="AF45" s="39" t="e">
        <f>AC45/AC$9*1000</f>
        <v>#DIV/0!</v>
      </c>
      <c r="AH45" s="42" t="e">
        <f>Calcs!K188</f>
        <v>#DIV/0!</v>
      </c>
      <c r="AI45" s="38" t="e">
        <f>AH45/AH$20</f>
        <v>#DIV/0!</v>
      </c>
      <c r="AJ45" s="44" t="e">
        <f>AH45/AH$5*1000</f>
        <v>#DIV/0!</v>
      </c>
      <c r="AK45" s="39" t="e">
        <f>AH45/AH$9*1000</f>
        <v>#DIV/0!</v>
      </c>
      <c r="AM45" s="42" t="e">
        <f>Calcs!L188</f>
        <v>#DIV/0!</v>
      </c>
      <c r="AN45" s="38" t="e">
        <f>AM45/AM$20</f>
        <v>#DIV/0!</v>
      </c>
      <c r="AO45" s="44" t="e">
        <f>AM45/AM$5*1000</f>
        <v>#DIV/0!</v>
      </c>
      <c r="AP45" s="39" t="e">
        <f>AM45/AM$9*1000</f>
        <v>#DIV/0!</v>
      </c>
      <c r="AR45" s="42" t="e">
        <f>Calcs!M188</f>
        <v>#DIV/0!</v>
      </c>
      <c r="AS45" s="38" t="e">
        <f>AR45/AR$20</f>
        <v>#DIV/0!</v>
      </c>
      <c r="AT45" s="44" t="e">
        <f>AR45/AR$5*1000</f>
        <v>#DIV/0!</v>
      </c>
      <c r="AU45" s="39" t="e">
        <f>AR45/AR$9*1000</f>
        <v>#DIV/0!</v>
      </c>
      <c r="AW45" s="42" t="e">
        <f>Calcs!N188</f>
        <v>#DIV/0!</v>
      </c>
      <c r="AX45" s="38" t="e">
        <f>AW45/AW$20</f>
        <v>#DIV/0!</v>
      </c>
      <c r="AY45" s="44" t="e">
        <f>AW45/AW$5*1000</f>
        <v>#DIV/0!</v>
      </c>
      <c r="AZ45" s="39" t="e">
        <f>AW45/AW$9*1000</f>
        <v>#DIV/0!</v>
      </c>
      <c r="BB45" s="42" t="e">
        <f>Calcs!O188</f>
        <v>#DIV/0!</v>
      </c>
      <c r="BC45" s="38" t="e">
        <f>BB45/BB$20</f>
        <v>#DIV/0!</v>
      </c>
      <c r="BD45" s="44" t="e">
        <f>BB45/BB$5*1000</f>
        <v>#DIV/0!</v>
      </c>
      <c r="BE45" s="39" t="e">
        <f>BB45/BB$9*1000</f>
        <v>#DIV/0!</v>
      </c>
      <c r="BG45" s="42" t="e">
        <f>Calcs!P188</f>
        <v>#DIV/0!</v>
      </c>
      <c r="BH45" s="38" t="e">
        <f>BG45/BG$20</f>
        <v>#DIV/0!</v>
      </c>
      <c r="BI45" s="44" t="e">
        <f>BG45/BG$5*1000</f>
        <v>#DIV/0!</v>
      </c>
      <c r="BJ45" s="39" t="e">
        <f>BG45/BG$9*1000</f>
        <v>#DIV/0!</v>
      </c>
    </row>
    <row r="46" spans="2:62" ht="12.5" x14ac:dyDescent="0.25">
      <c r="B46" s="55"/>
      <c r="D46" s="42"/>
      <c r="E46" s="38"/>
      <c r="F46" s="44"/>
      <c r="G46" s="44"/>
      <c r="H46"/>
      <c r="I46" s="42"/>
      <c r="J46" s="38"/>
      <c r="K46" s="44"/>
      <c r="L46" s="44"/>
      <c r="M46"/>
      <c r="N46" s="42"/>
      <c r="O46" s="38"/>
      <c r="P46" s="44"/>
      <c r="Q46" s="44"/>
      <c r="S46" s="42"/>
      <c r="T46" s="38"/>
      <c r="U46" s="44"/>
      <c r="V46" s="44"/>
      <c r="X46" s="42"/>
      <c r="Y46" s="38"/>
      <c r="Z46" s="44"/>
      <c r="AA46" s="44"/>
      <c r="AC46" s="42"/>
      <c r="AD46" s="38"/>
      <c r="AE46" s="44"/>
      <c r="AF46" s="44"/>
      <c r="AH46" s="42"/>
      <c r="AI46" s="38"/>
      <c r="AJ46" s="44"/>
      <c r="AK46" s="44"/>
      <c r="AM46" s="42"/>
      <c r="AN46" s="38"/>
      <c r="AO46" s="44"/>
      <c r="AP46" s="44"/>
      <c r="AR46" s="42"/>
      <c r="AS46" s="38"/>
      <c r="AT46" s="44"/>
      <c r="AU46" s="44"/>
      <c r="AW46" s="42"/>
      <c r="AX46" s="38"/>
      <c r="AY46" s="44"/>
      <c r="AZ46" s="44"/>
      <c r="BB46" s="42"/>
      <c r="BC46" s="38"/>
      <c r="BD46" s="44"/>
      <c r="BE46" s="44"/>
      <c r="BG46" s="42"/>
      <c r="BH46" s="38"/>
      <c r="BI46" s="44"/>
      <c r="BJ46" s="44"/>
    </row>
    <row r="47" spans="2:62" ht="12.5" x14ac:dyDescent="0.25">
      <c r="B47" s="52" t="s">
        <v>104</v>
      </c>
      <c r="D47" s="42" t="e">
        <f>D43-D45</f>
        <v>#DIV/0!</v>
      </c>
      <c r="E47" s="38" t="e">
        <f>D47/D$20</f>
        <v>#DIV/0!</v>
      </c>
      <c r="F47" s="44" t="e">
        <f>D47/$D$5*1000</f>
        <v>#DIV/0!</v>
      </c>
      <c r="G47" s="39" t="e">
        <f>D47/D$9*1000</f>
        <v>#DIV/0!</v>
      </c>
      <c r="H47"/>
      <c r="I47" s="42" t="e">
        <f>I43-I45</f>
        <v>#DIV/0!</v>
      </c>
      <c r="J47" s="38" t="e">
        <f>I47/I$20</f>
        <v>#DIV/0!</v>
      </c>
      <c r="K47" s="44" t="e">
        <f>I47/$D$5*1000</f>
        <v>#DIV/0!</v>
      </c>
      <c r="L47" s="39" t="e">
        <f>I47/I$9*1000</f>
        <v>#DIV/0!</v>
      </c>
      <c r="M47"/>
      <c r="N47" s="42" t="e">
        <f>N43-N45</f>
        <v>#DIV/0!</v>
      </c>
      <c r="O47" s="38" t="e">
        <f>N47/N$20</f>
        <v>#DIV/0!</v>
      </c>
      <c r="P47" s="44" t="e">
        <f>N47/$D$5*1000</f>
        <v>#DIV/0!</v>
      </c>
      <c r="Q47" s="39" t="e">
        <f>N47/N$9*1000</f>
        <v>#DIV/0!</v>
      </c>
      <c r="R47"/>
      <c r="S47" s="42" t="e">
        <f>S43-S45</f>
        <v>#DIV/0!</v>
      </c>
      <c r="T47" s="38" t="e">
        <f>S47/S$20</f>
        <v>#DIV/0!</v>
      </c>
      <c r="U47" s="44" t="e">
        <f>S47/$D$5*1000</f>
        <v>#DIV/0!</v>
      </c>
      <c r="V47" s="39" t="e">
        <f>S47/S$9*1000</f>
        <v>#DIV/0!</v>
      </c>
      <c r="X47" s="42" t="e">
        <f>X43-X45</f>
        <v>#DIV/0!</v>
      </c>
      <c r="Y47" s="38" t="e">
        <f>X47/X$20</f>
        <v>#DIV/0!</v>
      </c>
      <c r="Z47" s="44" t="e">
        <f>X47/$D$5*1000</f>
        <v>#DIV/0!</v>
      </c>
      <c r="AA47" s="39" t="e">
        <f>X47/X$9*1000</f>
        <v>#DIV/0!</v>
      </c>
      <c r="AB47"/>
      <c r="AC47" s="42" t="e">
        <f>AC43-AC45</f>
        <v>#DIV/0!</v>
      </c>
      <c r="AD47" s="38" t="e">
        <f>AC47/AC$20</f>
        <v>#DIV/0!</v>
      </c>
      <c r="AE47" s="44" t="e">
        <f>AC47/$D$5*1000</f>
        <v>#DIV/0!</v>
      </c>
      <c r="AF47" s="39" t="e">
        <f>AC47/AC$9*1000</f>
        <v>#DIV/0!</v>
      </c>
      <c r="AG47"/>
      <c r="AH47" s="42" t="e">
        <f>AH43-AH45</f>
        <v>#DIV/0!</v>
      </c>
      <c r="AI47" s="38" t="e">
        <f>AH47/AH$20</f>
        <v>#DIV/0!</v>
      </c>
      <c r="AJ47" s="44" t="e">
        <f>AH47/$D$5*1000</f>
        <v>#DIV/0!</v>
      </c>
      <c r="AK47" s="39" t="e">
        <f>AH47/AH$9*1000</f>
        <v>#DIV/0!</v>
      </c>
      <c r="AL47"/>
      <c r="AM47" s="42" t="e">
        <f>AM43-AM45</f>
        <v>#DIV/0!</v>
      </c>
      <c r="AN47" s="38" t="e">
        <f>AM47/AM$20</f>
        <v>#DIV/0!</v>
      </c>
      <c r="AO47" s="44" t="e">
        <f>AM47/$D$5*1000</f>
        <v>#DIV/0!</v>
      </c>
      <c r="AP47" s="39" t="e">
        <f>AM47/AM$9*1000</f>
        <v>#DIV/0!</v>
      </c>
      <c r="AR47" s="42" t="e">
        <f>AR43-AR45</f>
        <v>#DIV/0!</v>
      </c>
      <c r="AS47" s="38" t="e">
        <f>AR47/AR$20</f>
        <v>#DIV/0!</v>
      </c>
      <c r="AT47" s="44" t="e">
        <f>AR47/$D$5*1000</f>
        <v>#DIV/0!</v>
      </c>
      <c r="AU47" s="39" t="e">
        <f>AR47/AR$9*1000</f>
        <v>#DIV/0!</v>
      </c>
      <c r="AV47"/>
      <c r="AW47" s="42" t="e">
        <f>AW43-AW45</f>
        <v>#DIV/0!</v>
      </c>
      <c r="AX47" s="38" t="e">
        <f>AW47/AW$20</f>
        <v>#DIV/0!</v>
      </c>
      <c r="AY47" s="44" t="e">
        <f>AW47/$D$5*1000</f>
        <v>#DIV/0!</v>
      </c>
      <c r="AZ47" s="39" t="e">
        <f>AW47/AW$9*1000</f>
        <v>#DIV/0!</v>
      </c>
      <c r="BA47"/>
      <c r="BB47" s="42" t="e">
        <f>BB43-BB45</f>
        <v>#DIV/0!</v>
      </c>
      <c r="BC47" s="38" t="e">
        <f>BB47/BB$20</f>
        <v>#DIV/0!</v>
      </c>
      <c r="BD47" s="44" t="e">
        <f>BB47/$D$5*1000</f>
        <v>#DIV/0!</v>
      </c>
      <c r="BE47" s="39" t="e">
        <f>BB47/BB$9*1000</f>
        <v>#DIV/0!</v>
      </c>
      <c r="BF47"/>
      <c r="BG47" s="42" t="e">
        <f>BG43-BG45</f>
        <v>#DIV/0!</v>
      </c>
      <c r="BH47" s="38" t="e">
        <f>BG47/BG$20</f>
        <v>#DIV/0!</v>
      </c>
      <c r="BI47" s="44" t="e">
        <f>BG47/$D$5*1000</f>
        <v>#DIV/0!</v>
      </c>
      <c r="BJ47" s="39" t="e">
        <f>BG47/BG$9*1000</f>
        <v>#DIV/0!</v>
      </c>
    </row>
    <row r="48" spans="2:62" ht="12.5" x14ac:dyDescent="0.25">
      <c r="B48" s="55"/>
      <c r="D48" s="42"/>
      <c r="E48" s="38"/>
      <c r="F48" s="44"/>
      <c r="G48" s="44"/>
      <c r="H48"/>
      <c r="I48" s="42"/>
      <c r="J48" s="38"/>
      <c r="K48" s="44"/>
      <c r="L48" s="44"/>
      <c r="M48"/>
      <c r="N48" s="42"/>
      <c r="O48" s="38"/>
      <c r="P48" s="44"/>
      <c r="Q48" s="44"/>
      <c r="S48" s="42"/>
      <c r="T48" s="38"/>
      <c r="U48" s="44"/>
      <c r="V48" s="44"/>
      <c r="X48" s="42"/>
      <c r="Y48" s="38"/>
      <c r="Z48" s="44"/>
      <c r="AA48" s="44"/>
      <c r="AC48" s="42"/>
      <c r="AD48" s="38"/>
      <c r="AE48" s="44"/>
      <c r="AF48" s="44"/>
      <c r="AH48" s="42"/>
      <c r="AI48" s="38"/>
      <c r="AJ48" s="44"/>
      <c r="AK48" s="44"/>
      <c r="AM48" s="42"/>
      <c r="AN48" s="38"/>
      <c r="AO48" s="44"/>
      <c r="AP48" s="44"/>
      <c r="AR48" s="42"/>
      <c r="AS48" s="38"/>
      <c r="AT48" s="44"/>
      <c r="AU48" s="44"/>
      <c r="AW48" s="42"/>
      <c r="AX48" s="38"/>
      <c r="AY48" s="44"/>
      <c r="AZ48" s="44"/>
      <c r="BB48" s="42"/>
      <c r="BC48" s="38"/>
      <c r="BD48" s="44"/>
      <c r="BE48" s="44"/>
      <c r="BG48" s="42"/>
      <c r="BH48" s="38"/>
      <c r="BI48" s="44"/>
      <c r="BJ48" s="44"/>
    </row>
    <row r="49" spans="2:62" ht="12.5" x14ac:dyDescent="0.25">
      <c r="B49" s="21" t="s">
        <v>105</v>
      </c>
      <c r="C49" s="21"/>
      <c r="D49" s="21"/>
      <c r="E49" s="47"/>
      <c r="F49" s="21"/>
      <c r="G49" s="21"/>
      <c r="H49"/>
      <c r="I49" s="21"/>
      <c r="J49" s="47"/>
      <c r="K49" s="21"/>
      <c r="L49" s="21"/>
      <c r="M49"/>
      <c r="N49" s="21"/>
      <c r="O49" s="47"/>
      <c r="P49" s="21"/>
      <c r="Q49" s="21"/>
      <c r="S49" s="21"/>
      <c r="T49" s="47"/>
      <c r="U49" s="21"/>
      <c r="V49" s="21"/>
      <c r="X49" s="21"/>
      <c r="Y49" s="47"/>
      <c r="Z49" s="21"/>
      <c r="AA49" s="21"/>
      <c r="AC49" s="21"/>
      <c r="AD49" s="47"/>
      <c r="AE49" s="21"/>
      <c r="AF49" s="21"/>
      <c r="AH49" s="21"/>
      <c r="AI49" s="47"/>
      <c r="AJ49" s="21"/>
      <c r="AK49" s="21"/>
      <c r="AM49" s="21"/>
      <c r="AN49" s="47"/>
      <c r="AO49" s="21"/>
      <c r="AP49" s="21"/>
      <c r="AR49" s="21"/>
      <c r="AS49" s="47"/>
      <c r="AT49" s="21"/>
      <c r="AU49" s="21"/>
      <c r="AW49" s="21"/>
      <c r="AX49" s="47"/>
      <c r="AY49" s="21"/>
      <c r="AZ49" s="21"/>
      <c r="BB49" s="21"/>
      <c r="BC49" s="47"/>
      <c r="BD49" s="21"/>
      <c r="BE49" s="21"/>
      <c r="BG49" s="21"/>
      <c r="BH49" s="47"/>
      <c r="BI49" s="21"/>
      <c r="BJ49" s="21"/>
    </row>
    <row r="50" spans="2:62" ht="12.5" x14ac:dyDescent="0.25">
      <c r="B50" s="50" t="str">
        <f>Inputs!B49</f>
        <v>Non-Operating Income</v>
      </c>
      <c r="D50" s="42" t="e">
        <f>Calcs!E189</f>
        <v>#DIV/0!</v>
      </c>
      <c r="E50" s="38" t="e">
        <f t="shared" ref="E50:E55" si="96">D50/D$20</f>
        <v>#DIV/0!</v>
      </c>
      <c r="F50" s="44" t="e">
        <f t="shared" ref="F50:F55" si="97">D50/D$5*1000</f>
        <v>#DIV/0!</v>
      </c>
      <c r="G50" s="39" t="e">
        <f t="shared" ref="G50:G55" si="98">D50/D$9*1000</f>
        <v>#DIV/0!</v>
      </c>
      <c r="H50"/>
      <c r="I50" s="42" t="e">
        <f>Calcs!F189</f>
        <v>#DIV/0!</v>
      </c>
      <c r="J50" s="38" t="e">
        <f t="shared" ref="J50:J55" si="99">I50/I$20</f>
        <v>#DIV/0!</v>
      </c>
      <c r="K50" s="44" t="e">
        <f t="shared" ref="K50:K55" si="100">I50/I$5*1000</f>
        <v>#DIV/0!</v>
      </c>
      <c r="L50" s="39" t="e">
        <f t="shared" ref="L50:L55" si="101">I50/I$9*1000</f>
        <v>#DIV/0!</v>
      </c>
      <c r="M50"/>
      <c r="N50" s="42" t="e">
        <f>Calcs!G189</f>
        <v>#DIV/0!</v>
      </c>
      <c r="O50" s="38" t="e">
        <f t="shared" ref="O50:O55" si="102">N50/N$20</f>
        <v>#DIV/0!</v>
      </c>
      <c r="P50" s="44" t="e">
        <f t="shared" ref="P50:P55" si="103">N50/N$5*1000</f>
        <v>#DIV/0!</v>
      </c>
      <c r="Q50" s="39" t="e">
        <f t="shared" ref="Q50:Q55" si="104">N50/N$9*1000</f>
        <v>#DIV/0!</v>
      </c>
      <c r="S50" s="42" t="e">
        <f>Calcs!H189</f>
        <v>#DIV/0!</v>
      </c>
      <c r="T50" s="38" t="e">
        <f t="shared" ref="T50:T55" si="105">S50/S$20</f>
        <v>#DIV/0!</v>
      </c>
      <c r="U50" s="44" t="e">
        <f t="shared" ref="U50:U55" si="106">S50/S$5*1000</f>
        <v>#DIV/0!</v>
      </c>
      <c r="V50" s="39" t="e">
        <f t="shared" ref="V50:V55" si="107">S50/S$9*1000</f>
        <v>#DIV/0!</v>
      </c>
      <c r="X50" s="42" t="e">
        <f>Calcs!I189</f>
        <v>#DIV/0!</v>
      </c>
      <c r="Y50" s="38" t="e">
        <f t="shared" ref="Y50:Y55" si="108">X50/X$20</f>
        <v>#DIV/0!</v>
      </c>
      <c r="Z50" s="44" t="e">
        <f t="shared" ref="Z50:Z55" si="109">X50/X$5*1000</f>
        <v>#DIV/0!</v>
      </c>
      <c r="AA50" s="39" t="e">
        <f t="shared" ref="AA50:AA55" si="110">X50/X$9*1000</f>
        <v>#DIV/0!</v>
      </c>
      <c r="AC50" s="42" t="e">
        <f>Calcs!J189</f>
        <v>#DIV/0!</v>
      </c>
      <c r="AD50" s="38" t="e">
        <f t="shared" ref="AD50:AD55" si="111">AC50/AC$20</f>
        <v>#DIV/0!</v>
      </c>
      <c r="AE50" s="44" t="e">
        <f t="shared" ref="AE50:AE55" si="112">AC50/AC$5*1000</f>
        <v>#DIV/0!</v>
      </c>
      <c r="AF50" s="39" t="e">
        <f t="shared" ref="AF50:AF55" si="113">AC50/AC$9*1000</f>
        <v>#DIV/0!</v>
      </c>
      <c r="AH50" s="42" t="e">
        <f>Calcs!K189</f>
        <v>#DIV/0!</v>
      </c>
      <c r="AI50" s="38" t="e">
        <f t="shared" ref="AI50:AI55" si="114">AH50/AH$20</f>
        <v>#DIV/0!</v>
      </c>
      <c r="AJ50" s="44" t="e">
        <f t="shared" ref="AJ50:AJ55" si="115">AH50/AH$5*1000</f>
        <v>#DIV/0!</v>
      </c>
      <c r="AK50" s="39" t="e">
        <f t="shared" ref="AK50:AK55" si="116">AH50/AH$9*1000</f>
        <v>#DIV/0!</v>
      </c>
      <c r="AM50" s="42" t="e">
        <f>Calcs!L189</f>
        <v>#DIV/0!</v>
      </c>
      <c r="AN50" s="38" t="e">
        <f t="shared" ref="AN50:AN55" si="117">AM50/AM$20</f>
        <v>#DIV/0!</v>
      </c>
      <c r="AO50" s="44" t="e">
        <f t="shared" ref="AO50:AO55" si="118">AM50/AM$5*1000</f>
        <v>#DIV/0!</v>
      </c>
      <c r="AP50" s="39" t="e">
        <f t="shared" ref="AP50:AP55" si="119">AM50/AM$9*1000</f>
        <v>#DIV/0!</v>
      </c>
      <c r="AR50" s="42" t="e">
        <f>Calcs!M189</f>
        <v>#DIV/0!</v>
      </c>
      <c r="AS50" s="38" t="e">
        <f t="shared" ref="AS50:AS55" si="120">AR50/AR$20</f>
        <v>#DIV/0!</v>
      </c>
      <c r="AT50" s="44" t="e">
        <f t="shared" ref="AT50:AT55" si="121">AR50/AR$5*1000</f>
        <v>#DIV/0!</v>
      </c>
      <c r="AU50" s="39" t="e">
        <f t="shared" ref="AU50:AU55" si="122">AR50/AR$9*1000</f>
        <v>#DIV/0!</v>
      </c>
      <c r="AW50" s="42" t="e">
        <f>Calcs!N189</f>
        <v>#DIV/0!</v>
      </c>
      <c r="AX50" s="38" t="e">
        <f t="shared" ref="AX50:AX55" si="123">AW50/AW$20</f>
        <v>#DIV/0!</v>
      </c>
      <c r="AY50" s="44" t="e">
        <f t="shared" ref="AY50:AY55" si="124">AW50/AW$5*1000</f>
        <v>#DIV/0!</v>
      </c>
      <c r="AZ50" s="39" t="e">
        <f t="shared" ref="AZ50:AZ55" si="125">AW50/AW$9*1000</f>
        <v>#DIV/0!</v>
      </c>
      <c r="BB50" s="42" t="e">
        <f>Calcs!O189</f>
        <v>#DIV/0!</v>
      </c>
      <c r="BC50" s="38" t="e">
        <f t="shared" ref="BC50:BC55" si="126">BB50/BB$20</f>
        <v>#DIV/0!</v>
      </c>
      <c r="BD50" s="44" t="e">
        <f t="shared" ref="BD50:BD55" si="127">BB50/BB$5*1000</f>
        <v>#DIV/0!</v>
      </c>
      <c r="BE50" s="39" t="e">
        <f t="shared" ref="BE50:BE55" si="128">BB50/BB$9*1000</f>
        <v>#DIV/0!</v>
      </c>
      <c r="BG50" s="42" t="e">
        <f>Calcs!P189</f>
        <v>#DIV/0!</v>
      </c>
      <c r="BH50" s="38" t="e">
        <f t="shared" ref="BH50:BH55" si="129">BG50/BG$20</f>
        <v>#DIV/0!</v>
      </c>
      <c r="BI50" s="44" t="e">
        <f t="shared" ref="BI50:BI55" si="130">BG50/BG$5*1000</f>
        <v>#DIV/0!</v>
      </c>
      <c r="BJ50" s="39" t="e">
        <f t="shared" ref="BJ50:BJ55" si="131">BG50/BG$9*1000</f>
        <v>#DIV/0!</v>
      </c>
    </row>
    <row r="51" spans="2:62" ht="12.5" x14ac:dyDescent="0.25">
      <c r="B51" s="50" t="str">
        <f>Inputs!B50</f>
        <v>Rent</v>
      </c>
      <c r="D51" s="42" t="e">
        <f>Calcs!E190</f>
        <v>#DIV/0!</v>
      </c>
      <c r="E51" s="38" t="e">
        <f t="shared" si="96"/>
        <v>#DIV/0!</v>
      </c>
      <c r="F51" s="44" t="e">
        <f t="shared" si="97"/>
        <v>#DIV/0!</v>
      </c>
      <c r="G51" s="39" t="e">
        <f t="shared" si="98"/>
        <v>#DIV/0!</v>
      </c>
      <c r="H51"/>
      <c r="I51" s="42" t="e">
        <f>Calcs!F190</f>
        <v>#DIV/0!</v>
      </c>
      <c r="J51" s="38" t="e">
        <f t="shared" si="99"/>
        <v>#DIV/0!</v>
      </c>
      <c r="K51" s="44" t="e">
        <f t="shared" si="100"/>
        <v>#DIV/0!</v>
      </c>
      <c r="L51" s="39" t="e">
        <f t="shared" si="101"/>
        <v>#DIV/0!</v>
      </c>
      <c r="M51"/>
      <c r="N51" s="42" t="e">
        <f>Calcs!G190</f>
        <v>#DIV/0!</v>
      </c>
      <c r="O51" s="38" t="e">
        <f t="shared" si="102"/>
        <v>#DIV/0!</v>
      </c>
      <c r="P51" s="44" t="e">
        <f t="shared" si="103"/>
        <v>#DIV/0!</v>
      </c>
      <c r="Q51" s="39" t="e">
        <f t="shared" si="104"/>
        <v>#DIV/0!</v>
      </c>
      <c r="S51" s="42" t="e">
        <f>Calcs!H190</f>
        <v>#DIV/0!</v>
      </c>
      <c r="T51" s="38" t="e">
        <f t="shared" si="105"/>
        <v>#DIV/0!</v>
      </c>
      <c r="U51" s="44" t="e">
        <f t="shared" si="106"/>
        <v>#DIV/0!</v>
      </c>
      <c r="V51" s="39" t="e">
        <f t="shared" si="107"/>
        <v>#DIV/0!</v>
      </c>
      <c r="X51" s="42" t="e">
        <f>Calcs!I190</f>
        <v>#DIV/0!</v>
      </c>
      <c r="Y51" s="38" t="e">
        <f t="shared" si="108"/>
        <v>#DIV/0!</v>
      </c>
      <c r="Z51" s="44" t="e">
        <f t="shared" si="109"/>
        <v>#DIV/0!</v>
      </c>
      <c r="AA51" s="39" t="e">
        <f t="shared" si="110"/>
        <v>#DIV/0!</v>
      </c>
      <c r="AC51" s="42" t="e">
        <f>Calcs!J190</f>
        <v>#DIV/0!</v>
      </c>
      <c r="AD51" s="38" t="e">
        <f t="shared" si="111"/>
        <v>#DIV/0!</v>
      </c>
      <c r="AE51" s="44" t="e">
        <f t="shared" si="112"/>
        <v>#DIV/0!</v>
      </c>
      <c r="AF51" s="39" t="e">
        <f t="shared" si="113"/>
        <v>#DIV/0!</v>
      </c>
      <c r="AH51" s="42" t="e">
        <f>Calcs!K190</f>
        <v>#DIV/0!</v>
      </c>
      <c r="AI51" s="38" t="e">
        <f t="shared" si="114"/>
        <v>#DIV/0!</v>
      </c>
      <c r="AJ51" s="44" t="e">
        <f t="shared" si="115"/>
        <v>#DIV/0!</v>
      </c>
      <c r="AK51" s="39" t="e">
        <f t="shared" si="116"/>
        <v>#DIV/0!</v>
      </c>
      <c r="AM51" s="42" t="e">
        <f>Calcs!L190</f>
        <v>#DIV/0!</v>
      </c>
      <c r="AN51" s="38" t="e">
        <f t="shared" si="117"/>
        <v>#DIV/0!</v>
      </c>
      <c r="AO51" s="44" t="e">
        <f t="shared" si="118"/>
        <v>#DIV/0!</v>
      </c>
      <c r="AP51" s="39" t="e">
        <f t="shared" si="119"/>
        <v>#DIV/0!</v>
      </c>
      <c r="AR51" s="42" t="e">
        <f>Calcs!M190</f>
        <v>#DIV/0!</v>
      </c>
      <c r="AS51" s="38" t="e">
        <f t="shared" si="120"/>
        <v>#DIV/0!</v>
      </c>
      <c r="AT51" s="44" t="e">
        <f t="shared" si="121"/>
        <v>#DIV/0!</v>
      </c>
      <c r="AU51" s="39" t="e">
        <f t="shared" si="122"/>
        <v>#DIV/0!</v>
      </c>
      <c r="AW51" s="42" t="e">
        <f>Calcs!N190</f>
        <v>#DIV/0!</v>
      </c>
      <c r="AX51" s="38" t="e">
        <f t="shared" si="123"/>
        <v>#DIV/0!</v>
      </c>
      <c r="AY51" s="44" t="e">
        <f t="shared" si="124"/>
        <v>#DIV/0!</v>
      </c>
      <c r="AZ51" s="39" t="e">
        <f t="shared" si="125"/>
        <v>#DIV/0!</v>
      </c>
      <c r="BB51" s="42" t="e">
        <f>Calcs!O190</f>
        <v>#DIV/0!</v>
      </c>
      <c r="BC51" s="38" t="e">
        <f t="shared" si="126"/>
        <v>#DIV/0!</v>
      </c>
      <c r="BD51" s="44" t="e">
        <f t="shared" si="127"/>
        <v>#DIV/0!</v>
      </c>
      <c r="BE51" s="39" t="e">
        <f t="shared" si="128"/>
        <v>#DIV/0!</v>
      </c>
      <c r="BG51" s="42" t="e">
        <f>Calcs!P190</f>
        <v>#DIV/0!</v>
      </c>
      <c r="BH51" s="38" t="e">
        <f t="shared" si="129"/>
        <v>#DIV/0!</v>
      </c>
      <c r="BI51" s="44" t="e">
        <f t="shared" si="130"/>
        <v>#DIV/0!</v>
      </c>
      <c r="BJ51" s="39" t="e">
        <f t="shared" si="131"/>
        <v>#DIV/0!</v>
      </c>
    </row>
    <row r="52" spans="2:62" ht="12.5" x14ac:dyDescent="0.25">
      <c r="B52" s="50" t="str">
        <f>Inputs!B51</f>
        <v>Property and Other Taxes</v>
      </c>
      <c r="D52" s="42" t="e">
        <f>Calcs!E191</f>
        <v>#DIV/0!</v>
      </c>
      <c r="E52" s="38" t="e">
        <f t="shared" si="96"/>
        <v>#DIV/0!</v>
      </c>
      <c r="F52" s="44" t="e">
        <f t="shared" si="97"/>
        <v>#DIV/0!</v>
      </c>
      <c r="G52" s="39" t="e">
        <f t="shared" si="98"/>
        <v>#DIV/0!</v>
      </c>
      <c r="H52"/>
      <c r="I52" s="42" t="e">
        <f>Calcs!F191</f>
        <v>#DIV/0!</v>
      </c>
      <c r="J52" s="38" t="e">
        <f t="shared" si="99"/>
        <v>#DIV/0!</v>
      </c>
      <c r="K52" s="44" t="e">
        <f t="shared" si="100"/>
        <v>#DIV/0!</v>
      </c>
      <c r="L52" s="39" t="e">
        <f t="shared" si="101"/>
        <v>#DIV/0!</v>
      </c>
      <c r="M52"/>
      <c r="N52" s="42" t="e">
        <f>Calcs!G191</f>
        <v>#DIV/0!</v>
      </c>
      <c r="O52" s="38" t="e">
        <f t="shared" si="102"/>
        <v>#DIV/0!</v>
      </c>
      <c r="P52" s="44" t="e">
        <f t="shared" si="103"/>
        <v>#DIV/0!</v>
      </c>
      <c r="Q52" s="39" t="e">
        <f t="shared" si="104"/>
        <v>#DIV/0!</v>
      </c>
      <c r="S52" s="42" t="e">
        <f>Calcs!H191</f>
        <v>#DIV/0!</v>
      </c>
      <c r="T52" s="38" t="e">
        <f t="shared" si="105"/>
        <v>#DIV/0!</v>
      </c>
      <c r="U52" s="44" t="e">
        <f t="shared" si="106"/>
        <v>#DIV/0!</v>
      </c>
      <c r="V52" s="39" t="e">
        <f t="shared" si="107"/>
        <v>#DIV/0!</v>
      </c>
      <c r="X52" s="42" t="e">
        <f>Calcs!I191</f>
        <v>#DIV/0!</v>
      </c>
      <c r="Y52" s="38" t="e">
        <f t="shared" si="108"/>
        <v>#DIV/0!</v>
      </c>
      <c r="Z52" s="44" t="e">
        <f t="shared" si="109"/>
        <v>#DIV/0!</v>
      </c>
      <c r="AA52" s="39" t="e">
        <f t="shared" si="110"/>
        <v>#DIV/0!</v>
      </c>
      <c r="AC52" s="42" t="e">
        <f>Calcs!J191</f>
        <v>#DIV/0!</v>
      </c>
      <c r="AD52" s="38" t="e">
        <f t="shared" si="111"/>
        <v>#DIV/0!</v>
      </c>
      <c r="AE52" s="44" t="e">
        <f t="shared" si="112"/>
        <v>#DIV/0!</v>
      </c>
      <c r="AF52" s="39" t="e">
        <f t="shared" si="113"/>
        <v>#DIV/0!</v>
      </c>
      <c r="AH52" s="42" t="e">
        <f>Calcs!K191</f>
        <v>#DIV/0!</v>
      </c>
      <c r="AI52" s="38" t="e">
        <f t="shared" si="114"/>
        <v>#DIV/0!</v>
      </c>
      <c r="AJ52" s="44" t="e">
        <f t="shared" si="115"/>
        <v>#DIV/0!</v>
      </c>
      <c r="AK52" s="39" t="e">
        <f t="shared" si="116"/>
        <v>#DIV/0!</v>
      </c>
      <c r="AM52" s="42" t="e">
        <f>Calcs!L191</f>
        <v>#DIV/0!</v>
      </c>
      <c r="AN52" s="38" t="e">
        <f t="shared" si="117"/>
        <v>#DIV/0!</v>
      </c>
      <c r="AO52" s="44" t="e">
        <f t="shared" si="118"/>
        <v>#DIV/0!</v>
      </c>
      <c r="AP52" s="39" t="e">
        <f t="shared" si="119"/>
        <v>#DIV/0!</v>
      </c>
      <c r="AR52" s="42" t="e">
        <f>Calcs!M191</f>
        <v>#DIV/0!</v>
      </c>
      <c r="AS52" s="38" t="e">
        <f t="shared" si="120"/>
        <v>#DIV/0!</v>
      </c>
      <c r="AT52" s="44" t="e">
        <f t="shared" si="121"/>
        <v>#DIV/0!</v>
      </c>
      <c r="AU52" s="39" t="e">
        <f t="shared" si="122"/>
        <v>#DIV/0!</v>
      </c>
      <c r="AW52" s="42" t="e">
        <f>Calcs!N191</f>
        <v>#DIV/0!</v>
      </c>
      <c r="AX52" s="38" t="e">
        <f t="shared" si="123"/>
        <v>#DIV/0!</v>
      </c>
      <c r="AY52" s="44" t="e">
        <f t="shared" si="124"/>
        <v>#DIV/0!</v>
      </c>
      <c r="AZ52" s="39" t="e">
        <f t="shared" si="125"/>
        <v>#DIV/0!</v>
      </c>
      <c r="BB52" s="42" t="e">
        <f>Calcs!O191</f>
        <v>#DIV/0!</v>
      </c>
      <c r="BC52" s="38" t="e">
        <f t="shared" si="126"/>
        <v>#DIV/0!</v>
      </c>
      <c r="BD52" s="44" t="e">
        <f t="shared" si="127"/>
        <v>#DIV/0!</v>
      </c>
      <c r="BE52" s="39" t="e">
        <f t="shared" si="128"/>
        <v>#DIV/0!</v>
      </c>
      <c r="BG52" s="42" t="e">
        <f>Calcs!P191</f>
        <v>#DIV/0!</v>
      </c>
      <c r="BH52" s="38" t="e">
        <f t="shared" si="129"/>
        <v>#DIV/0!</v>
      </c>
      <c r="BI52" s="44" t="e">
        <f t="shared" si="130"/>
        <v>#DIV/0!</v>
      </c>
      <c r="BJ52" s="39" t="e">
        <f t="shared" si="131"/>
        <v>#DIV/0!</v>
      </c>
    </row>
    <row r="53" spans="2:62" ht="12.5" x14ac:dyDescent="0.25">
      <c r="B53" s="50" t="str">
        <f>Inputs!B52</f>
        <v>Insurance</v>
      </c>
      <c r="D53" s="42" t="e">
        <f>Calcs!E192</f>
        <v>#DIV/0!</v>
      </c>
      <c r="E53" s="38" t="e">
        <f t="shared" si="96"/>
        <v>#DIV/0!</v>
      </c>
      <c r="F53" s="44" t="e">
        <f t="shared" si="97"/>
        <v>#DIV/0!</v>
      </c>
      <c r="G53" s="39" t="e">
        <f t="shared" si="98"/>
        <v>#DIV/0!</v>
      </c>
      <c r="H53"/>
      <c r="I53" s="42" t="e">
        <f>Calcs!F192</f>
        <v>#DIV/0!</v>
      </c>
      <c r="J53" s="38" t="e">
        <f t="shared" si="99"/>
        <v>#DIV/0!</v>
      </c>
      <c r="K53" s="44" t="e">
        <f t="shared" si="100"/>
        <v>#DIV/0!</v>
      </c>
      <c r="L53" s="39" t="e">
        <f t="shared" si="101"/>
        <v>#DIV/0!</v>
      </c>
      <c r="M53"/>
      <c r="N53" s="42" t="e">
        <f>Calcs!G192</f>
        <v>#DIV/0!</v>
      </c>
      <c r="O53" s="38" t="e">
        <f t="shared" si="102"/>
        <v>#DIV/0!</v>
      </c>
      <c r="P53" s="44" t="e">
        <f t="shared" si="103"/>
        <v>#DIV/0!</v>
      </c>
      <c r="Q53" s="39" t="e">
        <f t="shared" si="104"/>
        <v>#DIV/0!</v>
      </c>
      <c r="S53" s="42" t="e">
        <f>Calcs!H192</f>
        <v>#DIV/0!</v>
      </c>
      <c r="T53" s="38" t="e">
        <f t="shared" si="105"/>
        <v>#DIV/0!</v>
      </c>
      <c r="U53" s="44" t="e">
        <f t="shared" si="106"/>
        <v>#DIV/0!</v>
      </c>
      <c r="V53" s="39" t="e">
        <f t="shared" si="107"/>
        <v>#DIV/0!</v>
      </c>
      <c r="X53" s="42" t="e">
        <f>Calcs!I192</f>
        <v>#DIV/0!</v>
      </c>
      <c r="Y53" s="38" t="e">
        <f t="shared" si="108"/>
        <v>#DIV/0!</v>
      </c>
      <c r="Z53" s="44" t="e">
        <f t="shared" si="109"/>
        <v>#DIV/0!</v>
      </c>
      <c r="AA53" s="39" t="e">
        <f t="shared" si="110"/>
        <v>#DIV/0!</v>
      </c>
      <c r="AC53" s="42" t="e">
        <f>Calcs!J192</f>
        <v>#DIV/0!</v>
      </c>
      <c r="AD53" s="38" t="e">
        <f t="shared" si="111"/>
        <v>#DIV/0!</v>
      </c>
      <c r="AE53" s="44" t="e">
        <f t="shared" si="112"/>
        <v>#DIV/0!</v>
      </c>
      <c r="AF53" s="39" t="e">
        <f t="shared" si="113"/>
        <v>#DIV/0!</v>
      </c>
      <c r="AH53" s="42" t="e">
        <f>Calcs!K192</f>
        <v>#DIV/0!</v>
      </c>
      <c r="AI53" s="38" t="e">
        <f t="shared" si="114"/>
        <v>#DIV/0!</v>
      </c>
      <c r="AJ53" s="44" t="e">
        <f t="shared" si="115"/>
        <v>#DIV/0!</v>
      </c>
      <c r="AK53" s="39" t="e">
        <f t="shared" si="116"/>
        <v>#DIV/0!</v>
      </c>
      <c r="AM53" s="42" t="e">
        <f>Calcs!L192</f>
        <v>#DIV/0!</v>
      </c>
      <c r="AN53" s="38" t="e">
        <f t="shared" si="117"/>
        <v>#DIV/0!</v>
      </c>
      <c r="AO53" s="44" t="e">
        <f t="shared" si="118"/>
        <v>#DIV/0!</v>
      </c>
      <c r="AP53" s="39" t="e">
        <f t="shared" si="119"/>
        <v>#DIV/0!</v>
      </c>
      <c r="AR53" s="42" t="e">
        <f>Calcs!M192</f>
        <v>#DIV/0!</v>
      </c>
      <c r="AS53" s="38" t="e">
        <f t="shared" si="120"/>
        <v>#DIV/0!</v>
      </c>
      <c r="AT53" s="44" t="e">
        <f t="shared" si="121"/>
        <v>#DIV/0!</v>
      </c>
      <c r="AU53" s="39" t="e">
        <f t="shared" si="122"/>
        <v>#DIV/0!</v>
      </c>
      <c r="AW53" s="42" t="e">
        <f>Calcs!N192</f>
        <v>#DIV/0!</v>
      </c>
      <c r="AX53" s="38" t="e">
        <f t="shared" si="123"/>
        <v>#DIV/0!</v>
      </c>
      <c r="AY53" s="44" t="e">
        <f t="shared" si="124"/>
        <v>#DIV/0!</v>
      </c>
      <c r="AZ53" s="39" t="e">
        <f t="shared" si="125"/>
        <v>#DIV/0!</v>
      </c>
      <c r="BB53" s="42" t="e">
        <f>Calcs!O192</f>
        <v>#DIV/0!</v>
      </c>
      <c r="BC53" s="38" t="e">
        <f t="shared" si="126"/>
        <v>#DIV/0!</v>
      </c>
      <c r="BD53" s="44" t="e">
        <f t="shared" si="127"/>
        <v>#DIV/0!</v>
      </c>
      <c r="BE53" s="39" t="e">
        <f t="shared" si="128"/>
        <v>#DIV/0!</v>
      </c>
      <c r="BG53" s="42" t="e">
        <f>Calcs!P192</f>
        <v>#DIV/0!</v>
      </c>
      <c r="BH53" s="38" t="e">
        <f t="shared" si="129"/>
        <v>#DIV/0!</v>
      </c>
      <c r="BI53" s="44" t="e">
        <f t="shared" si="130"/>
        <v>#DIV/0!</v>
      </c>
      <c r="BJ53" s="39" t="e">
        <f t="shared" si="131"/>
        <v>#DIV/0!</v>
      </c>
    </row>
    <row r="54" spans="2:62" ht="12.5" x14ac:dyDescent="0.25">
      <c r="B54" s="50" t="str">
        <f>Inputs!B53</f>
        <v>Other Non-Oper Expense</v>
      </c>
      <c r="D54" s="42" t="e">
        <f>Calcs!E193</f>
        <v>#DIV/0!</v>
      </c>
      <c r="E54" s="38" t="e">
        <f t="shared" si="96"/>
        <v>#DIV/0!</v>
      </c>
      <c r="F54" s="44" t="e">
        <f t="shared" si="97"/>
        <v>#DIV/0!</v>
      </c>
      <c r="G54" s="39" t="e">
        <f t="shared" si="98"/>
        <v>#DIV/0!</v>
      </c>
      <c r="H54"/>
      <c r="I54" s="42" t="e">
        <f>Calcs!F193</f>
        <v>#DIV/0!</v>
      </c>
      <c r="J54" s="38" t="e">
        <f t="shared" si="99"/>
        <v>#DIV/0!</v>
      </c>
      <c r="K54" s="44" t="e">
        <f t="shared" si="100"/>
        <v>#DIV/0!</v>
      </c>
      <c r="L54" s="39" t="e">
        <f t="shared" si="101"/>
        <v>#DIV/0!</v>
      </c>
      <c r="M54"/>
      <c r="N54" s="42" t="e">
        <f>Calcs!G193</f>
        <v>#DIV/0!</v>
      </c>
      <c r="O54" s="38" t="e">
        <f t="shared" si="102"/>
        <v>#DIV/0!</v>
      </c>
      <c r="P54" s="44" t="e">
        <f t="shared" si="103"/>
        <v>#DIV/0!</v>
      </c>
      <c r="Q54" s="39" t="e">
        <f t="shared" si="104"/>
        <v>#DIV/0!</v>
      </c>
      <c r="S54" s="42" t="e">
        <f>Calcs!H193</f>
        <v>#DIV/0!</v>
      </c>
      <c r="T54" s="38" t="e">
        <f t="shared" si="105"/>
        <v>#DIV/0!</v>
      </c>
      <c r="U54" s="44" t="e">
        <f t="shared" si="106"/>
        <v>#DIV/0!</v>
      </c>
      <c r="V54" s="39" t="e">
        <f t="shared" si="107"/>
        <v>#DIV/0!</v>
      </c>
      <c r="X54" s="42" t="e">
        <f>Calcs!I193</f>
        <v>#DIV/0!</v>
      </c>
      <c r="Y54" s="38" t="e">
        <f t="shared" si="108"/>
        <v>#DIV/0!</v>
      </c>
      <c r="Z54" s="44" t="e">
        <f t="shared" si="109"/>
        <v>#DIV/0!</v>
      </c>
      <c r="AA54" s="39" t="e">
        <f t="shared" si="110"/>
        <v>#DIV/0!</v>
      </c>
      <c r="AC54" s="42" t="e">
        <f>Calcs!J193</f>
        <v>#DIV/0!</v>
      </c>
      <c r="AD54" s="38" t="e">
        <f t="shared" si="111"/>
        <v>#DIV/0!</v>
      </c>
      <c r="AE54" s="44" t="e">
        <f t="shared" si="112"/>
        <v>#DIV/0!</v>
      </c>
      <c r="AF54" s="39" t="e">
        <f t="shared" si="113"/>
        <v>#DIV/0!</v>
      </c>
      <c r="AH54" s="42" t="e">
        <f>Calcs!K193</f>
        <v>#DIV/0!</v>
      </c>
      <c r="AI54" s="38" t="e">
        <f t="shared" si="114"/>
        <v>#DIV/0!</v>
      </c>
      <c r="AJ54" s="44" t="e">
        <f t="shared" si="115"/>
        <v>#DIV/0!</v>
      </c>
      <c r="AK54" s="39" t="e">
        <f t="shared" si="116"/>
        <v>#DIV/0!</v>
      </c>
      <c r="AM54" s="42" t="e">
        <f>Calcs!L193</f>
        <v>#DIV/0!</v>
      </c>
      <c r="AN54" s="38" t="e">
        <f t="shared" si="117"/>
        <v>#DIV/0!</v>
      </c>
      <c r="AO54" s="44" t="e">
        <f t="shared" si="118"/>
        <v>#DIV/0!</v>
      </c>
      <c r="AP54" s="39" t="e">
        <f t="shared" si="119"/>
        <v>#DIV/0!</v>
      </c>
      <c r="AR54" s="42" t="e">
        <f>Calcs!M193</f>
        <v>#DIV/0!</v>
      </c>
      <c r="AS54" s="38" t="e">
        <f t="shared" si="120"/>
        <v>#DIV/0!</v>
      </c>
      <c r="AT54" s="44" t="e">
        <f t="shared" si="121"/>
        <v>#DIV/0!</v>
      </c>
      <c r="AU54" s="39" t="e">
        <f t="shared" si="122"/>
        <v>#DIV/0!</v>
      </c>
      <c r="AW54" s="42" t="e">
        <f>Calcs!N193</f>
        <v>#DIV/0!</v>
      </c>
      <c r="AX54" s="38" t="e">
        <f t="shared" si="123"/>
        <v>#DIV/0!</v>
      </c>
      <c r="AY54" s="44" t="e">
        <f t="shared" si="124"/>
        <v>#DIV/0!</v>
      </c>
      <c r="AZ54" s="39" t="e">
        <f t="shared" si="125"/>
        <v>#DIV/0!</v>
      </c>
      <c r="BB54" s="42" t="e">
        <f>Calcs!O193</f>
        <v>#DIV/0!</v>
      </c>
      <c r="BC54" s="38" t="e">
        <f t="shared" si="126"/>
        <v>#DIV/0!</v>
      </c>
      <c r="BD54" s="44" t="e">
        <f t="shared" si="127"/>
        <v>#DIV/0!</v>
      </c>
      <c r="BE54" s="39" t="e">
        <f t="shared" si="128"/>
        <v>#DIV/0!</v>
      </c>
      <c r="BG54" s="42" t="e">
        <f>Calcs!P193</f>
        <v>#DIV/0!</v>
      </c>
      <c r="BH54" s="38" t="e">
        <f t="shared" si="129"/>
        <v>#DIV/0!</v>
      </c>
      <c r="BI54" s="44" t="e">
        <f t="shared" si="130"/>
        <v>#DIV/0!</v>
      </c>
      <c r="BJ54" s="39" t="e">
        <f t="shared" si="131"/>
        <v>#DIV/0!</v>
      </c>
    </row>
    <row r="55" spans="2:62" ht="12.5" x14ac:dyDescent="0.25">
      <c r="B55" s="117" t="s">
        <v>108</v>
      </c>
      <c r="C55" s="9"/>
      <c r="D55" s="118" t="e">
        <f>-D50+SUM(D51:D54)</f>
        <v>#DIV/0!</v>
      </c>
      <c r="E55" s="119" t="e">
        <f t="shared" si="96"/>
        <v>#DIV/0!</v>
      </c>
      <c r="F55" s="120" t="e">
        <f t="shared" si="97"/>
        <v>#DIV/0!</v>
      </c>
      <c r="G55" s="121" t="e">
        <f t="shared" si="98"/>
        <v>#DIV/0!</v>
      </c>
      <c r="H55"/>
      <c r="I55" s="118" t="e">
        <f>-I50+SUM(I51:I54)</f>
        <v>#DIV/0!</v>
      </c>
      <c r="J55" s="119" t="e">
        <f t="shared" si="99"/>
        <v>#DIV/0!</v>
      </c>
      <c r="K55" s="120" t="e">
        <f t="shared" si="100"/>
        <v>#DIV/0!</v>
      </c>
      <c r="L55" s="121" t="e">
        <f t="shared" si="101"/>
        <v>#DIV/0!</v>
      </c>
      <c r="M55"/>
      <c r="N55" s="118" t="e">
        <f>-N50+SUM(N51:N54)</f>
        <v>#DIV/0!</v>
      </c>
      <c r="O55" s="119" t="e">
        <f t="shared" si="102"/>
        <v>#DIV/0!</v>
      </c>
      <c r="P55" s="120" t="e">
        <f t="shared" si="103"/>
        <v>#DIV/0!</v>
      </c>
      <c r="Q55" s="121" t="e">
        <f t="shared" si="104"/>
        <v>#DIV/0!</v>
      </c>
      <c r="S55" s="118" t="e">
        <f>-S50+SUM(S51:S54)</f>
        <v>#DIV/0!</v>
      </c>
      <c r="T55" s="119" t="e">
        <f t="shared" si="105"/>
        <v>#DIV/0!</v>
      </c>
      <c r="U55" s="120" t="e">
        <f t="shared" si="106"/>
        <v>#DIV/0!</v>
      </c>
      <c r="V55" s="121" t="e">
        <f t="shared" si="107"/>
        <v>#DIV/0!</v>
      </c>
      <c r="X55" s="118" t="e">
        <f>-X50+SUM(X51:X54)</f>
        <v>#DIV/0!</v>
      </c>
      <c r="Y55" s="119" t="e">
        <f t="shared" si="108"/>
        <v>#DIV/0!</v>
      </c>
      <c r="Z55" s="120" t="e">
        <f t="shared" si="109"/>
        <v>#DIV/0!</v>
      </c>
      <c r="AA55" s="121" t="e">
        <f t="shared" si="110"/>
        <v>#DIV/0!</v>
      </c>
      <c r="AC55" s="118" t="e">
        <f>-AC50+SUM(AC51:AC54)</f>
        <v>#DIV/0!</v>
      </c>
      <c r="AD55" s="119" t="e">
        <f t="shared" si="111"/>
        <v>#DIV/0!</v>
      </c>
      <c r="AE55" s="120" t="e">
        <f t="shared" si="112"/>
        <v>#DIV/0!</v>
      </c>
      <c r="AF55" s="121" t="e">
        <f t="shared" si="113"/>
        <v>#DIV/0!</v>
      </c>
      <c r="AH55" s="118" t="e">
        <f>-AH50+SUM(AH51:AH54)</f>
        <v>#DIV/0!</v>
      </c>
      <c r="AI55" s="119" t="e">
        <f t="shared" si="114"/>
        <v>#DIV/0!</v>
      </c>
      <c r="AJ55" s="120" t="e">
        <f t="shared" si="115"/>
        <v>#DIV/0!</v>
      </c>
      <c r="AK55" s="121" t="e">
        <f t="shared" si="116"/>
        <v>#DIV/0!</v>
      </c>
      <c r="AM55" s="118" t="e">
        <f>-AM50+SUM(AM51:AM54)</f>
        <v>#DIV/0!</v>
      </c>
      <c r="AN55" s="119" t="e">
        <f t="shared" si="117"/>
        <v>#DIV/0!</v>
      </c>
      <c r="AO55" s="120" t="e">
        <f t="shared" si="118"/>
        <v>#DIV/0!</v>
      </c>
      <c r="AP55" s="121" t="e">
        <f t="shared" si="119"/>
        <v>#DIV/0!</v>
      </c>
      <c r="AR55" s="118" t="e">
        <f>-AR50+SUM(AR51:AR54)</f>
        <v>#DIV/0!</v>
      </c>
      <c r="AS55" s="119" t="e">
        <f t="shared" si="120"/>
        <v>#DIV/0!</v>
      </c>
      <c r="AT55" s="120" t="e">
        <f t="shared" si="121"/>
        <v>#DIV/0!</v>
      </c>
      <c r="AU55" s="121" t="e">
        <f t="shared" si="122"/>
        <v>#DIV/0!</v>
      </c>
      <c r="AW55" s="118" t="e">
        <f>-AW50+SUM(AW51:AW54)</f>
        <v>#DIV/0!</v>
      </c>
      <c r="AX55" s="119" t="e">
        <f t="shared" si="123"/>
        <v>#DIV/0!</v>
      </c>
      <c r="AY55" s="120" t="e">
        <f t="shared" si="124"/>
        <v>#DIV/0!</v>
      </c>
      <c r="AZ55" s="121" t="e">
        <f t="shared" si="125"/>
        <v>#DIV/0!</v>
      </c>
      <c r="BB55" s="118" t="e">
        <f>-BB50+SUM(BB51:BB54)</f>
        <v>#DIV/0!</v>
      </c>
      <c r="BC55" s="119" t="e">
        <f t="shared" si="126"/>
        <v>#DIV/0!</v>
      </c>
      <c r="BD55" s="120" t="e">
        <f t="shared" si="127"/>
        <v>#DIV/0!</v>
      </c>
      <c r="BE55" s="121" t="e">
        <f t="shared" si="128"/>
        <v>#DIV/0!</v>
      </c>
      <c r="BG55" s="118" t="e">
        <f>-BG50+SUM(BG51:BG54)</f>
        <v>#DIV/0!</v>
      </c>
      <c r="BH55" s="119" t="e">
        <f t="shared" si="129"/>
        <v>#DIV/0!</v>
      </c>
      <c r="BI55" s="120" t="e">
        <f t="shared" si="130"/>
        <v>#DIV/0!</v>
      </c>
      <c r="BJ55" s="121" t="e">
        <f t="shared" si="131"/>
        <v>#DIV/0!</v>
      </c>
    </row>
    <row r="56" spans="2:62" ht="12.5" x14ac:dyDescent="0.25">
      <c r="B56" s="55"/>
      <c r="E56" s="14"/>
      <c r="F56" s="44"/>
      <c r="G56" s="44"/>
      <c r="H56"/>
      <c r="J56" s="14"/>
      <c r="K56" s="44"/>
      <c r="L56" s="44"/>
      <c r="M56"/>
      <c r="O56" s="14"/>
      <c r="P56" s="44"/>
      <c r="Q56" s="44"/>
      <c r="T56" s="14"/>
      <c r="U56" s="44"/>
      <c r="V56" s="44"/>
      <c r="Y56" s="14"/>
      <c r="Z56" s="44"/>
      <c r="AA56" s="44"/>
      <c r="AD56" s="14"/>
      <c r="AE56" s="44"/>
      <c r="AF56" s="44"/>
      <c r="AI56" s="14"/>
      <c r="AJ56" s="44"/>
      <c r="AK56" s="44"/>
      <c r="AN56" s="14"/>
      <c r="AO56" s="44"/>
      <c r="AP56" s="44"/>
      <c r="AS56" s="14"/>
      <c r="AT56" s="44"/>
      <c r="AU56" s="44"/>
      <c r="AX56" s="14"/>
      <c r="AY56" s="44"/>
      <c r="AZ56" s="44"/>
      <c r="BC56" s="14"/>
      <c r="BD56" s="44"/>
      <c r="BE56" s="44"/>
      <c r="BH56" s="14"/>
      <c r="BI56" s="44"/>
      <c r="BJ56" s="44"/>
    </row>
    <row r="57" spans="2:62" ht="12.5" x14ac:dyDescent="0.25">
      <c r="B57" s="52" t="s">
        <v>109</v>
      </c>
      <c r="D57" s="42" t="e">
        <f>D47-D55</f>
        <v>#DIV/0!</v>
      </c>
      <c r="E57" s="38" t="e">
        <f>D57/D$20</f>
        <v>#DIV/0!</v>
      </c>
      <c r="F57" s="44" t="e">
        <f>D57/$D$5*1000</f>
        <v>#DIV/0!</v>
      </c>
      <c r="G57" s="39" t="e">
        <f>D57/D$9*1000</f>
        <v>#DIV/0!</v>
      </c>
      <c r="H57"/>
      <c r="I57" s="42" t="e">
        <f>I47-I55</f>
        <v>#DIV/0!</v>
      </c>
      <c r="J57" s="38" t="e">
        <f>I57/I$20</f>
        <v>#DIV/0!</v>
      </c>
      <c r="K57" s="44" t="e">
        <f>I57/$D$5*1000</f>
        <v>#DIV/0!</v>
      </c>
      <c r="L57" s="39" t="e">
        <f>I57/I$9*1000</f>
        <v>#DIV/0!</v>
      </c>
      <c r="M57"/>
      <c r="N57" s="42" t="e">
        <f>N47-N55</f>
        <v>#DIV/0!</v>
      </c>
      <c r="O57" s="38" t="e">
        <f>N57/N$20</f>
        <v>#DIV/0!</v>
      </c>
      <c r="P57" s="44" t="e">
        <f>N57/$D$5*1000</f>
        <v>#DIV/0!</v>
      </c>
      <c r="Q57" s="39" t="e">
        <f>N57/N$9*1000</f>
        <v>#DIV/0!</v>
      </c>
      <c r="R57"/>
      <c r="S57" s="42" t="e">
        <f>S47-S55</f>
        <v>#DIV/0!</v>
      </c>
      <c r="T57" s="38" t="e">
        <f>S57/S$20</f>
        <v>#DIV/0!</v>
      </c>
      <c r="U57" s="44" t="e">
        <f>S57/$D$5*1000</f>
        <v>#DIV/0!</v>
      </c>
      <c r="V57" s="39" t="e">
        <f>S57/S$9*1000</f>
        <v>#DIV/0!</v>
      </c>
      <c r="X57" s="42" t="e">
        <f>X47-X55</f>
        <v>#DIV/0!</v>
      </c>
      <c r="Y57" s="38" t="e">
        <f>X57/X$20</f>
        <v>#DIV/0!</v>
      </c>
      <c r="Z57" s="44" t="e">
        <f>X57/$D$5*1000</f>
        <v>#DIV/0!</v>
      </c>
      <c r="AA57" s="39" t="e">
        <f>X57/X$9*1000</f>
        <v>#DIV/0!</v>
      </c>
      <c r="AB57"/>
      <c r="AC57" s="42" t="e">
        <f>AC47-AC55</f>
        <v>#DIV/0!</v>
      </c>
      <c r="AD57" s="38" t="e">
        <f>AC57/AC$20</f>
        <v>#DIV/0!</v>
      </c>
      <c r="AE57" s="44" t="e">
        <f>AC57/$D$5*1000</f>
        <v>#DIV/0!</v>
      </c>
      <c r="AF57" s="39" t="e">
        <f>AC57/AC$9*1000</f>
        <v>#DIV/0!</v>
      </c>
      <c r="AG57"/>
      <c r="AH57" s="42" t="e">
        <f>AH47-AH55</f>
        <v>#DIV/0!</v>
      </c>
      <c r="AI57" s="38" t="e">
        <f>AH57/AH$20</f>
        <v>#DIV/0!</v>
      </c>
      <c r="AJ57" s="44" t="e">
        <f>AH57/$D$5*1000</f>
        <v>#DIV/0!</v>
      </c>
      <c r="AK57" s="39" t="e">
        <f>AH57/AH$9*1000</f>
        <v>#DIV/0!</v>
      </c>
      <c r="AL57"/>
      <c r="AM57" s="42" t="e">
        <f>AM47-AM55</f>
        <v>#DIV/0!</v>
      </c>
      <c r="AN57" s="38" t="e">
        <f>AM57/AM$20</f>
        <v>#DIV/0!</v>
      </c>
      <c r="AO57" s="44" t="e">
        <f>AM57/$D$5*1000</f>
        <v>#DIV/0!</v>
      </c>
      <c r="AP57" s="39" t="e">
        <f>AM57/AM$9*1000</f>
        <v>#DIV/0!</v>
      </c>
      <c r="AR57" s="42" t="e">
        <f>AR47-AR55</f>
        <v>#DIV/0!</v>
      </c>
      <c r="AS57" s="38" t="e">
        <f>AR57/AR$20</f>
        <v>#DIV/0!</v>
      </c>
      <c r="AT57" s="44" t="e">
        <f>AR57/$D$5*1000</f>
        <v>#DIV/0!</v>
      </c>
      <c r="AU57" s="39" t="e">
        <f>AR57/AR$9*1000</f>
        <v>#DIV/0!</v>
      </c>
      <c r="AV57"/>
      <c r="AW57" s="42" t="e">
        <f>AW47-AW55</f>
        <v>#DIV/0!</v>
      </c>
      <c r="AX57" s="38" t="e">
        <f>AW57/AW$20</f>
        <v>#DIV/0!</v>
      </c>
      <c r="AY57" s="44" t="e">
        <f>AW57/$D$5*1000</f>
        <v>#DIV/0!</v>
      </c>
      <c r="AZ57" s="39" t="e">
        <f>AW57/AW$9*1000</f>
        <v>#DIV/0!</v>
      </c>
      <c r="BA57"/>
      <c r="BB57" s="42" t="e">
        <f>BB47-BB55</f>
        <v>#DIV/0!</v>
      </c>
      <c r="BC57" s="38" t="e">
        <f>BB57/BB$20</f>
        <v>#DIV/0!</v>
      </c>
      <c r="BD57" s="44" t="e">
        <f>BB57/$D$5*1000</f>
        <v>#DIV/0!</v>
      </c>
      <c r="BE57" s="39" t="e">
        <f>BB57/BB$9*1000</f>
        <v>#DIV/0!</v>
      </c>
      <c r="BF57"/>
      <c r="BG57" s="42" t="e">
        <f>BG47-BG55</f>
        <v>#DIV/0!</v>
      </c>
      <c r="BH57" s="38" t="e">
        <f>BG57/BG$20</f>
        <v>#DIV/0!</v>
      </c>
      <c r="BI57" s="44" t="e">
        <f>BG57/$D$5*1000</f>
        <v>#DIV/0!</v>
      </c>
      <c r="BJ57" s="39" t="e">
        <f>BG57/BG$9*1000</f>
        <v>#DIV/0!</v>
      </c>
    </row>
    <row r="59" spans="2:62" ht="12.5" x14ac:dyDescent="0.25">
      <c r="B59" s="51" t="str">
        <f>Inputs!B54</f>
        <v>Replacement Reserve</v>
      </c>
      <c r="C59" s="18"/>
      <c r="D59" s="43" t="e">
        <f>Calcs!E194</f>
        <v>#DIV/0!</v>
      </c>
      <c r="E59" s="40" t="e">
        <f>D59/D$20</f>
        <v>#DIV/0!</v>
      </c>
      <c r="F59" s="96" t="e">
        <f>D59/D$5*1000</f>
        <v>#DIV/0!</v>
      </c>
      <c r="G59" s="115" t="e">
        <f>D59/D$9*1000</f>
        <v>#DIV/0!</v>
      </c>
      <c r="H59"/>
      <c r="I59" s="43" t="e">
        <f>Calcs!F194</f>
        <v>#DIV/0!</v>
      </c>
      <c r="J59" s="40" t="e">
        <f>I59/I$20</f>
        <v>#DIV/0!</v>
      </c>
      <c r="K59" s="96" t="e">
        <f>I59/I$5*1000</f>
        <v>#DIV/0!</v>
      </c>
      <c r="L59" s="115" t="e">
        <f>I59/I$9*1000</f>
        <v>#DIV/0!</v>
      </c>
      <c r="M59"/>
      <c r="N59" s="43" t="e">
        <f>Calcs!G194</f>
        <v>#DIV/0!</v>
      </c>
      <c r="O59" s="40" t="e">
        <f>N59/N$20</f>
        <v>#DIV/0!</v>
      </c>
      <c r="P59" s="96" t="e">
        <f>N59/N$5*1000</f>
        <v>#DIV/0!</v>
      </c>
      <c r="Q59" s="115" t="e">
        <f>N59/N$9*1000</f>
        <v>#DIV/0!</v>
      </c>
      <c r="S59" s="43" t="e">
        <f>Calcs!H194</f>
        <v>#DIV/0!</v>
      </c>
      <c r="T59" s="40" t="e">
        <f>S59/S$20</f>
        <v>#DIV/0!</v>
      </c>
      <c r="U59" s="96" t="e">
        <f>S59/S$5*1000</f>
        <v>#DIV/0!</v>
      </c>
      <c r="V59" s="115" t="e">
        <f>S59/S$9*1000</f>
        <v>#DIV/0!</v>
      </c>
      <c r="X59" s="43" t="e">
        <f>Calcs!I194</f>
        <v>#DIV/0!</v>
      </c>
      <c r="Y59" s="40" t="e">
        <f>X59/X$20</f>
        <v>#DIV/0!</v>
      </c>
      <c r="Z59" s="96" t="e">
        <f>X59/X$5*1000</f>
        <v>#DIV/0!</v>
      </c>
      <c r="AA59" s="115" t="e">
        <f>X59/X$9*1000</f>
        <v>#DIV/0!</v>
      </c>
      <c r="AC59" s="43" t="e">
        <f>Calcs!J194</f>
        <v>#DIV/0!</v>
      </c>
      <c r="AD59" s="40" t="e">
        <f>AC59/AC$20</f>
        <v>#DIV/0!</v>
      </c>
      <c r="AE59" s="96" t="e">
        <f>AC59/AC$5*1000</f>
        <v>#DIV/0!</v>
      </c>
      <c r="AF59" s="115" t="e">
        <f>AC59/AC$9*1000</f>
        <v>#DIV/0!</v>
      </c>
      <c r="AH59" s="43" t="e">
        <f>Calcs!K194</f>
        <v>#DIV/0!</v>
      </c>
      <c r="AI59" s="40" t="e">
        <f>AH59/AH$20</f>
        <v>#DIV/0!</v>
      </c>
      <c r="AJ59" s="96" t="e">
        <f>AH59/AH$5*1000</f>
        <v>#DIV/0!</v>
      </c>
      <c r="AK59" s="115" t="e">
        <f>AH59/AH$9*1000</f>
        <v>#DIV/0!</v>
      </c>
      <c r="AM59" s="43" t="e">
        <f>Calcs!L194</f>
        <v>#DIV/0!</v>
      </c>
      <c r="AN59" s="40" t="e">
        <f>AM59/AM$20</f>
        <v>#DIV/0!</v>
      </c>
      <c r="AO59" s="96" t="e">
        <f>AM59/AM$5*1000</f>
        <v>#DIV/0!</v>
      </c>
      <c r="AP59" s="115" t="e">
        <f>AM59/AM$9*1000</f>
        <v>#DIV/0!</v>
      </c>
      <c r="AR59" s="43" t="e">
        <f>Calcs!M194</f>
        <v>#DIV/0!</v>
      </c>
      <c r="AS59" s="40" t="e">
        <f>AR59/AR$20</f>
        <v>#DIV/0!</v>
      </c>
      <c r="AT59" s="96" t="e">
        <f>AR59/AR$5*1000</f>
        <v>#DIV/0!</v>
      </c>
      <c r="AU59" s="115" t="e">
        <f>AR59/AR$9*1000</f>
        <v>#DIV/0!</v>
      </c>
      <c r="AW59" s="43" t="e">
        <f>Calcs!N194</f>
        <v>#DIV/0!</v>
      </c>
      <c r="AX59" s="40" t="e">
        <f>AW59/AW$20</f>
        <v>#DIV/0!</v>
      </c>
      <c r="AY59" s="96" t="e">
        <f>AW59/AW$5*1000</f>
        <v>#DIV/0!</v>
      </c>
      <c r="AZ59" s="115" t="e">
        <f>AW59/AW$9*1000</f>
        <v>#DIV/0!</v>
      </c>
      <c r="BB59" s="43" t="e">
        <f>Calcs!O194</f>
        <v>#DIV/0!</v>
      </c>
      <c r="BC59" s="40" t="e">
        <f>BB59/BB$20</f>
        <v>#DIV/0!</v>
      </c>
      <c r="BD59" s="96" t="e">
        <f>BB59/BB$5*1000</f>
        <v>#DIV/0!</v>
      </c>
      <c r="BE59" s="115" t="e">
        <f>BB59/BB$9*1000</f>
        <v>#DIV/0!</v>
      </c>
      <c r="BG59" s="43" t="e">
        <f>Calcs!P194</f>
        <v>#DIV/0!</v>
      </c>
      <c r="BH59" s="40" t="e">
        <f>BG59/BG$20</f>
        <v>#DIV/0!</v>
      </c>
      <c r="BI59" s="96" t="e">
        <f>BG59/BG$5*1000</f>
        <v>#DIV/0!</v>
      </c>
      <c r="BJ59" s="115" t="e">
        <f>BG59/BG$9*1000</f>
        <v>#DIV/0!</v>
      </c>
    </row>
    <row r="60" spans="2:62" ht="12.5" x14ac:dyDescent="0.25">
      <c r="B60" s="54"/>
      <c r="D60" s="14"/>
      <c r="F60" s="102"/>
      <c r="G60" s="102"/>
      <c r="I60" s="14"/>
      <c r="K60" s="102"/>
      <c r="L60" s="102"/>
      <c r="N60" s="14"/>
      <c r="P60" s="44"/>
      <c r="Q60" s="102"/>
      <c r="S60" s="14"/>
      <c r="U60" s="44"/>
      <c r="V60" s="102"/>
      <c r="X60" s="14"/>
      <c r="Z60" s="44"/>
      <c r="AA60" s="102"/>
      <c r="AC60" s="14"/>
      <c r="AE60" s="44"/>
      <c r="AF60" s="102"/>
      <c r="AH60" s="14"/>
      <c r="AJ60" s="44"/>
      <c r="AK60" s="102"/>
      <c r="AM60" s="14"/>
      <c r="AO60" s="44"/>
      <c r="AP60" s="102"/>
      <c r="AR60" s="14"/>
      <c r="AT60" s="44"/>
      <c r="AU60" s="102"/>
      <c r="AW60" s="14"/>
      <c r="AY60" s="44"/>
      <c r="AZ60" s="102"/>
      <c r="BB60" s="14"/>
      <c r="BD60" s="44"/>
      <c r="BE60" s="102"/>
      <c r="BG60" s="14"/>
      <c r="BI60" s="44"/>
      <c r="BJ60" s="102"/>
    </row>
    <row r="61" spans="2:62" ht="13" thickBot="1" x14ac:dyDescent="0.3">
      <c r="B61" s="53" t="s">
        <v>110</v>
      </c>
      <c r="D61" s="48" t="e">
        <f>D57-D59</f>
        <v>#DIV/0!</v>
      </c>
      <c r="E61" s="49" t="e">
        <f>D61/D$20</f>
        <v>#DIV/0!</v>
      </c>
      <c r="F61" s="103" t="e">
        <f>D61/$D$5*1000</f>
        <v>#DIV/0!</v>
      </c>
      <c r="G61" s="116" t="e">
        <f>D61/D$9*1000</f>
        <v>#DIV/0!</v>
      </c>
      <c r="H61"/>
      <c r="I61" s="48" t="e">
        <f>I57-I59</f>
        <v>#DIV/0!</v>
      </c>
      <c r="J61" s="49" t="e">
        <f>I61/I$20</f>
        <v>#DIV/0!</v>
      </c>
      <c r="K61" s="103" t="e">
        <f>I61/$D$5*1000</f>
        <v>#DIV/0!</v>
      </c>
      <c r="L61" s="116" t="e">
        <f>I61/I$9*1000</f>
        <v>#DIV/0!</v>
      </c>
      <c r="M61"/>
      <c r="N61" s="48" t="e">
        <f>N57-N59</f>
        <v>#DIV/0!</v>
      </c>
      <c r="O61" s="49" t="e">
        <f>N61/N$20</f>
        <v>#DIV/0!</v>
      </c>
      <c r="P61" s="103" t="e">
        <f>N61/$D$5*1000</f>
        <v>#DIV/0!</v>
      </c>
      <c r="Q61" s="116" t="e">
        <f>N61/N$9*1000</f>
        <v>#DIV/0!</v>
      </c>
      <c r="S61" s="48" t="e">
        <f>S57-S59</f>
        <v>#DIV/0!</v>
      </c>
      <c r="T61" s="49" t="e">
        <f>S61/S$20</f>
        <v>#DIV/0!</v>
      </c>
      <c r="U61" s="103" t="e">
        <f>S61/$D$5*1000</f>
        <v>#DIV/0!</v>
      </c>
      <c r="V61" s="116" t="e">
        <f>S61/S$9*1000</f>
        <v>#DIV/0!</v>
      </c>
      <c r="X61" s="48" t="e">
        <f>X57-X59</f>
        <v>#DIV/0!</v>
      </c>
      <c r="Y61" s="49" t="e">
        <f>X61/X$20</f>
        <v>#DIV/0!</v>
      </c>
      <c r="Z61" s="103" t="e">
        <f>X61/$D$5*1000</f>
        <v>#DIV/0!</v>
      </c>
      <c r="AA61" s="116" t="e">
        <f>X61/X$9*1000</f>
        <v>#DIV/0!</v>
      </c>
      <c r="AC61" s="48" t="e">
        <f>AC57-AC59</f>
        <v>#DIV/0!</v>
      </c>
      <c r="AD61" s="49" t="e">
        <f>AC61/AC$20</f>
        <v>#DIV/0!</v>
      </c>
      <c r="AE61" s="103" t="e">
        <f>AC61/$D$5*1000</f>
        <v>#DIV/0!</v>
      </c>
      <c r="AF61" s="116" t="e">
        <f>AC61/AC$9*1000</f>
        <v>#DIV/0!</v>
      </c>
      <c r="AG61"/>
      <c r="AH61" s="48" t="e">
        <f>AH57-AH59</f>
        <v>#DIV/0!</v>
      </c>
      <c r="AI61" s="49" t="e">
        <f>AH61/AH$20</f>
        <v>#DIV/0!</v>
      </c>
      <c r="AJ61" s="103" t="e">
        <f>AH61/$D$5*1000</f>
        <v>#DIV/0!</v>
      </c>
      <c r="AK61" s="116" t="e">
        <f>AH61/AH$9*1000</f>
        <v>#DIV/0!</v>
      </c>
      <c r="AL61"/>
      <c r="AM61" s="48" t="e">
        <f>AM57-AM59</f>
        <v>#DIV/0!</v>
      </c>
      <c r="AN61" s="49" t="e">
        <f>AM61/AM$20</f>
        <v>#DIV/0!</v>
      </c>
      <c r="AO61" s="103" t="e">
        <f>AM61/$D$5*1000</f>
        <v>#DIV/0!</v>
      </c>
      <c r="AP61" s="116" t="e">
        <f>AM61/AM$9*1000</f>
        <v>#DIV/0!</v>
      </c>
      <c r="AR61" s="48" t="e">
        <f>AR57-AR59</f>
        <v>#DIV/0!</v>
      </c>
      <c r="AS61" s="49" t="e">
        <f>AR61/AR$20</f>
        <v>#DIV/0!</v>
      </c>
      <c r="AT61" s="103" t="e">
        <f>AR61/$D$5*1000</f>
        <v>#DIV/0!</v>
      </c>
      <c r="AU61" s="116" t="e">
        <f>AR61/AR$9*1000</f>
        <v>#DIV/0!</v>
      </c>
      <c r="AW61" s="48" t="e">
        <f>AW57-AW59</f>
        <v>#DIV/0!</v>
      </c>
      <c r="AX61" s="49" t="e">
        <f>AW61/AW$20</f>
        <v>#DIV/0!</v>
      </c>
      <c r="AY61" s="103" t="e">
        <f>AW61/$D$5*1000</f>
        <v>#DIV/0!</v>
      </c>
      <c r="AZ61" s="116" t="e">
        <f>AW61/AW$9*1000</f>
        <v>#DIV/0!</v>
      </c>
      <c r="BB61" s="48" t="e">
        <f>BB57-BB59</f>
        <v>#DIV/0!</v>
      </c>
      <c r="BC61" s="49" t="e">
        <f>BB61/BB$20</f>
        <v>#DIV/0!</v>
      </c>
      <c r="BD61" s="103" t="e">
        <f>BB61/$D$5*1000</f>
        <v>#DIV/0!</v>
      </c>
      <c r="BE61" s="116" t="e">
        <f>BB61/BB$9*1000</f>
        <v>#DIV/0!</v>
      </c>
      <c r="BG61" s="48" t="e">
        <f>BG57-BG59</f>
        <v>#DIV/0!</v>
      </c>
      <c r="BH61" s="49" t="e">
        <f>BG61/BG$20</f>
        <v>#DIV/0!</v>
      </c>
      <c r="BI61" s="103" t="e">
        <f>BG61/$D$5*1000</f>
        <v>#DIV/0!</v>
      </c>
      <c r="BJ61" s="116" t="e">
        <f>BG61/BG$9*1000</f>
        <v>#DIV/0!</v>
      </c>
    </row>
    <row r="62" spans="2:62" ht="13" thickTop="1" x14ac:dyDescent="0.25">
      <c r="M62"/>
    </row>
  </sheetData>
  <customSheetViews>
    <customSheetView guid="{A1CA9828-D720-11D2-AFE3-8996931D4657}" scale="65" fitToPage="1" hiddenColumns="1" showRuler="0" topLeftCell="A2">
      <selection activeCell="A2" sqref="A2"/>
      <pageMargins left="0.75" right="0.75" top="0.5" bottom="0.5" header="0.5" footer="0.5"/>
      <pageSetup orientation="portrait" r:id="rId1"/>
      <headerFooter alignWithMargins="0"/>
    </customSheetView>
    <customSheetView guid="{A1CA9826-D720-11D2-AFE3-8996931D4657}" showRuler="0">
      <pageMargins left="0.75" right="0.75" top="1" bottom="1" header="0.5" footer="0.5"/>
      <headerFooter alignWithMargins="0"/>
    </customSheetView>
    <customSheetView guid="{A1CA9825-D720-11D2-AFE3-8996931D4657}" showRuler="0">
      <pageMargins left="0.75" right="0.75" top="1" bottom="1" header="0.5" footer="0.5"/>
      <headerFooter alignWithMargins="0"/>
    </customSheetView>
    <customSheetView guid="{919A7B63-C99B-11D2-AFE3-C1B2A8D63557}" scale="65" showPageBreaks="1" fitToPage="1" hiddenColumns="1" showRuler="0" topLeftCell="A2">
      <selection activeCell="BH2" activeCellId="1" sqref="BC1:BE65536 BH1:BJ65536"/>
      <pageMargins left="0.5" right="0.5" top="0.75" bottom="0.75" header="0.5" footer="0.5"/>
      <pageSetup scale="75" orientation="landscape" horizontalDpi="4294967292" r:id="rId2"/>
      <headerFooter alignWithMargins="0"/>
    </customSheetView>
    <customSheetView guid="{55857911-67C7-456E-9E0F-BACAB6812C4B}" scale="65" hiddenColumns="1" showRuler="0" topLeftCell="B1">
      <selection activeCell="B1" sqref="B1"/>
      <colBreaks count="2" manualBreakCount="2">
        <brk id="27" max="1048575" man="1"/>
        <brk id="47" max="1048575" man="1"/>
      </colBreaks>
      <pageMargins left="0.5" right="0.5" top="0.75" bottom="0.75" header="0.5" footer="0.5"/>
      <pageSetup scale="64" fitToWidth="3" orientation="landscape" r:id="rId3"/>
      <headerFooter alignWithMargins="0"/>
    </customSheetView>
    <customSheetView guid="{93D19170-1177-4622-9B5E-FBDB252C6A8B}" scale="65" hiddenColumns="1" showRuler="0">
      <selection activeCell="B1" sqref="B1"/>
      <colBreaks count="2" manualBreakCount="2">
        <brk id="32" max="1048575" man="1"/>
        <brk id="52" max="1048575" man="1"/>
      </colBreaks>
      <pageMargins left="0.5" right="0.5" top="0.75" bottom="0.75" header="0.5" footer="0.5"/>
      <pageSetup scale="64" fitToWidth="3" orientation="landscape" r:id="rId4"/>
      <headerFooter alignWithMargins="0"/>
    </customSheetView>
    <customSheetView guid="{71CA9B43-A475-439E-8987-10A837043BF1}" scale="65" showPageBreaks="1" hiddenColumns="1" showRuler="0">
      <selection activeCell="B1" sqref="B1"/>
      <colBreaks count="2" manualBreakCount="2">
        <brk id="32" max="1048575" man="1"/>
        <brk id="65" max="1048575" man="1"/>
      </colBreaks>
      <pageMargins left="0.5" right="0.5" top="0.75" bottom="0.75" header="0.5" footer="0.5"/>
      <pageSetup scale="65" fitToWidth="2" orientation="landscape" r:id="rId5"/>
      <headerFooter alignWithMargins="0"/>
    </customSheetView>
    <customSheetView guid="{45DC640D-01D3-4912-8B9C-BEE2847645FE}" scale="65" showRuler="0">
      <selection activeCell="F25" sqref="F25"/>
      <colBreaks count="2" manualBreakCount="2">
        <brk id="22" max="1048575" man="1"/>
        <brk id="42" max="1048575" man="1"/>
      </colBreaks>
      <pageMargins left="0.5" right="0.5" top="0.75" bottom="0.75" header="0.5" footer="0.5"/>
      <pageSetup scale="65" fitToWidth="3" orientation="landscape" r:id="rId6"/>
      <headerFooter alignWithMargins="0"/>
    </customSheetView>
  </customSheetViews>
  <phoneticPr fontId="0" type="noConversion"/>
  <pageMargins left="0.5" right="0.5" top="0.75" bottom="0.75" header="0.5" footer="0.5"/>
  <pageSetup scale="65" fitToWidth="3" orientation="landscape" r:id="rId7"/>
  <headerFooter alignWithMargins="0"/>
  <colBreaks count="2" manualBreakCount="2">
    <brk id="22" max="1048575" man="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pageSetUpPr autoPageBreaks="0"/>
  </sheetPr>
  <dimension ref="B1:P197"/>
  <sheetViews>
    <sheetView showRuler="0" zoomScale="75" zoomScaleNormal="100" workbookViewId="0"/>
  </sheetViews>
  <sheetFormatPr defaultColWidth="8.81640625" defaultRowHeight="11.5" x14ac:dyDescent="0.25"/>
  <cols>
    <col min="1" max="2" width="3.7265625" style="1" customWidth="1"/>
    <col min="3" max="3" width="26.7265625" style="1" customWidth="1"/>
    <col min="4" max="4" width="3.7265625" style="1" customWidth="1"/>
    <col min="5" max="16384" width="8.81640625" style="1"/>
  </cols>
  <sheetData>
    <row r="1" spans="2:16" ht="15.5" x14ac:dyDescent="0.35">
      <c r="B1" s="8" t="s">
        <v>150</v>
      </c>
    </row>
    <row r="3" spans="2:16" x14ac:dyDescent="0.25">
      <c r="B3" s="20" t="s">
        <v>45</v>
      </c>
      <c r="C3" s="9"/>
      <c r="D3" s="9"/>
      <c r="E3" s="9"/>
      <c r="F3" s="9"/>
      <c r="G3" s="9"/>
      <c r="H3" s="9"/>
      <c r="I3" s="9"/>
      <c r="J3" s="9"/>
      <c r="K3" s="9"/>
      <c r="L3" s="9"/>
      <c r="M3" s="9"/>
      <c r="N3" s="9"/>
      <c r="O3" s="9"/>
      <c r="P3" s="9"/>
    </row>
    <row r="4" spans="2:16" x14ac:dyDescent="0.25">
      <c r="B4" s="11"/>
    </row>
    <row r="5" spans="2:16" x14ac:dyDescent="0.25">
      <c r="B5" s="11"/>
      <c r="E5" s="37" t="s">
        <v>18</v>
      </c>
      <c r="F5" s="37" t="s">
        <v>32</v>
      </c>
      <c r="G5" s="37" t="s">
        <v>33</v>
      </c>
      <c r="H5" s="37" t="s">
        <v>34</v>
      </c>
      <c r="I5" s="37" t="s">
        <v>35</v>
      </c>
      <c r="J5" s="37" t="s">
        <v>36</v>
      </c>
      <c r="K5" s="37" t="s">
        <v>37</v>
      </c>
      <c r="L5" s="37" t="s">
        <v>38</v>
      </c>
      <c r="M5" s="37" t="s">
        <v>39</v>
      </c>
      <c r="N5" s="37" t="s">
        <v>40</v>
      </c>
      <c r="O5" s="37" t="s">
        <v>41</v>
      </c>
      <c r="P5" s="37" t="s">
        <v>74</v>
      </c>
    </row>
    <row r="6" spans="2:16" x14ac:dyDescent="0.25">
      <c r="B6" s="11"/>
      <c r="E6" s="18">
        <f>Inputs!D11</f>
        <v>0</v>
      </c>
      <c r="F6" s="18">
        <f>E6+1</f>
        <v>1</v>
      </c>
      <c r="G6" s="18">
        <f t="shared" ref="G6:O6" si="0">F6+1</f>
        <v>2</v>
      </c>
      <c r="H6" s="18">
        <f t="shared" si="0"/>
        <v>3</v>
      </c>
      <c r="I6" s="18">
        <f t="shared" si="0"/>
        <v>4</v>
      </c>
      <c r="J6" s="18">
        <f t="shared" si="0"/>
        <v>5</v>
      </c>
      <c r="K6" s="18">
        <f t="shared" si="0"/>
        <v>6</v>
      </c>
      <c r="L6" s="18">
        <f t="shared" si="0"/>
        <v>7</v>
      </c>
      <c r="M6" s="18">
        <f t="shared" si="0"/>
        <v>8</v>
      </c>
      <c r="N6" s="18">
        <f t="shared" si="0"/>
        <v>9</v>
      </c>
      <c r="O6" s="18">
        <f t="shared" si="0"/>
        <v>10</v>
      </c>
      <c r="P6" s="18">
        <f>O6+1</f>
        <v>11</v>
      </c>
    </row>
    <row r="7" spans="2:16" x14ac:dyDescent="0.25">
      <c r="B7" s="31" t="s">
        <v>0</v>
      </c>
      <c r="C7" s="2"/>
      <c r="D7" s="2"/>
      <c r="E7" s="34">
        <f>Inputs!D12</f>
        <v>0</v>
      </c>
      <c r="F7" s="1">
        <f>E7</f>
        <v>0</v>
      </c>
      <c r="G7" s="1">
        <f t="shared" ref="G7:O7" si="1">F7</f>
        <v>0</v>
      </c>
      <c r="H7" s="1">
        <f t="shared" si="1"/>
        <v>0</v>
      </c>
      <c r="I7" s="1">
        <f t="shared" si="1"/>
        <v>0</v>
      </c>
      <c r="J7" s="1">
        <f t="shared" si="1"/>
        <v>0</v>
      </c>
      <c r="K7" s="1">
        <f t="shared" si="1"/>
        <v>0</v>
      </c>
      <c r="L7" s="1">
        <f t="shared" si="1"/>
        <v>0</v>
      </c>
      <c r="M7" s="1">
        <f t="shared" si="1"/>
        <v>0</v>
      </c>
      <c r="N7" s="1">
        <f t="shared" si="1"/>
        <v>0</v>
      </c>
      <c r="O7" s="1">
        <f t="shared" si="1"/>
        <v>0</v>
      </c>
      <c r="P7" s="1">
        <f>O7</f>
        <v>0</v>
      </c>
    </row>
    <row r="8" spans="2:16" x14ac:dyDescent="0.25">
      <c r="B8" s="31" t="s">
        <v>1</v>
      </c>
      <c r="C8" s="2"/>
      <c r="D8" s="2"/>
      <c r="E8" s="35">
        <f>Inputs!D14</f>
        <v>0</v>
      </c>
      <c r="F8" s="38">
        <f>E8</f>
        <v>0</v>
      </c>
      <c r="G8" s="38">
        <f t="shared" ref="G8:O8" si="2">F8</f>
        <v>0</v>
      </c>
      <c r="H8" s="38">
        <f t="shared" si="2"/>
        <v>0</v>
      </c>
      <c r="I8" s="38">
        <f t="shared" si="2"/>
        <v>0</v>
      </c>
      <c r="J8" s="38">
        <f t="shared" si="2"/>
        <v>0</v>
      </c>
      <c r="K8" s="38">
        <f t="shared" si="2"/>
        <v>0</v>
      </c>
      <c r="L8" s="38">
        <f t="shared" si="2"/>
        <v>0</v>
      </c>
      <c r="M8" s="38">
        <f t="shared" si="2"/>
        <v>0</v>
      </c>
      <c r="N8" s="38">
        <f t="shared" si="2"/>
        <v>0</v>
      </c>
      <c r="O8" s="38">
        <f t="shared" si="2"/>
        <v>0</v>
      </c>
      <c r="P8" s="38">
        <f>O8</f>
        <v>0</v>
      </c>
    </row>
    <row r="9" spans="2:16" x14ac:dyDescent="0.25">
      <c r="B9" s="31" t="s">
        <v>2</v>
      </c>
      <c r="C9" s="2"/>
      <c r="D9" s="2"/>
      <c r="E9" s="19">
        <f>Inputs!D103</f>
        <v>0</v>
      </c>
      <c r="F9" s="19">
        <f>Inputs!E103</f>
        <v>0</v>
      </c>
      <c r="G9" s="19">
        <f>Inputs!F103</f>
        <v>0</v>
      </c>
      <c r="H9" s="19">
        <f>Inputs!G103</f>
        <v>0</v>
      </c>
      <c r="I9" s="19">
        <f>Inputs!H103</f>
        <v>0</v>
      </c>
      <c r="J9" s="19">
        <f>Inputs!I103</f>
        <v>0</v>
      </c>
      <c r="K9" s="19">
        <f>Inputs!J103</f>
        <v>0</v>
      </c>
      <c r="L9" s="19">
        <f>Inputs!K103</f>
        <v>0</v>
      </c>
      <c r="M9" s="19">
        <f>Inputs!L103</f>
        <v>0</v>
      </c>
      <c r="N9" s="19">
        <f>Inputs!M103</f>
        <v>0</v>
      </c>
      <c r="O9" s="19">
        <f>Inputs!N103</f>
        <v>0</v>
      </c>
      <c r="P9" s="19">
        <f>Inputs!O103</f>
        <v>0</v>
      </c>
    </row>
    <row r="10" spans="2:16" x14ac:dyDescent="0.25">
      <c r="B10" s="31" t="s">
        <v>3</v>
      </c>
      <c r="C10" s="2"/>
      <c r="D10" s="2"/>
      <c r="E10" s="33">
        <f>ROUND(E7*E8*Inputs!$D$13,0)</f>
        <v>0</v>
      </c>
      <c r="F10" s="33">
        <f>ROUND(F7*F8*Inputs!$D$13,0)</f>
        <v>0</v>
      </c>
      <c r="G10" s="33">
        <f>ROUND(G7*G8*Inputs!$D$13,0)</f>
        <v>0</v>
      </c>
      <c r="H10" s="33">
        <f>ROUND(H7*H8*Inputs!$D$13,0)</f>
        <v>0</v>
      </c>
      <c r="I10" s="33">
        <f>ROUND(I7*I8*Inputs!$D$13,0)</f>
        <v>0</v>
      </c>
      <c r="J10" s="33">
        <f>ROUND(J7*J8*Inputs!$D$13,0)</f>
        <v>0</v>
      </c>
      <c r="K10" s="33">
        <f>ROUND(K7*K8*Inputs!$D$13,0)</f>
        <v>0</v>
      </c>
      <c r="L10" s="33">
        <f>ROUND(L7*L8*Inputs!$D$13,0)</f>
        <v>0</v>
      </c>
      <c r="M10" s="33">
        <f>ROUND(M7*M8*Inputs!$D$13,0)</f>
        <v>0</v>
      </c>
      <c r="N10" s="33">
        <f>ROUND(N7*N8*Inputs!$D$13,0)</f>
        <v>0</v>
      </c>
      <c r="O10" s="33">
        <f>ROUND(O7*O8*Inputs!$D$13,0)</f>
        <v>0</v>
      </c>
      <c r="P10" s="33">
        <f>ROUND(P7*P8*Inputs!$D$13,0)</f>
        <v>0</v>
      </c>
    </row>
    <row r="11" spans="2:16" x14ac:dyDescent="0.25">
      <c r="B11" s="31"/>
      <c r="C11" s="2"/>
      <c r="D11" s="2"/>
    </row>
    <row r="12" spans="2:16" x14ac:dyDescent="0.25">
      <c r="B12" s="36" t="s">
        <v>4</v>
      </c>
      <c r="C12" s="21"/>
      <c r="D12" s="21"/>
      <c r="E12" s="21"/>
      <c r="F12" s="21"/>
      <c r="G12" s="21"/>
      <c r="H12" s="21"/>
      <c r="I12" s="21"/>
      <c r="J12" s="21"/>
      <c r="K12" s="21"/>
      <c r="L12" s="21"/>
      <c r="M12" s="21"/>
      <c r="N12" s="21"/>
      <c r="O12" s="21"/>
      <c r="P12" s="21"/>
    </row>
    <row r="13" spans="2:16" x14ac:dyDescent="0.25">
      <c r="B13" s="31" t="str">
        <f>Inputs!B24</f>
        <v>Rooms</v>
      </c>
      <c r="C13" s="2"/>
      <c r="D13" s="2"/>
      <c r="E13" s="95">
        <f>E10*E9/1000</f>
        <v>0</v>
      </c>
      <c r="F13" s="95">
        <f t="shared" ref="F13:P13" si="3">F10*F9/1000</f>
        <v>0</v>
      </c>
      <c r="G13" s="95">
        <f t="shared" si="3"/>
        <v>0</v>
      </c>
      <c r="H13" s="95">
        <f t="shared" si="3"/>
        <v>0</v>
      </c>
      <c r="I13" s="95">
        <f t="shared" si="3"/>
        <v>0</v>
      </c>
      <c r="J13" s="95">
        <f t="shared" si="3"/>
        <v>0</v>
      </c>
      <c r="K13" s="95">
        <f t="shared" si="3"/>
        <v>0</v>
      </c>
      <c r="L13" s="95">
        <f t="shared" si="3"/>
        <v>0</v>
      </c>
      <c r="M13" s="95">
        <f t="shared" si="3"/>
        <v>0</v>
      </c>
      <c r="N13" s="95">
        <f t="shared" si="3"/>
        <v>0</v>
      </c>
      <c r="O13" s="95">
        <f t="shared" si="3"/>
        <v>0</v>
      </c>
      <c r="P13" s="95">
        <f t="shared" si="3"/>
        <v>0</v>
      </c>
    </row>
    <row r="14" spans="2:16" x14ac:dyDescent="0.25">
      <c r="B14" s="31" t="str">
        <f>Inputs!B25</f>
        <v>Food</v>
      </c>
      <c r="C14" s="2"/>
      <c r="D14" s="2"/>
      <c r="E14" s="44">
        <f>Inputs!D25+(Inputs!F25*$E$7+Inputs!G25*$E$10)/1000+Inputs!E25*$E$13+0.0000000001</f>
        <v>1E-10</v>
      </c>
      <c r="F14" s="44">
        <f>E14*(1+Inputs!E64)</f>
        <v>1E-10</v>
      </c>
      <c r="G14" s="44">
        <f>F14*(1+Inputs!F64)</f>
        <v>1E-10</v>
      </c>
      <c r="H14" s="44">
        <f>G14*(1+Inputs!G64)</f>
        <v>1E-10</v>
      </c>
      <c r="I14" s="44">
        <f>H14*(1+Inputs!H64)</f>
        <v>1E-10</v>
      </c>
      <c r="J14" s="44">
        <f>I14*(1+Inputs!I64)</f>
        <v>1E-10</v>
      </c>
      <c r="K14" s="44">
        <f>J14*(1+Inputs!J64)</f>
        <v>1E-10</v>
      </c>
      <c r="L14" s="44">
        <f>K14*(1+Inputs!K64)</f>
        <v>1E-10</v>
      </c>
      <c r="M14" s="44">
        <f>L14*(1+Inputs!L64)</f>
        <v>1E-10</v>
      </c>
      <c r="N14" s="44">
        <f>M14*(1+Inputs!M64)</f>
        <v>1E-10</v>
      </c>
      <c r="O14" s="44">
        <f>N14*(1+Inputs!N64)</f>
        <v>1E-10</v>
      </c>
      <c r="P14" s="44">
        <f>O14*(1+Inputs!O64)</f>
        <v>1E-10</v>
      </c>
    </row>
    <row r="15" spans="2:16" x14ac:dyDescent="0.25">
      <c r="B15" s="31" t="str">
        <f>Inputs!B26</f>
        <v>Beverages</v>
      </c>
      <c r="C15" s="2"/>
      <c r="D15" s="2"/>
      <c r="E15" s="44">
        <f>Inputs!D26+(Inputs!F26*$E$7+Inputs!G26*$E$10)/1000+Inputs!E26*$E$14+0.0000000001</f>
        <v>1E-10</v>
      </c>
      <c r="F15" s="44">
        <f>E15*(1+Inputs!E65)</f>
        <v>1E-10</v>
      </c>
      <c r="G15" s="44">
        <f>F15*(1+Inputs!F65)</f>
        <v>1E-10</v>
      </c>
      <c r="H15" s="44">
        <f>G15*(1+Inputs!G65)</f>
        <v>1E-10</v>
      </c>
      <c r="I15" s="44">
        <f>H15*(1+Inputs!H65)</f>
        <v>1E-10</v>
      </c>
      <c r="J15" s="44">
        <f>I15*(1+Inputs!I65)</f>
        <v>1E-10</v>
      </c>
      <c r="K15" s="44">
        <f>J15*(1+Inputs!J65)</f>
        <v>1E-10</v>
      </c>
      <c r="L15" s="44">
        <f>K15*(1+Inputs!K65)</f>
        <v>1E-10</v>
      </c>
      <c r="M15" s="44">
        <f>L15*(1+Inputs!L65)</f>
        <v>1E-10</v>
      </c>
      <c r="N15" s="44">
        <f>M15*(1+Inputs!M65)</f>
        <v>1E-10</v>
      </c>
      <c r="O15" s="44">
        <f>N15*(1+Inputs!N65)</f>
        <v>1E-10</v>
      </c>
      <c r="P15" s="44">
        <f>O15*(1+Inputs!O65)</f>
        <v>1E-10</v>
      </c>
    </row>
    <row r="16" spans="2:16" x14ac:dyDescent="0.25">
      <c r="B16" s="31" t="str">
        <f>Inputs!B27</f>
        <v>Other Operated Departments</v>
      </c>
      <c r="C16" s="2"/>
      <c r="D16" s="2"/>
      <c r="E16" s="44">
        <f>Inputs!D27+(Inputs!F27*$E$7+Inputs!G27*$E$10)/1000+Inputs!E27*$E$13+0.0000000001</f>
        <v>1E-10</v>
      </c>
      <c r="F16" s="44">
        <f>E16*(1+Inputs!E66)</f>
        <v>1E-10</v>
      </c>
      <c r="G16" s="44">
        <f>F16*(1+Inputs!F66)</f>
        <v>1E-10</v>
      </c>
      <c r="H16" s="44">
        <f>G16*(1+Inputs!G66)</f>
        <v>1E-10</v>
      </c>
      <c r="I16" s="44">
        <f>H16*(1+Inputs!H66)</f>
        <v>1E-10</v>
      </c>
      <c r="J16" s="44">
        <f>I16*(1+Inputs!I66)</f>
        <v>1E-10</v>
      </c>
      <c r="K16" s="44">
        <f>J16*(1+Inputs!J66)</f>
        <v>1E-10</v>
      </c>
      <c r="L16" s="44">
        <f>K16*(1+Inputs!K66)</f>
        <v>1E-10</v>
      </c>
      <c r="M16" s="44">
        <f>L16*(1+Inputs!L66)</f>
        <v>1E-10</v>
      </c>
      <c r="N16" s="44">
        <f>M16*(1+Inputs!M66)</f>
        <v>1E-10</v>
      </c>
      <c r="O16" s="44">
        <f>N16*(1+Inputs!N66)</f>
        <v>1E-10</v>
      </c>
      <c r="P16" s="44">
        <f>O16*(1+Inputs!O66)</f>
        <v>1E-10</v>
      </c>
    </row>
    <row r="17" spans="2:16" x14ac:dyDescent="0.25">
      <c r="B17" s="31" t="str">
        <f>Inputs!B28</f>
        <v>Business Center</v>
      </c>
      <c r="C17" s="2"/>
      <c r="D17" s="2"/>
      <c r="E17" s="44">
        <f>Inputs!D28+(Inputs!F28*$E$7+Inputs!G28*$E$10)/1000+Inputs!E28*$E$13+0.0000000001</f>
        <v>1E-10</v>
      </c>
      <c r="F17" s="44">
        <f>E17*(1+Inputs!E67)</f>
        <v>1E-10</v>
      </c>
      <c r="G17" s="44">
        <f>F17*(1+Inputs!F67)</f>
        <v>1E-10</v>
      </c>
      <c r="H17" s="44">
        <f>G17*(1+Inputs!G67)</f>
        <v>1E-10</v>
      </c>
      <c r="I17" s="44">
        <f>H17*(1+Inputs!H67)</f>
        <v>1E-10</v>
      </c>
      <c r="J17" s="44">
        <f>I17*(1+Inputs!I67)</f>
        <v>1E-10</v>
      </c>
      <c r="K17" s="44">
        <f>J17*(1+Inputs!J67)</f>
        <v>1E-10</v>
      </c>
      <c r="L17" s="44">
        <f>K17*(1+Inputs!K67)</f>
        <v>1E-10</v>
      </c>
      <c r="M17" s="44">
        <f>L17*(1+Inputs!L67)</f>
        <v>1E-10</v>
      </c>
      <c r="N17" s="44">
        <f>M17*(1+Inputs!M67)</f>
        <v>1E-10</v>
      </c>
      <c r="O17" s="44">
        <f>N17*(1+Inputs!N67)</f>
        <v>1E-10</v>
      </c>
      <c r="P17" s="44">
        <f>O17*(1+Inputs!O67)</f>
        <v>1E-10</v>
      </c>
    </row>
    <row r="18" spans="2:16" x14ac:dyDescent="0.25">
      <c r="B18" s="31" t="str">
        <f>Inputs!B29</f>
        <v>Additional Oper Dept 2</v>
      </c>
      <c r="C18" s="2"/>
      <c r="D18" s="2"/>
      <c r="E18" s="44">
        <f>Inputs!D29+(Inputs!F29*$E$7+Inputs!G29*$E$10)/1000+Inputs!E29*$E$13+0.0000000001</f>
        <v>1E-10</v>
      </c>
      <c r="F18" s="44">
        <f>E18*(1+Inputs!E68)</f>
        <v>1E-10</v>
      </c>
      <c r="G18" s="44">
        <f>F18*(1+Inputs!F68)</f>
        <v>1E-10</v>
      </c>
      <c r="H18" s="44">
        <f>G18*(1+Inputs!G68)</f>
        <v>1E-10</v>
      </c>
      <c r="I18" s="44">
        <f>H18*(1+Inputs!H68)</f>
        <v>1E-10</v>
      </c>
      <c r="J18" s="44">
        <f>I18*(1+Inputs!I68)</f>
        <v>1E-10</v>
      </c>
      <c r="K18" s="44">
        <f>J18*(1+Inputs!J68)</f>
        <v>1E-10</v>
      </c>
      <c r="L18" s="44">
        <f>K18*(1+Inputs!K68)</f>
        <v>1E-10</v>
      </c>
      <c r="M18" s="44">
        <f>L18*(1+Inputs!L68)</f>
        <v>1E-10</v>
      </c>
      <c r="N18" s="44">
        <f>M18*(1+Inputs!M68)</f>
        <v>1E-10</v>
      </c>
      <c r="O18" s="44">
        <f>N18*(1+Inputs!N68)</f>
        <v>1E-10</v>
      </c>
      <c r="P18" s="44">
        <f>O18*(1+Inputs!O68)</f>
        <v>1E-10</v>
      </c>
    </row>
    <row r="19" spans="2:16" x14ac:dyDescent="0.25">
      <c r="B19" s="31" t="str">
        <f>Inputs!B30</f>
        <v>Additional Oper Dept 3</v>
      </c>
      <c r="E19" s="44">
        <f>Inputs!D30+(Inputs!F30*$E$7+Inputs!G30*$E$10)/1000+Inputs!E30*$E$13+0.0000000001</f>
        <v>1E-10</v>
      </c>
      <c r="F19" s="44">
        <f>E19*(1+Inputs!E69)</f>
        <v>1E-10</v>
      </c>
      <c r="G19" s="44">
        <f>F19*(1+Inputs!F69)</f>
        <v>1E-10</v>
      </c>
      <c r="H19" s="44">
        <f>G19*(1+Inputs!G69)</f>
        <v>1E-10</v>
      </c>
      <c r="I19" s="44">
        <f>H19*(1+Inputs!H69)</f>
        <v>1E-10</v>
      </c>
      <c r="J19" s="44">
        <f>I19*(1+Inputs!I69)</f>
        <v>1E-10</v>
      </c>
      <c r="K19" s="44">
        <f>J19*(1+Inputs!J69)</f>
        <v>1E-10</v>
      </c>
      <c r="L19" s="44">
        <f>K19*(1+Inputs!K69)</f>
        <v>1E-10</v>
      </c>
      <c r="M19" s="44">
        <f>L19*(1+Inputs!L69)</f>
        <v>1E-10</v>
      </c>
      <c r="N19" s="44">
        <f>M19*(1+Inputs!M69)</f>
        <v>1E-10</v>
      </c>
      <c r="O19" s="44">
        <f>N19*(1+Inputs!N69)</f>
        <v>1E-10</v>
      </c>
      <c r="P19" s="44">
        <f>O19*(1+Inputs!O69)</f>
        <v>1E-10</v>
      </c>
    </row>
    <row r="20" spans="2:16" x14ac:dyDescent="0.25">
      <c r="B20" s="32" t="str">
        <f>Inputs!B31</f>
        <v>Miscellaneous Income</v>
      </c>
      <c r="C20" s="18"/>
      <c r="D20" s="18"/>
      <c r="E20" s="96">
        <f>Inputs!D31+(Inputs!F31*$E$7+Inputs!G31*$E$10)/1000+Inputs!E31*$E$13+0.0000000001</f>
        <v>1E-10</v>
      </c>
      <c r="F20" s="96">
        <f>E20*(1+Inputs!E70)</f>
        <v>1E-10</v>
      </c>
      <c r="G20" s="96">
        <f>F20*(1+Inputs!F70)</f>
        <v>1E-10</v>
      </c>
      <c r="H20" s="96">
        <f>G20*(1+Inputs!G70)</f>
        <v>1E-10</v>
      </c>
      <c r="I20" s="96">
        <f>H20*(1+Inputs!H70)</f>
        <v>1E-10</v>
      </c>
      <c r="J20" s="96">
        <f>I20*(1+Inputs!I70)</f>
        <v>1E-10</v>
      </c>
      <c r="K20" s="96">
        <f>J20*(1+Inputs!J70)</f>
        <v>1E-10</v>
      </c>
      <c r="L20" s="96">
        <f>K20*(1+Inputs!K70)</f>
        <v>1E-10</v>
      </c>
      <c r="M20" s="96">
        <f>L20*(1+Inputs!L70)</f>
        <v>1E-10</v>
      </c>
      <c r="N20" s="96">
        <f>M20*(1+Inputs!M70)</f>
        <v>1E-10</v>
      </c>
      <c r="O20" s="96">
        <f>N20*(1+Inputs!N70)</f>
        <v>1E-10</v>
      </c>
      <c r="P20" s="96">
        <f>O20*(1+Inputs!O70)</f>
        <v>1E-10</v>
      </c>
    </row>
    <row r="21" spans="2:16" x14ac:dyDescent="0.25">
      <c r="B21" s="11"/>
      <c r="C21" s="7" t="s">
        <v>19</v>
      </c>
      <c r="D21" s="2"/>
      <c r="E21" s="44">
        <f>SUM(E13:E20)</f>
        <v>6.9999999999999996E-10</v>
      </c>
      <c r="F21" s="44">
        <f t="shared" ref="F21:P21" si="4">SUM(F13:F20)</f>
        <v>6.9999999999999996E-10</v>
      </c>
      <c r="G21" s="44">
        <f t="shared" si="4"/>
        <v>6.9999999999999996E-10</v>
      </c>
      <c r="H21" s="44">
        <f t="shared" si="4"/>
        <v>6.9999999999999996E-10</v>
      </c>
      <c r="I21" s="44">
        <f t="shared" si="4"/>
        <v>6.9999999999999996E-10</v>
      </c>
      <c r="J21" s="44">
        <f t="shared" si="4"/>
        <v>6.9999999999999996E-10</v>
      </c>
      <c r="K21" s="44">
        <f t="shared" si="4"/>
        <v>6.9999999999999996E-10</v>
      </c>
      <c r="L21" s="44">
        <f t="shared" si="4"/>
        <v>6.9999999999999996E-10</v>
      </c>
      <c r="M21" s="44">
        <f t="shared" si="4"/>
        <v>6.9999999999999996E-10</v>
      </c>
      <c r="N21" s="44">
        <f t="shared" si="4"/>
        <v>6.9999999999999996E-10</v>
      </c>
      <c r="O21" s="44">
        <f t="shared" si="4"/>
        <v>6.9999999999999996E-10</v>
      </c>
      <c r="P21" s="44">
        <f t="shared" si="4"/>
        <v>6.9999999999999996E-10</v>
      </c>
    </row>
    <row r="22" spans="2:16" x14ac:dyDescent="0.25">
      <c r="B22" s="11"/>
    </row>
    <row r="23" spans="2:16" x14ac:dyDescent="0.25">
      <c r="B23" s="11"/>
    </row>
    <row r="24" spans="2:16" x14ac:dyDescent="0.25">
      <c r="B24" s="36" t="s">
        <v>8</v>
      </c>
      <c r="C24" s="21"/>
      <c r="D24" s="21"/>
      <c r="E24" s="21"/>
      <c r="F24" s="21"/>
      <c r="G24" s="21"/>
      <c r="H24" s="21"/>
      <c r="I24" s="21"/>
      <c r="J24" s="21"/>
      <c r="K24" s="21"/>
      <c r="L24" s="21"/>
      <c r="M24" s="21"/>
      <c r="N24" s="21"/>
      <c r="O24" s="21"/>
      <c r="P24" s="21"/>
    </row>
    <row r="25" spans="2:16" x14ac:dyDescent="0.25">
      <c r="B25" s="31" t="str">
        <f>Inputs!B73</f>
        <v>Rooms</v>
      </c>
      <c r="C25" s="2"/>
      <c r="D25" s="2"/>
      <c r="E25" s="44">
        <f>Inputs!D35+(Inputs!F35*$E$7+Inputs!G35*$E$10)/1000+Inputs!E35*E13+0.0000000001</f>
        <v>1E-10</v>
      </c>
      <c r="F25" s="44">
        <f>E25*(1+Inputs!E73)</f>
        <v>1E-10</v>
      </c>
      <c r="G25" s="44">
        <f>F25*(1+Inputs!F73)</f>
        <v>1E-10</v>
      </c>
      <c r="H25" s="44">
        <f>G25*(1+Inputs!G73)</f>
        <v>1E-10</v>
      </c>
      <c r="I25" s="44">
        <f>H25*(1+Inputs!H73)</f>
        <v>1E-10</v>
      </c>
      <c r="J25" s="44">
        <f>I25*(1+Inputs!I73)</f>
        <v>1E-10</v>
      </c>
      <c r="K25" s="44">
        <f>J25*(1+Inputs!J73)</f>
        <v>1E-10</v>
      </c>
      <c r="L25" s="44">
        <f>K25*(1+Inputs!K73)</f>
        <v>1E-10</v>
      </c>
      <c r="M25" s="44">
        <f>L25*(1+Inputs!L73)</f>
        <v>1E-10</v>
      </c>
      <c r="N25" s="44">
        <f>M25*(1+Inputs!M73)</f>
        <v>1E-10</v>
      </c>
      <c r="O25" s="44">
        <f>N25*(1+Inputs!N73)</f>
        <v>1E-10</v>
      </c>
      <c r="P25" s="44">
        <f>O25*(1+Inputs!O73)</f>
        <v>1E-10</v>
      </c>
    </row>
    <row r="26" spans="2:16" x14ac:dyDescent="0.25">
      <c r="B26" s="31" t="str">
        <f>Inputs!B74</f>
        <v>Food &amp; Beverages</v>
      </c>
      <c r="C26" s="2"/>
      <c r="D26" s="2"/>
      <c r="E26" s="44">
        <f>Inputs!D36+(Inputs!F36*$E$7+Inputs!G36*$E$10)/1000+Inputs!E36*(E14+E15)+0.0000000001</f>
        <v>1E-10</v>
      </c>
      <c r="F26" s="44">
        <f>E26*(1+Inputs!E74)</f>
        <v>1E-10</v>
      </c>
      <c r="G26" s="44">
        <f>F26*(1+Inputs!F74)</f>
        <v>1E-10</v>
      </c>
      <c r="H26" s="44">
        <f>G26*(1+Inputs!G74)</f>
        <v>1E-10</v>
      </c>
      <c r="I26" s="44">
        <f>H26*(1+Inputs!H74)</f>
        <v>1E-10</v>
      </c>
      <c r="J26" s="44">
        <f>I26*(1+Inputs!I74)</f>
        <v>1E-10</v>
      </c>
      <c r="K26" s="44">
        <f>J26*(1+Inputs!J74)</f>
        <v>1E-10</v>
      </c>
      <c r="L26" s="44">
        <f>K26*(1+Inputs!K74)</f>
        <v>1E-10</v>
      </c>
      <c r="M26" s="44">
        <f>L26*(1+Inputs!L74)</f>
        <v>1E-10</v>
      </c>
      <c r="N26" s="44">
        <f>M26*(1+Inputs!M74)</f>
        <v>1E-10</v>
      </c>
      <c r="O26" s="44">
        <f>N26*(1+Inputs!N74)</f>
        <v>1E-10</v>
      </c>
      <c r="P26" s="44">
        <f>O26*(1+Inputs!O74)</f>
        <v>1E-10</v>
      </c>
    </row>
    <row r="27" spans="2:16" x14ac:dyDescent="0.25">
      <c r="B27" s="31" t="str">
        <f>Inputs!B75</f>
        <v>Other Operated Departments</v>
      </c>
      <c r="C27" s="2"/>
      <c r="D27" s="2"/>
      <c r="E27" s="44">
        <f>Inputs!D37+(Inputs!F37*$E$7+Inputs!G37*$E$10)/1000+Inputs!E37*E16+0.0000000001</f>
        <v>1E-10</v>
      </c>
      <c r="F27" s="44">
        <f>E27*(1+Inputs!E75)</f>
        <v>1E-10</v>
      </c>
      <c r="G27" s="44">
        <f>F27*(1+Inputs!F75)</f>
        <v>1E-10</v>
      </c>
      <c r="H27" s="44">
        <f>G27*(1+Inputs!G75)</f>
        <v>1E-10</v>
      </c>
      <c r="I27" s="44">
        <f>H27*(1+Inputs!H75)</f>
        <v>1E-10</v>
      </c>
      <c r="J27" s="44">
        <f>I27*(1+Inputs!I75)</f>
        <v>1E-10</v>
      </c>
      <c r="K27" s="44">
        <f>J27*(1+Inputs!J75)</f>
        <v>1E-10</v>
      </c>
      <c r="L27" s="44">
        <f>K27*(1+Inputs!K75)</f>
        <v>1E-10</v>
      </c>
      <c r="M27" s="44">
        <f>L27*(1+Inputs!L75)</f>
        <v>1E-10</v>
      </c>
      <c r="N27" s="44">
        <f>M27*(1+Inputs!M75)</f>
        <v>1E-10</v>
      </c>
      <c r="O27" s="44">
        <f>N27*(1+Inputs!N75)</f>
        <v>1E-10</v>
      </c>
      <c r="P27" s="44">
        <f>O27*(1+Inputs!O75)</f>
        <v>1E-10</v>
      </c>
    </row>
    <row r="28" spans="2:16" x14ac:dyDescent="0.25">
      <c r="B28" s="31" t="str">
        <f>Inputs!B76</f>
        <v>Business Center</v>
      </c>
      <c r="C28" s="2"/>
      <c r="D28" s="2"/>
      <c r="E28" s="44">
        <f>Inputs!D38+(Inputs!F38*$E$7+Inputs!G38*$E$10)/1000+Inputs!E38*E17+0.0000000001</f>
        <v>1E-10</v>
      </c>
      <c r="F28" s="44">
        <f>E28*(1+Inputs!E76)</f>
        <v>1E-10</v>
      </c>
      <c r="G28" s="44">
        <f>F28*(1+Inputs!F76)</f>
        <v>1E-10</v>
      </c>
      <c r="H28" s="44">
        <f>G28*(1+Inputs!G76)</f>
        <v>1E-10</v>
      </c>
      <c r="I28" s="44">
        <f>H28*(1+Inputs!H76)</f>
        <v>1E-10</v>
      </c>
      <c r="J28" s="44">
        <f>I28*(1+Inputs!I76)</f>
        <v>1E-10</v>
      </c>
      <c r="K28" s="44">
        <f>J28*(1+Inputs!J76)</f>
        <v>1E-10</v>
      </c>
      <c r="L28" s="44">
        <f>K28*(1+Inputs!K76)</f>
        <v>1E-10</v>
      </c>
      <c r="M28" s="44">
        <f>L28*(1+Inputs!L76)</f>
        <v>1E-10</v>
      </c>
      <c r="N28" s="44">
        <f>M28*(1+Inputs!M76)</f>
        <v>1E-10</v>
      </c>
      <c r="O28" s="44">
        <f>N28*(1+Inputs!N76)</f>
        <v>1E-10</v>
      </c>
      <c r="P28" s="44">
        <f>O28*(1+Inputs!O76)</f>
        <v>1E-10</v>
      </c>
    </row>
    <row r="29" spans="2:16" x14ac:dyDescent="0.25">
      <c r="B29" s="31" t="str">
        <f>Inputs!B77</f>
        <v>Additional Oper Dept 2</v>
      </c>
      <c r="C29" s="2"/>
      <c r="D29" s="2"/>
      <c r="E29" s="44">
        <f>Inputs!D39+(Inputs!F39*$E$7+Inputs!G39*$E$10)/1000+Inputs!E39*E18+0.0000000001</f>
        <v>1E-10</v>
      </c>
      <c r="F29" s="44">
        <f>E29*(1+Inputs!E77)</f>
        <v>1E-10</v>
      </c>
      <c r="G29" s="44">
        <f>F29*(1+Inputs!F77)</f>
        <v>1E-10</v>
      </c>
      <c r="H29" s="44">
        <f>G29*(1+Inputs!G77)</f>
        <v>1E-10</v>
      </c>
      <c r="I29" s="44">
        <f>H29*(1+Inputs!H77)</f>
        <v>1E-10</v>
      </c>
      <c r="J29" s="44">
        <f>I29*(1+Inputs!I77)</f>
        <v>1E-10</v>
      </c>
      <c r="K29" s="44">
        <f>J29*(1+Inputs!J77)</f>
        <v>1E-10</v>
      </c>
      <c r="L29" s="44">
        <f>K29*(1+Inputs!K77)</f>
        <v>1E-10</v>
      </c>
      <c r="M29" s="44">
        <f>L29*(1+Inputs!L77)</f>
        <v>1E-10</v>
      </c>
      <c r="N29" s="44">
        <f>M29*(1+Inputs!M77)</f>
        <v>1E-10</v>
      </c>
      <c r="O29" s="44">
        <f>N29*(1+Inputs!N77)</f>
        <v>1E-10</v>
      </c>
      <c r="P29" s="44">
        <f>O29*(1+Inputs!O77)</f>
        <v>1E-10</v>
      </c>
    </row>
    <row r="30" spans="2:16" x14ac:dyDescent="0.25">
      <c r="B30" s="31" t="str">
        <f>Inputs!B78</f>
        <v>Additional Oper Dept 3</v>
      </c>
      <c r="C30" s="2"/>
      <c r="D30" s="2"/>
      <c r="E30" s="44">
        <f>Inputs!D40+(Inputs!F40*$E$7+Inputs!G40*$E$10)/1000+Inputs!E40*E19+0.0000000001</f>
        <v>1E-10</v>
      </c>
      <c r="F30" s="44">
        <f>E30*(1+Inputs!E78)</f>
        <v>1E-10</v>
      </c>
      <c r="G30" s="44">
        <f>F30*(1+Inputs!F78)</f>
        <v>1E-10</v>
      </c>
      <c r="H30" s="44">
        <f>G30*(1+Inputs!G78)</f>
        <v>1E-10</v>
      </c>
      <c r="I30" s="44">
        <f>H30*(1+Inputs!H78)</f>
        <v>1E-10</v>
      </c>
      <c r="J30" s="44">
        <f>I30*(1+Inputs!I78)</f>
        <v>1E-10</v>
      </c>
      <c r="K30" s="44">
        <f>J30*(1+Inputs!J78)</f>
        <v>1E-10</v>
      </c>
      <c r="L30" s="44">
        <f>K30*(1+Inputs!K78)</f>
        <v>1E-10</v>
      </c>
      <c r="M30" s="44">
        <f>L30*(1+Inputs!L78)</f>
        <v>1E-10</v>
      </c>
      <c r="N30" s="44">
        <f>M30*(1+Inputs!M78)</f>
        <v>1E-10</v>
      </c>
      <c r="O30" s="44">
        <f>N30*(1+Inputs!N78)</f>
        <v>1E-10</v>
      </c>
      <c r="P30" s="44">
        <f>O30*(1+Inputs!O78)</f>
        <v>1E-10</v>
      </c>
    </row>
    <row r="31" spans="2:16" x14ac:dyDescent="0.25">
      <c r="B31" s="31" t="str">
        <f>Inputs!B79</f>
        <v>Miscellaneous Income</v>
      </c>
      <c r="C31" s="2"/>
      <c r="D31" s="2"/>
      <c r="E31" s="44">
        <f>Inputs!D41+(Inputs!F41*$E$7+Inputs!G41*$E$10)/1000+Inputs!E41*E20+0.0000000001</f>
        <v>1E-10</v>
      </c>
      <c r="F31" s="44">
        <f>E31*(1+Inputs!E79)</f>
        <v>1E-10</v>
      </c>
      <c r="G31" s="44">
        <f>F31*(1+Inputs!F79)</f>
        <v>1E-10</v>
      </c>
      <c r="H31" s="44">
        <f>G31*(1+Inputs!G79)</f>
        <v>1E-10</v>
      </c>
      <c r="I31" s="44">
        <f>H31*(1+Inputs!H79)</f>
        <v>1E-10</v>
      </c>
      <c r="J31" s="44">
        <f>I31*(1+Inputs!I79)</f>
        <v>1E-10</v>
      </c>
      <c r="K31" s="44">
        <f>J31*(1+Inputs!J79)</f>
        <v>1E-10</v>
      </c>
      <c r="L31" s="44">
        <f>K31*(1+Inputs!K79)</f>
        <v>1E-10</v>
      </c>
      <c r="M31" s="44">
        <f>L31*(1+Inputs!L79)</f>
        <v>1E-10</v>
      </c>
      <c r="N31" s="44">
        <f>M31*(1+Inputs!M79)</f>
        <v>1E-10</v>
      </c>
      <c r="O31" s="44">
        <f>N31*(1+Inputs!N79)</f>
        <v>1E-10</v>
      </c>
      <c r="P31" s="44">
        <f>O31*(1+Inputs!O79)</f>
        <v>1E-10</v>
      </c>
    </row>
    <row r="32" spans="2:16" x14ac:dyDescent="0.25">
      <c r="B32" s="31" t="str">
        <f>Inputs!B80</f>
        <v>Administrative &amp; General</v>
      </c>
      <c r="C32" s="2"/>
      <c r="D32" s="2"/>
      <c r="E32" s="44">
        <f>Inputs!D42+(Inputs!F42*$E$7+Inputs!G42*$E$10)/1000+Inputs!E42*E$21+0.0000000001</f>
        <v>1E-10</v>
      </c>
      <c r="F32" s="44">
        <f>E32*(1+Inputs!E80)</f>
        <v>1E-10</v>
      </c>
      <c r="G32" s="44">
        <f>F32*(1+Inputs!F80)</f>
        <v>1E-10</v>
      </c>
      <c r="H32" s="44">
        <f>G32*(1+Inputs!G80)</f>
        <v>1E-10</v>
      </c>
      <c r="I32" s="44">
        <f>H32*(1+Inputs!H80)</f>
        <v>1E-10</v>
      </c>
      <c r="J32" s="44">
        <f>I32*(1+Inputs!I80)</f>
        <v>1E-10</v>
      </c>
      <c r="K32" s="44">
        <f>J32*(1+Inputs!J80)</f>
        <v>1E-10</v>
      </c>
      <c r="L32" s="44">
        <f>K32*(1+Inputs!K80)</f>
        <v>1E-10</v>
      </c>
      <c r="M32" s="44">
        <f>L32*(1+Inputs!L80)</f>
        <v>1E-10</v>
      </c>
      <c r="N32" s="44">
        <f>M32*(1+Inputs!M80)</f>
        <v>1E-10</v>
      </c>
      <c r="O32" s="44">
        <f>N32*(1+Inputs!N80)</f>
        <v>1E-10</v>
      </c>
      <c r="P32" s="44">
        <f>O32*(1+Inputs!O80)</f>
        <v>1E-10</v>
      </c>
    </row>
    <row r="33" spans="2:16" x14ac:dyDescent="0.25">
      <c r="B33" s="31" t="str">
        <f>Inputs!B81</f>
        <v>Information &amp; Telecom Systems</v>
      </c>
      <c r="C33" s="2"/>
      <c r="D33" s="2"/>
      <c r="E33" s="44">
        <f>Inputs!D43+(Inputs!F43*$E$7+Inputs!G43*$E$10)/1000+Inputs!E43*E$21+0.0000000001</f>
        <v>1E-10</v>
      </c>
      <c r="F33" s="44">
        <f>E33*(1+Inputs!E81)</f>
        <v>1E-10</v>
      </c>
      <c r="G33" s="44">
        <f>F33*(1+Inputs!F81)</f>
        <v>1E-10</v>
      </c>
      <c r="H33" s="44">
        <f>G33*(1+Inputs!G81)</f>
        <v>1E-10</v>
      </c>
      <c r="I33" s="44">
        <f>H33*(1+Inputs!H81)</f>
        <v>1E-10</v>
      </c>
      <c r="J33" s="44">
        <f>I33*(1+Inputs!I81)</f>
        <v>1E-10</v>
      </c>
      <c r="K33" s="44">
        <f>J33*(1+Inputs!J81)</f>
        <v>1E-10</v>
      </c>
      <c r="L33" s="44">
        <f>K33*(1+Inputs!K81)</f>
        <v>1E-10</v>
      </c>
      <c r="M33" s="44">
        <f>L33*(1+Inputs!L81)</f>
        <v>1E-10</v>
      </c>
      <c r="N33" s="44">
        <f>M33*(1+Inputs!M81)</f>
        <v>1E-10</v>
      </c>
      <c r="O33" s="44">
        <f>N33*(1+Inputs!N81)</f>
        <v>1E-10</v>
      </c>
      <c r="P33" s="44">
        <f>O33*(1+Inputs!O81)</f>
        <v>1E-10</v>
      </c>
    </row>
    <row r="34" spans="2:16" x14ac:dyDescent="0.25">
      <c r="B34" s="31" t="str">
        <f>Inputs!B82</f>
        <v>Marketing</v>
      </c>
      <c r="C34" s="2"/>
      <c r="D34" s="2"/>
      <c r="E34" s="44">
        <f>Inputs!D44+(Inputs!F44*$E$7+Inputs!G44*$E$10)/1000+Inputs!E44*E$21+0.0000000001</f>
        <v>1E-10</v>
      </c>
      <c r="F34" s="44">
        <f>E34*(1+Inputs!E82)</f>
        <v>1E-10</v>
      </c>
      <c r="G34" s="44">
        <f>F34*(1+Inputs!F82)</f>
        <v>1E-10</v>
      </c>
      <c r="H34" s="44">
        <f>G34*(1+Inputs!G82)</f>
        <v>1E-10</v>
      </c>
      <c r="I34" s="44">
        <f>H34*(1+Inputs!H82)</f>
        <v>1E-10</v>
      </c>
      <c r="J34" s="44">
        <f>I34*(1+Inputs!I82)</f>
        <v>1E-10</v>
      </c>
      <c r="K34" s="44">
        <f>J34*(1+Inputs!J82)</f>
        <v>1E-10</v>
      </c>
      <c r="L34" s="44">
        <f>K34*(1+Inputs!K82)</f>
        <v>1E-10</v>
      </c>
      <c r="M34" s="44">
        <f>L34*(1+Inputs!L82)</f>
        <v>1E-10</v>
      </c>
      <c r="N34" s="44">
        <f>M34*(1+Inputs!M82)</f>
        <v>1E-10</v>
      </c>
      <c r="O34" s="44">
        <f>N34*(1+Inputs!N82)</f>
        <v>1E-10</v>
      </c>
      <c r="P34" s="44">
        <f>O34*(1+Inputs!O82)</f>
        <v>1E-10</v>
      </c>
    </row>
    <row r="35" spans="2:16" x14ac:dyDescent="0.25">
      <c r="B35" s="31" t="str">
        <f>Inputs!B83</f>
        <v>Franchise Fees</v>
      </c>
      <c r="C35" s="2"/>
      <c r="D35" s="2"/>
      <c r="E35" s="130">
        <f>Inputs!D45+(Inputs!F45*$E$7+Inputs!G45*$E$10)/1000+Inputs!E45*E13+0.0000000001</f>
        <v>1E-10</v>
      </c>
      <c r="F35" s="44">
        <f>E35*(1+Inputs!E83)</f>
        <v>1E-10</v>
      </c>
      <c r="G35" s="44">
        <f>F35*(1+Inputs!F83)</f>
        <v>1E-10</v>
      </c>
      <c r="H35" s="44">
        <f>G35*(1+Inputs!G83)</f>
        <v>1E-10</v>
      </c>
      <c r="I35" s="44">
        <f>H35*(1+Inputs!H83)</f>
        <v>1E-10</v>
      </c>
      <c r="J35" s="44">
        <f>I35*(1+Inputs!I83)</f>
        <v>1E-10</v>
      </c>
      <c r="K35" s="44">
        <f>J35*(1+Inputs!J83)</f>
        <v>1E-10</v>
      </c>
      <c r="L35" s="44">
        <f>K35*(1+Inputs!K83)</f>
        <v>1E-10</v>
      </c>
      <c r="M35" s="44">
        <f>L35*(1+Inputs!L83)</f>
        <v>1E-10</v>
      </c>
      <c r="N35" s="44">
        <f>M35*(1+Inputs!M83)</f>
        <v>1E-10</v>
      </c>
      <c r="O35" s="44">
        <f>N35*(1+Inputs!N83)</f>
        <v>1E-10</v>
      </c>
      <c r="P35" s="44">
        <f>O35*(1+Inputs!O83)</f>
        <v>1E-10</v>
      </c>
    </row>
    <row r="36" spans="2:16" x14ac:dyDescent="0.25">
      <c r="B36" s="31" t="str">
        <f>Inputs!B84</f>
        <v>Prop. Oper. &amp; Maintenance</v>
      </c>
      <c r="C36" s="2"/>
      <c r="D36" s="2"/>
      <c r="E36" s="44">
        <f>Inputs!D46+(Inputs!F46*$E$7+Inputs!G46*$E$10)/1000+Inputs!E46*E$21+0.0000000001</f>
        <v>1E-10</v>
      </c>
      <c r="F36" s="44">
        <f>E36*(1+Inputs!E84)</f>
        <v>1E-10</v>
      </c>
      <c r="G36" s="44">
        <f>F36*(1+Inputs!F84)</f>
        <v>1E-10</v>
      </c>
      <c r="H36" s="44">
        <f>G36*(1+Inputs!G84)</f>
        <v>1E-10</v>
      </c>
      <c r="I36" s="44">
        <f>H36*(1+Inputs!H84)</f>
        <v>1E-10</v>
      </c>
      <c r="J36" s="44">
        <f>I36*(1+Inputs!I84)</f>
        <v>1E-10</v>
      </c>
      <c r="K36" s="44">
        <f>J36*(1+Inputs!J84)</f>
        <v>1E-10</v>
      </c>
      <c r="L36" s="44">
        <f>K36*(1+Inputs!K84)</f>
        <v>1E-10</v>
      </c>
      <c r="M36" s="44">
        <f>L36*(1+Inputs!L84)</f>
        <v>1E-10</v>
      </c>
      <c r="N36" s="44">
        <f>M36*(1+Inputs!M84)</f>
        <v>1E-10</v>
      </c>
      <c r="O36" s="44">
        <f>N36*(1+Inputs!N84)</f>
        <v>1E-10</v>
      </c>
      <c r="P36" s="44">
        <f>O36*(1+Inputs!O84)</f>
        <v>1E-10</v>
      </c>
    </row>
    <row r="37" spans="2:16" x14ac:dyDescent="0.25">
      <c r="B37" s="31" t="str">
        <f>Inputs!B85</f>
        <v>Utilities</v>
      </c>
      <c r="C37" s="2"/>
      <c r="D37" s="2"/>
      <c r="E37" s="44">
        <f>Inputs!D47+(Inputs!F47*$E$7+Inputs!G47*$E$10)/1000+Inputs!E47*E$21+0.0000000001</f>
        <v>1E-10</v>
      </c>
      <c r="F37" s="44">
        <f>E37*(1+Inputs!E85)</f>
        <v>1E-10</v>
      </c>
      <c r="G37" s="44">
        <f>F37*(1+Inputs!F85)</f>
        <v>1E-10</v>
      </c>
      <c r="H37" s="44">
        <f>G37*(1+Inputs!G85)</f>
        <v>1E-10</v>
      </c>
      <c r="I37" s="44">
        <f>H37*(1+Inputs!H85)</f>
        <v>1E-10</v>
      </c>
      <c r="J37" s="44">
        <f>I37*(1+Inputs!I85)</f>
        <v>1E-10</v>
      </c>
      <c r="K37" s="44">
        <f>J37*(1+Inputs!J85)</f>
        <v>1E-10</v>
      </c>
      <c r="L37" s="44">
        <f>K37*(1+Inputs!K85)</f>
        <v>1E-10</v>
      </c>
      <c r="M37" s="44">
        <f>L37*(1+Inputs!L85)</f>
        <v>1E-10</v>
      </c>
      <c r="N37" s="44">
        <f>M37*(1+Inputs!M85)</f>
        <v>1E-10</v>
      </c>
      <c r="O37" s="44">
        <f>N37*(1+Inputs!N85)</f>
        <v>1E-10</v>
      </c>
      <c r="P37" s="44">
        <f>O37*(1+Inputs!O85)</f>
        <v>1E-10</v>
      </c>
    </row>
    <row r="38" spans="2:16" x14ac:dyDescent="0.25">
      <c r="B38" s="31" t="str">
        <f>Inputs!B86</f>
        <v>Management Fees</v>
      </c>
      <c r="C38" s="2"/>
      <c r="D38" s="2"/>
      <c r="E38" s="44">
        <f>Inputs!D48+(Inputs!F48*$E$7+Inputs!G48*$E$10)/1000+Inputs!E48*E$21+0.0000000001</f>
        <v>1E-10</v>
      </c>
      <c r="F38" s="44">
        <f>E38*(1+Inputs!E86)</f>
        <v>1E-10</v>
      </c>
      <c r="G38" s="44">
        <f>F38*(1+Inputs!F86)</f>
        <v>1E-10</v>
      </c>
      <c r="H38" s="44">
        <f>G38*(1+Inputs!G86)</f>
        <v>1E-10</v>
      </c>
      <c r="I38" s="44">
        <f>H38*(1+Inputs!H86)</f>
        <v>1E-10</v>
      </c>
      <c r="J38" s="44">
        <f>I38*(1+Inputs!I86)</f>
        <v>1E-10</v>
      </c>
      <c r="K38" s="44">
        <f>J38*(1+Inputs!J86)</f>
        <v>1E-10</v>
      </c>
      <c r="L38" s="44">
        <f>K38*(1+Inputs!K86)</f>
        <v>1E-10</v>
      </c>
      <c r="M38" s="44">
        <f>L38*(1+Inputs!L86)</f>
        <v>1E-10</v>
      </c>
      <c r="N38" s="44">
        <f>M38*(1+Inputs!M86)</f>
        <v>1E-10</v>
      </c>
      <c r="O38" s="44">
        <f>N38*(1+Inputs!N86)</f>
        <v>1E-10</v>
      </c>
      <c r="P38" s="44">
        <f>O38*(1+Inputs!O86)</f>
        <v>1E-10</v>
      </c>
    </row>
    <row r="39" spans="2:16" x14ac:dyDescent="0.25">
      <c r="B39" s="31" t="s">
        <v>97</v>
      </c>
      <c r="C39" s="2"/>
      <c r="D39" s="2"/>
      <c r="E39" s="44">
        <f>Inputs!D49+(Inputs!F49*$E$7+Inputs!G49*$E$10)/1000+Inputs!E49*E$21+0.0000000001</f>
        <v>1E-10</v>
      </c>
      <c r="F39" s="44">
        <f>E39*(1+Inputs!E87)</f>
        <v>1E-10</v>
      </c>
      <c r="G39" s="44">
        <f>F39*(1+Inputs!F87)</f>
        <v>1E-10</v>
      </c>
      <c r="H39" s="44">
        <f>G39*(1+Inputs!G87)</f>
        <v>1E-10</v>
      </c>
      <c r="I39" s="44">
        <f>H39*(1+Inputs!H87)</f>
        <v>1E-10</v>
      </c>
      <c r="J39" s="44">
        <f>I39*(1+Inputs!I87)</f>
        <v>1E-10</v>
      </c>
      <c r="K39" s="44">
        <f>J39*(1+Inputs!J87)</f>
        <v>1E-10</v>
      </c>
      <c r="L39" s="44">
        <f>K39*(1+Inputs!K87)</f>
        <v>1E-10</v>
      </c>
      <c r="M39" s="44">
        <f>L39*(1+Inputs!L87)</f>
        <v>1E-10</v>
      </c>
      <c r="N39" s="44">
        <f>M39*(1+Inputs!M87)</f>
        <v>1E-10</v>
      </c>
      <c r="O39" s="44">
        <f>N39*(1+Inputs!N87)</f>
        <v>1E-10</v>
      </c>
      <c r="P39" s="44">
        <f>O39*(1+Inputs!O87)</f>
        <v>1E-10</v>
      </c>
    </row>
    <row r="40" spans="2:16" x14ac:dyDescent="0.25">
      <c r="B40" s="31" t="str">
        <f>Inputs!B88</f>
        <v>Rent</v>
      </c>
      <c r="E40" s="44">
        <f>Inputs!D50+(Inputs!F50*$E$7+Inputs!G50*$E$10)/1000+Inputs!E50*E$21+0.0000000001</f>
        <v>1E-10</v>
      </c>
      <c r="F40" s="44">
        <f>E40*(1+Inputs!E88)</f>
        <v>1E-10</v>
      </c>
      <c r="G40" s="44">
        <f>F40*(1+Inputs!F88)</f>
        <v>1E-10</v>
      </c>
      <c r="H40" s="44">
        <f>G40*(1+Inputs!G88)</f>
        <v>1E-10</v>
      </c>
      <c r="I40" s="44">
        <f>H40*(1+Inputs!H88)</f>
        <v>1E-10</v>
      </c>
      <c r="J40" s="44">
        <f>I40*(1+Inputs!I88)</f>
        <v>1E-10</v>
      </c>
      <c r="K40" s="44">
        <f>J40*(1+Inputs!J88)</f>
        <v>1E-10</v>
      </c>
      <c r="L40" s="44">
        <f>K40*(1+Inputs!K88)</f>
        <v>1E-10</v>
      </c>
      <c r="M40" s="44">
        <f>L40*(1+Inputs!L88)</f>
        <v>1E-10</v>
      </c>
      <c r="N40" s="44">
        <f>M40*(1+Inputs!M88)</f>
        <v>1E-10</v>
      </c>
      <c r="O40" s="44">
        <f>N40*(1+Inputs!N88)</f>
        <v>1E-10</v>
      </c>
      <c r="P40" s="44">
        <f>O40*(1+Inputs!O88)</f>
        <v>1E-10</v>
      </c>
    </row>
    <row r="41" spans="2:16" x14ac:dyDescent="0.25">
      <c r="B41" s="31" t="str">
        <f>Inputs!B89</f>
        <v>Property and Other Taxes</v>
      </c>
      <c r="C41" s="2"/>
      <c r="D41" s="2"/>
      <c r="E41" s="44">
        <f>Inputs!D51+(Inputs!F51*$E$7+Inputs!G51*$E$10)/1000+Inputs!E51*E$21+0.0000000001</f>
        <v>1E-10</v>
      </c>
      <c r="F41" s="44">
        <f>E41*(1+Inputs!E89)</f>
        <v>1E-10</v>
      </c>
      <c r="G41" s="44">
        <f>F41*(1+Inputs!F89)</f>
        <v>1E-10</v>
      </c>
      <c r="H41" s="44">
        <f>G41*(1+Inputs!G89)</f>
        <v>1E-10</v>
      </c>
      <c r="I41" s="44">
        <f>H41*(1+Inputs!H89)</f>
        <v>1E-10</v>
      </c>
      <c r="J41" s="44">
        <f>I41*(1+Inputs!I89)</f>
        <v>1E-10</v>
      </c>
      <c r="K41" s="44">
        <f>J41*(1+Inputs!J89)</f>
        <v>1E-10</v>
      </c>
      <c r="L41" s="44">
        <f>K41*(1+Inputs!K89)</f>
        <v>1E-10</v>
      </c>
      <c r="M41" s="44">
        <f>L41*(1+Inputs!L89)</f>
        <v>1E-10</v>
      </c>
      <c r="N41" s="44">
        <f>M41*(1+Inputs!M89)</f>
        <v>1E-10</v>
      </c>
      <c r="O41" s="44">
        <f>N41*(1+Inputs!N89)</f>
        <v>1E-10</v>
      </c>
      <c r="P41" s="44">
        <f>O41*(1+Inputs!O89)</f>
        <v>1E-10</v>
      </c>
    </row>
    <row r="42" spans="2:16" x14ac:dyDescent="0.25">
      <c r="B42" s="31" t="str">
        <f>Inputs!B90</f>
        <v>Insurance</v>
      </c>
      <c r="C42" s="2"/>
      <c r="D42" s="2"/>
      <c r="E42" s="44">
        <f>Inputs!D52+(Inputs!F52*$E$7+Inputs!G52*$E$10)/1000+Inputs!E52*E$21+0.0000000001</f>
        <v>1E-10</v>
      </c>
      <c r="F42" s="44">
        <f>E42*(1+Inputs!E90)</f>
        <v>1E-10</v>
      </c>
      <c r="G42" s="44">
        <f>F42*(1+Inputs!F90)</f>
        <v>1E-10</v>
      </c>
      <c r="H42" s="44">
        <f>G42*(1+Inputs!G90)</f>
        <v>1E-10</v>
      </c>
      <c r="I42" s="44">
        <f>H42*(1+Inputs!H90)</f>
        <v>1E-10</v>
      </c>
      <c r="J42" s="44">
        <f>I42*(1+Inputs!I90)</f>
        <v>1E-10</v>
      </c>
      <c r="K42" s="44">
        <f>J42*(1+Inputs!J90)</f>
        <v>1E-10</v>
      </c>
      <c r="L42" s="44">
        <f>K42*(1+Inputs!K90)</f>
        <v>1E-10</v>
      </c>
      <c r="M42" s="44">
        <f>L42*(1+Inputs!L90)</f>
        <v>1E-10</v>
      </c>
      <c r="N42" s="44">
        <f>M42*(1+Inputs!M90)</f>
        <v>1E-10</v>
      </c>
      <c r="O42" s="44">
        <f>N42*(1+Inputs!N90)</f>
        <v>1E-10</v>
      </c>
      <c r="P42" s="44">
        <f>O42*(1+Inputs!O90)</f>
        <v>1E-10</v>
      </c>
    </row>
    <row r="43" spans="2:16" x14ac:dyDescent="0.25">
      <c r="B43" s="31" t="str">
        <f>Inputs!B91</f>
        <v>Other Non-Oper Expense</v>
      </c>
      <c r="E43" s="44">
        <f>Inputs!D53+(Inputs!F53*$E$7+Inputs!G53*$E$10)/1000+Inputs!E53*E$21+0.0000000001</f>
        <v>1E-10</v>
      </c>
      <c r="F43" s="44">
        <f>E43*(1+Inputs!E91)</f>
        <v>1E-10</v>
      </c>
      <c r="G43" s="44">
        <f>F43*(1+Inputs!F91)</f>
        <v>1E-10</v>
      </c>
      <c r="H43" s="44">
        <f>G43*(1+Inputs!G91)</f>
        <v>1E-10</v>
      </c>
      <c r="I43" s="44">
        <f>H43*(1+Inputs!H91)</f>
        <v>1E-10</v>
      </c>
      <c r="J43" s="44">
        <f>I43*(1+Inputs!I91)</f>
        <v>1E-10</v>
      </c>
      <c r="K43" s="44">
        <f>J43*(1+Inputs!J91)</f>
        <v>1E-10</v>
      </c>
      <c r="L43" s="44">
        <f>K43*(1+Inputs!K91)</f>
        <v>1E-10</v>
      </c>
      <c r="M43" s="44">
        <f>L43*(1+Inputs!L91)</f>
        <v>1E-10</v>
      </c>
      <c r="N43" s="44">
        <f>M43*(1+Inputs!M91)</f>
        <v>1E-10</v>
      </c>
      <c r="O43" s="44">
        <f>N43*(1+Inputs!N91)</f>
        <v>1E-10</v>
      </c>
      <c r="P43" s="44">
        <f>O43*(1+Inputs!O91)</f>
        <v>1E-10</v>
      </c>
    </row>
    <row r="44" spans="2:16" x14ac:dyDescent="0.25">
      <c r="B44" s="32" t="str">
        <f>Inputs!B92</f>
        <v>Replacement Reserve</v>
      </c>
      <c r="C44" s="4"/>
      <c r="D44" s="4"/>
      <c r="E44" s="96">
        <f>Inputs!D54+(Inputs!F54*$E$7+Inputs!G54*$E$10)/1000+Inputs!E54*E$21+0.0000000001</f>
        <v>1E-10</v>
      </c>
      <c r="F44" s="96">
        <f>E44*(1+Inputs!E92)</f>
        <v>1E-10</v>
      </c>
      <c r="G44" s="96">
        <f>F44*(1+Inputs!F92)</f>
        <v>1E-10</v>
      </c>
      <c r="H44" s="96">
        <f>G44*(1+Inputs!G92)</f>
        <v>1E-10</v>
      </c>
      <c r="I44" s="96">
        <f>H44*(1+Inputs!H92)</f>
        <v>1E-10</v>
      </c>
      <c r="J44" s="96">
        <f>I44*(1+Inputs!I92)</f>
        <v>1E-10</v>
      </c>
      <c r="K44" s="96">
        <f>J44*(1+Inputs!J92)</f>
        <v>1E-10</v>
      </c>
      <c r="L44" s="96">
        <f>K44*(1+Inputs!K92)</f>
        <v>1E-10</v>
      </c>
      <c r="M44" s="96">
        <f>L44*(1+Inputs!L92)</f>
        <v>1E-10</v>
      </c>
      <c r="N44" s="96">
        <f>M44*(1+Inputs!M92)</f>
        <v>1E-10</v>
      </c>
      <c r="O44" s="96">
        <f>N44*(1+Inputs!N92)</f>
        <v>1E-10</v>
      </c>
      <c r="P44" s="96">
        <f>O44*(1+Inputs!O92)</f>
        <v>1E-10</v>
      </c>
    </row>
    <row r="45" spans="2:16" x14ac:dyDescent="0.25">
      <c r="B45" s="11"/>
      <c r="C45" s="7" t="s">
        <v>44</v>
      </c>
      <c r="E45" s="44">
        <f>SUM(E25:E38)-E39+SUM(E40:E44)</f>
        <v>1.8E-9</v>
      </c>
      <c r="F45" s="44">
        <f t="shared" ref="F45:P45" si="5">SUM(F25:F38)-F39+SUM(F40:F44)</f>
        <v>1.8E-9</v>
      </c>
      <c r="G45" s="44">
        <f t="shared" si="5"/>
        <v>1.8E-9</v>
      </c>
      <c r="H45" s="44">
        <f t="shared" si="5"/>
        <v>1.8E-9</v>
      </c>
      <c r="I45" s="44">
        <f t="shared" si="5"/>
        <v>1.8E-9</v>
      </c>
      <c r="J45" s="44">
        <f t="shared" si="5"/>
        <v>1.8E-9</v>
      </c>
      <c r="K45" s="44">
        <f t="shared" si="5"/>
        <v>1.8E-9</v>
      </c>
      <c r="L45" s="44">
        <f t="shared" si="5"/>
        <v>1.8E-9</v>
      </c>
      <c r="M45" s="44">
        <f t="shared" si="5"/>
        <v>1.8E-9</v>
      </c>
      <c r="N45" s="44">
        <f t="shared" si="5"/>
        <v>1.8E-9</v>
      </c>
      <c r="O45" s="44">
        <f t="shared" si="5"/>
        <v>1.8E-9</v>
      </c>
      <c r="P45" s="44">
        <f t="shared" si="5"/>
        <v>1.8E-9</v>
      </c>
    </row>
    <row r="46" spans="2:16" x14ac:dyDescent="0.25">
      <c r="B46" s="11"/>
      <c r="E46" s="44"/>
      <c r="F46" s="44"/>
      <c r="G46" s="44"/>
      <c r="H46" s="44"/>
      <c r="I46" s="44"/>
      <c r="J46" s="44"/>
      <c r="K46" s="44"/>
      <c r="L46" s="44"/>
      <c r="M46" s="44"/>
      <c r="N46" s="44"/>
      <c r="O46" s="44"/>
      <c r="P46" s="44"/>
    </row>
    <row r="47" spans="2:16" x14ac:dyDescent="0.25">
      <c r="B47" s="59"/>
      <c r="C47" s="65" t="s">
        <v>112</v>
      </c>
      <c r="D47" s="18"/>
      <c r="E47" s="96">
        <f t="shared" ref="E47:P47" si="6">E21-E45</f>
        <v>-1.0999999999999999E-9</v>
      </c>
      <c r="F47" s="96">
        <f t="shared" si="6"/>
        <v>-1.0999999999999999E-9</v>
      </c>
      <c r="G47" s="96">
        <f t="shared" si="6"/>
        <v>-1.0999999999999999E-9</v>
      </c>
      <c r="H47" s="96">
        <f t="shared" si="6"/>
        <v>-1.0999999999999999E-9</v>
      </c>
      <c r="I47" s="96">
        <f t="shared" si="6"/>
        <v>-1.0999999999999999E-9</v>
      </c>
      <c r="J47" s="96">
        <f t="shared" si="6"/>
        <v>-1.0999999999999999E-9</v>
      </c>
      <c r="K47" s="96">
        <f t="shared" si="6"/>
        <v>-1.0999999999999999E-9</v>
      </c>
      <c r="L47" s="96">
        <f t="shared" si="6"/>
        <v>-1.0999999999999999E-9</v>
      </c>
      <c r="M47" s="96">
        <f t="shared" si="6"/>
        <v>-1.0999999999999999E-9</v>
      </c>
      <c r="N47" s="96">
        <f t="shared" si="6"/>
        <v>-1.0999999999999999E-9</v>
      </c>
      <c r="O47" s="96">
        <f t="shared" si="6"/>
        <v>-1.0999999999999999E-9</v>
      </c>
      <c r="P47" s="96">
        <f t="shared" si="6"/>
        <v>-1.0999999999999999E-9</v>
      </c>
    </row>
    <row r="49" spans="2:16" x14ac:dyDescent="0.25">
      <c r="B49" s="1" t="s">
        <v>46</v>
      </c>
    </row>
    <row r="51" spans="2:16" x14ac:dyDescent="0.25">
      <c r="B51" s="21" t="s">
        <v>4</v>
      </c>
      <c r="C51" s="21"/>
      <c r="D51" s="21"/>
      <c r="E51" s="21"/>
      <c r="F51" s="21"/>
      <c r="G51" s="21"/>
      <c r="H51" s="21"/>
      <c r="I51" s="21"/>
      <c r="J51" s="21"/>
      <c r="K51" s="21"/>
      <c r="L51" s="21"/>
      <c r="M51" s="21"/>
      <c r="N51" s="21"/>
      <c r="O51" s="21"/>
      <c r="P51" s="21"/>
    </row>
    <row r="52" spans="2:16" x14ac:dyDescent="0.25">
      <c r="B52" s="2" t="str">
        <f t="shared" ref="B52:B59" si="7">B13</f>
        <v>Rooms</v>
      </c>
      <c r="C52" s="2"/>
      <c r="E52" s="14">
        <v>0</v>
      </c>
      <c r="F52" s="14">
        <v>0</v>
      </c>
      <c r="G52" s="14">
        <v>0</v>
      </c>
      <c r="H52" s="14">
        <v>0</v>
      </c>
      <c r="I52" s="14">
        <v>0</v>
      </c>
      <c r="J52" s="14">
        <v>0</v>
      </c>
      <c r="K52" s="14">
        <v>0</v>
      </c>
      <c r="L52" s="14">
        <v>0</v>
      </c>
      <c r="M52" s="14">
        <v>0</v>
      </c>
      <c r="N52" s="14">
        <v>0</v>
      </c>
      <c r="O52" s="14">
        <v>0</v>
      </c>
      <c r="P52" s="14">
        <v>0</v>
      </c>
    </row>
    <row r="53" spans="2:16" x14ac:dyDescent="0.25">
      <c r="B53" s="2" t="str">
        <f t="shared" si="7"/>
        <v>Food</v>
      </c>
      <c r="C53" s="2"/>
      <c r="E53" s="38">
        <f>Inputs!I25</f>
        <v>0.25</v>
      </c>
      <c r="F53" s="14">
        <f>E53</f>
        <v>0.25</v>
      </c>
      <c r="G53" s="14">
        <f t="shared" ref="G53:O53" si="8">F53</f>
        <v>0.25</v>
      </c>
      <c r="H53" s="14">
        <f t="shared" si="8"/>
        <v>0.25</v>
      </c>
      <c r="I53" s="14">
        <f t="shared" si="8"/>
        <v>0.25</v>
      </c>
      <c r="J53" s="14">
        <f t="shared" si="8"/>
        <v>0.25</v>
      </c>
      <c r="K53" s="14">
        <f t="shared" si="8"/>
        <v>0.25</v>
      </c>
      <c r="L53" s="14">
        <f t="shared" si="8"/>
        <v>0.25</v>
      </c>
      <c r="M53" s="14">
        <f t="shared" si="8"/>
        <v>0.25</v>
      </c>
      <c r="N53" s="14">
        <f t="shared" si="8"/>
        <v>0.25</v>
      </c>
      <c r="O53" s="14">
        <f t="shared" si="8"/>
        <v>0.25</v>
      </c>
      <c r="P53" s="14">
        <f>O53</f>
        <v>0.25</v>
      </c>
    </row>
    <row r="54" spans="2:16" x14ac:dyDescent="0.25">
      <c r="B54" s="2" t="str">
        <f t="shared" si="7"/>
        <v>Beverages</v>
      </c>
      <c r="C54" s="2"/>
      <c r="E54" s="38">
        <f>Inputs!I26</f>
        <v>0.15</v>
      </c>
      <c r="F54" s="14">
        <f>E54</f>
        <v>0.15</v>
      </c>
      <c r="G54" s="14">
        <f t="shared" ref="G54:O54" si="9">F54</f>
        <v>0.15</v>
      </c>
      <c r="H54" s="14">
        <f t="shared" si="9"/>
        <v>0.15</v>
      </c>
      <c r="I54" s="14">
        <f t="shared" si="9"/>
        <v>0.15</v>
      </c>
      <c r="J54" s="14">
        <f t="shared" si="9"/>
        <v>0.15</v>
      </c>
      <c r="K54" s="14">
        <f t="shared" si="9"/>
        <v>0.15</v>
      </c>
      <c r="L54" s="14">
        <f t="shared" si="9"/>
        <v>0.15</v>
      </c>
      <c r="M54" s="14">
        <f t="shared" si="9"/>
        <v>0.15</v>
      </c>
      <c r="N54" s="14">
        <f t="shared" si="9"/>
        <v>0.15</v>
      </c>
      <c r="O54" s="14">
        <f t="shared" si="9"/>
        <v>0.15</v>
      </c>
      <c r="P54" s="14">
        <f>O54</f>
        <v>0.15</v>
      </c>
    </row>
    <row r="55" spans="2:16" x14ac:dyDescent="0.25">
      <c r="B55" s="2" t="str">
        <f t="shared" si="7"/>
        <v>Other Operated Departments</v>
      </c>
      <c r="C55" s="2"/>
      <c r="E55" s="38">
        <f>Inputs!I27</f>
        <v>0.15</v>
      </c>
      <c r="F55" s="14">
        <f>E55</f>
        <v>0.15</v>
      </c>
      <c r="G55" s="14">
        <f t="shared" ref="G55:O56" si="10">F55</f>
        <v>0.15</v>
      </c>
      <c r="H55" s="14">
        <f t="shared" si="10"/>
        <v>0.15</v>
      </c>
      <c r="I55" s="14">
        <f t="shared" si="10"/>
        <v>0.15</v>
      </c>
      <c r="J55" s="14">
        <f t="shared" si="10"/>
        <v>0.15</v>
      </c>
      <c r="K55" s="14">
        <f t="shared" si="10"/>
        <v>0.15</v>
      </c>
      <c r="L55" s="14">
        <f t="shared" si="10"/>
        <v>0.15</v>
      </c>
      <c r="M55" s="14">
        <f t="shared" si="10"/>
        <v>0.15</v>
      </c>
      <c r="N55" s="14">
        <f t="shared" si="10"/>
        <v>0.15</v>
      </c>
      <c r="O55" s="14">
        <f t="shared" si="10"/>
        <v>0.15</v>
      </c>
      <c r="P55" s="14">
        <f>O55</f>
        <v>0.15</v>
      </c>
    </row>
    <row r="56" spans="2:16" x14ac:dyDescent="0.25">
      <c r="B56" s="2" t="str">
        <f t="shared" si="7"/>
        <v>Business Center</v>
      </c>
      <c r="C56" s="2"/>
      <c r="E56" s="38">
        <f>Inputs!I28</f>
        <v>0.15</v>
      </c>
      <c r="F56" s="14">
        <f>E56</f>
        <v>0.15</v>
      </c>
      <c r="G56" s="14">
        <f t="shared" si="10"/>
        <v>0.15</v>
      </c>
      <c r="H56" s="14">
        <f t="shared" si="10"/>
        <v>0.15</v>
      </c>
      <c r="I56" s="14">
        <f t="shared" si="10"/>
        <v>0.15</v>
      </c>
      <c r="J56" s="14">
        <f t="shared" si="10"/>
        <v>0.15</v>
      </c>
      <c r="K56" s="14">
        <f t="shared" si="10"/>
        <v>0.15</v>
      </c>
      <c r="L56" s="14">
        <f t="shared" si="10"/>
        <v>0.15</v>
      </c>
      <c r="M56" s="14">
        <f t="shared" si="10"/>
        <v>0.15</v>
      </c>
      <c r="N56" s="14">
        <f t="shared" si="10"/>
        <v>0.15</v>
      </c>
      <c r="O56" s="14">
        <f t="shared" si="10"/>
        <v>0.15</v>
      </c>
      <c r="P56" s="14">
        <f>O56</f>
        <v>0.15</v>
      </c>
    </row>
    <row r="57" spans="2:16" x14ac:dyDescent="0.25">
      <c r="B57" s="2" t="str">
        <f t="shared" si="7"/>
        <v>Additional Oper Dept 2</v>
      </c>
      <c r="C57" s="2"/>
      <c r="E57" s="38">
        <f>Inputs!I29</f>
        <v>0.15</v>
      </c>
      <c r="F57" s="14">
        <f>E57</f>
        <v>0.15</v>
      </c>
      <c r="G57" s="14">
        <f t="shared" ref="G57:O57" si="11">F57</f>
        <v>0.15</v>
      </c>
      <c r="H57" s="14">
        <f t="shared" si="11"/>
        <v>0.15</v>
      </c>
      <c r="I57" s="14">
        <f t="shared" si="11"/>
        <v>0.15</v>
      </c>
      <c r="J57" s="14">
        <f t="shared" si="11"/>
        <v>0.15</v>
      </c>
      <c r="K57" s="14">
        <f t="shared" si="11"/>
        <v>0.15</v>
      </c>
      <c r="L57" s="14">
        <f t="shared" si="11"/>
        <v>0.15</v>
      </c>
      <c r="M57" s="14">
        <f t="shared" si="11"/>
        <v>0.15</v>
      </c>
      <c r="N57" s="14">
        <f t="shared" si="11"/>
        <v>0.15</v>
      </c>
      <c r="O57" s="14">
        <f t="shared" si="11"/>
        <v>0.15</v>
      </c>
      <c r="P57" s="14">
        <f>O57</f>
        <v>0.15</v>
      </c>
    </row>
    <row r="58" spans="2:16" x14ac:dyDescent="0.25">
      <c r="B58" s="2" t="str">
        <f t="shared" si="7"/>
        <v>Additional Oper Dept 3</v>
      </c>
      <c r="E58" s="38">
        <f>Inputs!I30</f>
        <v>0.15</v>
      </c>
      <c r="F58" s="14">
        <f t="shared" ref="F58:P58" si="12">E58</f>
        <v>0.15</v>
      </c>
      <c r="G58" s="14">
        <f t="shared" si="12"/>
        <v>0.15</v>
      </c>
      <c r="H58" s="14">
        <f t="shared" si="12"/>
        <v>0.15</v>
      </c>
      <c r="I58" s="14">
        <f t="shared" si="12"/>
        <v>0.15</v>
      </c>
      <c r="J58" s="14">
        <f t="shared" si="12"/>
        <v>0.15</v>
      </c>
      <c r="K58" s="14">
        <f t="shared" si="12"/>
        <v>0.15</v>
      </c>
      <c r="L58" s="14">
        <f t="shared" si="12"/>
        <v>0.15</v>
      </c>
      <c r="M58" s="14">
        <f t="shared" si="12"/>
        <v>0.15</v>
      </c>
      <c r="N58" s="14">
        <f t="shared" si="12"/>
        <v>0.15</v>
      </c>
      <c r="O58" s="14">
        <f t="shared" si="12"/>
        <v>0.15</v>
      </c>
      <c r="P58" s="14">
        <f t="shared" si="12"/>
        <v>0.15</v>
      </c>
    </row>
    <row r="59" spans="2:16" x14ac:dyDescent="0.25">
      <c r="B59" s="4" t="str">
        <f t="shared" si="7"/>
        <v>Miscellaneous Income</v>
      </c>
      <c r="C59" s="18"/>
      <c r="D59" s="18"/>
      <c r="E59" s="40">
        <f>Inputs!I31</f>
        <v>0.25</v>
      </c>
      <c r="F59" s="41">
        <f t="shared" ref="F59:P59" si="13">E59</f>
        <v>0.25</v>
      </c>
      <c r="G59" s="41">
        <f t="shared" si="13"/>
        <v>0.25</v>
      </c>
      <c r="H59" s="41">
        <f t="shared" si="13"/>
        <v>0.25</v>
      </c>
      <c r="I59" s="41">
        <f t="shared" si="13"/>
        <v>0.25</v>
      </c>
      <c r="J59" s="41">
        <f t="shared" si="13"/>
        <v>0.25</v>
      </c>
      <c r="K59" s="41">
        <f t="shared" si="13"/>
        <v>0.25</v>
      </c>
      <c r="L59" s="41">
        <f t="shared" si="13"/>
        <v>0.25</v>
      </c>
      <c r="M59" s="41">
        <f t="shared" si="13"/>
        <v>0.25</v>
      </c>
      <c r="N59" s="41">
        <f t="shared" si="13"/>
        <v>0.25</v>
      </c>
      <c r="O59" s="41">
        <f t="shared" si="13"/>
        <v>0.25</v>
      </c>
      <c r="P59" s="41">
        <f t="shared" si="13"/>
        <v>0.25</v>
      </c>
    </row>
    <row r="61" spans="2:16" x14ac:dyDescent="0.25">
      <c r="B61" s="21" t="s">
        <v>8</v>
      </c>
      <c r="C61" s="21"/>
      <c r="D61" s="21"/>
      <c r="E61" s="21"/>
      <c r="F61" s="21"/>
      <c r="G61" s="21"/>
      <c r="H61" s="21"/>
      <c r="I61" s="21"/>
      <c r="J61" s="21"/>
      <c r="K61" s="21"/>
      <c r="L61" s="21"/>
      <c r="M61" s="21"/>
      <c r="N61" s="21"/>
      <c r="O61" s="21"/>
      <c r="P61" s="21"/>
    </row>
    <row r="62" spans="2:16" x14ac:dyDescent="0.25">
      <c r="B62" s="2" t="str">
        <f t="shared" ref="B62:B81" si="14">B25</f>
        <v>Rooms</v>
      </c>
      <c r="C62" s="2"/>
      <c r="E62" s="38">
        <f>Inputs!I35</f>
        <v>0.35</v>
      </c>
      <c r="F62" s="14">
        <f t="shared" ref="F62:O63" si="15">E62</f>
        <v>0.35</v>
      </c>
      <c r="G62" s="14">
        <f t="shared" si="15"/>
        <v>0.35</v>
      </c>
      <c r="H62" s="14">
        <f t="shared" si="15"/>
        <v>0.35</v>
      </c>
      <c r="I62" s="14">
        <f t="shared" si="15"/>
        <v>0.35</v>
      </c>
      <c r="J62" s="14">
        <f t="shared" si="15"/>
        <v>0.35</v>
      </c>
      <c r="K62" s="14">
        <f t="shared" si="15"/>
        <v>0.35</v>
      </c>
      <c r="L62" s="14">
        <f t="shared" si="15"/>
        <v>0.35</v>
      </c>
      <c r="M62" s="14">
        <f t="shared" si="15"/>
        <v>0.35</v>
      </c>
      <c r="N62" s="14">
        <f t="shared" si="15"/>
        <v>0.35</v>
      </c>
      <c r="O62" s="14">
        <f t="shared" si="15"/>
        <v>0.35</v>
      </c>
      <c r="P62" s="14">
        <f t="shared" ref="P62:P75" si="16">O62</f>
        <v>0.35</v>
      </c>
    </row>
    <row r="63" spans="2:16" x14ac:dyDescent="0.25">
      <c r="B63" s="2" t="str">
        <f t="shared" si="14"/>
        <v>Food &amp; Beverages</v>
      </c>
      <c r="C63" s="2"/>
      <c r="E63" s="38">
        <f>Inputs!I36</f>
        <v>0.3</v>
      </c>
      <c r="F63" s="14">
        <f t="shared" si="15"/>
        <v>0.3</v>
      </c>
      <c r="G63" s="14">
        <f t="shared" si="15"/>
        <v>0.3</v>
      </c>
      <c r="H63" s="14">
        <f t="shared" si="15"/>
        <v>0.3</v>
      </c>
      <c r="I63" s="14">
        <f t="shared" si="15"/>
        <v>0.3</v>
      </c>
      <c r="J63" s="14">
        <f t="shared" si="15"/>
        <v>0.3</v>
      </c>
      <c r="K63" s="14">
        <f t="shared" si="15"/>
        <v>0.3</v>
      </c>
      <c r="L63" s="14">
        <f t="shared" si="15"/>
        <v>0.3</v>
      </c>
      <c r="M63" s="14">
        <f t="shared" si="15"/>
        <v>0.3</v>
      </c>
      <c r="N63" s="14">
        <f t="shared" si="15"/>
        <v>0.3</v>
      </c>
      <c r="O63" s="14">
        <f t="shared" si="15"/>
        <v>0.3</v>
      </c>
      <c r="P63" s="14">
        <f t="shared" si="16"/>
        <v>0.3</v>
      </c>
    </row>
    <row r="64" spans="2:16" x14ac:dyDescent="0.25">
      <c r="B64" s="2" t="str">
        <f t="shared" si="14"/>
        <v>Other Operated Departments</v>
      </c>
      <c r="C64" s="2"/>
      <c r="E64" s="38">
        <f>Inputs!I37</f>
        <v>0.25</v>
      </c>
      <c r="F64" s="14">
        <f t="shared" ref="F64:O64" si="17">E64</f>
        <v>0.25</v>
      </c>
      <c r="G64" s="14">
        <f t="shared" si="17"/>
        <v>0.25</v>
      </c>
      <c r="H64" s="14">
        <f t="shared" si="17"/>
        <v>0.25</v>
      </c>
      <c r="I64" s="14">
        <f t="shared" si="17"/>
        <v>0.25</v>
      </c>
      <c r="J64" s="14">
        <f t="shared" si="17"/>
        <v>0.25</v>
      </c>
      <c r="K64" s="14">
        <f t="shared" si="17"/>
        <v>0.25</v>
      </c>
      <c r="L64" s="14">
        <f t="shared" si="17"/>
        <v>0.25</v>
      </c>
      <c r="M64" s="14">
        <f t="shared" si="17"/>
        <v>0.25</v>
      </c>
      <c r="N64" s="14">
        <f t="shared" si="17"/>
        <v>0.25</v>
      </c>
      <c r="O64" s="14">
        <f t="shared" si="17"/>
        <v>0.25</v>
      </c>
      <c r="P64" s="14">
        <f t="shared" si="16"/>
        <v>0.25</v>
      </c>
    </row>
    <row r="65" spans="2:16" x14ac:dyDescent="0.25">
      <c r="B65" s="2" t="str">
        <f t="shared" si="14"/>
        <v>Business Center</v>
      </c>
      <c r="C65" s="2"/>
      <c r="E65" s="38">
        <f>Inputs!I38</f>
        <v>0.25</v>
      </c>
      <c r="F65" s="14">
        <f t="shared" ref="F65:O65" si="18">E65</f>
        <v>0.25</v>
      </c>
      <c r="G65" s="14">
        <f t="shared" si="18"/>
        <v>0.25</v>
      </c>
      <c r="H65" s="14">
        <f t="shared" si="18"/>
        <v>0.25</v>
      </c>
      <c r="I65" s="14">
        <f t="shared" si="18"/>
        <v>0.25</v>
      </c>
      <c r="J65" s="14">
        <f t="shared" si="18"/>
        <v>0.25</v>
      </c>
      <c r="K65" s="14">
        <f t="shared" si="18"/>
        <v>0.25</v>
      </c>
      <c r="L65" s="14">
        <f t="shared" si="18"/>
        <v>0.25</v>
      </c>
      <c r="M65" s="14">
        <f t="shared" si="18"/>
        <v>0.25</v>
      </c>
      <c r="N65" s="14">
        <f t="shared" si="18"/>
        <v>0.25</v>
      </c>
      <c r="O65" s="14">
        <f t="shared" si="18"/>
        <v>0.25</v>
      </c>
      <c r="P65" s="14">
        <f t="shared" si="16"/>
        <v>0.25</v>
      </c>
    </row>
    <row r="66" spans="2:16" x14ac:dyDescent="0.25">
      <c r="B66" s="2" t="str">
        <f t="shared" si="14"/>
        <v>Additional Oper Dept 2</v>
      </c>
      <c r="C66" s="2"/>
      <c r="E66" s="38">
        <f>Inputs!I39</f>
        <v>0.25</v>
      </c>
      <c r="F66" s="14">
        <f t="shared" ref="F66:O66" si="19">E66</f>
        <v>0.25</v>
      </c>
      <c r="G66" s="14">
        <f t="shared" si="19"/>
        <v>0.25</v>
      </c>
      <c r="H66" s="14">
        <f t="shared" si="19"/>
        <v>0.25</v>
      </c>
      <c r="I66" s="14">
        <f t="shared" si="19"/>
        <v>0.25</v>
      </c>
      <c r="J66" s="14">
        <f t="shared" si="19"/>
        <v>0.25</v>
      </c>
      <c r="K66" s="14">
        <f t="shared" si="19"/>
        <v>0.25</v>
      </c>
      <c r="L66" s="14">
        <f t="shared" si="19"/>
        <v>0.25</v>
      </c>
      <c r="M66" s="14">
        <f t="shared" si="19"/>
        <v>0.25</v>
      </c>
      <c r="N66" s="14">
        <f t="shared" si="19"/>
        <v>0.25</v>
      </c>
      <c r="O66" s="14">
        <f t="shared" si="19"/>
        <v>0.25</v>
      </c>
      <c r="P66" s="14">
        <f t="shared" si="16"/>
        <v>0.25</v>
      </c>
    </row>
    <row r="67" spans="2:16" x14ac:dyDescent="0.25">
      <c r="B67" s="2" t="str">
        <f t="shared" si="14"/>
        <v>Additional Oper Dept 3</v>
      </c>
      <c r="C67" s="2"/>
      <c r="E67" s="38">
        <f>Inputs!I40</f>
        <v>0.25</v>
      </c>
      <c r="F67" s="14">
        <f t="shared" ref="F67:O67" si="20">E67</f>
        <v>0.25</v>
      </c>
      <c r="G67" s="14">
        <f t="shared" si="20"/>
        <v>0.25</v>
      </c>
      <c r="H67" s="14">
        <f t="shared" si="20"/>
        <v>0.25</v>
      </c>
      <c r="I67" s="14">
        <f t="shared" si="20"/>
        <v>0.25</v>
      </c>
      <c r="J67" s="14">
        <f t="shared" si="20"/>
        <v>0.25</v>
      </c>
      <c r="K67" s="14">
        <f t="shared" si="20"/>
        <v>0.25</v>
      </c>
      <c r="L67" s="14">
        <f t="shared" si="20"/>
        <v>0.25</v>
      </c>
      <c r="M67" s="14">
        <f t="shared" si="20"/>
        <v>0.25</v>
      </c>
      <c r="N67" s="14">
        <f t="shared" si="20"/>
        <v>0.25</v>
      </c>
      <c r="O67" s="14">
        <f t="shared" si="20"/>
        <v>0.25</v>
      </c>
      <c r="P67" s="14">
        <f t="shared" si="16"/>
        <v>0.25</v>
      </c>
    </row>
    <row r="68" spans="2:16" x14ac:dyDescent="0.25">
      <c r="B68" s="2" t="str">
        <f t="shared" si="14"/>
        <v>Miscellaneous Income</v>
      </c>
      <c r="C68" s="2"/>
      <c r="E68" s="38">
        <f>Inputs!I41</f>
        <v>0.5</v>
      </c>
      <c r="F68" s="14">
        <f t="shared" ref="F68:O68" si="21">E68</f>
        <v>0.5</v>
      </c>
      <c r="G68" s="14">
        <f t="shared" si="21"/>
        <v>0.5</v>
      </c>
      <c r="H68" s="14">
        <f t="shared" si="21"/>
        <v>0.5</v>
      </c>
      <c r="I68" s="14">
        <f t="shared" si="21"/>
        <v>0.5</v>
      </c>
      <c r="J68" s="14">
        <f t="shared" si="21"/>
        <v>0.5</v>
      </c>
      <c r="K68" s="14">
        <f t="shared" si="21"/>
        <v>0.5</v>
      </c>
      <c r="L68" s="14">
        <f t="shared" si="21"/>
        <v>0.5</v>
      </c>
      <c r="M68" s="14">
        <f t="shared" si="21"/>
        <v>0.5</v>
      </c>
      <c r="N68" s="14">
        <f t="shared" si="21"/>
        <v>0.5</v>
      </c>
      <c r="O68" s="14">
        <f t="shared" si="21"/>
        <v>0.5</v>
      </c>
      <c r="P68" s="14">
        <f t="shared" si="16"/>
        <v>0.5</v>
      </c>
    </row>
    <row r="69" spans="2:16" x14ac:dyDescent="0.25">
      <c r="B69" s="2" t="str">
        <f t="shared" si="14"/>
        <v>Administrative &amp; General</v>
      </c>
      <c r="C69" s="2"/>
      <c r="E69" s="38">
        <f>Inputs!I42</f>
        <v>0.35</v>
      </c>
      <c r="F69" s="14">
        <f t="shared" ref="F69:O69" si="22">E69</f>
        <v>0.35</v>
      </c>
      <c r="G69" s="14">
        <f t="shared" si="22"/>
        <v>0.35</v>
      </c>
      <c r="H69" s="14">
        <f t="shared" si="22"/>
        <v>0.35</v>
      </c>
      <c r="I69" s="14">
        <f t="shared" si="22"/>
        <v>0.35</v>
      </c>
      <c r="J69" s="14">
        <f t="shared" si="22"/>
        <v>0.35</v>
      </c>
      <c r="K69" s="14">
        <f t="shared" si="22"/>
        <v>0.35</v>
      </c>
      <c r="L69" s="14">
        <f t="shared" si="22"/>
        <v>0.35</v>
      </c>
      <c r="M69" s="14">
        <f t="shared" si="22"/>
        <v>0.35</v>
      </c>
      <c r="N69" s="14">
        <f t="shared" si="22"/>
        <v>0.35</v>
      </c>
      <c r="O69" s="14">
        <f t="shared" si="22"/>
        <v>0.35</v>
      </c>
      <c r="P69" s="14">
        <f t="shared" si="16"/>
        <v>0.35</v>
      </c>
    </row>
    <row r="70" spans="2:16" x14ac:dyDescent="0.25">
      <c r="B70" s="2" t="str">
        <f t="shared" si="14"/>
        <v>Information &amp; Telecom Systems</v>
      </c>
      <c r="C70" s="2"/>
      <c r="E70" s="38">
        <f>Inputs!I43</f>
        <v>0.7</v>
      </c>
      <c r="F70" s="14">
        <f t="shared" ref="F70:O70" si="23">E70</f>
        <v>0.7</v>
      </c>
      <c r="G70" s="14">
        <f t="shared" si="23"/>
        <v>0.7</v>
      </c>
      <c r="H70" s="14">
        <f t="shared" si="23"/>
        <v>0.7</v>
      </c>
      <c r="I70" s="14">
        <f t="shared" si="23"/>
        <v>0.7</v>
      </c>
      <c r="J70" s="14">
        <f t="shared" si="23"/>
        <v>0.7</v>
      </c>
      <c r="K70" s="14">
        <f t="shared" si="23"/>
        <v>0.7</v>
      </c>
      <c r="L70" s="14">
        <f t="shared" si="23"/>
        <v>0.7</v>
      </c>
      <c r="M70" s="14">
        <f t="shared" si="23"/>
        <v>0.7</v>
      </c>
      <c r="N70" s="14">
        <f t="shared" si="23"/>
        <v>0.7</v>
      </c>
      <c r="O70" s="14">
        <f t="shared" si="23"/>
        <v>0.7</v>
      </c>
      <c r="P70" s="14">
        <f t="shared" si="16"/>
        <v>0.7</v>
      </c>
    </row>
    <row r="71" spans="2:16" x14ac:dyDescent="0.25">
      <c r="B71" s="2" t="str">
        <f t="shared" si="14"/>
        <v>Marketing</v>
      </c>
      <c r="C71" s="2"/>
      <c r="E71" s="38">
        <f>Inputs!I44</f>
        <v>0.3</v>
      </c>
      <c r="F71" s="14">
        <f t="shared" ref="F71:O71" si="24">E71</f>
        <v>0.3</v>
      </c>
      <c r="G71" s="14">
        <f t="shared" si="24"/>
        <v>0.3</v>
      </c>
      <c r="H71" s="14">
        <f t="shared" si="24"/>
        <v>0.3</v>
      </c>
      <c r="I71" s="14">
        <f t="shared" si="24"/>
        <v>0.3</v>
      </c>
      <c r="J71" s="14">
        <f t="shared" si="24"/>
        <v>0.3</v>
      </c>
      <c r="K71" s="14">
        <f t="shared" si="24"/>
        <v>0.3</v>
      </c>
      <c r="L71" s="14">
        <f t="shared" si="24"/>
        <v>0.3</v>
      </c>
      <c r="M71" s="14">
        <f t="shared" si="24"/>
        <v>0.3</v>
      </c>
      <c r="N71" s="14">
        <f t="shared" si="24"/>
        <v>0.3</v>
      </c>
      <c r="O71" s="14">
        <f t="shared" si="24"/>
        <v>0.3</v>
      </c>
      <c r="P71" s="14">
        <f t="shared" si="16"/>
        <v>0.3</v>
      </c>
    </row>
    <row r="72" spans="2:16" x14ac:dyDescent="0.25">
      <c r="B72" s="2" t="str">
        <f t="shared" si="14"/>
        <v>Franchise Fees</v>
      </c>
      <c r="C72" s="2"/>
      <c r="E72" s="38">
        <f>Inputs!I45</f>
        <v>0</v>
      </c>
      <c r="F72" s="14">
        <f t="shared" ref="F72:O72" si="25">E72</f>
        <v>0</v>
      </c>
      <c r="G72" s="14">
        <f t="shared" si="25"/>
        <v>0</v>
      </c>
      <c r="H72" s="14">
        <f t="shared" si="25"/>
        <v>0</v>
      </c>
      <c r="I72" s="14">
        <f t="shared" si="25"/>
        <v>0</v>
      </c>
      <c r="J72" s="14">
        <f t="shared" si="25"/>
        <v>0</v>
      </c>
      <c r="K72" s="14">
        <f t="shared" si="25"/>
        <v>0</v>
      </c>
      <c r="L72" s="14">
        <f t="shared" si="25"/>
        <v>0</v>
      </c>
      <c r="M72" s="14">
        <f t="shared" si="25"/>
        <v>0</v>
      </c>
      <c r="N72" s="14">
        <f t="shared" si="25"/>
        <v>0</v>
      </c>
      <c r="O72" s="14">
        <f t="shared" si="25"/>
        <v>0</v>
      </c>
      <c r="P72" s="14">
        <f t="shared" si="16"/>
        <v>0</v>
      </c>
    </row>
    <row r="73" spans="2:16" x14ac:dyDescent="0.25">
      <c r="B73" s="2" t="str">
        <f t="shared" si="14"/>
        <v>Prop. Oper. &amp; Maintenance</v>
      </c>
      <c r="C73" s="2"/>
      <c r="E73" s="38">
        <f>Inputs!I46</f>
        <v>0.35</v>
      </c>
      <c r="F73" s="14">
        <f t="shared" ref="F73:O73" si="26">E73</f>
        <v>0.35</v>
      </c>
      <c r="G73" s="14">
        <f t="shared" si="26"/>
        <v>0.35</v>
      </c>
      <c r="H73" s="14">
        <f t="shared" si="26"/>
        <v>0.35</v>
      </c>
      <c r="I73" s="14">
        <f t="shared" si="26"/>
        <v>0.35</v>
      </c>
      <c r="J73" s="14">
        <f t="shared" si="26"/>
        <v>0.35</v>
      </c>
      <c r="K73" s="14">
        <f t="shared" si="26"/>
        <v>0.35</v>
      </c>
      <c r="L73" s="14">
        <f t="shared" si="26"/>
        <v>0.35</v>
      </c>
      <c r="M73" s="14">
        <f t="shared" si="26"/>
        <v>0.35</v>
      </c>
      <c r="N73" s="14">
        <f t="shared" si="26"/>
        <v>0.35</v>
      </c>
      <c r="O73" s="14">
        <f t="shared" si="26"/>
        <v>0.35</v>
      </c>
      <c r="P73" s="14">
        <f t="shared" si="16"/>
        <v>0.35</v>
      </c>
    </row>
    <row r="74" spans="2:16" x14ac:dyDescent="0.25">
      <c r="B74" s="2" t="str">
        <f t="shared" si="14"/>
        <v>Utilities</v>
      </c>
      <c r="C74" s="2"/>
      <c r="E74" s="38">
        <f>Inputs!I47</f>
        <v>0.35</v>
      </c>
      <c r="F74" s="14">
        <f t="shared" ref="F74:O74" si="27">E74</f>
        <v>0.35</v>
      </c>
      <c r="G74" s="14">
        <f t="shared" si="27"/>
        <v>0.35</v>
      </c>
      <c r="H74" s="14">
        <f t="shared" si="27"/>
        <v>0.35</v>
      </c>
      <c r="I74" s="14">
        <f t="shared" si="27"/>
        <v>0.35</v>
      </c>
      <c r="J74" s="14">
        <f t="shared" si="27"/>
        <v>0.35</v>
      </c>
      <c r="K74" s="14">
        <f t="shared" si="27"/>
        <v>0.35</v>
      </c>
      <c r="L74" s="14">
        <f t="shared" si="27"/>
        <v>0.35</v>
      </c>
      <c r="M74" s="14">
        <f t="shared" si="27"/>
        <v>0.35</v>
      </c>
      <c r="N74" s="14">
        <f t="shared" si="27"/>
        <v>0.35</v>
      </c>
      <c r="O74" s="14">
        <f t="shared" si="27"/>
        <v>0.35</v>
      </c>
      <c r="P74" s="14">
        <f t="shared" si="16"/>
        <v>0.35</v>
      </c>
    </row>
    <row r="75" spans="2:16" x14ac:dyDescent="0.25">
      <c r="B75" s="2" t="str">
        <f t="shared" si="14"/>
        <v>Management Fees</v>
      </c>
      <c r="C75" s="2"/>
      <c r="E75" s="38">
        <f>Inputs!I48</f>
        <v>0</v>
      </c>
      <c r="F75" s="14">
        <f t="shared" ref="F75:O75" si="28">E75</f>
        <v>0</v>
      </c>
      <c r="G75" s="14">
        <f t="shared" si="28"/>
        <v>0</v>
      </c>
      <c r="H75" s="14">
        <f t="shared" si="28"/>
        <v>0</v>
      </c>
      <c r="I75" s="14">
        <f t="shared" si="28"/>
        <v>0</v>
      </c>
      <c r="J75" s="14">
        <f t="shared" si="28"/>
        <v>0</v>
      </c>
      <c r="K75" s="14">
        <f t="shared" si="28"/>
        <v>0</v>
      </c>
      <c r="L75" s="14">
        <f t="shared" si="28"/>
        <v>0</v>
      </c>
      <c r="M75" s="14">
        <f t="shared" si="28"/>
        <v>0</v>
      </c>
      <c r="N75" s="14">
        <f t="shared" si="28"/>
        <v>0</v>
      </c>
      <c r="O75" s="14">
        <f t="shared" si="28"/>
        <v>0</v>
      </c>
      <c r="P75" s="14">
        <f t="shared" si="16"/>
        <v>0</v>
      </c>
    </row>
    <row r="76" spans="2:16" x14ac:dyDescent="0.25">
      <c r="B76" s="2" t="str">
        <f t="shared" si="14"/>
        <v>Non-Operating Income</v>
      </c>
      <c r="C76" s="2"/>
      <c r="E76" s="38">
        <f>Inputs!I49</f>
        <v>0.9</v>
      </c>
      <c r="F76" s="14">
        <f t="shared" ref="F76" si="29">E76</f>
        <v>0.9</v>
      </c>
      <c r="G76" s="14">
        <f t="shared" ref="G76" si="30">F76</f>
        <v>0.9</v>
      </c>
      <c r="H76" s="14">
        <f t="shared" ref="H76" si="31">G76</f>
        <v>0.9</v>
      </c>
      <c r="I76" s="14">
        <f t="shared" ref="I76" si="32">H76</f>
        <v>0.9</v>
      </c>
      <c r="J76" s="14">
        <f t="shared" ref="J76" si="33">I76</f>
        <v>0.9</v>
      </c>
      <c r="K76" s="14">
        <f t="shared" ref="K76" si="34">J76</f>
        <v>0.9</v>
      </c>
      <c r="L76" s="14">
        <f t="shared" ref="L76" si="35">K76</f>
        <v>0.9</v>
      </c>
      <c r="M76" s="14">
        <f t="shared" ref="M76" si="36">L76</f>
        <v>0.9</v>
      </c>
      <c r="N76" s="14">
        <f t="shared" ref="N76" si="37">M76</f>
        <v>0.9</v>
      </c>
      <c r="O76" s="14">
        <f t="shared" ref="O76" si="38">N76</f>
        <v>0.9</v>
      </c>
      <c r="P76" s="14">
        <f t="shared" ref="P76" si="39">O76</f>
        <v>0.9</v>
      </c>
    </row>
    <row r="77" spans="2:16" x14ac:dyDescent="0.25">
      <c r="B77" s="2" t="str">
        <f t="shared" si="14"/>
        <v>Rent</v>
      </c>
      <c r="E77" s="38">
        <f>Inputs!I50</f>
        <v>1</v>
      </c>
      <c r="F77" s="14">
        <f t="shared" ref="F77:O77" si="40">E77</f>
        <v>1</v>
      </c>
      <c r="G77" s="14">
        <f t="shared" si="40"/>
        <v>1</v>
      </c>
      <c r="H77" s="14">
        <f t="shared" si="40"/>
        <v>1</v>
      </c>
      <c r="I77" s="14">
        <f t="shared" si="40"/>
        <v>1</v>
      </c>
      <c r="J77" s="14">
        <f t="shared" si="40"/>
        <v>1</v>
      </c>
      <c r="K77" s="14">
        <f t="shared" si="40"/>
        <v>1</v>
      </c>
      <c r="L77" s="14">
        <f t="shared" si="40"/>
        <v>1</v>
      </c>
      <c r="M77" s="14">
        <f t="shared" si="40"/>
        <v>1</v>
      </c>
      <c r="N77" s="14">
        <f t="shared" si="40"/>
        <v>1</v>
      </c>
      <c r="O77" s="14">
        <f t="shared" si="40"/>
        <v>1</v>
      </c>
      <c r="P77" s="14">
        <f>O77</f>
        <v>1</v>
      </c>
    </row>
    <row r="78" spans="2:16" x14ac:dyDescent="0.25">
      <c r="B78" s="2" t="str">
        <f t="shared" si="14"/>
        <v>Property and Other Taxes</v>
      </c>
      <c r="C78" s="2"/>
      <c r="E78" s="38">
        <f>Inputs!I51</f>
        <v>1</v>
      </c>
      <c r="F78" s="14">
        <f t="shared" ref="F78:O78" si="41">E78</f>
        <v>1</v>
      </c>
      <c r="G78" s="14">
        <f t="shared" si="41"/>
        <v>1</v>
      </c>
      <c r="H78" s="14">
        <f t="shared" si="41"/>
        <v>1</v>
      </c>
      <c r="I78" s="14">
        <f t="shared" si="41"/>
        <v>1</v>
      </c>
      <c r="J78" s="14">
        <f t="shared" si="41"/>
        <v>1</v>
      </c>
      <c r="K78" s="14">
        <f t="shared" si="41"/>
        <v>1</v>
      </c>
      <c r="L78" s="14">
        <f t="shared" si="41"/>
        <v>1</v>
      </c>
      <c r="M78" s="14">
        <f t="shared" si="41"/>
        <v>1</v>
      </c>
      <c r="N78" s="14">
        <f t="shared" si="41"/>
        <v>1</v>
      </c>
      <c r="O78" s="14">
        <f t="shared" si="41"/>
        <v>1</v>
      </c>
      <c r="P78" s="14">
        <f>O78</f>
        <v>1</v>
      </c>
    </row>
    <row r="79" spans="2:16" x14ac:dyDescent="0.25">
      <c r="B79" s="2" t="str">
        <f t="shared" si="14"/>
        <v>Insurance</v>
      </c>
      <c r="C79" s="2"/>
      <c r="E79" s="38">
        <f>Inputs!I52</f>
        <v>1</v>
      </c>
      <c r="F79" s="14">
        <f t="shared" ref="F79:O79" si="42">E79</f>
        <v>1</v>
      </c>
      <c r="G79" s="14">
        <f t="shared" si="42"/>
        <v>1</v>
      </c>
      <c r="H79" s="14">
        <f t="shared" si="42"/>
        <v>1</v>
      </c>
      <c r="I79" s="14">
        <f t="shared" si="42"/>
        <v>1</v>
      </c>
      <c r="J79" s="14">
        <f t="shared" si="42"/>
        <v>1</v>
      </c>
      <c r="K79" s="14">
        <f t="shared" si="42"/>
        <v>1</v>
      </c>
      <c r="L79" s="14">
        <f t="shared" si="42"/>
        <v>1</v>
      </c>
      <c r="M79" s="14">
        <f t="shared" si="42"/>
        <v>1</v>
      </c>
      <c r="N79" s="14">
        <f t="shared" si="42"/>
        <v>1</v>
      </c>
      <c r="O79" s="14">
        <f t="shared" si="42"/>
        <v>1</v>
      </c>
      <c r="P79" s="14">
        <f>O79</f>
        <v>1</v>
      </c>
    </row>
    <row r="80" spans="2:16" x14ac:dyDescent="0.25">
      <c r="B80" s="2" t="str">
        <f t="shared" si="14"/>
        <v>Other Non-Oper Expense</v>
      </c>
      <c r="E80" s="38">
        <f>Inputs!I53</f>
        <v>1</v>
      </c>
      <c r="F80" s="14">
        <f t="shared" ref="F80:O80" si="43">E80</f>
        <v>1</v>
      </c>
      <c r="G80" s="14">
        <f t="shared" si="43"/>
        <v>1</v>
      </c>
      <c r="H80" s="14">
        <f t="shared" si="43"/>
        <v>1</v>
      </c>
      <c r="I80" s="14">
        <f t="shared" si="43"/>
        <v>1</v>
      </c>
      <c r="J80" s="14">
        <f t="shared" si="43"/>
        <v>1</v>
      </c>
      <c r="K80" s="14">
        <f t="shared" si="43"/>
        <v>1</v>
      </c>
      <c r="L80" s="14">
        <f t="shared" si="43"/>
        <v>1</v>
      </c>
      <c r="M80" s="14">
        <f t="shared" si="43"/>
        <v>1</v>
      </c>
      <c r="N80" s="14">
        <f t="shared" si="43"/>
        <v>1</v>
      </c>
      <c r="O80" s="14">
        <f t="shared" si="43"/>
        <v>1</v>
      </c>
      <c r="P80" s="14">
        <f>O80</f>
        <v>1</v>
      </c>
    </row>
    <row r="81" spans="2:16" x14ac:dyDescent="0.25">
      <c r="B81" s="4" t="str">
        <f t="shared" si="14"/>
        <v>Replacement Reserve</v>
      </c>
      <c r="C81" s="4"/>
      <c r="D81" s="18"/>
      <c r="E81" s="40">
        <f>Inputs!I54</f>
        <v>0</v>
      </c>
      <c r="F81" s="41">
        <f t="shared" ref="F81:O81" si="44">E81</f>
        <v>0</v>
      </c>
      <c r="G81" s="41">
        <f t="shared" si="44"/>
        <v>0</v>
      </c>
      <c r="H81" s="41">
        <f t="shared" si="44"/>
        <v>0</v>
      </c>
      <c r="I81" s="41">
        <f t="shared" si="44"/>
        <v>0</v>
      </c>
      <c r="J81" s="41">
        <f t="shared" si="44"/>
        <v>0</v>
      </c>
      <c r="K81" s="41">
        <f t="shared" si="44"/>
        <v>0</v>
      </c>
      <c r="L81" s="41">
        <f t="shared" si="44"/>
        <v>0</v>
      </c>
      <c r="M81" s="41">
        <f t="shared" si="44"/>
        <v>0</v>
      </c>
      <c r="N81" s="41">
        <f t="shared" si="44"/>
        <v>0</v>
      </c>
      <c r="O81" s="41">
        <f t="shared" si="44"/>
        <v>0</v>
      </c>
      <c r="P81" s="41">
        <f>O81</f>
        <v>0</v>
      </c>
    </row>
    <row r="83" spans="2:16" x14ac:dyDescent="0.25">
      <c r="C83" s="1" t="s">
        <v>47</v>
      </c>
    </row>
    <row r="84" spans="2:16" x14ac:dyDescent="0.25">
      <c r="C84" s="21" t="s">
        <v>4</v>
      </c>
      <c r="D84" s="21"/>
      <c r="E84" s="21"/>
      <c r="F84" s="21"/>
      <c r="G84" s="21"/>
      <c r="H84" s="21"/>
      <c r="I84" s="21"/>
      <c r="J84" s="21"/>
      <c r="K84" s="21"/>
      <c r="L84" s="21"/>
      <c r="M84" s="21"/>
      <c r="N84" s="21"/>
      <c r="O84" s="21"/>
      <c r="P84" s="21"/>
    </row>
    <row r="85" spans="2:16" x14ac:dyDescent="0.25">
      <c r="C85" s="2" t="str">
        <f t="shared" ref="C85:C92" si="45">B13</f>
        <v>Rooms</v>
      </c>
      <c r="E85" s="95">
        <f>E52*E13</f>
        <v>0</v>
      </c>
      <c r="F85" s="95">
        <f t="shared" ref="F85:P85" si="46">F52*F13</f>
        <v>0</v>
      </c>
      <c r="G85" s="95">
        <f t="shared" si="46"/>
        <v>0</v>
      </c>
      <c r="H85" s="95">
        <f t="shared" si="46"/>
        <v>0</v>
      </c>
      <c r="I85" s="95">
        <f t="shared" si="46"/>
        <v>0</v>
      </c>
      <c r="J85" s="95">
        <f t="shared" si="46"/>
        <v>0</v>
      </c>
      <c r="K85" s="95">
        <f t="shared" si="46"/>
        <v>0</v>
      </c>
      <c r="L85" s="95">
        <f t="shared" si="46"/>
        <v>0</v>
      </c>
      <c r="M85" s="95">
        <f t="shared" si="46"/>
        <v>0</v>
      </c>
      <c r="N85" s="95">
        <f t="shared" si="46"/>
        <v>0</v>
      </c>
      <c r="O85" s="95">
        <f t="shared" si="46"/>
        <v>0</v>
      </c>
      <c r="P85" s="95">
        <f t="shared" si="46"/>
        <v>0</v>
      </c>
    </row>
    <row r="86" spans="2:16" x14ac:dyDescent="0.25">
      <c r="C86" s="2" t="str">
        <f t="shared" si="45"/>
        <v>Food</v>
      </c>
      <c r="E86" s="95">
        <f t="shared" ref="E86:P86" si="47">E53*E14</f>
        <v>2.5000000000000001E-11</v>
      </c>
      <c r="F86" s="95">
        <f t="shared" si="47"/>
        <v>2.5000000000000001E-11</v>
      </c>
      <c r="G86" s="95">
        <f t="shared" si="47"/>
        <v>2.5000000000000001E-11</v>
      </c>
      <c r="H86" s="95">
        <f t="shared" si="47"/>
        <v>2.5000000000000001E-11</v>
      </c>
      <c r="I86" s="95">
        <f t="shared" si="47"/>
        <v>2.5000000000000001E-11</v>
      </c>
      <c r="J86" s="95">
        <f t="shared" si="47"/>
        <v>2.5000000000000001E-11</v>
      </c>
      <c r="K86" s="95">
        <f t="shared" si="47"/>
        <v>2.5000000000000001E-11</v>
      </c>
      <c r="L86" s="95">
        <f t="shared" si="47"/>
        <v>2.5000000000000001E-11</v>
      </c>
      <c r="M86" s="95">
        <f t="shared" si="47"/>
        <v>2.5000000000000001E-11</v>
      </c>
      <c r="N86" s="95">
        <f t="shared" si="47"/>
        <v>2.5000000000000001E-11</v>
      </c>
      <c r="O86" s="95">
        <f t="shared" si="47"/>
        <v>2.5000000000000001E-11</v>
      </c>
      <c r="P86" s="95">
        <f t="shared" si="47"/>
        <v>2.5000000000000001E-11</v>
      </c>
    </row>
    <row r="87" spans="2:16" x14ac:dyDescent="0.25">
      <c r="C87" s="2" t="str">
        <f t="shared" si="45"/>
        <v>Beverages</v>
      </c>
      <c r="E87" s="95">
        <f t="shared" ref="E87:P87" si="48">E54*E15</f>
        <v>1.5E-11</v>
      </c>
      <c r="F87" s="95">
        <f t="shared" si="48"/>
        <v>1.5E-11</v>
      </c>
      <c r="G87" s="95">
        <f t="shared" si="48"/>
        <v>1.5E-11</v>
      </c>
      <c r="H87" s="95">
        <f t="shared" si="48"/>
        <v>1.5E-11</v>
      </c>
      <c r="I87" s="95">
        <f t="shared" si="48"/>
        <v>1.5E-11</v>
      </c>
      <c r="J87" s="95">
        <f t="shared" si="48"/>
        <v>1.5E-11</v>
      </c>
      <c r="K87" s="95">
        <f t="shared" si="48"/>
        <v>1.5E-11</v>
      </c>
      <c r="L87" s="95">
        <f t="shared" si="48"/>
        <v>1.5E-11</v>
      </c>
      <c r="M87" s="95">
        <f t="shared" si="48"/>
        <v>1.5E-11</v>
      </c>
      <c r="N87" s="95">
        <f t="shared" si="48"/>
        <v>1.5E-11</v>
      </c>
      <c r="O87" s="95">
        <f t="shared" si="48"/>
        <v>1.5E-11</v>
      </c>
      <c r="P87" s="95">
        <f t="shared" si="48"/>
        <v>1.5E-11</v>
      </c>
    </row>
    <row r="88" spans="2:16" x14ac:dyDescent="0.25">
      <c r="C88" s="2" t="str">
        <f t="shared" si="45"/>
        <v>Other Operated Departments</v>
      </c>
      <c r="E88" s="95">
        <f t="shared" ref="E88:P88" si="49">E55*E16</f>
        <v>1.5E-11</v>
      </c>
      <c r="F88" s="95">
        <f t="shared" si="49"/>
        <v>1.5E-11</v>
      </c>
      <c r="G88" s="95">
        <f t="shared" si="49"/>
        <v>1.5E-11</v>
      </c>
      <c r="H88" s="95">
        <f t="shared" si="49"/>
        <v>1.5E-11</v>
      </c>
      <c r="I88" s="95">
        <f t="shared" si="49"/>
        <v>1.5E-11</v>
      </c>
      <c r="J88" s="95">
        <f t="shared" si="49"/>
        <v>1.5E-11</v>
      </c>
      <c r="K88" s="95">
        <f t="shared" si="49"/>
        <v>1.5E-11</v>
      </c>
      <c r="L88" s="95">
        <f t="shared" si="49"/>
        <v>1.5E-11</v>
      </c>
      <c r="M88" s="95">
        <f t="shared" si="49"/>
        <v>1.5E-11</v>
      </c>
      <c r="N88" s="95">
        <f t="shared" si="49"/>
        <v>1.5E-11</v>
      </c>
      <c r="O88" s="95">
        <f t="shared" si="49"/>
        <v>1.5E-11</v>
      </c>
      <c r="P88" s="95">
        <f t="shared" si="49"/>
        <v>1.5E-11</v>
      </c>
    </row>
    <row r="89" spans="2:16" x14ac:dyDescent="0.25">
      <c r="C89" s="2" t="str">
        <f t="shared" si="45"/>
        <v>Business Center</v>
      </c>
      <c r="E89" s="95">
        <f t="shared" ref="E89:P89" si="50">E56*E17</f>
        <v>1.5E-11</v>
      </c>
      <c r="F89" s="95">
        <f t="shared" si="50"/>
        <v>1.5E-11</v>
      </c>
      <c r="G89" s="95">
        <f t="shared" si="50"/>
        <v>1.5E-11</v>
      </c>
      <c r="H89" s="95">
        <f t="shared" si="50"/>
        <v>1.5E-11</v>
      </c>
      <c r="I89" s="95">
        <f t="shared" si="50"/>
        <v>1.5E-11</v>
      </c>
      <c r="J89" s="95">
        <f t="shared" si="50"/>
        <v>1.5E-11</v>
      </c>
      <c r="K89" s="95">
        <f t="shared" si="50"/>
        <v>1.5E-11</v>
      </c>
      <c r="L89" s="95">
        <f t="shared" si="50"/>
        <v>1.5E-11</v>
      </c>
      <c r="M89" s="95">
        <f t="shared" si="50"/>
        <v>1.5E-11</v>
      </c>
      <c r="N89" s="95">
        <f t="shared" si="50"/>
        <v>1.5E-11</v>
      </c>
      <c r="O89" s="95">
        <f t="shared" si="50"/>
        <v>1.5E-11</v>
      </c>
      <c r="P89" s="95">
        <f t="shared" si="50"/>
        <v>1.5E-11</v>
      </c>
    </row>
    <row r="90" spans="2:16" x14ac:dyDescent="0.25">
      <c r="C90" s="2" t="str">
        <f t="shared" si="45"/>
        <v>Additional Oper Dept 2</v>
      </c>
      <c r="E90" s="95">
        <f t="shared" ref="E90:P90" si="51">E57*E18</f>
        <v>1.5E-11</v>
      </c>
      <c r="F90" s="95">
        <f t="shared" si="51"/>
        <v>1.5E-11</v>
      </c>
      <c r="G90" s="95">
        <f t="shared" si="51"/>
        <v>1.5E-11</v>
      </c>
      <c r="H90" s="95">
        <f t="shared" si="51"/>
        <v>1.5E-11</v>
      </c>
      <c r="I90" s="95">
        <f t="shared" si="51"/>
        <v>1.5E-11</v>
      </c>
      <c r="J90" s="95">
        <f t="shared" si="51"/>
        <v>1.5E-11</v>
      </c>
      <c r="K90" s="95">
        <f t="shared" si="51"/>
        <v>1.5E-11</v>
      </c>
      <c r="L90" s="95">
        <f t="shared" si="51"/>
        <v>1.5E-11</v>
      </c>
      <c r="M90" s="95">
        <f t="shared" si="51"/>
        <v>1.5E-11</v>
      </c>
      <c r="N90" s="95">
        <f t="shared" si="51"/>
        <v>1.5E-11</v>
      </c>
      <c r="O90" s="95">
        <f t="shared" si="51"/>
        <v>1.5E-11</v>
      </c>
      <c r="P90" s="95">
        <f t="shared" si="51"/>
        <v>1.5E-11</v>
      </c>
    </row>
    <row r="91" spans="2:16" x14ac:dyDescent="0.25">
      <c r="C91" s="2" t="str">
        <f t="shared" si="45"/>
        <v>Additional Oper Dept 3</v>
      </c>
      <c r="E91" s="95">
        <f t="shared" ref="E91:P91" si="52">E58*E19</f>
        <v>1.5E-11</v>
      </c>
      <c r="F91" s="95">
        <f t="shared" si="52"/>
        <v>1.5E-11</v>
      </c>
      <c r="G91" s="95">
        <f t="shared" si="52"/>
        <v>1.5E-11</v>
      </c>
      <c r="H91" s="95">
        <f t="shared" si="52"/>
        <v>1.5E-11</v>
      </c>
      <c r="I91" s="95">
        <f t="shared" si="52"/>
        <v>1.5E-11</v>
      </c>
      <c r="J91" s="95">
        <f t="shared" si="52"/>
        <v>1.5E-11</v>
      </c>
      <c r="K91" s="95">
        <f t="shared" si="52"/>
        <v>1.5E-11</v>
      </c>
      <c r="L91" s="95">
        <f t="shared" si="52"/>
        <v>1.5E-11</v>
      </c>
      <c r="M91" s="95">
        <f t="shared" si="52"/>
        <v>1.5E-11</v>
      </c>
      <c r="N91" s="95">
        <f t="shared" si="52"/>
        <v>1.5E-11</v>
      </c>
      <c r="O91" s="95">
        <f t="shared" si="52"/>
        <v>1.5E-11</v>
      </c>
      <c r="P91" s="95">
        <f t="shared" si="52"/>
        <v>1.5E-11</v>
      </c>
    </row>
    <row r="92" spans="2:16" x14ac:dyDescent="0.25">
      <c r="C92" s="4" t="str">
        <f t="shared" si="45"/>
        <v>Miscellaneous Income</v>
      </c>
      <c r="D92" s="18"/>
      <c r="E92" s="99">
        <f t="shared" ref="E92:P92" si="53">E59*E20</f>
        <v>2.5000000000000001E-11</v>
      </c>
      <c r="F92" s="99">
        <f t="shared" si="53"/>
        <v>2.5000000000000001E-11</v>
      </c>
      <c r="G92" s="99">
        <f t="shared" si="53"/>
        <v>2.5000000000000001E-11</v>
      </c>
      <c r="H92" s="99">
        <f t="shared" si="53"/>
        <v>2.5000000000000001E-11</v>
      </c>
      <c r="I92" s="99">
        <f t="shared" si="53"/>
        <v>2.5000000000000001E-11</v>
      </c>
      <c r="J92" s="99">
        <f t="shared" si="53"/>
        <v>2.5000000000000001E-11</v>
      </c>
      <c r="K92" s="99">
        <f t="shared" si="53"/>
        <v>2.5000000000000001E-11</v>
      </c>
      <c r="L92" s="99">
        <f t="shared" si="53"/>
        <v>2.5000000000000001E-11</v>
      </c>
      <c r="M92" s="99">
        <f t="shared" si="53"/>
        <v>2.5000000000000001E-11</v>
      </c>
      <c r="N92" s="99">
        <f t="shared" si="53"/>
        <v>2.5000000000000001E-11</v>
      </c>
      <c r="O92" s="99">
        <f t="shared" si="53"/>
        <v>2.5000000000000001E-11</v>
      </c>
      <c r="P92" s="99">
        <f t="shared" si="53"/>
        <v>2.5000000000000001E-11</v>
      </c>
    </row>
    <row r="94" spans="2:16" x14ac:dyDescent="0.25">
      <c r="C94" s="21" t="s">
        <v>8</v>
      </c>
      <c r="D94" s="21"/>
      <c r="E94" s="21"/>
      <c r="F94" s="21"/>
      <c r="G94" s="21"/>
      <c r="H94" s="21"/>
      <c r="I94" s="21"/>
      <c r="J94" s="21"/>
      <c r="K94" s="21"/>
      <c r="L94" s="21"/>
      <c r="M94" s="21"/>
      <c r="N94" s="21"/>
      <c r="O94" s="21"/>
      <c r="P94" s="21"/>
    </row>
    <row r="95" spans="2:16" x14ac:dyDescent="0.25">
      <c r="C95" s="2" t="str">
        <f t="shared" ref="C95:C114" si="54">B25</f>
        <v>Rooms</v>
      </c>
      <c r="D95" s="2"/>
      <c r="E95" s="95">
        <f t="shared" ref="E95:P95" si="55">E62*E25</f>
        <v>3.5000000000000002E-11</v>
      </c>
      <c r="F95" s="95">
        <f t="shared" si="55"/>
        <v>3.5000000000000002E-11</v>
      </c>
      <c r="G95" s="95">
        <f t="shared" si="55"/>
        <v>3.5000000000000002E-11</v>
      </c>
      <c r="H95" s="95">
        <f t="shared" si="55"/>
        <v>3.5000000000000002E-11</v>
      </c>
      <c r="I95" s="95">
        <f t="shared" si="55"/>
        <v>3.5000000000000002E-11</v>
      </c>
      <c r="J95" s="95">
        <f t="shared" si="55"/>
        <v>3.5000000000000002E-11</v>
      </c>
      <c r="K95" s="95">
        <f t="shared" si="55"/>
        <v>3.5000000000000002E-11</v>
      </c>
      <c r="L95" s="95">
        <f t="shared" si="55"/>
        <v>3.5000000000000002E-11</v>
      </c>
      <c r="M95" s="95">
        <f t="shared" si="55"/>
        <v>3.5000000000000002E-11</v>
      </c>
      <c r="N95" s="95">
        <f t="shared" si="55"/>
        <v>3.5000000000000002E-11</v>
      </c>
      <c r="O95" s="95">
        <f t="shared" si="55"/>
        <v>3.5000000000000002E-11</v>
      </c>
      <c r="P95" s="95">
        <f t="shared" si="55"/>
        <v>3.5000000000000002E-11</v>
      </c>
    </row>
    <row r="96" spans="2:16" x14ac:dyDescent="0.25">
      <c r="C96" s="2" t="str">
        <f t="shared" si="54"/>
        <v>Food &amp; Beverages</v>
      </c>
      <c r="D96" s="2"/>
      <c r="E96" s="95">
        <f t="shared" ref="E96:P96" si="56">E63*E26</f>
        <v>3E-11</v>
      </c>
      <c r="F96" s="95">
        <f t="shared" si="56"/>
        <v>3E-11</v>
      </c>
      <c r="G96" s="95">
        <f t="shared" si="56"/>
        <v>3E-11</v>
      </c>
      <c r="H96" s="95">
        <f t="shared" si="56"/>
        <v>3E-11</v>
      </c>
      <c r="I96" s="95">
        <f t="shared" si="56"/>
        <v>3E-11</v>
      </c>
      <c r="J96" s="95">
        <f t="shared" si="56"/>
        <v>3E-11</v>
      </c>
      <c r="K96" s="95">
        <f t="shared" si="56"/>
        <v>3E-11</v>
      </c>
      <c r="L96" s="95">
        <f t="shared" si="56"/>
        <v>3E-11</v>
      </c>
      <c r="M96" s="95">
        <f t="shared" si="56"/>
        <v>3E-11</v>
      </c>
      <c r="N96" s="95">
        <f t="shared" si="56"/>
        <v>3E-11</v>
      </c>
      <c r="O96" s="95">
        <f t="shared" si="56"/>
        <v>3E-11</v>
      </c>
      <c r="P96" s="95">
        <f t="shared" si="56"/>
        <v>3E-11</v>
      </c>
    </row>
    <row r="97" spans="3:16" x14ac:dyDescent="0.25">
      <c r="C97" s="2" t="str">
        <f t="shared" si="54"/>
        <v>Other Operated Departments</v>
      </c>
      <c r="D97" s="2"/>
      <c r="E97" s="95">
        <f t="shared" ref="E97:P97" si="57">E64*E27</f>
        <v>2.5000000000000001E-11</v>
      </c>
      <c r="F97" s="95">
        <f t="shared" si="57"/>
        <v>2.5000000000000001E-11</v>
      </c>
      <c r="G97" s="95">
        <f t="shared" si="57"/>
        <v>2.5000000000000001E-11</v>
      </c>
      <c r="H97" s="95">
        <f t="shared" si="57"/>
        <v>2.5000000000000001E-11</v>
      </c>
      <c r="I97" s="95">
        <f t="shared" si="57"/>
        <v>2.5000000000000001E-11</v>
      </c>
      <c r="J97" s="95">
        <f t="shared" si="57"/>
        <v>2.5000000000000001E-11</v>
      </c>
      <c r="K97" s="95">
        <f t="shared" si="57"/>
        <v>2.5000000000000001E-11</v>
      </c>
      <c r="L97" s="95">
        <f t="shared" si="57"/>
        <v>2.5000000000000001E-11</v>
      </c>
      <c r="M97" s="95">
        <f t="shared" si="57"/>
        <v>2.5000000000000001E-11</v>
      </c>
      <c r="N97" s="95">
        <f t="shared" si="57"/>
        <v>2.5000000000000001E-11</v>
      </c>
      <c r="O97" s="95">
        <f t="shared" si="57"/>
        <v>2.5000000000000001E-11</v>
      </c>
      <c r="P97" s="95">
        <f t="shared" si="57"/>
        <v>2.5000000000000001E-11</v>
      </c>
    </row>
    <row r="98" spans="3:16" x14ac:dyDescent="0.25">
      <c r="C98" s="2" t="str">
        <f t="shared" si="54"/>
        <v>Business Center</v>
      </c>
      <c r="D98" s="2"/>
      <c r="E98" s="95">
        <f t="shared" ref="E98:P98" si="58">E65*E28</f>
        <v>2.5000000000000001E-11</v>
      </c>
      <c r="F98" s="95">
        <f t="shared" si="58"/>
        <v>2.5000000000000001E-11</v>
      </c>
      <c r="G98" s="95">
        <f t="shared" si="58"/>
        <v>2.5000000000000001E-11</v>
      </c>
      <c r="H98" s="95">
        <f t="shared" si="58"/>
        <v>2.5000000000000001E-11</v>
      </c>
      <c r="I98" s="95">
        <f t="shared" si="58"/>
        <v>2.5000000000000001E-11</v>
      </c>
      <c r="J98" s="95">
        <f t="shared" si="58"/>
        <v>2.5000000000000001E-11</v>
      </c>
      <c r="K98" s="95">
        <f t="shared" si="58"/>
        <v>2.5000000000000001E-11</v>
      </c>
      <c r="L98" s="95">
        <f t="shared" si="58"/>
        <v>2.5000000000000001E-11</v>
      </c>
      <c r="M98" s="95">
        <f t="shared" si="58"/>
        <v>2.5000000000000001E-11</v>
      </c>
      <c r="N98" s="95">
        <f t="shared" si="58"/>
        <v>2.5000000000000001E-11</v>
      </c>
      <c r="O98" s="95">
        <f t="shared" si="58"/>
        <v>2.5000000000000001E-11</v>
      </c>
      <c r="P98" s="95">
        <f t="shared" si="58"/>
        <v>2.5000000000000001E-11</v>
      </c>
    </row>
    <row r="99" spans="3:16" x14ac:dyDescent="0.25">
      <c r="C99" s="2" t="str">
        <f t="shared" si="54"/>
        <v>Additional Oper Dept 2</v>
      </c>
      <c r="D99" s="2"/>
      <c r="E99" s="95">
        <f t="shared" ref="E99:P99" si="59">E66*E29</f>
        <v>2.5000000000000001E-11</v>
      </c>
      <c r="F99" s="95">
        <f t="shared" si="59"/>
        <v>2.5000000000000001E-11</v>
      </c>
      <c r="G99" s="95">
        <f t="shared" si="59"/>
        <v>2.5000000000000001E-11</v>
      </c>
      <c r="H99" s="95">
        <f t="shared" si="59"/>
        <v>2.5000000000000001E-11</v>
      </c>
      <c r="I99" s="95">
        <f t="shared" si="59"/>
        <v>2.5000000000000001E-11</v>
      </c>
      <c r="J99" s="95">
        <f t="shared" si="59"/>
        <v>2.5000000000000001E-11</v>
      </c>
      <c r="K99" s="95">
        <f t="shared" si="59"/>
        <v>2.5000000000000001E-11</v>
      </c>
      <c r="L99" s="95">
        <f t="shared" si="59"/>
        <v>2.5000000000000001E-11</v>
      </c>
      <c r="M99" s="95">
        <f t="shared" si="59"/>
        <v>2.5000000000000001E-11</v>
      </c>
      <c r="N99" s="95">
        <f t="shared" si="59"/>
        <v>2.5000000000000001E-11</v>
      </c>
      <c r="O99" s="95">
        <f t="shared" si="59"/>
        <v>2.5000000000000001E-11</v>
      </c>
      <c r="P99" s="95">
        <f t="shared" si="59"/>
        <v>2.5000000000000001E-11</v>
      </c>
    </row>
    <row r="100" spans="3:16" x14ac:dyDescent="0.25">
      <c r="C100" s="2" t="str">
        <f t="shared" si="54"/>
        <v>Additional Oper Dept 3</v>
      </c>
      <c r="D100" s="2"/>
      <c r="E100" s="95">
        <f t="shared" ref="E100:P100" si="60">E67*E30</f>
        <v>2.5000000000000001E-11</v>
      </c>
      <c r="F100" s="95">
        <f t="shared" si="60"/>
        <v>2.5000000000000001E-11</v>
      </c>
      <c r="G100" s="95">
        <f t="shared" si="60"/>
        <v>2.5000000000000001E-11</v>
      </c>
      <c r="H100" s="95">
        <f t="shared" si="60"/>
        <v>2.5000000000000001E-11</v>
      </c>
      <c r="I100" s="95">
        <f t="shared" si="60"/>
        <v>2.5000000000000001E-11</v>
      </c>
      <c r="J100" s="95">
        <f t="shared" si="60"/>
        <v>2.5000000000000001E-11</v>
      </c>
      <c r="K100" s="95">
        <f t="shared" si="60"/>
        <v>2.5000000000000001E-11</v>
      </c>
      <c r="L100" s="95">
        <f t="shared" si="60"/>
        <v>2.5000000000000001E-11</v>
      </c>
      <c r="M100" s="95">
        <f t="shared" si="60"/>
        <v>2.5000000000000001E-11</v>
      </c>
      <c r="N100" s="95">
        <f t="shared" si="60"/>
        <v>2.5000000000000001E-11</v>
      </c>
      <c r="O100" s="95">
        <f t="shared" si="60"/>
        <v>2.5000000000000001E-11</v>
      </c>
      <c r="P100" s="95">
        <f t="shared" si="60"/>
        <v>2.5000000000000001E-11</v>
      </c>
    </row>
    <row r="101" spans="3:16" x14ac:dyDescent="0.25">
      <c r="C101" s="2" t="str">
        <f t="shared" si="54"/>
        <v>Miscellaneous Income</v>
      </c>
      <c r="D101" s="2"/>
      <c r="E101" s="95">
        <f t="shared" ref="E101:P101" si="61">E68*E31</f>
        <v>5.0000000000000002E-11</v>
      </c>
      <c r="F101" s="95">
        <f t="shared" si="61"/>
        <v>5.0000000000000002E-11</v>
      </c>
      <c r="G101" s="95">
        <f t="shared" si="61"/>
        <v>5.0000000000000002E-11</v>
      </c>
      <c r="H101" s="95">
        <f t="shared" si="61"/>
        <v>5.0000000000000002E-11</v>
      </c>
      <c r="I101" s="95">
        <f t="shared" si="61"/>
        <v>5.0000000000000002E-11</v>
      </c>
      <c r="J101" s="95">
        <f t="shared" si="61"/>
        <v>5.0000000000000002E-11</v>
      </c>
      <c r="K101" s="95">
        <f t="shared" si="61"/>
        <v>5.0000000000000002E-11</v>
      </c>
      <c r="L101" s="95">
        <f t="shared" si="61"/>
        <v>5.0000000000000002E-11</v>
      </c>
      <c r="M101" s="95">
        <f t="shared" si="61"/>
        <v>5.0000000000000002E-11</v>
      </c>
      <c r="N101" s="95">
        <f t="shared" si="61"/>
        <v>5.0000000000000002E-11</v>
      </c>
      <c r="O101" s="95">
        <f t="shared" si="61"/>
        <v>5.0000000000000002E-11</v>
      </c>
      <c r="P101" s="95">
        <f t="shared" si="61"/>
        <v>5.0000000000000002E-11</v>
      </c>
    </row>
    <row r="102" spans="3:16" x14ac:dyDescent="0.25">
      <c r="C102" s="2" t="str">
        <f t="shared" si="54"/>
        <v>Administrative &amp; General</v>
      </c>
      <c r="D102" s="2"/>
      <c r="E102" s="95">
        <f t="shared" ref="E102:P102" si="62">E69*E32</f>
        <v>3.5000000000000002E-11</v>
      </c>
      <c r="F102" s="95">
        <f t="shared" si="62"/>
        <v>3.5000000000000002E-11</v>
      </c>
      <c r="G102" s="95">
        <f t="shared" si="62"/>
        <v>3.5000000000000002E-11</v>
      </c>
      <c r="H102" s="95">
        <f t="shared" si="62"/>
        <v>3.5000000000000002E-11</v>
      </c>
      <c r="I102" s="95">
        <f t="shared" si="62"/>
        <v>3.5000000000000002E-11</v>
      </c>
      <c r="J102" s="95">
        <f t="shared" si="62"/>
        <v>3.5000000000000002E-11</v>
      </c>
      <c r="K102" s="95">
        <f t="shared" si="62"/>
        <v>3.5000000000000002E-11</v>
      </c>
      <c r="L102" s="95">
        <f t="shared" si="62"/>
        <v>3.5000000000000002E-11</v>
      </c>
      <c r="M102" s="95">
        <f t="shared" si="62"/>
        <v>3.5000000000000002E-11</v>
      </c>
      <c r="N102" s="95">
        <f t="shared" si="62"/>
        <v>3.5000000000000002E-11</v>
      </c>
      <c r="O102" s="95">
        <f t="shared" si="62"/>
        <v>3.5000000000000002E-11</v>
      </c>
      <c r="P102" s="95">
        <f t="shared" si="62"/>
        <v>3.5000000000000002E-11</v>
      </c>
    </row>
    <row r="103" spans="3:16" x14ac:dyDescent="0.25">
      <c r="C103" s="2" t="str">
        <f t="shared" si="54"/>
        <v>Information &amp; Telecom Systems</v>
      </c>
      <c r="D103" s="2"/>
      <c r="E103" s="95">
        <f t="shared" ref="E103:P103" si="63">E70*E33</f>
        <v>7.0000000000000004E-11</v>
      </c>
      <c r="F103" s="95">
        <f t="shared" si="63"/>
        <v>7.0000000000000004E-11</v>
      </c>
      <c r="G103" s="95">
        <f t="shared" si="63"/>
        <v>7.0000000000000004E-11</v>
      </c>
      <c r="H103" s="95">
        <f t="shared" si="63"/>
        <v>7.0000000000000004E-11</v>
      </c>
      <c r="I103" s="95">
        <f t="shared" si="63"/>
        <v>7.0000000000000004E-11</v>
      </c>
      <c r="J103" s="95">
        <f t="shared" si="63"/>
        <v>7.0000000000000004E-11</v>
      </c>
      <c r="K103" s="95">
        <f t="shared" si="63"/>
        <v>7.0000000000000004E-11</v>
      </c>
      <c r="L103" s="95">
        <f t="shared" si="63"/>
        <v>7.0000000000000004E-11</v>
      </c>
      <c r="M103" s="95">
        <f t="shared" si="63"/>
        <v>7.0000000000000004E-11</v>
      </c>
      <c r="N103" s="95">
        <f t="shared" si="63"/>
        <v>7.0000000000000004E-11</v>
      </c>
      <c r="O103" s="95">
        <f t="shared" si="63"/>
        <v>7.0000000000000004E-11</v>
      </c>
      <c r="P103" s="95">
        <f t="shared" si="63"/>
        <v>7.0000000000000004E-11</v>
      </c>
    </row>
    <row r="104" spans="3:16" x14ac:dyDescent="0.25">
      <c r="C104" s="2" t="str">
        <f t="shared" si="54"/>
        <v>Marketing</v>
      </c>
      <c r="D104" s="2"/>
      <c r="E104" s="95">
        <f t="shared" ref="E104:P104" si="64">E71*E34</f>
        <v>3E-11</v>
      </c>
      <c r="F104" s="95">
        <f t="shared" si="64"/>
        <v>3E-11</v>
      </c>
      <c r="G104" s="95">
        <f t="shared" si="64"/>
        <v>3E-11</v>
      </c>
      <c r="H104" s="95">
        <f t="shared" si="64"/>
        <v>3E-11</v>
      </c>
      <c r="I104" s="95">
        <f t="shared" si="64"/>
        <v>3E-11</v>
      </c>
      <c r="J104" s="95">
        <f t="shared" si="64"/>
        <v>3E-11</v>
      </c>
      <c r="K104" s="95">
        <f t="shared" si="64"/>
        <v>3E-11</v>
      </c>
      <c r="L104" s="95">
        <f t="shared" si="64"/>
        <v>3E-11</v>
      </c>
      <c r="M104" s="95">
        <f t="shared" si="64"/>
        <v>3E-11</v>
      </c>
      <c r="N104" s="95">
        <f t="shared" si="64"/>
        <v>3E-11</v>
      </c>
      <c r="O104" s="95">
        <f t="shared" si="64"/>
        <v>3E-11</v>
      </c>
      <c r="P104" s="95">
        <f t="shared" si="64"/>
        <v>3E-11</v>
      </c>
    </row>
    <row r="105" spans="3:16" x14ac:dyDescent="0.25">
      <c r="C105" s="2" t="str">
        <f t="shared" si="54"/>
        <v>Franchise Fees</v>
      </c>
      <c r="D105" s="2"/>
      <c r="E105" s="95">
        <f t="shared" ref="E105:P105" si="65">E72*E35</f>
        <v>0</v>
      </c>
      <c r="F105" s="95">
        <f t="shared" si="65"/>
        <v>0</v>
      </c>
      <c r="G105" s="95">
        <f t="shared" si="65"/>
        <v>0</v>
      </c>
      <c r="H105" s="95">
        <f t="shared" si="65"/>
        <v>0</v>
      </c>
      <c r="I105" s="95">
        <f t="shared" si="65"/>
        <v>0</v>
      </c>
      <c r="J105" s="95">
        <f t="shared" si="65"/>
        <v>0</v>
      </c>
      <c r="K105" s="95">
        <f t="shared" si="65"/>
        <v>0</v>
      </c>
      <c r="L105" s="95">
        <f t="shared" si="65"/>
        <v>0</v>
      </c>
      <c r="M105" s="95">
        <f t="shared" si="65"/>
        <v>0</v>
      </c>
      <c r="N105" s="95">
        <f t="shared" si="65"/>
        <v>0</v>
      </c>
      <c r="O105" s="95">
        <f t="shared" si="65"/>
        <v>0</v>
      </c>
      <c r="P105" s="95">
        <f t="shared" si="65"/>
        <v>0</v>
      </c>
    </row>
    <row r="106" spans="3:16" x14ac:dyDescent="0.25">
      <c r="C106" s="2" t="str">
        <f t="shared" si="54"/>
        <v>Prop. Oper. &amp; Maintenance</v>
      </c>
      <c r="D106" s="2"/>
      <c r="E106" s="95">
        <f t="shared" ref="E106:P106" si="66">E73*E36</f>
        <v>3.5000000000000002E-11</v>
      </c>
      <c r="F106" s="95">
        <f t="shared" si="66"/>
        <v>3.5000000000000002E-11</v>
      </c>
      <c r="G106" s="95">
        <f t="shared" si="66"/>
        <v>3.5000000000000002E-11</v>
      </c>
      <c r="H106" s="95">
        <f t="shared" si="66"/>
        <v>3.5000000000000002E-11</v>
      </c>
      <c r="I106" s="95">
        <f t="shared" si="66"/>
        <v>3.5000000000000002E-11</v>
      </c>
      <c r="J106" s="95">
        <f t="shared" si="66"/>
        <v>3.5000000000000002E-11</v>
      </c>
      <c r="K106" s="95">
        <f t="shared" si="66"/>
        <v>3.5000000000000002E-11</v>
      </c>
      <c r="L106" s="95">
        <f t="shared" si="66"/>
        <v>3.5000000000000002E-11</v>
      </c>
      <c r="M106" s="95">
        <f t="shared" si="66"/>
        <v>3.5000000000000002E-11</v>
      </c>
      <c r="N106" s="95">
        <f t="shared" si="66"/>
        <v>3.5000000000000002E-11</v>
      </c>
      <c r="O106" s="95">
        <f t="shared" si="66"/>
        <v>3.5000000000000002E-11</v>
      </c>
      <c r="P106" s="95">
        <f t="shared" si="66"/>
        <v>3.5000000000000002E-11</v>
      </c>
    </row>
    <row r="107" spans="3:16" x14ac:dyDescent="0.25">
      <c r="C107" s="2" t="str">
        <f t="shared" si="54"/>
        <v>Utilities</v>
      </c>
      <c r="D107" s="2"/>
      <c r="E107" s="95">
        <f t="shared" ref="E107:P107" si="67">E74*E37</f>
        <v>3.5000000000000002E-11</v>
      </c>
      <c r="F107" s="95">
        <f t="shared" si="67"/>
        <v>3.5000000000000002E-11</v>
      </c>
      <c r="G107" s="95">
        <f t="shared" si="67"/>
        <v>3.5000000000000002E-11</v>
      </c>
      <c r="H107" s="95">
        <f t="shared" si="67"/>
        <v>3.5000000000000002E-11</v>
      </c>
      <c r="I107" s="95">
        <f t="shared" si="67"/>
        <v>3.5000000000000002E-11</v>
      </c>
      <c r="J107" s="95">
        <f t="shared" si="67"/>
        <v>3.5000000000000002E-11</v>
      </c>
      <c r="K107" s="95">
        <f t="shared" si="67"/>
        <v>3.5000000000000002E-11</v>
      </c>
      <c r="L107" s="95">
        <f t="shared" si="67"/>
        <v>3.5000000000000002E-11</v>
      </c>
      <c r="M107" s="95">
        <f t="shared" si="67"/>
        <v>3.5000000000000002E-11</v>
      </c>
      <c r="N107" s="95">
        <f t="shared" si="67"/>
        <v>3.5000000000000002E-11</v>
      </c>
      <c r="O107" s="95">
        <f t="shared" si="67"/>
        <v>3.5000000000000002E-11</v>
      </c>
      <c r="P107" s="95">
        <f t="shared" si="67"/>
        <v>3.5000000000000002E-11</v>
      </c>
    </row>
    <row r="108" spans="3:16" x14ac:dyDescent="0.25">
      <c r="C108" s="2" t="str">
        <f t="shared" si="54"/>
        <v>Management Fees</v>
      </c>
      <c r="D108" s="2"/>
      <c r="E108" s="95">
        <f t="shared" ref="E108:P108" si="68">E75*E38</f>
        <v>0</v>
      </c>
      <c r="F108" s="95">
        <f t="shared" si="68"/>
        <v>0</v>
      </c>
      <c r="G108" s="95">
        <f t="shared" si="68"/>
        <v>0</v>
      </c>
      <c r="H108" s="95">
        <f t="shared" si="68"/>
        <v>0</v>
      </c>
      <c r="I108" s="95">
        <f t="shared" si="68"/>
        <v>0</v>
      </c>
      <c r="J108" s="95">
        <f t="shared" si="68"/>
        <v>0</v>
      </c>
      <c r="K108" s="95">
        <f t="shared" si="68"/>
        <v>0</v>
      </c>
      <c r="L108" s="95">
        <f t="shared" si="68"/>
        <v>0</v>
      </c>
      <c r="M108" s="95">
        <f t="shared" si="68"/>
        <v>0</v>
      </c>
      <c r="N108" s="95">
        <f t="shared" si="68"/>
        <v>0</v>
      </c>
      <c r="O108" s="95">
        <f t="shared" si="68"/>
        <v>0</v>
      </c>
      <c r="P108" s="95">
        <f t="shared" si="68"/>
        <v>0</v>
      </c>
    </row>
    <row r="109" spans="3:16" x14ac:dyDescent="0.25">
      <c r="C109" s="2" t="str">
        <f t="shared" si="54"/>
        <v>Non-Operating Income</v>
      </c>
      <c r="D109" s="2"/>
      <c r="E109" s="95">
        <f t="shared" ref="E109:P109" si="69">E76*E39</f>
        <v>8.9999999999999999E-11</v>
      </c>
      <c r="F109" s="95">
        <f t="shared" si="69"/>
        <v>8.9999999999999999E-11</v>
      </c>
      <c r="G109" s="95">
        <f t="shared" si="69"/>
        <v>8.9999999999999999E-11</v>
      </c>
      <c r="H109" s="95">
        <f t="shared" si="69"/>
        <v>8.9999999999999999E-11</v>
      </c>
      <c r="I109" s="95">
        <f t="shared" si="69"/>
        <v>8.9999999999999999E-11</v>
      </c>
      <c r="J109" s="95">
        <f t="shared" si="69"/>
        <v>8.9999999999999999E-11</v>
      </c>
      <c r="K109" s="95">
        <f t="shared" si="69"/>
        <v>8.9999999999999999E-11</v>
      </c>
      <c r="L109" s="95">
        <f t="shared" si="69"/>
        <v>8.9999999999999999E-11</v>
      </c>
      <c r="M109" s="95">
        <f t="shared" si="69"/>
        <v>8.9999999999999999E-11</v>
      </c>
      <c r="N109" s="95">
        <f t="shared" si="69"/>
        <v>8.9999999999999999E-11</v>
      </c>
      <c r="O109" s="95">
        <f t="shared" si="69"/>
        <v>8.9999999999999999E-11</v>
      </c>
      <c r="P109" s="95">
        <f t="shared" si="69"/>
        <v>8.9999999999999999E-11</v>
      </c>
    </row>
    <row r="110" spans="3:16" x14ac:dyDescent="0.25">
      <c r="C110" s="2" t="str">
        <f t="shared" si="54"/>
        <v>Rent</v>
      </c>
      <c r="E110" s="95">
        <f t="shared" ref="E110:P110" si="70">E77*E40</f>
        <v>1E-10</v>
      </c>
      <c r="F110" s="95">
        <f t="shared" si="70"/>
        <v>1E-10</v>
      </c>
      <c r="G110" s="95">
        <f t="shared" si="70"/>
        <v>1E-10</v>
      </c>
      <c r="H110" s="95">
        <f t="shared" si="70"/>
        <v>1E-10</v>
      </c>
      <c r="I110" s="95">
        <f t="shared" si="70"/>
        <v>1E-10</v>
      </c>
      <c r="J110" s="95">
        <f t="shared" si="70"/>
        <v>1E-10</v>
      </c>
      <c r="K110" s="95">
        <f t="shared" si="70"/>
        <v>1E-10</v>
      </c>
      <c r="L110" s="95">
        <f t="shared" si="70"/>
        <v>1E-10</v>
      </c>
      <c r="M110" s="95">
        <f t="shared" si="70"/>
        <v>1E-10</v>
      </c>
      <c r="N110" s="95">
        <f t="shared" si="70"/>
        <v>1E-10</v>
      </c>
      <c r="O110" s="95">
        <f t="shared" si="70"/>
        <v>1E-10</v>
      </c>
      <c r="P110" s="95">
        <f t="shared" si="70"/>
        <v>1E-10</v>
      </c>
    </row>
    <row r="111" spans="3:16" x14ac:dyDescent="0.25">
      <c r="C111" s="2" t="str">
        <f t="shared" si="54"/>
        <v>Property and Other Taxes</v>
      </c>
      <c r="D111" s="2"/>
      <c r="E111" s="95">
        <f t="shared" ref="E111:P111" si="71">E78*E41</f>
        <v>1E-10</v>
      </c>
      <c r="F111" s="95">
        <f t="shared" si="71"/>
        <v>1E-10</v>
      </c>
      <c r="G111" s="95">
        <f t="shared" si="71"/>
        <v>1E-10</v>
      </c>
      <c r="H111" s="95">
        <f t="shared" si="71"/>
        <v>1E-10</v>
      </c>
      <c r="I111" s="95">
        <f t="shared" si="71"/>
        <v>1E-10</v>
      </c>
      <c r="J111" s="95">
        <f t="shared" si="71"/>
        <v>1E-10</v>
      </c>
      <c r="K111" s="95">
        <f t="shared" si="71"/>
        <v>1E-10</v>
      </c>
      <c r="L111" s="95">
        <f t="shared" si="71"/>
        <v>1E-10</v>
      </c>
      <c r="M111" s="95">
        <f t="shared" si="71"/>
        <v>1E-10</v>
      </c>
      <c r="N111" s="95">
        <f t="shared" si="71"/>
        <v>1E-10</v>
      </c>
      <c r="O111" s="95">
        <f t="shared" si="71"/>
        <v>1E-10</v>
      </c>
      <c r="P111" s="95">
        <f t="shared" si="71"/>
        <v>1E-10</v>
      </c>
    </row>
    <row r="112" spans="3:16" x14ac:dyDescent="0.25">
      <c r="C112" s="2" t="str">
        <f t="shared" si="54"/>
        <v>Insurance</v>
      </c>
      <c r="D112" s="2"/>
      <c r="E112" s="95">
        <f t="shared" ref="E112:P112" si="72">E79*E42</f>
        <v>1E-10</v>
      </c>
      <c r="F112" s="95">
        <f t="shared" si="72"/>
        <v>1E-10</v>
      </c>
      <c r="G112" s="95">
        <f t="shared" si="72"/>
        <v>1E-10</v>
      </c>
      <c r="H112" s="95">
        <f t="shared" si="72"/>
        <v>1E-10</v>
      </c>
      <c r="I112" s="95">
        <f t="shared" si="72"/>
        <v>1E-10</v>
      </c>
      <c r="J112" s="95">
        <f t="shared" si="72"/>
        <v>1E-10</v>
      </c>
      <c r="K112" s="95">
        <f t="shared" si="72"/>
        <v>1E-10</v>
      </c>
      <c r="L112" s="95">
        <f t="shared" si="72"/>
        <v>1E-10</v>
      </c>
      <c r="M112" s="95">
        <f t="shared" si="72"/>
        <v>1E-10</v>
      </c>
      <c r="N112" s="95">
        <f t="shared" si="72"/>
        <v>1E-10</v>
      </c>
      <c r="O112" s="95">
        <f t="shared" si="72"/>
        <v>1E-10</v>
      </c>
      <c r="P112" s="95">
        <f t="shared" si="72"/>
        <v>1E-10</v>
      </c>
    </row>
    <row r="113" spans="2:16" x14ac:dyDescent="0.25">
      <c r="C113" s="2" t="str">
        <f t="shared" si="54"/>
        <v>Other Non-Oper Expense</v>
      </c>
      <c r="E113" s="95">
        <f t="shared" ref="E113:P113" si="73">E80*E43</f>
        <v>1E-10</v>
      </c>
      <c r="F113" s="95">
        <f t="shared" si="73"/>
        <v>1E-10</v>
      </c>
      <c r="G113" s="95">
        <f t="shared" si="73"/>
        <v>1E-10</v>
      </c>
      <c r="H113" s="95">
        <f t="shared" si="73"/>
        <v>1E-10</v>
      </c>
      <c r="I113" s="95">
        <f t="shared" si="73"/>
        <v>1E-10</v>
      </c>
      <c r="J113" s="95">
        <f t="shared" si="73"/>
        <v>1E-10</v>
      </c>
      <c r="K113" s="95">
        <f t="shared" si="73"/>
        <v>1E-10</v>
      </c>
      <c r="L113" s="95">
        <f t="shared" si="73"/>
        <v>1E-10</v>
      </c>
      <c r="M113" s="95">
        <f t="shared" si="73"/>
        <v>1E-10</v>
      </c>
      <c r="N113" s="95">
        <f t="shared" si="73"/>
        <v>1E-10</v>
      </c>
      <c r="O113" s="95">
        <f t="shared" si="73"/>
        <v>1E-10</v>
      </c>
      <c r="P113" s="95">
        <f t="shared" si="73"/>
        <v>1E-10</v>
      </c>
    </row>
    <row r="114" spans="2:16" x14ac:dyDescent="0.25">
      <c r="C114" s="4" t="str">
        <f t="shared" si="54"/>
        <v>Replacement Reserve</v>
      </c>
      <c r="D114" s="4"/>
      <c r="E114" s="99">
        <f t="shared" ref="E114:P114" si="74">E81*E44</f>
        <v>0</v>
      </c>
      <c r="F114" s="99">
        <f t="shared" si="74"/>
        <v>0</v>
      </c>
      <c r="G114" s="99">
        <f t="shared" si="74"/>
        <v>0</v>
      </c>
      <c r="H114" s="99">
        <f t="shared" si="74"/>
        <v>0</v>
      </c>
      <c r="I114" s="99">
        <f t="shared" si="74"/>
        <v>0</v>
      </c>
      <c r="J114" s="99">
        <f t="shared" si="74"/>
        <v>0</v>
      </c>
      <c r="K114" s="99">
        <f t="shared" si="74"/>
        <v>0</v>
      </c>
      <c r="L114" s="99">
        <f t="shared" si="74"/>
        <v>0</v>
      </c>
      <c r="M114" s="99">
        <f t="shared" si="74"/>
        <v>0</v>
      </c>
      <c r="N114" s="99">
        <f t="shared" si="74"/>
        <v>0</v>
      </c>
      <c r="O114" s="99">
        <f t="shared" si="74"/>
        <v>0</v>
      </c>
      <c r="P114" s="99">
        <f t="shared" si="74"/>
        <v>0</v>
      </c>
    </row>
    <row r="116" spans="2:16" x14ac:dyDescent="0.25">
      <c r="B116" s="21" t="s">
        <v>113</v>
      </c>
      <c r="C116" s="21"/>
      <c r="D116" s="21"/>
      <c r="E116" s="21"/>
      <c r="F116" s="21"/>
      <c r="G116" s="21"/>
      <c r="H116" s="21"/>
      <c r="I116" s="21"/>
      <c r="J116" s="21"/>
      <c r="K116" s="21"/>
      <c r="L116" s="21"/>
      <c r="M116" s="21"/>
      <c r="N116" s="21"/>
      <c r="O116" s="21"/>
      <c r="P116" s="21"/>
    </row>
    <row r="117" spans="2:16" x14ac:dyDescent="0.25">
      <c r="C117" s="1" t="s">
        <v>48</v>
      </c>
      <c r="E117" s="38">
        <f>Inputs!D101</f>
        <v>0</v>
      </c>
      <c r="F117" s="38">
        <f>Inputs!E101</f>
        <v>0</v>
      </c>
      <c r="G117" s="38">
        <f>Inputs!F101</f>
        <v>0</v>
      </c>
      <c r="H117" s="38">
        <f>Inputs!G101</f>
        <v>0</v>
      </c>
      <c r="I117" s="38">
        <f>Inputs!H101</f>
        <v>0</v>
      </c>
      <c r="J117" s="38">
        <f>Inputs!I101</f>
        <v>0</v>
      </c>
      <c r="K117" s="38">
        <f>Inputs!J101</f>
        <v>0</v>
      </c>
      <c r="L117" s="38">
        <f>Inputs!K101</f>
        <v>0</v>
      </c>
      <c r="M117" s="38">
        <f>Inputs!L101</f>
        <v>0</v>
      </c>
      <c r="N117" s="38">
        <f>Inputs!M101</f>
        <v>0</v>
      </c>
      <c r="O117" s="38">
        <f>Inputs!N101</f>
        <v>0</v>
      </c>
      <c r="P117" s="38">
        <f>Inputs!O101</f>
        <v>0</v>
      </c>
    </row>
    <row r="118" spans="2:16" x14ac:dyDescent="0.25">
      <c r="C118" s="1" t="s">
        <v>49</v>
      </c>
      <c r="E118" s="14" t="e">
        <f>E117/$E$117</f>
        <v>#DIV/0!</v>
      </c>
      <c r="F118" s="14" t="e">
        <f t="shared" ref="F118:P118" si="75">F117/$E$117</f>
        <v>#DIV/0!</v>
      </c>
      <c r="G118" s="14" t="e">
        <f t="shared" si="75"/>
        <v>#DIV/0!</v>
      </c>
      <c r="H118" s="14" t="e">
        <f t="shared" si="75"/>
        <v>#DIV/0!</v>
      </c>
      <c r="I118" s="14" t="e">
        <f t="shared" si="75"/>
        <v>#DIV/0!</v>
      </c>
      <c r="J118" s="14" t="e">
        <f t="shared" si="75"/>
        <v>#DIV/0!</v>
      </c>
      <c r="K118" s="14" t="e">
        <f t="shared" si="75"/>
        <v>#DIV/0!</v>
      </c>
      <c r="L118" s="14" t="e">
        <f t="shared" si="75"/>
        <v>#DIV/0!</v>
      </c>
      <c r="M118" s="14" t="e">
        <f t="shared" si="75"/>
        <v>#DIV/0!</v>
      </c>
      <c r="N118" s="14" t="e">
        <f t="shared" si="75"/>
        <v>#DIV/0!</v>
      </c>
      <c r="O118" s="14" t="e">
        <f t="shared" si="75"/>
        <v>#DIV/0!</v>
      </c>
      <c r="P118" s="14" t="e">
        <f t="shared" si="75"/>
        <v>#DIV/0!</v>
      </c>
    </row>
    <row r="119" spans="2:16" x14ac:dyDescent="0.25">
      <c r="C119" s="1" t="s">
        <v>153</v>
      </c>
      <c r="E119" s="14" t="e">
        <f t="shared" ref="E119:P119" si="76">E164/E13</f>
        <v>#DIV/0!</v>
      </c>
      <c r="F119" s="14" t="e">
        <f t="shared" si="76"/>
        <v>#DIV/0!</v>
      </c>
      <c r="G119" s="14" t="e">
        <f t="shared" si="76"/>
        <v>#DIV/0!</v>
      </c>
      <c r="H119" s="14" t="e">
        <f t="shared" si="76"/>
        <v>#DIV/0!</v>
      </c>
      <c r="I119" s="14" t="e">
        <f t="shared" si="76"/>
        <v>#DIV/0!</v>
      </c>
      <c r="J119" s="14" t="e">
        <f t="shared" si="76"/>
        <v>#DIV/0!</v>
      </c>
      <c r="K119" s="14" t="e">
        <f t="shared" si="76"/>
        <v>#DIV/0!</v>
      </c>
      <c r="L119" s="14" t="e">
        <f t="shared" si="76"/>
        <v>#DIV/0!</v>
      </c>
      <c r="M119" s="14" t="e">
        <f t="shared" si="76"/>
        <v>#DIV/0!</v>
      </c>
      <c r="N119" s="14" t="e">
        <f t="shared" si="76"/>
        <v>#DIV/0!</v>
      </c>
      <c r="O119" s="14" t="e">
        <f t="shared" si="76"/>
        <v>#DIV/0!</v>
      </c>
      <c r="P119" s="14" t="e">
        <f t="shared" si="76"/>
        <v>#DIV/0!</v>
      </c>
    </row>
    <row r="120" spans="2:16" x14ac:dyDescent="0.25">
      <c r="C120" s="1" t="s">
        <v>65</v>
      </c>
      <c r="E120" s="14" t="e">
        <f t="shared" ref="E120:P120" si="77">(E165+E166)/(E14+E15)</f>
        <v>#DIV/0!</v>
      </c>
      <c r="F120" s="14" t="e">
        <f t="shared" si="77"/>
        <v>#DIV/0!</v>
      </c>
      <c r="G120" s="14" t="e">
        <f t="shared" si="77"/>
        <v>#DIV/0!</v>
      </c>
      <c r="H120" s="14" t="e">
        <f t="shared" si="77"/>
        <v>#DIV/0!</v>
      </c>
      <c r="I120" s="14" t="e">
        <f t="shared" si="77"/>
        <v>#DIV/0!</v>
      </c>
      <c r="J120" s="14" t="e">
        <f t="shared" si="77"/>
        <v>#DIV/0!</v>
      </c>
      <c r="K120" s="14" t="e">
        <f t="shared" si="77"/>
        <v>#DIV/0!</v>
      </c>
      <c r="L120" s="14" t="e">
        <f t="shared" si="77"/>
        <v>#DIV/0!</v>
      </c>
      <c r="M120" s="14" t="e">
        <f t="shared" si="77"/>
        <v>#DIV/0!</v>
      </c>
      <c r="N120" s="14" t="e">
        <f t="shared" si="77"/>
        <v>#DIV/0!</v>
      </c>
      <c r="O120" s="14" t="e">
        <f t="shared" si="77"/>
        <v>#DIV/0!</v>
      </c>
      <c r="P120" s="14" t="e">
        <f t="shared" si="77"/>
        <v>#DIV/0!</v>
      </c>
    </row>
    <row r="121" spans="2:16" x14ac:dyDescent="0.25">
      <c r="C121" s="1" t="s">
        <v>118</v>
      </c>
      <c r="E121" s="14" t="e">
        <f t="shared" ref="E121:P121" si="78">E167/E16</f>
        <v>#DIV/0!</v>
      </c>
      <c r="F121" s="14" t="e">
        <f t="shared" si="78"/>
        <v>#DIV/0!</v>
      </c>
      <c r="G121" s="14" t="e">
        <f t="shared" si="78"/>
        <v>#DIV/0!</v>
      </c>
      <c r="H121" s="14" t="e">
        <f t="shared" si="78"/>
        <v>#DIV/0!</v>
      </c>
      <c r="I121" s="14" t="e">
        <f t="shared" si="78"/>
        <v>#DIV/0!</v>
      </c>
      <c r="J121" s="14" t="e">
        <f t="shared" si="78"/>
        <v>#DIV/0!</v>
      </c>
      <c r="K121" s="14" t="e">
        <f t="shared" si="78"/>
        <v>#DIV/0!</v>
      </c>
      <c r="L121" s="14" t="e">
        <f t="shared" si="78"/>
        <v>#DIV/0!</v>
      </c>
      <c r="M121" s="14" t="e">
        <f t="shared" si="78"/>
        <v>#DIV/0!</v>
      </c>
      <c r="N121" s="14" t="e">
        <f t="shared" si="78"/>
        <v>#DIV/0!</v>
      </c>
      <c r="O121" s="14" t="e">
        <f t="shared" si="78"/>
        <v>#DIV/0!</v>
      </c>
      <c r="P121" s="14" t="e">
        <f t="shared" si="78"/>
        <v>#DIV/0!</v>
      </c>
    </row>
    <row r="122" spans="2:16" x14ac:dyDescent="0.25">
      <c r="C122" s="1" t="str">
        <f>CONCATENATE(Inputs!B28, " Adjuster")</f>
        <v>Business Center Adjuster</v>
      </c>
      <c r="E122" s="14" t="e">
        <f t="shared" ref="E122:P122" si="79">E168/E17</f>
        <v>#DIV/0!</v>
      </c>
      <c r="F122" s="14" t="e">
        <f t="shared" si="79"/>
        <v>#DIV/0!</v>
      </c>
      <c r="G122" s="14" t="e">
        <f t="shared" si="79"/>
        <v>#DIV/0!</v>
      </c>
      <c r="H122" s="14" t="e">
        <f t="shared" si="79"/>
        <v>#DIV/0!</v>
      </c>
      <c r="I122" s="14" t="e">
        <f t="shared" si="79"/>
        <v>#DIV/0!</v>
      </c>
      <c r="J122" s="14" t="e">
        <f t="shared" si="79"/>
        <v>#DIV/0!</v>
      </c>
      <c r="K122" s="14" t="e">
        <f t="shared" si="79"/>
        <v>#DIV/0!</v>
      </c>
      <c r="L122" s="14" t="e">
        <f t="shared" si="79"/>
        <v>#DIV/0!</v>
      </c>
      <c r="M122" s="14" t="e">
        <f t="shared" si="79"/>
        <v>#DIV/0!</v>
      </c>
      <c r="N122" s="14" t="e">
        <f t="shared" si="79"/>
        <v>#DIV/0!</v>
      </c>
      <c r="O122" s="14" t="e">
        <f t="shared" si="79"/>
        <v>#DIV/0!</v>
      </c>
      <c r="P122" s="14" t="e">
        <f t="shared" si="79"/>
        <v>#DIV/0!</v>
      </c>
    </row>
    <row r="123" spans="2:16" x14ac:dyDescent="0.25">
      <c r="C123" s="1" t="str">
        <f>CONCATENATE(Inputs!B29, " Adjuster")</f>
        <v>Additional Oper Dept 2 Adjuster</v>
      </c>
      <c r="E123" s="14" t="e">
        <f t="shared" ref="E123:P123" si="80">E169/E18</f>
        <v>#DIV/0!</v>
      </c>
      <c r="F123" s="14" t="e">
        <f t="shared" si="80"/>
        <v>#DIV/0!</v>
      </c>
      <c r="G123" s="14" t="e">
        <f t="shared" si="80"/>
        <v>#DIV/0!</v>
      </c>
      <c r="H123" s="14" t="e">
        <f t="shared" si="80"/>
        <v>#DIV/0!</v>
      </c>
      <c r="I123" s="14" t="e">
        <f t="shared" si="80"/>
        <v>#DIV/0!</v>
      </c>
      <c r="J123" s="14" t="e">
        <f t="shared" si="80"/>
        <v>#DIV/0!</v>
      </c>
      <c r="K123" s="14" t="e">
        <f t="shared" si="80"/>
        <v>#DIV/0!</v>
      </c>
      <c r="L123" s="14" t="e">
        <f t="shared" si="80"/>
        <v>#DIV/0!</v>
      </c>
      <c r="M123" s="14" t="e">
        <f t="shared" si="80"/>
        <v>#DIV/0!</v>
      </c>
      <c r="N123" s="14" t="e">
        <f t="shared" si="80"/>
        <v>#DIV/0!</v>
      </c>
      <c r="O123" s="14" t="e">
        <f t="shared" si="80"/>
        <v>#DIV/0!</v>
      </c>
      <c r="P123" s="14" t="e">
        <f t="shared" si="80"/>
        <v>#DIV/0!</v>
      </c>
    </row>
    <row r="124" spans="2:16" x14ac:dyDescent="0.25">
      <c r="C124" s="1" t="str">
        <f>CONCATENATE(Inputs!B30, " Adjuster")</f>
        <v>Additional Oper Dept 3 Adjuster</v>
      </c>
      <c r="E124" s="14" t="e">
        <f t="shared" ref="E124:P124" si="81">E170/E19</f>
        <v>#DIV/0!</v>
      </c>
      <c r="F124" s="14" t="e">
        <f t="shared" si="81"/>
        <v>#DIV/0!</v>
      </c>
      <c r="G124" s="14" t="e">
        <f t="shared" si="81"/>
        <v>#DIV/0!</v>
      </c>
      <c r="H124" s="14" t="e">
        <f t="shared" si="81"/>
        <v>#DIV/0!</v>
      </c>
      <c r="I124" s="14" t="e">
        <f t="shared" si="81"/>
        <v>#DIV/0!</v>
      </c>
      <c r="J124" s="14" t="e">
        <f t="shared" si="81"/>
        <v>#DIV/0!</v>
      </c>
      <c r="K124" s="14" t="e">
        <f t="shared" si="81"/>
        <v>#DIV/0!</v>
      </c>
      <c r="L124" s="14" t="e">
        <f t="shared" si="81"/>
        <v>#DIV/0!</v>
      </c>
      <c r="M124" s="14" t="e">
        <f t="shared" si="81"/>
        <v>#DIV/0!</v>
      </c>
      <c r="N124" s="14" t="e">
        <f t="shared" si="81"/>
        <v>#DIV/0!</v>
      </c>
      <c r="O124" s="14" t="e">
        <f t="shared" si="81"/>
        <v>#DIV/0!</v>
      </c>
      <c r="P124" s="14" t="e">
        <f t="shared" si="81"/>
        <v>#DIV/0!</v>
      </c>
    </row>
    <row r="125" spans="2:16" x14ac:dyDescent="0.25">
      <c r="C125" s="1" t="s">
        <v>100</v>
      </c>
      <c r="E125" s="14" t="e">
        <f t="shared" ref="E125:P125" si="82">E171/E20</f>
        <v>#DIV/0!</v>
      </c>
      <c r="F125" s="14" t="e">
        <f t="shared" si="82"/>
        <v>#DIV/0!</v>
      </c>
      <c r="G125" s="14" t="e">
        <f t="shared" si="82"/>
        <v>#DIV/0!</v>
      </c>
      <c r="H125" s="14" t="e">
        <f t="shared" si="82"/>
        <v>#DIV/0!</v>
      </c>
      <c r="I125" s="14" t="e">
        <f t="shared" si="82"/>
        <v>#DIV/0!</v>
      </c>
      <c r="J125" s="14" t="e">
        <f t="shared" si="82"/>
        <v>#DIV/0!</v>
      </c>
      <c r="K125" s="14" t="e">
        <f t="shared" si="82"/>
        <v>#DIV/0!</v>
      </c>
      <c r="L125" s="14" t="e">
        <f t="shared" si="82"/>
        <v>#DIV/0!</v>
      </c>
      <c r="M125" s="14" t="e">
        <f t="shared" si="82"/>
        <v>#DIV/0!</v>
      </c>
      <c r="N125" s="14" t="e">
        <f t="shared" si="82"/>
        <v>#DIV/0!</v>
      </c>
      <c r="O125" s="14" t="e">
        <f t="shared" si="82"/>
        <v>#DIV/0!</v>
      </c>
      <c r="P125" s="14" t="e">
        <f t="shared" si="82"/>
        <v>#DIV/0!</v>
      </c>
    </row>
    <row r="126" spans="2:16" x14ac:dyDescent="0.25">
      <c r="C126" s="18" t="s">
        <v>66</v>
      </c>
      <c r="D126" s="18"/>
      <c r="E126" s="41" t="e">
        <f t="shared" ref="E126:P126" si="83">E172/E21</f>
        <v>#DIV/0!</v>
      </c>
      <c r="F126" s="41" t="e">
        <f t="shared" si="83"/>
        <v>#DIV/0!</v>
      </c>
      <c r="G126" s="41" t="e">
        <f t="shared" si="83"/>
        <v>#DIV/0!</v>
      </c>
      <c r="H126" s="41" t="e">
        <f t="shared" si="83"/>
        <v>#DIV/0!</v>
      </c>
      <c r="I126" s="41" t="e">
        <f t="shared" si="83"/>
        <v>#DIV/0!</v>
      </c>
      <c r="J126" s="41" t="e">
        <f t="shared" si="83"/>
        <v>#DIV/0!</v>
      </c>
      <c r="K126" s="41" t="e">
        <f t="shared" si="83"/>
        <v>#DIV/0!</v>
      </c>
      <c r="L126" s="41" t="e">
        <f t="shared" si="83"/>
        <v>#DIV/0!</v>
      </c>
      <c r="M126" s="41" t="e">
        <f t="shared" si="83"/>
        <v>#DIV/0!</v>
      </c>
      <c r="N126" s="41" t="e">
        <f t="shared" si="83"/>
        <v>#DIV/0!</v>
      </c>
      <c r="O126" s="41" t="e">
        <f t="shared" si="83"/>
        <v>#DIV/0!</v>
      </c>
      <c r="P126" s="41" t="e">
        <f t="shared" si="83"/>
        <v>#DIV/0!</v>
      </c>
    </row>
    <row r="128" spans="2:16" x14ac:dyDescent="0.25">
      <c r="C128" s="1" t="s">
        <v>50</v>
      </c>
    </row>
    <row r="129" spans="3:16" x14ac:dyDescent="0.25">
      <c r="C129" s="21" t="s">
        <v>4</v>
      </c>
      <c r="D129" s="21"/>
      <c r="E129" s="21" t="str">
        <f t="shared" ref="E129:P129" si="84">E5</f>
        <v>Base Year</v>
      </c>
      <c r="F129" s="21" t="str">
        <f t="shared" si="84"/>
        <v>Base +1</v>
      </c>
      <c r="G129" s="21" t="str">
        <f t="shared" si="84"/>
        <v>Base +2</v>
      </c>
      <c r="H129" s="21" t="str">
        <f t="shared" si="84"/>
        <v>Base +3</v>
      </c>
      <c r="I129" s="21" t="str">
        <f t="shared" si="84"/>
        <v>Base +4</v>
      </c>
      <c r="J129" s="21" t="str">
        <f t="shared" si="84"/>
        <v>Base +5</v>
      </c>
      <c r="K129" s="21" t="str">
        <f t="shared" si="84"/>
        <v>Base +6</v>
      </c>
      <c r="L129" s="21" t="str">
        <f t="shared" si="84"/>
        <v>Base +7</v>
      </c>
      <c r="M129" s="21" t="str">
        <f t="shared" si="84"/>
        <v>Base +8</v>
      </c>
      <c r="N129" s="21" t="str">
        <f t="shared" si="84"/>
        <v>Base +9</v>
      </c>
      <c r="O129" s="21" t="str">
        <f t="shared" si="84"/>
        <v>Base +10</v>
      </c>
      <c r="P129" s="21" t="str">
        <f t="shared" si="84"/>
        <v>Base +11</v>
      </c>
    </row>
    <row r="130" spans="3:16" x14ac:dyDescent="0.25">
      <c r="C130" s="2" t="str">
        <f t="shared" ref="C130:C137" si="85">B13</f>
        <v>Rooms</v>
      </c>
      <c r="E130" s="137" t="e">
        <f>(1-E52)*E$118*Inputs!D103*E10/1000</f>
        <v>#DIV/0!</v>
      </c>
      <c r="F130" s="95" t="e">
        <f>(1-F52)*F$118*Inputs!E103*F10/1000</f>
        <v>#DIV/0!</v>
      </c>
      <c r="G130" s="95" t="e">
        <f>(1-G52)*G$118*Inputs!F103*G10/1000</f>
        <v>#DIV/0!</v>
      </c>
      <c r="H130" s="95" t="e">
        <f>(1-H52)*H$118*Inputs!G103*H10/1000</f>
        <v>#DIV/0!</v>
      </c>
      <c r="I130" s="95" t="e">
        <f>(1-I52)*I$118*Inputs!H103*I10/1000</f>
        <v>#DIV/0!</v>
      </c>
      <c r="J130" s="95" t="e">
        <f>(1-J52)*J$118*Inputs!I103*J10/1000</f>
        <v>#DIV/0!</v>
      </c>
      <c r="K130" s="95" t="e">
        <f>(1-K52)*K$118*Inputs!J103*K10/1000</f>
        <v>#DIV/0!</v>
      </c>
      <c r="L130" s="95" t="e">
        <f>(1-L52)*L$118*Inputs!K103*L10/1000</f>
        <v>#DIV/0!</v>
      </c>
      <c r="M130" s="95" t="e">
        <f>(1-M52)*M$118*Inputs!L103*M10/1000</f>
        <v>#DIV/0!</v>
      </c>
      <c r="N130" s="95" t="e">
        <f>(1-N52)*N$118*Inputs!M103*N10/1000</f>
        <v>#DIV/0!</v>
      </c>
      <c r="O130" s="95" t="e">
        <f>(1-O52)*O$118*Inputs!N103*O10/1000</f>
        <v>#DIV/0!</v>
      </c>
      <c r="P130" s="95" t="e">
        <f>(1-P52)*P$118*Inputs!O103*P10/1000</f>
        <v>#DIV/0!</v>
      </c>
    </row>
    <row r="131" spans="3:16" x14ac:dyDescent="0.25">
      <c r="C131" s="2" t="str">
        <f t="shared" si="85"/>
        <v>Food</v>
      </c>
      <c r="E131" s="137" t="e">
        <f t="shared" ref="E131:P131" si="86">(1-E53)*E$119*E14</f>
        <v>#DIV/0!</v>
      </c>
      <c r="F131" s="137" t="e">
        <f t="shared" si="86"/>
        <v>#DIV/0!</v>
      </c>
      <c r="G131" s="137" t="e">
        <f t="shared" si="86"/>
        <v>#DIV/0!</v>
      </c>
      <c r="H131" s="137" t="e">
        <f t="shared" si="86"/>
        <v>#DIV/0!</v>
      </c>
      <c r="I131" s="137" t="e">
        <f t="shared" si="86"/>
        <v>#DIV/0!</v>
      </c>
      <c r="J131" s="137" t="e">
        <f t="shared" si="86"/>
        <v>#DIV/0!</v>
      </c>
      <c r="K131" s="137" t="e">
        <f t="shared" si="86"/>
        <v>#DIV/0!</v>
      </c>
      <c r="L131" s="137" t="e">
        <f t="shared" si="86"/>
        <v>#DIV/0!</v>
      </c>
      <c r="M131" s="137" t="e">
        <f t="shared" si="86"/>
        <v>#DIV/0!</v>
      </c>
      <c r="N131" s="137" t="e">
        <f t="shared" si="86"/>
        <v>#DIV/0!</v>
      </c>
      <c r="O131" s="137" t="e">
        <f t="shared" si="86"/>
        <v>#DIV/0!</v>
      </c>
      <c r="P131" s="137" t="e">
        <f t="shared" si="86"/>
        <v>#DIV/0!</v>
      </c>
    </row>
    <row r="132" spans="3:16" x14ac:dyDescent="0.25">
      <c r="C132" s="2" t="str">
        <f t="shared" si="85"/>
        <v>Beverages</v>
      </c>
      <c r="E132" s="137" t="e">
        <f t="shared" ref="E132:P132" si="87">(1-E54)*E$119*E15</f>
        <v>#DIV/0!</v>
      </c>
      <c r="F132" s="137" t="e">
        <f t="shared" si="87"/>
        <v>#DIV/0!</v>
      </c>
      <c r="G132" s="137" t="e">
        <f t="shared" si="87"/>
        <v>#DIV/0!</v>
      </c>
      <c r="H132" s="137" t="e">
        <f t="shared" si="87"/>
        <v>#DIV/0!</v>
      </c>
      <c r="I132" s="137" t="e">
        <f t="shared" si="87"/>
        <v>#DIV/0!</v>
      </c>
      <c r="J132" s="137" t="e">
        <f t="shared" si="87"/>
        <v>#DIV/0!</v>
      </c>
      <c r="K132" s="137" t="e">
        <f t="shared" si="87"/>
        <v>#DIV/0!</v>
      </c>
      <c r="L132" s="137" t="e">
        <f t="shared" si="87"/>
        <v>#DIV/0!</v>
      </c>
      <c r="M132" s="137" t="e">
        <f t="shared" si="87"/>
        <v>#DIV/0!</v>
      </c>
      <c r="N132" s="137" t="e">
        <f t="shared" si="87"/>
        <v>#DIV/0!</v>
      </c>
      <c r="O132" s="137" t="e">
        <f t="shared" si="87"/>
        <v>#DIV/0!</v>
      </c>
      <c r="P132" s="137" t="e">
        <f t="shared" si="87"/>
        <v>#DIV/0!</v>
      </c>
    </row>
    <row r="133" spans="3:16" x14ac:dyDescent="0.25">
      <c r="C133" s="2" t="str">
        <f t="shared" si="85"/>
        <v>Other Operated Departments</v>
      </c>
      <c r="E133" s="137" t="e">
        <f t="shared" ref="E133:P133" si="88">(1-E55)*E$119*E16</f>
        <v>#DIV/0!</v>
      </c>
      <c r="F133" s="137" t="e">
        <f t="shared" si="88"/>
        <v>#DIV/0!</v>
      </c>
      <c r="G133" s="137" t="e">
        <f t="shared" si="88"/>
        <v>#DIV/0!</v>
      </c>
      <c r="H133" s="137" t="e">
        <f t="shared" si="88"/>
        <v>#DIV/0!</v>
      </c>
      <c r="I133" s="137" t="e">
        <f t="shared" si="88"/>
        <v>#DIV/0!</v>
      </c>
      <c r="J133" s="137" t="e">
        <f t="shared" si="88"/>
        <v>#DIV/0!</v>
      </c>
      <c r="K133" s="137" t="e">
        <f t="shared" si="88"/>
        <v>#DIV/0!</v>
      </c>
      <c r="L133" s="137" t="e">
        <f t="shared" si="88"/>
        <v>#DIV/0!</v>
      </c>
      <c r="M133" s="137" t="e">
        <f t="shared" si="88"/>
        <v>#DIV/0!</v>
      </c>
      <c r="N133" s="137" t="e">
        <f t="shared" si="88"/>
        <v>#DIV/0!</v>
      </c>
      <c r="O133" s="137" t="e">
        <f t="shared" si="88"/>
        <v>#DIV/0!</v>
      </c>
      <c r="P133" s="137" t="e">
        <f t="shared" si="88"/>
        <v>#DIV/0!</v>
      </c>
    </row>
    <row r="134" spans="3:16" x14ac:dyDescent="0.25">
      <c r="C134" s="2" t="str">
        <f t="shared" si="85"/>
        <v>Business Center</v>
      </c>
      <c r="E134" s="137" t="e">
        <f t="shared" ref="E134:P134" si="89">(1-E56)*E$119*E17</f>
        <v>#DIV/0!</v>
      </c>
      <c r="F134" s="137" t="e">
        <f t="shared" si="89"/>
        <v>#DIV/0!</v>
      </c>
      <c r="G134" s="137" t="e">
        <f t="shared" si="89"/>
        <v>#DIV/0!</v>
      </c>
      <c r="H134" s="137" t="e">
        <f t="shared" si="89"/>
        <v>#DIV/0!</v>
      </c>
      <c r="I134" s="137" t="e">
        <f t="shared" si="89"/>
        <v>#DIV/0!</v>
      </c>
      <c r="J134" s="137" t="e">
        <f t="shared" si="89"/>
        <v>#DIV/0!</v>
      </c>
      <c r="K134" s="137" t="e">
        <f t="shared" si="89"/>
        <v>#DIV/0!</v>
      </c>
      <c r="L134" s="137" t="e">
        <f t="shared" si="89"/>
        <v>#DIV/0!</v>
      </c>
      <c r="M134" s="137" t="e">
        <f t="shared" si="89"/>
        <v>#DIV/0!</v>
      </c>
      <c r="N134" s="137" t="e">
        <f t="shared" si="89"/>
        <v>#DIV/0!</v>
      </c>
      <c r="O134" s="137" t="e">
        <f t="shared" si="89"/>
        <v>#DIV/0!</v>
      </c>
      <c r="P134" s="137" t="e">
        <f t="shared" si="89"/>
        <v>#DIV/0!</v>
      </c>
    </row>
    <row r="135" spans="3:16" x14ac:dyDescent="0.25">
      <c r="C135" s="2" t="str">
        <f t="shared" si="85"/>
        <v>Additional Oper Dept 2</v>
      </c>
      <c r="E135" s="137" t="e">
        <f t="shared" ref="E135:P135" si="90">(1-E57)*E$119*E18</f>
        <v>#DIV/0!</v>
      </c>
      <c r="F135" s="137" t="e">
        <f t="shared" si="90"/>
        <v>#DIV/0!</v>
      </c>
      <c r="G135" s="137" t="e">
        <f t="shared" si="90"/>
        <v>#DIV/0!</v>
      </c>
      <c r="H135" s="137" t="e">
        <f t="shared" si="90"/>
        <v>#DIV/0!</v>
      </c>
      <c r="I135" s="137" t="e">
        <f t="shared" si="90"/>
        <v>#DIV/0!</v>
      </c>
      <c r="J135" s="137" t="e">
        <f t="shared" si="90"/>
        <v>#DIV/0!</v>
      </c>
      <c r="K135" s="137" t="e">
        <f t="shared" si="90"/>
        <v>#DIV/0!</v>
      </c>
      <c r="L135" s="137" t="e">
        <f t="shared" si="90"/>
        <v>#DIV/0!</v>
      </c>
      <c r="M135" s="137" t="e">
        <f t="shared" si="90"/>
        <v>#DIV/0!</v>
      </c>
      <c r="N135" s="137" t="e">
        <f t="shared" si="90"/>
        <v>#DIV/0!</v>
      </c>
      <c r="O135" s="137" t="e">
        <f t="shared" si="90"/>
        <v>#DIV/0!</v>
      </c>
      <c r="P135" s="137" t="e">
        <f t="shared" si="90"/>
        <v>#DIV/0!</v>
      </c>
    </row>
    <row r="136" spans="3:16" x14ac:dyDescent="0.25">
      <c r="C136" s="2" t="str">
        <f t="shared" si="85"/>
        <v>Additional Oper Dept 3</v>
      </c>
      <c r="E136" s="137" t="e">
        <f t="shared" ref="E136:P136" si="91">(1-E58)*E$119*E19</f>
        <v>#DIV/0!</v>
      </c>
      <c r="F136" s="137" t="e">
        <f t="shared" si="91"/>
        <v>#DIV/0!</v>
      </c>
      <c r="G136" s="137" t="e">
        <f t="shared" si="91"/>
        <v>#DIV/0!</v>
      </c>
      <c r="H136" s="137" t="e">
        <f t="shared" si="91"/>
        <v>#DIV/0!</v>
      </c>
      <c r="I136" s="137" t="e">
        <f t="shared" si="91"/>
        <v>#DIV/0!</v>
      </c>
      <c r="J136" s="137" t="e">
        <f t="shared" si="91"/>
        <v>#DIV/0!</v>
      </c>
      <c r="K136" s="137" t="e">
        <f t="shared" si="91"/>
        <v>#DIV/0!</v>
      </c>
      <c r="L136" s="137" t="e">
        <f t="shared" si="91"/>
        <v>#DIV/0!</v>
      </c>
      <c r="M136" s="137" t="e">
        <f t="shared" si="91"/>
        <v>#DIV/0!</v>
      </c>
      <c r="N136" s="137" t="e">
        <f t="shared" si="91"/>
        <v>#DIV/0!</v>
      </c>
      <c r="O136" s="137" t="e">
        <f t="shared" si="91"/>
        <v>#DIV/0!</v>
      </c>
      <c r="P136" s="137" t="e">
        <f t="shared" si="91"/>
        <v>#DIV/0!</v>
      </c>
    </row>
    <row r="137" spans="3:16" x14ac:dyDescent="0.25">
      <c r="C137" s="2" t="str">
        <f t="shared" si="85"/>
        <v>Miscellaneous Income</v>
      </c>
      <c r="D137" s="18"/>
      <c r="E137" s="137" t="e">
        <f t="shared" ref="E137:P137" si="92">(1-E59)*E$119*E20</f>
        <v>#DIV/0!</v>
      </c>
      <c r="F137" s="137" t="e">
        <f t="shared" si="92"/>
        <v>#DIV/0!</v>
      </c>
      <c r="G137" s="137" t="e">
        <f t="shared" si="92"/>
        <v>#DIV/0!</v>
      </c>
      <c r="H137" s="137" t="e">
        <f t="shared" si="92"/>
        <v>#DIV/0!</v>
      </c>
      <c r="I137" s="137" t="e">
        <f t="shared" si="92"/>
        <v>#DIV/0!</v>
      </c>
      <c r="J137" s="137" t="e">
        <f t="shared" si="92"/>
        <v>#DIV/0!</v>
      </c>
      <c r="K137" s="137" t="e">
        <f t="shared" si="92"/>
        <v>#DIV/0!</v>
      </c>
      <c r="L137" s="137" t="e">
        <f t="shared" si="92"/>
        <v>#DIV/0!</v>
      </c>
      <c r="M137" s="137" t="e">
        <f t="shared" si="92"/>
        <v>#DIV/0!</v>
      </c>
      <c r="N137" s="137" t="e">
        <f t="shared" si="92"/>
        <v>#DIV/0!</v>
      </c>
      <c r="O137" s="137" t="e">
        <f t="shared" si="92"/>
        <v>#DIV/0!</v>
      </c>
      <c r="P137" s="137" t="e">
        <f t="shared" si="92"/>
        <v>#DIV/0!</v>
      </c>
    </row>
    <row r="139" spans="3:16" x14ac:dyDescent="0.25">
      <c r="C139" s="21" t="s">
        <v>8</v>
      </c>
      <c r="D139" s="21"/>
      <c r="E139" s="21"/>
      <c r="F139" s="21"/>
      <c r="G139" s="21"/>
      <c r="H139" s="21"/>
      <c r="I139" s="21"/>
      <c r="J139" s="21"/>
      <c r="K139" s="21"/>
      <c r="L139" s="21"/>
      <c r="M139" s="21"/>
      <c r="N139" s="21"/>
      <c r="O139" s="21"/>
      <c r="P139" s="21"/>
    </row>
    <row r="140" spans="3:16" x14ac:dyDescent="0.25">
      <c r="C140" s="2" t="str">
        <f t="shared" ref="C140:C159" si="93">B25</f>
        <v>Rooms</v>
      </c>
      <c r="E140" s="137" t="e">
        <f t="shared" ref="E140:P140" si="94">(1-E62)*E$119*E25</f>
        <v>#DIV/0!</v>
      </c>
      <c r="F140" s="137" t="e">
        <f t="shared" si="94"/>
        <v>#DIV/0!</v>
      </c>
      <c r="G140" s="137" t="e">
        <f t="shared" si="94"/>
        <v>#DIV/0!</v>
      </c>
      <c r="H140" s="137" t="e">
        <f t="shared" si="94"/>
        <v>#DIV/0!</v>
      </c>
      <c r="I140" s="137" t="e">
        <f t="shared" si="94"/>
        <v>#DIV/0!</v>
      </c>
      <c r="J140" s="137" t="e">
        <f t="shared" si="94"/>
        <v>#DIV/0!</v>
      </c>
      <c r="K140" s="137" t="e">
        <f t="shared" si="94"/>
        <v>#DIV/0!</v>
      </c>
      <c r="L140" s="137" t="e">
        <f t="shared" si="94"/>
        <v>#DIV/0!</v>
      </c>
      <c r="M140" s="137" t="e">
        <f t="shared" si="94"/>
        <v>#DIV/0!</v>
      </c>
      <c r="N140" s="137" t="e">
        <f t="shared" si="94"/>
        <v>#DIV/0!</v>
      </c>
      <c r="O140" s="137" t="e">
        <f t="shared" si="94"/>
        <v>#DIV/0!</v>
      </c>
      <c r="P140" s="137" t="e">
        <f t="shared" si="94"/>
        <v>#DIV/0!</v>
      </c>
    </row>
    <row r="141" spans="3:16" x14ac:dyDescent="0.25">
      <c r="C141" s="2" t="str">
        <f t="shared" si="93"/>
        <v>Food &amp; Beverages</v>
      </c>
      <c r="E141" s="95" t="e">
        <f t="shared" ref="E141:P141" si="95">(1-E63)*E$120*E26</f>
        <v>#DIV/0!</v>
      </c>
      <c r="F141" s="95" t="e">
        <f t="shared" si="95"/>
        <v>#DIV/0!</v>
      </c>
      <c r="G141" s="95" t="e">
        <f t="shared" si="95"/>
        <v>#DIV/0!</v>
      </c>
      <c r="H141" s="95" t="e">
        <f t="shared" si="95"/>
        <v>#DIV/0!</v>
      </c>
      <c r="I141" s="95" t="e">
        <f t="shared" si="95"/>
        <v>#DIV/0!</v>
      </c>
      <c r="J141" s="95" t="e">
        <f t="shared" si="95"/>
        <v>#DIV/0!</v>
      </c>
      <c r="K141" s="95" t="e">
        <f t="shared" si="95"/>
        <v>#DIV/0!</v>
      </c>
      <c r="L141" s="95" t="e">
        <f t="shared" si="95"/>
        <v>#DIV/0!</v>
      </c>
      <c r="M141" s="95" t="e">
        <f t="shared" si="95"/>
        <v>#DIV/0!</v>
      </c>
      <c r="N141" s="95" t="e">
        <f t="shared" si="95"/>
        <v>#DIV/0!</v>
      </c>
      <c r="O141" s="95" t="e">
        <f t="shared" si="95"/>
        <v>#DIV/0!</v>
      </c>
      <c r="P141" s="95" t="e">
        <f t="shared" si="95"/>
        <v>#DIV/0!</v>
      </c>
    </row>
    <row r="142" spans="3:16" x14ac:dyDescent="0.25">
      <c r="C142" s="2" t="str">
        <f t="shared" si="93"/>
        <v>Other Operated Departments</v>
      </c>
      <c r="E142" s="129" t="e">
        <f t="shared" ref="E142:P142" si="96">(1-E64)*E121*E27</f>
        <v>#DIV/0!</v>
      </c>
      <c r="F142" s="129" t="e">
        <f t="shared" si="96"/>
        <v>#DIV/0!</v>
      </c>
      <c r="G142" s="129" t="e">
        <f t="shared" si="96"/>
        <v>#DIV/0!</v>
      </c>
      <c r="H142" s="129" t="e">
        <f t="shared" si="96"/>
        <v>#DIV/0!</v>
      </c>
      <c r="I142" s="129" t="e">
        <f t="shared" si="96"/>
        <v>#DIV/0!</v>
      </c>
      <c r="J142" s="129" t="e">
        <f t="shared" si="96"/>
        <v>#DIV/0!</v>
      </c>
      <c r="K142" s="129" t="e">
        <f t="shared" si="96"/>
        <v>#DIV/0!</v>
      </c>
      <c r="L142" s="129" t="e">
        <f t="shared" si="96"/>
        <v>#DIV/0!</v>
      </c>
      <c r="M142" s="129" t="e">
        <f t="shared" si="96"/>
        <v>#DIV/0!</v>
      </c>
      <c r="N142" s="129" t="e">
        <f t="shared" si="96"/>
        <v>#DIV/0!</v>
      </c>
      <c r="O142" s="129" t="e">
        <f t="shared" si="96"/>
        <v>#DIV/0!</v>
      </c>
      <c r="P142" s="129" t="e">
        <f t="shared" si="96"/>
        <v>#DIV/0!</v>
      </c>
    </row>
    <row r="143" spans="3:16" x14ac:dyDescent="0.25">
      <c r="C143" s="2" t="str">
        <f t="shared" si="93"/>
        <v>Business Center</v>
      </c>
      <c r="E143" s="129" t="e">
        <f t="shared" ref="E143:P143" si="97">(1-E65)*E122*E28</f>
        <v>#DIV/0!</v>
      </c>
      <c r="F143" s="129" t="e">
        <f t="shared" si="97"/>
        <v>#DIV/0!</v>
      </c>
      <c r="G143" s="129" t="e">
        <f t="shared" si="97"/>
        <v>#DIV/0!</v>
      </c>
      <c r="H143" s="129" t="e">
        <f t="shared" si="97"/>
        <v>#DIV/0!</v>
      </c>
      <c r="I143" s="129" t="e">
        <f t="shared" si="97"/>
        <v>#DIV/0!</v>
      </c>
      <c r="J143" s="129" t="e">
        <f t="shared" si="97"/>
        <v>#DIV/0!</v>
      </c>
      <c r="K143" s="129" t="e">
        <f t="shared" si="97"/>
        <v>#DIV/0!</v>
      </c>
      <c r="L143" s="129" t="e">
        <f t="shared" si="97"/>
        <v>#DIV/0!</v>
      </c>
      <c r="M143" s="129" t="e">
        <f t="shared" si="97"/>
        <v>#DIV/0!</v>
      </c>
      <c r="N143" s="129" t="e">
        <f t="shared" si="97"/>
        <v>#DIV/0!</v>
      </c>
      <c r="O143" s="129" t="e">
        <f t="shared" si="97"/>
        <v>#DIV/0!</v>
      </c>
      <c r="P143" s="129" t="e">
        <f t="shared" si="97"/>
        <v>#DIV/0!</v>
      </c>
    </row>
    <row r="144" spans="3:16" x14ac:dyDescent="0.25">
      <c r="C144" s="2" t="str">
        <f t="shared" si="93"/>
        <v>Additional Oper Dept 2</v>
      </c>
      <c r="E144" s="129" t="e">
        <f t="shared" ref="E144:P144" si="98">(1-E66)*E123*E29</f>
        <v>#DIV/0!</v>
      </c>
      <c r="F144" s="129" t="e">
        <f t="shared" si="98"/>
        <v>#DIV/0!</v>
      </c>
      <c r="G144" s="129" t="e">
        <f t="shared" si="98"/>
        <v>#DIV/0!</v>
      </c>
      <c r="H144" s="129" t="e">
        <f t="shared" si="98"/>
        <v>#DIV/0!</v>
      </c>
      <c r="I144" s="129" t="e">
        <f t="shared" si="98"/>
        <v>#DIV/0!</v>
      </c>
      <c r="J144" s="129" t="e">
        <f t="shared" si="98"/>
        <v>#DIV/0!</v>
      </c>
      <c r="K144" s="129" t="e">
        <f t="shared" si="98"/>
        <v>#DIV/0!</v>
      </c>
      <c r="L144" s="129" t="e">
        <f t="shared" si="98"/>
        <v>#DIV/0!</v>
      </c>
      <c r="M144" s="129" t="e">
        <f t="shared" si="98"/>
        <v>#DIV/0!</v>
      </c>
      <c r="N144" s="129" t="e">
        <f t="shared" si="98"/>
        <v>#DIV/0!</v>
      </c>
      <c r="O144" s="129" t="e">
        <f t="shared" si="98"/>
        <v>#DIV/0!</v>
      </c>
      <c r="P144" s="129" t="e">
        <f t="shared" si="98"/>
        <v>#DIV/0!</v>
      </c>
    </row>
    <row r="145" spans="3:16" x14ac:dyDescent="0.25">
      <c r="C145" s="2" t="str">
        <f t="shared" si="93"/>
        <v>Additional Oper Dept 3</v>
      </c>
      <c r="E145" s="129" t="e">
        <f t="shared" ref="E145:P145" si="99">(1-E67)*E124*E30</f>
        <v>#DIV/0!</v>
      </c>
      <c r="F145" s="129" t="e">
        <f t="shared" si="99"/>
        <v>#DIV/0!</v>
      </c>
      <c r="G145" s="129" t="e">
        <f t="shared" si="99"/>
        <v>#DIV/0!</v>
      </c>
      <c r="H145" s="129" t="e">
        <f t="shared" si="99"/>
        <v>#DIV/0!</v>
      </c>
      <c r="I145" s="129" t="e">
        <f t="shared" si="99"/>
        <v>#DIV/0!</v>
      </c>
      <c r="J145" s="129" t="e">
        <f t="shared" si="99"/>
        <v>#DIV/0!</v>
      </c>
      <c r="K145" s="129" t="e">
        <f t="shared" si="99"/>
        <v>#DIV/0!</v>
      </c>
      <c r="L145" s="129" t="e">
        <f t="shared" si="99"/>
        <v>#DIV/0!</v>
      </c>
      <c r="M145" s="129" t="e">
        <f t="shared" si="99"/>
        <v>#DIV/0!</v>
      </c>
      <c r="N145" s="129" t="e">
        <f t="shared" si="99"/>
        <v>#DIV/0!</v>
      </c>
      <c r="O145" s="129" t="e">
        <f t="shared" si="99"/>
        <v>#DIV/0!</v>
      </c>
      <c r="P145" s="129" t="e">
        <f t="shared" si="99"/>
        <v>#DIV/0!</v>
      </c>
    </row>
    <row r="146" spans="3:16" x14ac:dyDescent="0.25">
      <c r="C146" s="2" t="str">
        <f t="shared" si="93"/>
        <v>Miscellaneous Income</v>
      </c>
      <c r="E146" s="129" t="e">
        <f t="shared" ref="E146:P146" si="100">(1-E68)*E125*E31</f>
        <v>#DIV/0!</v>
      </c>
      <c r="F146" s="129" t="e">
        <f t="shared" si="100"/>
        <v>#DIV/0!</v>
      </c>
      <c r="G146" s="129" t="e">
        <f t="shared" si="100"/>
        <v>#DIV/0!</v>
      </c>
      <c r="H146" s="129" t="e">
        <f t="shared" si="100"/>
        <v>#DIV/0!</v>
      </c>
      <c r="I146" s="129" t="e">
        <f t="shared" si="100"/>
        <v>#DIV/0!</v>
      </c>
      <c r="J146" s="129" t="e">
        <f t="shared" si="100"/>
        <v>#DIV/0!</v>
      </c>
      <c r="K146" s="129" t="e">
        <f t="shared" si="100"/>
        <v>#DIV/0!</v>
      </c>
      <c r="L146" s="129" t="e">
        <f t="shared" si="100"/>
        <v>#DIV/0!</v>
      </c>
      <c r="M146" s="129" t="e">
        <f t="shared" si="100"/>
        <v>#DIV/0!</v>
      </c>
      <c r="N146" s="129" t="e">
        <f t="shared" si="100"/>
        <v>#DIV/0!</v>
      </c>
      <c r="O146" s="129" t="e">
        <f t="shared" si="100"/>
        <v>#DIV/0!</v>
      </c>
      <c r="P146" s="129" t="e">
        <f t="shared" si="100"/>
        <v>#DIV/0!</v>
      </c>
    </row>
    <row r="147" spans="3:16" x14ac:dyDescent="0.25">
      <c r="C147" s="2" t="str">
        <f t="shared" si="93"/>
        <v>Administrative &amp; General</v>
      </c>
      <c r="E147" s="95" t="e">
        <f t="shared" ref="E147:P147" si="101">(1-E69)*E$126*E32</f>
        <v>#DIV/0!</v>
      </c>
      <c r="F147" s="95" t="e">
        <f t="shared" si="101"/>
        <v>#DIV/0!</v>
      </c>
      <c r="G147" s="95" t="e">
        <f t="shared" si="101"/>
        <v>#DIV/0!</v>
      </c>
      <c r="H147" s="95" t="e">
        <f t="shared" si="101"/>
        <v>#DIV/0!</v>
      </c>
      <c r="I147" s="95" t="e">
        <f t="shared" si="101"/>
        <v>#DIV/0!</v>
      </c>
      <c r="J147" s="95" t="e">
        <f t="shared" si="101"/>
        <v>#DIV/0!</v>
      </c>
      <c r="K147" s="95" t="e">
        <f t="shared" si="101"/>
        <v>#DIV/0!</v>
      </c>
      <c r="L147" s="95" t="e">
        <f t="shared" si="101"/>
        <v>#DIV/0!</v>
      </c>
      <c r="M147" s="95" t="e">
        <f t="shared" si="101"/>
        <v>#DIV/0!</v>
      </c>
      <c r="N147" s="95" t="e">
        <f t="shared" si="101"/>
        <v>#DIV/0!</v>
      </c>
      <c r="O147" s="95" t="e">
        <f t="shared" si="101"/>
        <v>#DIV/0!</v>
      </c>
      <c r="P147" s="95" t="e">
        <f t="shared" si="101"/>
        <v>#DIV/0!</v>
      </c>
    </row>
    <row r="148" spans="3:16" x14ac:dyDescent="0.25">
      <c r="C148" s="2" t="str">
        <f t="shared" si="93"/>
        <v>Information &amp; Telecom Systems</v>
      </c>
      <c r="E148" s="95" t="e">
        <f t="shared" ref="E148:P148" si="102">(1-E70)*E$126*E33</f>
        <v>#DIV/0!</v>
      </c>
      <c r="F148" s="95" t="e">
        <f t="shared" si="102"/>
        <v>#DIV/0!</v>
      </c>
      <c r="G148" s="95" t="e">
        <f t="shared" si="102"/>
        <v>#DIV/0!</v>
      </c>
      <c r="H148" s="95" t="e">
        <f t="shared" si="102"/>
        <v>#DIV/0!</v>
      </c>
      <c r="I148" s="95" t="e">
        <f t="shared" si="102"/>
        <v>#DIV/0!</v>
      </c>
      <c r="J148" s="95" t="e">
        <f t="shared" si="102"/>
        <v>#DIV/0!</v>
      </c>
      <c r="K148" s="95" t="e">
        <f t="shared" si="102"/>
        <v>#DIV/0!</v>
      </c>
      <c r="L148" s="95" t="e">
        <f t="shared" si="102"/>
        <v>#DIV/0!</v>
      </c>
      <c r="M148" s="95" t="e">
        <f t="shared" si="102"/>
        <v>#DIV/0!</v>
      </c>
      <c r="N148" s="95" t="e">
        <f t="shared" si="102"/>
        <v>#DIV/0!</v>
      </c>
      <c r="O148" s="95" t="e">
        <f t="shared" si="102"/>
        <v>#DIV/0!</v>
      </c>
      <c r="P148" s="95" t="e">
        <f t="shared" si="102"/>
        <v>#DIV/0!</v>
      </c>
    </row>
    <row r="149" spans="3:16" x14ac:dyDescent="0.25">
      <c r="C149" s="2" t="str">
        <f t="shared" si="93"/>
        <v>Marketing</v>
      </c>
      <c r="E149" s="95" t="e">
        <f t="shared" ref="E149:P149" si="103">(1-E71)*E$126*E34</f>
        <v>#DIV/0!</v>
      </c>
      <c r="F149" s="95" t="e">
        <f t="shared" si="103"/>
        <v>#DIV/0!</v>
      </c>
      <c r="G149" s="95" t="e">
        <f t="shared" si="103"/>
        <v>#DIV/0!</v>
      </c>
      <c r="H149" s="95" t="e">
        <f t="shared" si="103"/>
        <v>#DIV/0!</v>
      </c>
      <c r="I149" s="95" t="e">
        <f t="shared" si="103"/>
        <v>#DIV/0!</v>
      </c>
      <c r="J149" s="95" t="e">
        <f t="shared" si="103"/>
        <v>#DIV/0!</v>
      </c>
      <c r="K149" s="95" t="e">
        <f t="shared" si="103"/>
        <v>#DIV/0!</v>
      </c>
      <c r="L149" s="95" t="e">
        <f t="shared" si="103"/>
        <v>#DIV/0!</v>
      </c>
      <c r="M149" s="95" t="e">
        <f t="shared" si="103"/>
        <v>#DIV/0!</v>
      </c>
      <c r="N149" s="95" t="e">
        <f t="shared" si="103"/>
        <v>#DIV/0!</v>
      </c>
      <c r="O149" s="95" t="e">
        <f t="shared" si="103"/>
        <v>#DIV/0!</v>
      </c>
      <c r="P149" s="95" t="e">
        <f t="shared" si="103"/>
        <v>#DIV/0!</v>
      </c>
    </row>
    <row r="150" spans="3:16" x14ac:dyDescent="0.25">
      <c r="C150" s="2" t="str">
        <f t="shared" si="93"/>
        <v>Franchise Fees</v>
      </c>
      <c r="E150" s="95" t="e">
        <f>E164*Inputs!$E$45</f>
        <v>#DIV/0!</v>
      </c>
      <c r="F150" s="95" t="e">
        <f>F164*Inputs!$E$45</f>
        <v>#DIV/0!</v>
      </c>
      <c r="G150" s="95" t="e">
        <f>G164*Inputs!$E$45</f>
        <v>#DIV/0!</v>
      </c>
      <c r="H150" s="95" t="e">
        <f>H164*Inputs!$E$45</f>
        <v>#DIV/0!</v>
      </c>
      <c r="I150" s="95" t="e">
        <f>I164*Inputs!$E$45</f>
        <v>#DIV/0!</v>
      </c>
      <c r="J150" s="95" t="e">
        <f>J164*Inputs!$E$45</f>
        <v>#DIV/0!</v>
      </c>
      <c r="K150" s="95" t="e">
        <f>K164*Inputs!$E$45</f>
        <v>#DIV/0!</v>
      </c>
      <c r="L150" s="95" t="e">
        <f>L164*Inputs!$E$45</f>
        <v>#DIV/0!</v>
      </c>
      <c r="M150" s="95" t="e">
        <f>M164*Inputs!$E$45</f>
        <v>#DIV/0!</v>
      </c>
      <c r="N150" s="95" t="e">
        <f>N164*Inputs!$E$45</f>
        <v>#DIV/0!</v>
      </c>
      <c r="O150" s="95" t="e">
        <f>O164*Inputs!$E$45</f>
        <v>#DIV/0!</v>
      </c>
      <c r="P150" s="95" t="e">
        <f>P164*Inputs!$E$45</f>
        <v>#DIV/0!</v>
      </c>
    </row>
    <row r="151" spans="3:16" x14ac:dyDescent="0.25">
      <c r="C151" s="2" t="str">
        <f t="shared" si="93"/>
        <v>Prop. Oper. &amp; Maintenance</v>
      </c>
      <c r="E151" s="95" t="e">
        <f t="shared" ref="E151:P151" si="104">(1-E73)*E$126*E36</f>
        <v>#DIV/0!</v>
      </c>
      <c r="F151" s="95" t="e">
        <f t="shared" si="104"/>
        <v>#DIV/0!</v>
      </c>
      <c r="G151" s="95" t="e">
        <f t="shared" si="104"/>
        <v>#DIV/0!</v>
      </c>
      <c r="H151" s="95" t="e">
        <f t="shared" si="104"/>
        <v>#DIV/0!</v>
      </c>
      <c r="I151" s="95" t="e">
        <f t="shared" si="104"/>
        <v>#DIV/0!</v>
      </c>
      <c r="J151" s="95" t="e">
        <f t="shared" si="104"/>
        <v>#DIV/0!</v>
      </c>
      <c r="K151" s="95" t="e">
        <f t="shared" si="104"/>
        <v>#DIV/0!</v>
      </c>
      <c r="L151" s="95" t="e">
        <f t="shared" si="104"/>
        <v>#DIV/0!</v>
      </c>
      <c r="M151" s="95" t="e">
        <f t="shared" si="104"/>
        <v>#DIV/0!</v>
      </c>
      <c r="N151" s="95" t="e">
        <f t="shared" si="104"/>
        <v>#DIV/0!</v>
      </c>
      <c r="O151" s="95" t="e">
        <f t="shared" si="104"/>
        <v>#DIV/0!</v>
      </c>
      <c r="P151" s="95" t="e">
        <f t="shared" si="104"/>
        <v>#DIV/0!</v>
      </c>
    </row>
    <row r="152" spans="3:16" x14ac:dyDescent="0.25">
      <c r="C152" s="2" t="str">
        <f t="shared" si="93"/>
        <v>Utilities</v>
      </c>
      <c r="E152" s="95" t="e">
        <f t="shared" ref="E152:P152" si="105">(1-E74)*E$126*E37</f>
        <v>#DIV/0!</v>
      </c>
      <c r="F152" s="95" t="e">
        <f t="shared" si="105"/>
        <v>#DIV/0!</v>
      </c>
      <c r="G152" s="95" t="e">
        <f t="shared" si="105"/>
        <v>#DIV/0!</v>
      </c>
      <c r="H152" s="95" t="e">
        <f t="shared" si="105"/>
        <v>#DIV/0!</v>
      </c>
      <c r="I152" s="95" t="e">
        <f t="shared" si="105"/>
        <v>#DIV/0!</v>
      </c>
      <c r="J152" s="95" t="e">
        <f t="shared" si="105"/>
        <v>#DIV/0!</v>
      </c>
      <c r="K152" s="95" t="e">
        <f t="shared" si="105"/>
        <v>#DIV/0!</v>
      </c>
      <c r="L152" s="95" t="e">
        <f t="shared" si="105"/>
        <v>#DIV/0!</v>
      </c>
      <c r="M152" s="95" t="e">
        <f t="shared" si="105"/>
        <v>#DIV/0!</v>
      </c>
      <c r="N152" s="95" t="e">
        <f t="shared" si="105"/>
        <v>#DIV/0!</v>
      </c>
      <c r="O152" s="95" t="e">
        <f t="shared" si="105"/>
        <v>#DIV/0!</v>
      </c>
      <c r="P152" s="95" t="e">
        <f t="shared" si="105"/>
        <v>#DIV/0!</v>
      </c>
    </row>
    <row r="153" spans="3:16" x14ac:dyDescent="0.25">
      <c r="C153" s="2" t="str">
        <f t="shared" si="93"/>
        <v>Management Fees</v>
      </c>
      <c r="E153" s="95" t="e">
        <f>E172*Inputs!$E$48</f>
        <v>#DIV/0!</v>
      </c>
      <c r="F153" s="95" t="e">
        <f>F172*Inputs!$E$48</f>
        <v>#DIV/0!</v>
      </c>
      <c r="G153" s="95" t="e">
        <f>G172*Inputs!$E$48</f>
        <v>#DIV/0!</v>
      </c>
      <c r="H153" s="95" t="e">
        <f>H172*Inputs!$E$48</f>
        <v>#DIV/0!</v>
      </c>
      <c r="I153" s="95" t="e">
        <f>I172*Inputs!$E$48</f>
        <v>#DIV/0!</v>
      </c>
      <c r="J153" s="95" t="e">
        <f>J172*Inputs!$E$48</f>
        <v>#DIV/0!</v>
      </c>
      <c r="K153" s="95" t="e">
        <f>K172*Inputs!$E$48</f>
        <v>#DIV/0!</v>
      </c>
      <c r="L153" s="95" t="e">
        <f>L172*Inputs!$E$48</f>
        <v>#DIV/0!</v>
      </c>
      <c r="M153" s="95" t="e">
        <f>M172*Inputs!$E$48</f>
        <v>#DIV/0!</v>
      </c>
      <c r="N153" s="95" t="e">
        <f>N172*Inputs!$E$48</f>
        <v>#DIV/0!</v>
      </c>
      <c r="O153" s="95" t="e">
        <f>O172*Inputs!$E$48</f>
        <v>#DIV/0!</v>
      </c>
      <c r="P153" s="95" t="e">
        <f>P172*Inputs!$E$48</f>
        <v>#DIV/0!</v>
      </c>
    </row>
    <row r="154" spans="3:16" x14ac:dyDescent="0.25">
      <c r="C154" s="2" t="str">
        <f t="shared" si="93"/>
        <v>Non-Operating Income</v>
      </c>
      <c r="E154" s="129" t="e">
        <f t="shared" ref="E154:P154" si="106">(1-E76)*E$126*E39</f>
        <v>#DIV/0!</v>
      </c>
      <c r="F154" s="95" t="e">
        <f t="shared" si="106"/>
        <v>#DIV/0!</v>
      </c>
      <c r="G154" s="95" t="e">
        <f t="shared" si="106"/>
        <v>#DIV/0!</v>
      </c>
      <c r="H154" s="95" t="e">
        <f t="shared" si="106"/>
        <v>#DIV/0!</v>
      </c>
      <c r="I154" s="95" t="e">
        <f t="shared" si="106"/>
        <v>#DIV/0!</v>
      </c>
      <c r="J154" s="95" t="e">
        <f t="shared" si="106"/>
        <v>#DIV/0!</v>
      </c>
      <c r="K154" s="95" t="e">
        <f t="shared" si="106"/>
        <v>#DIV/0!</v>
      </c>
      <c r="L154" s="95" t="e">
        <f t="shared" si="106"/>
        <v>#DIV/0!</v>
      </c>
      <c r="M154" s="95" t="e">
        <f t="shared" si="106"/>
        <v>#DIV/0!</v>
      </c>
      <c r="N154" s="95" t="e">
        <f t="shared" si="106"/>
        <v>#DIV/0!</v>
      </c>
      <c r="O154" s="95" t="e">
        <f t="shared" si="106"/>
        <v>#DIV/0!</v>
      </c>
      <c r="P154" s="95" t="e">
        <f t="shared" si="106"/>
        <v>#DIV/0!</v>
      </c>
    </row>
    <row r="155" spans="3:16" x14ac:dyDescent="0.25">
      <c r="C155" s="2" t="str">
        <f t="shared" si="93"/>
        <v>Rent</v>
      </c>
      <c r="E155" s="137" t="e">
        <f t="shared" ref="E155:P155" si="107">(1-E77)*E$126*E40</f>
        <v>#DIV/0!</v>
      </c>
      <c r="F155" s="95" t="e">
        <f t="shared" si="107"/>
        <v>#DIV/0!</v>
      </c>
      <c r="G155" s="95" t="e">
        <f t="shared" si="107"/>
        <v>#DIV/0!</v>
      </c>
      <c r="H155" s="95" t="e">
        <f t="shared" si="107"/>
        <v>#DIV/0!</v>
      </c>
      <c r="I155" s="95" t="e">
        <f t="shared" si="107"/>
        <v>#DIV/0!</v>
      </c>
      <c r="J155" s="95" t="e">
        <f t="shared" si="107"/>
        <v>#DIV/0!</v>
      </c>
      <c r="K155" s="95" t="e">
        <f t="shared" si="107"/>
        <v>#DIV/0!</v>
      </c>
      <c r="L155" s="95" t="e">
        <f t="shared" si="107"/>
        <v>#DIV/0!</v>
      </c>
      <c r="M155" s="95" t="e">
        <f t="shared" si="107"/>
        <v>#DIV/0!</v>
      </c>
      <c r="N155" s="95" t="e">
        <f t="shared" si="107"/>
        <v>#DIV/0!</v>
      </c>
      <c r="O155" s="95" t="e">
        <f t="shared" si="107"/>
        <v>#DIV/0!</v>
      </c>
      <c r="P155" s="95" t="e">
        <f t="shared" si="107"/>
        <v>#DIV/0!</v>
      </c>
    </row>
    <row r="156" spans="3:16" x14ac:dyDescent="0.25">
      <c r="C156" s="2" t="str">
        <f t="shared" si="93"/>
        <v>Property and Other Taxes</v>
      </c>
      <c r="E156" s="95" t="e">
        <f t="shared" ref="E156:P156" si="108">(1-E78)*E$126*E41</f>
        <v>#DIV/0!</v>
      </c>
      <c r="F156" s="95" t="e">
        <f t="shared" si="108"/>
        <v>#DIV/0!</v>
      </c>
      <c r="G156" s="95" t="e">
        <f t="shared" si="108"/>
        <v>#DIV/0!</v>
      </c>
      <c r="H156" s="95" t="e">
        <f t="shared" si="108"/>
        <v>#DIV/0!</v>
      </c>
      <c r="I156" s="95" t="e">
        <f t="shared" si="108"/>
        <v>#DIV/0!</v>
      </c>
      <c r="J156" s="95" t="e">
        <f t="shared" si="108"/>
        <v>#DIV/0!</v>
      </c>
      <c r="K156" s="95" t="e">
        <f t="shared" si="108"/>
        <v>#DIV/0!</v>
      </c>
      <c r="L156" s="95" t="e">
        <f t="shared" si="108"/>
        <v>#DIV/0!</v>
      </c>
      <c r="M156" s="95" t="e">
        <f t="shared" si="108"/>
        <v>#DIV/0!</v>
      </c>
      <c r="N156" s="95" t="e">
        <f t="shared" si="108"/>
        <v>#DIV/0!</v>
      </c>
      <c r="O156" s="95" t="e">
        <f t="shared" si="108"/>
        <v>#DIV/0!</v>
      </c>
      <c r="P156" s="95" t="e">
        <f t="shared" si="108"/>
        <v>#DIV/0!</v>
      </c>
    </row>
    <row r="157" spans="3:16" x14ac:dyDescent="0.25">
      <c r="C157" s="2" t="str">
        <f t="shared" si="93"/>
        <v>Insurance</v>
      </c>
      <c r="E157" s="95" t="e">
        <f t="shared" ref="E157:P157" si="109">(1-E79)*E$126*E42</f>
        <v>#DIV/0!</v>
      </c>
      <c r="F157" s="95" t="e">
        <f t="shared" si="109"/>
        <v>#DIV/0!</v>
      </c>
      <c r="G157" s="95" t="e">
        <f t="shared" si="109"/>
        <v>#DIV/0!</v>
      </c>
      <c r="H157" s="95" t="e">
        <f t="shared" si="109"/>
        <v>#DIV/0!</v>
      </c>
      <c r="I157" s="95" t="e">
        <f t="shared" si="109"/>
        <v>#DIV/0!</v>
      </c>
      <c r="J157" s="95" t="e">
        <f t="shared" si="109"/>
        <v>#DIV/0!</v>
      </c>
      <c r="K157" s="95" t="e">
        <f t="shared" si="109"/>
        <v>#DIV/0!</v>
      </c>
      <c r="L157" s="95" t="e">
        <f t="shared" si="109"/>
        <v>#DIV/0!</v>
      </c>
      <c r="M157" s="95" t="e">
        <f t="shared" si="109"/>
        <v>#DIV/0!</v>
      </c>
      <c r="N157" s="95" t="e">
        <f t="shared" si="109"/>
        <v>#DIV/0!</v>
      </c>
      <c r="O157" s="95" t="e">
        <f t="shared" si="109"/>
        <v>#DIV/0!</v>
      </c>
      <c r="P157" s="95" t="e">
        <f t="shared" si="109"/>
        <v>#DIV/0!</v>
      </c>
    </row>
    <row r="158" spans="3:16" x14ac:dyDescent="0.25">
      <c r="C158" s="2" t="str">
        <f t="shared" si="93"/>
        <v>Other Non-Oper Expense</v>
      </c>
      <c r="E158" s="95" t="e">
        <f t="shared" ref="E158:P158" si="110">(1-E80)*E$126*E43</f>
        <v>#DIV/0!</v>
      </c>
      <c r="F158" s="95" t="e">
        <f t="shared" si="110"/>
        <v>#DIV/0!</v>
      </c>
      <c r="G158" s="95" t="e">
        <f t="shared" si="110"/>
        <v>#DIV/0!</v>
      </c>
      <c r="H158" s="95" t="e">
        <f t="shared" si="110"/>
        <v>#DIV/0!</v>
      </c>
      <c r="I158" s="95" t="e">
        <f t="shared" si="110"/>
        <v>#DIV/0!</v>
      </c>
      <c r="J158" s="95" t="e">
        <f t="shared" si="110"/>
        <v>#DIV/0!</v>
      </c>
      <c r="K158" s="95" t="e">
        <f t="shared" si="110"/>
        <v>#DIV/0!</v>
      </c>
      <c r="L158" s="95" t="e">
        <f t="shared" si="110"/>
        <v>#DIV/0!</v>
      </c>
      <c r="M158" s="95" t="e">
        <f t="shared" si="110"/>
        <v>#DIV/0!</v>
      </c>
      <c r="N158" s="95" t="e">
        <f t="shared" si="110"/>
        <v>#DIV/0!</v>
      </c>
      <c r="O158" s="95" t="e">
        <f t="shared" si="110"/>
        <v>#DIV/0!</v>
      </c>
      <c r="P158" s="95" t="e">
        <f t="shared" si="110"/>
        <v>#DIV/0!</v>
      </c>
    </row>
    <row r="159" spans="3:16" x14ac:dyDescent="0.25">
      <c r="C159" s="4" t="str">
        <f t="shared" si="93"/>
        <v>Replacement Reserve</v>
      </c>
      <c r="D159" s="18"/>
      <c r="E159" s="141" t="e">
        <f>E172*Inputs!$E$54</f>
        <v>#DIV/0!</v>
      </c>
      <c r="F159" s="99" t="e">
        <f>F172*Inputs!$E$54</f>
        <v>#DIV/0!</v>
      </c>
      <c r="G159" s="99" t="e">
        <f>G172*Inputs!$E$54</f>
        <v>#DIV/0!</v>
      </c>
      <c r="H159" s="99" t="e">
        <f>H172*Inputs!$E$54</f>
        <v>#DIV/0!</v>
      </c>
      <c r="I159" s="99" t="e">
        <f>I172*Inputs!$E$54</f>
        <v>#DIV/0!</v>
      </c>
      <c r="J159" s="99" t="e">
        <f>J172*Inputs!$E$54</f>
        <v>#DIV/0!</v>
      </c>
      <c r="K159" s="99" t="e">
        <f>K172*Inputs!$E$54</f>
        <v>#DIV/0!</v>
      </c>
      <c r="L159" s="99" t="e">
        <f>L172*Inputs!$E$54</f>
        <v>#DIV/0!</v>
      </c>
      <c r="M159" s="99" t="e">
        <f>M172*Inputs!$E$54</f>
        <v>#DIV/0!</v>
      </c>
      <c r="N159" s="99" t="e">
        <f>N172*Inputs!$E$54</f>
        <v>#DIV/0!</v>
      </c>
      <c r="O159" s="99" t="e">
        <f>O172*Inputs!$E$54</f>
        <v>#DIV/0!</v>
      </c>
      <c r="P159" s="99" t="e">
        <f>P172*Inputs!$E$54</f>
        <v>#DIV/0!</v>
      </c>
    </row>
    <row r="162" spans="2:16" x14ac:dyDescent="0.25">
      <c r="B162" s="1" t="s">
        <v>51</v>
      </c>
    </row>
    <row r="163" spans="2:16" x14ac:dyDescent="0.25">
      <c r="B163" s="21" t="s">
        <v>4</v>
      </c>
      <c r="C163" s="21"/>
      <c r="D163" s="21"/>
      <c r="E163" s="21" t="str">
        <f t="shared" ref="E163:P163" si="111">E5</f>
        <v>Base Year</v>
      </c>
      <c r="F163" s="21" t="str">
        <f t="shared" si="111"/>
        <v>Base +1</v>
      </c>
      <c r="G163" s="21" t="str">
        <f t="shared" si="111"/>
        <v>Base +2</v>
      </c>
      <c r="H163" s="21" t="str">
        <f t="shared" si="111"/>
        <v>Base +3</v>
      </c>
      <c r="I163" s="21" t="str">
        <f t="shared" si="111"/>
        <v>Base +4</v>
      </c>
      <c r="J163" s="21" t="str">
        <f t="shared" si="111"/>
        <v>Base +5</v>
      </c>
      <c r="K163" s="21" t="str">
        <f t="shared" si="111"/>
        <v>Base +6</v>
      </c>
      <c r="L163" s="21" t="str">
        <f t="shared" si="111"/>
        <v>Base +7</v>
      </c>
      <c r="M163" s="21" t="str">
        <f t="shared" si="111"/>
        <v>Base +8</v>
      </c>
      <c r="N163" s="21" t="str">
        <f t="shared" si="111"/>
        <v>Base +9</v>
      </c>
      <c r="O163" s="21" t="str">
        <f t="shared" si="111"/>
        <v>Base +10</v>
      </c>
      <c r="P163" s="21" t="str">
        <f t="shared" si="111"/>
        <v>Base +11</v>
      </c>
    </row>
    <row r="164" spans="2:16" x14ac:dyDescent="0.25">
      <c r="B164" s="2" t="str">
        <f t="shared" ref="B164:B171" si="112">B13</f>
        <v>Rooms</v>
      </c>
      <c r="E164" s="95" t="e">
        <f t="shared" ref="E164:P164" si="113">ROUND(E85+E130,0)</f>
        <v>#DIV/0!</v>
      </c>
      <c r="F164" s="95" t="e">
        <f t="shared" si="113"/>
        <v>#DIV/0!</v>
      </c>
      <c r="G164" s="95" t="e">
        <f t="shared" si="113"/>
        <v>#DIV/0!</v>
      </c>
      <c r="H164" s="95" t="e">
        <f t="shared" si="113"/>
        <v>#DIV/0!</v>
      </c>
      <c r="I164" s="95" t="e">
        <f t="shared" si="113"/>
        <v>#DIV/0!</v>
      </c>
      <c r="J164" s="95" t="e">
        <f t="shared" si="113"/>
        <v>#DIV/0!</v>
      </c>
      <c r="K164" s="95" t="e">
        <f t="shared" si="113"/>
        <v>#DIV/0!</v>
      </c>
      <c r="L164" s="95" t="e">
        <f t="shared" si="113"/>
        <v>#DIV/0!</v>
      </c>
      <c r="M164" s="95" t="e">
        <f t="shared" si="113"/>
        <v>#DIV/0!</v>
      </c>
      <c r="N164" s="95" t="e">
        <f t="shared" si="113"/>
        <v>#DIV/0!</v>
      </c>
      <c r="O164" s="95" t="e">
        <f t="shared" si="113"/>
        <v>#DIV/0!</v>
      </c>
      <c r="P164" s="95" t="e">
        <f t="shared" si="113"/>
        <v>#DIV/0!</v>
      </c>
    </row>
    <row r="165" spans="2:16" x14ac:dyDescent="0.25">
      <c r="B165" s="2" t="str">
        <f t="shared" si="112"/>
        <v>Food</v>
      </c>
      <c r="E165" s="95" t="e">
        <f t="shared" ref="E165:P165" si="114">ROUND(E86+E131,0)</f>
        <v>#DIV/0!</v>
      </c>
      <c r="F165" s="95" t="e">
        <f t="shared" si="114"/>
        <v>#DIV/0!</v>
      </c>
      <c r="G165" s="95" t="e">
        <f t="shared" si="114"/>
        <v>#DIV/0!</v>
      </c>
      <c r="H165" s="95" t="e">
        <f t="shared" si="114"/>
        <v>#DIV/0!</v>
      </c>
      <c r="I165" s="95" t="e">
        <f t="shared" si="114"/>
        <v>#DIV/0!</v>
      </c>
      <c r="J165" s="95" t="e">
        <f t="shared" si="114"/>
        <v>#DIV/0!</v>
      </c>
      <c r="K165" s="95" t="e">
        <f t="shared" si="114"/>
        <v>#DIV/0!</v>
      </c>
      <c r="L165" s="95" t="e">
        <f t="shared" si="114"/>
        <v>#DIV/0!</v>
      </c>
      <c r="M165" s="95" t="e">
        <f t="shared" si="114"/>
        <v>#DIV/0!</v>
      </c>
      <c r="N165" s="95" t="e">
        <f t="shared" si="114"/>
        <v>#DIV/0!</v>
      </c>
      <c r="O165" s="95" t="e">
        <f t="shared" si="114"/>
        <v>#DIV/0!</v>
      </c>
      <c r="P165" s="95" t="e">
        <f t="shared" si="114"/>
        <v>#DIV/0!</v>
      </c>
    </row>
    <row r="166" spans="2:16" x14ac:dyDescent="0.25">
      <c r="B166" s="2" t="str">
        <f t="shared" si="112"/>
        <v>Beverages</v>
      </c>
      <c r="E166" s="95" t="e">
        <f t="shared" ref="E166:P166" si="115">ROUND(E87+E132,0)</f>
        <v>#DIV/0!</v>
      </c>
      <c r="F166" s="95" t="e">
        <f t="shared" si="115"/>
        <v>#DIV/0!</v>
      </c>
      <c r="G166" s="95" t="e">
        <f t="shared" si="115"/>
        <v>#DIV/0!</v>
      </c>
      <c r="H166" s="95" t="e">
        <f t="shared" si="115"/>
        <v>#DIV/0!</v>
      </c>
      <c r="I166" s="95" t="e">
        <f t="shared" si="115"/>
        <v>#DIV/0!</v>
      </c>
      <c r="J166" s="95" t="e">
        <f t="shared" si="115"/>
        <v>#DIV/0!</v>
      </c>
      <c r="K166" s="95" t="e">
        <f t="shared" si="115"/>
        <v>#DIV/0!</v>
      </c>
      <c r="L166" s="95" t="e">
        <f t="shared" si="115"/>
        <v>#DIV/0!</v>
      </c>
      <c r="M166" s="95" t="e">
        <f t="shared" si="115"/>
        <v>#DIV/0!</v>
      </c>
      <c r="N166" s="95" t="e">
        <f t="shared" si="115"/>
        <v>#DIV/0!</v>
      </c>
      <c r="O166" s="95" t="e">
        <f t="shared" si="115"/>
        <v>#DIV/0!</v>
      </c>
      <c r="P166" s="95" t="e">
        <f t="shared" si="115"/>
        <v>#DIV/0!</v>
      </c>
    </row>
    <row r="167" spans="2:16" x14ac:dyDescent="0.25">
      <c r="B167" s="2" t="str">
        <f t="shared" si="112"/>
        <v>Other Operated Departments</v>
      </c>
      <c r="E167" s="95" t="e">
        <f t="shared" ref="E167:P167" si="116">ROUND(E88+E133,0)</f>
        <v>#DIV/0!</v>
      </c>
      <c r="F167" s="95" t="e">
        <f t="shared" si="116"/>
        <v>#DIV/0!</v>
      </c>
      <c r="G167" s="95" t="e">
        <f t="shared" si="116"/>
        <v>#DIV/0!</v>
      </c>
      <c r="H167" s="95" t="e">
        <f t="shared" si="116"/>
        <v>#DIV/0!</v>
      </c>
      <c r="I167" s="95" t="e">
        <f t="shared" si="116"/>
        <v>#DIV/0!</v>
      </c>
      <c r="J167" s="95" t="e">
        <f t="shared" si="116"/>
        <v>#DIV/0!</v>
      </c>
      <c r="K167" s="95" t="e">
        <f t="shared" si="116"/>
        <v>#DIV/0!</v>
      </c>
      <c r="L167" s="95" t="e">
        <f t="shared" si="116"/>
        <v>#DIV/0!</v>
      </c>
      <c r="M167" s="95" t="e">
        <f t="shared" si="116"/>
        <v>#DIV/0!</v>
      </c>
      <c r="N167" s="95" t="e">
        <f t="shared" si="116"/>
        <v>#DIV/0!</v>
      </c>
      <c r="O167" s="95" t="e">
        <f t="shared" si="116"/>
        <v>#DIV/0!</v>
      </c>
      <c r="P167" s="95" t="e">
        <f t="shared" si="116"/>
        <v>#DIV/0!</v>
      </c>
    </row>
    <row r="168" spans="2:16" x14ac:dyDescent="0.25">
      <c r="B168" s="2" t="str">
        <f t="shared" si="112"/>
        <v>Business Center</v>
      </c>
      <c r="E168" s="95" t="e">
        <f t="shared" ref="E168:P168" si="117">ROUND(E89+E134,0)</f>
        <v>#DIV/0!</v>
      </c>
      <c r="F168" s="95" t="e">
        <f t="shared" si="117"/>
        <v>#DIV/0!</v>
      </c>
      <c r="G168" s="95" t="e">
        <f t="shared" si="117"/>
        <v>#DIV/0!</v>
      </c>
      <c r="H168" s="95" t="e">
        <f t="shared" si="117"/>
        <v>#DIV/0!</v>
      </c>
      <c r="I168" s="95" t="e">
        <f t="shared" si="117"/>
        <v>#DIV/0!</v>
      </c>
      <c r="J168" s="95" t="e">
        <f t="shared" si="117"/>
        <v>#DIV/0!</v>
      </c>
      <c r="K168" s="95" t="e">
        <f t="shared" si="117"/>
        <v>#DIV/0!</v>
      </c>
      <c r="L168" s="95" t="e">
        <f t="shared" si="117"/>
        <v>#DIV/0!</v>
      </c>
      <c r="M168" s="95" t="e">
        <f t="shared" si="117"/>
        <v>#DIV/0!</v>
      </c>
      <c r="N168" s="95" t="e">
        <f t="shared" si="117"/>
        <v>#DIV/0!</v>
      </c>
      <c r="O168" s="95" t="e">
        <f t="shared" si="117"/>
        <v>#DIV/0!</v>
      </c>
      <c r="P168" s="95" t="e">
        <f t="shared" si="117"/>
        <v>#DIV/0!</v>
      </c>
    </row>
    <row r="169" spans="2:16" x14ac:dyDescent="0.25">
      <c r="B169" s="2" t="str">
        <f t="shared" si="112"/>
        <v>Additional Oper Dept 2</v>
      </c>
      <c r="E169" s="95" t="e">
        <f t="shared" ref="E169:P169" si="118">ROUND(E90+E135,0)</f>
        <v>#DIV/0!</v>
      </c>
      <c r="F169" s="95" t="e">
        <f t="shared" si="118"/>
        <v>#DIV/0!</v>
      </c>
      <c r="G169" s="95" t="e">
        <f t="shared" si="118"/>
        <v>#DIV/0!</v>
      </c>
      <c r="H169" s="95" t="e">
        <f t="shared" si="118"/>
        <v>#DIV/0!</v>
      </c>
      <c r="I169" s="95" t="e">
        <f t="shared" si="118"/>
        <v>#DIV/0!</v>
      </c>
      <c r="J169" s="95" t="e">
        <f t="shared" si="118"/>
        <v>#DIV/0!</v>
      </c>
      <c r="K169" s="95" t="e">
        <f t="shared" si="118"/>
        <v>#DIV/0!</v>
      </c>
      <c r="L169" s="95" t="e">
        <f t="shared" si="118"/>
        <v>#DIV/0!</v>
      </c>
      <c r="M169" s="95" t="e">
        <f t="shared" si="118"/>
        <v>#DIV/0!</v>
      </c>
      <c r="N169" s="95" t="e">
        <f t="shared" si="118"/>
        <v>#DIV/0!</v>
      </c>
      <c r="O169" s="95" t="e">
        <f t="shared" si="118"/>
        <v>#DIV/0!</v>
      </c>
      <c r="P169" s="95" t="e">
        <f t="shared" si="118"/>
        <v>#DIV/0!</v>
      </c>
    </row>
    <row r="170" spans="2:16" x14ac:dyDescent="0.25">
      <c r="B170" s="2" t="str">
        <f t="shared" si="112"/>
        <v>Additional Oper Dept 3</v>
      </c>
      <c r="E170" s="95" t="e">
        <f t="shared" ref="E170:P170" si="119">ROUND(E91+E136,0)</f>
        <v>#DIV/0!</v>
      </c>
      <c r="F170" s="95" t="e">
        <f t="shared" si="119"/>
        <v>#DIV/0!</v>
      </c>
      <c r="G170" s="95" t="e">
        <f t="shared" si="119"/>
        <v>#DIV/0!</v>
      </c>
      <c r="H170" s="95" t="e">
        <f t="shared" si="119"/>
        <v>#DIV/0!</v>
      </c>
      <c r="I170" s="95" t="e">
        <f t="shared" si="119"/>
        <v>#DIV/0!</v>
      </c>
      <c r="J170" s="95" t="e">
        <f t="shared" si="119"/>
        <v>#DIV/0!</v>
      </c>
      <c r="K170" s="95" t="e">
        <f t="shared" si="119"/>
        <v>#DIV/0!</v>
      </c>
      <c r="L170" s="95" t="e">
        <f t="shared" si="119"/>
        <v>#DIV/0!</v>
      </c>
      <c r="M170" s="95" t="e">
        <f t="shared" si="119"/>
        <v>#DIV/0!</v>
      </c>
      <c r="N170" s="95" t="e">
        <f t="shared" si="119"/>
        <v>#DIV/0!</v>
      </c>
      <c r="O170" s="95" t="e">
        <f t="shared" si="119"/>
        <v>#DIV/0!</v>
      </c>
      <c r="P170" s="95" t="e">
        <f t="shared" si="119"/>
        <v>#DIV/0!</v>
      </c>
    </row>
    <row r="171" spans="2:16" x14ac:dyDescent="0.25">
      <c r="B171" s="2" t="str">
        <f t="shared" si="112"/>
        <v>Miscellaneous Income</v>
      </c>
      <c r="C171" s="18"/>
      <c r="D171" s="18"/>
      <c r="E171" s="99" t="e">
        <f t="shared" ref="E171:P171" si="120">ROUND(E92+E137,0)</f>
        <v>#DIV/0!</v>
      </c>
      <c r="F171" s="99" t="e">
        <f t="shared" si="120"/>
        <v>#DIV/0!</v>
      </c>
      <c r="G171" s="99" t="e">
        <f t="shared" si="120"/>
        <v>#DIV/0!</v>
      </c>
      <c r="H171" s="99" t="e">
        <f t="shared" si="120"/>
        <v>#DIV/0!</v>
      </c>
      <c r="I171" s="99" t="e">
        <f t="shared" si="120"/>
        <v>#DIV/0!</v>
      </c>
      <c r="J171" s="99" t="e">
        <f t="shared" si="120"/>
        <v>#DIV/0!</v>
      </c>
      <c r="K171" s="99" t="e">
        <f t="shared" si="120"/>
        <v>#DIV/0!</v>
      </c>
      <c r="L171" s="99" t="e">
        <f t="shared" si="120"/>
        <v>#DIV/0!</v>
      </c>
      <c r="M171" s="99" t="e">
        <f t="shared" si="120"/>
        <v>#DIV/0!</v>
      </c>
      <c r="N171" s="99" t="e">
        <f t="shared" si="120"/>
        <v>#DIV/0!</v>
      </c>
      <c r="O171" s="99" t="e">
        <f t="shared" si="120"/>
        <v>#DIV/0!</v>
      </c>
      <c r="P171" s="99" t="e">
        <f t="shared" si="120"/>
        <v>#DIV/0!</v>
      </c>
    </row>
    <row r="172" spans="2:16" x14ac:dyDescent="0.25">
      <c r="B172" s="2"/>
      <c r="C172" s="1" t="s">
        <v>19</v>
      </c>
      <c r="E172" s="44" t="e">
        <f>SUM(E164:E171)</f>
        <v>#DIV/0!</v>
      </c>
      <c r="F172" s="44" t="e">
        <f t="shared" ref="F172:P172" si="121">SUM(F164:F171)</f>
        <v>#DIV/0!</v>
      </c>
      <c r="G172" s="44" t="e">
        <f t="shared" si="121"/>
        <v>#DIV/0!</v>
      </c>
      <c r="H172" s="44" t="e">
        <f t="shared" si="121"/>
        <v>#DIV/0!</v>
      </c>
      <c r="I172" s="44" t="e">
        <f t="shared" si="121"/>
        <v>#DIV/0!</v>
      </c>
      <c r="J172" s="44" t="e">
        <f t="shared" si="121"/>
        <v>#DIV/0!</v>
      </c>
      <c r="K172" s="44" t="e">
        <f t="shared" si="121"/>
        <v>#DIV/0!</v>
      </c>
      <c r="L172" s="44" t="e">
        <f t="shared" si="121"/>
        <v>#DIV/0!</v>
      </c>
      <c r="M172" s="44" t="e">
        <f t="shared" si="121"/>
        <v>#DIV/0!</v>
      </c>
      <c r="N172" s="44" t="e">
        <f t="shared" si="121"/>
        <v>#DIV/0!</v>
      </c>
      <c r="O172" s="44" t="e">
        <f t="shared" si="121"/>
        <v>#DIV/0!</v>
      </c>
      <c r="P172" s="44" t="e">
        <f t="shared" si="121"/>
        <v>#DIV/0!</v>
      </c>
    </row>
    <row r="174" spans="2:16" x14ac:dyDescent="0.25">
      <c r="B174" s="21" t="s">
        <v>8</v>
      </c>
      <c r="C174" s="21"/>
      <c r="D174" s="21"/>
      <c r="E174" s="21"/>
      <c r="F174" s="21"/>
      <c r="G174" s="21"/>
      <c r="H174" s="21"/>
      <c r="I174" s="21"/>
      <c r="J174" s="21"/>
      <c r="K174" s="21"/>
      <c r="L174" s="21"/>
      <c r="M174" s="21"/>
      <c r="N174" s="21"/>
      <c r="O174" s="21"/>
      <c r="P174" s="21"/>
    </row>
    <row r="175" spans="2:16" x14ac:dyDescent="0.25">
      <c r="B175" s="2" t="str">
        <f t="shared" ref="B175:B194" si="122">B25</f>
        <v>Rooms</v>
      </c>
      <c r="E175" s="97" t="e">
        <f t="shared" ref="E175:P175" si="123">ROUND(E95+E140,0)</f>
        <v>#DIV/0!</v>
      </c>
      <c r="F175" s="97" t="e">
        <f t="shared" si="123"/>
        <v>#DIV/0!</v>
      </c>
      <c r="G175" s="97" t="e">
        <f t="shared" si="123"/>
        <v>#DIV/0!</v>
      </c>
      <c r="H175" s="97" t="e">
        <f t="shared" si="123"/>
        <v>#DIV/0!</v>
      </c>
      <c r="I175" s="97" t="e">
        <f t="shared" si="123"/>
        <v>#DIV/0!</v>
      </c>
      <c r="J175" s="97" t="e">
        <f t="shared" si="123"/>
        <v>#DIV/0!</v>
      </c>
      <c r="K175" s="97" t="e">
        <f t="shared" si="123"/>
        <v>#DIV/0!</v>
      </c>
      <c r="L175" s="97" t="e">
        <f t="shared" si="123"/>
        <v>#DIV/0!</v>
      </c>
      <c r="M175" s="97" t="e">
        <f t="shared" si="123"/>
        <v>#DIV/0!</v>
      </c>
      <c r="N175" s="97" t="e">
        <f t="shared" si="123"/>
        <v>#DIV/0!</v>
      </c>
      <c r="O175" s="97" t="e">
        <f t="shared" si="123"/>
        <v>#DIV/0!</v>
      </c>
      <c r="P175" s="97" t="e">
        <f t="shared" si="123"/>
        <v>#DIV/0!</v>
      </c>
    </row>
    <row r="176" spans="2:16" x14ac:dyDescent="0.25">
      <c r="B176" s="2" t="str">
        <f t="shared" si="122"/>
        <v>Food &amp; Beverages</v>
      </c>
      <c r="E176" s="97" t="e">
        <f t="shared" ref="E176:P176" si="124">ROUND(E96+E141,0)</f>
        <v>#DIV/0!</v>
      </c>
      <c r="F176" s="97" t="e">
        <f t="shared" si="124"/>
        <v>#DIV/0!</v>
      </c>
      <c r="G176" s="97" t="e">
        <f t="shared" si="124"/>
        <v>#DIV/0!</v>
      </c>
      <c r="H176" s="97" t="e">
        <f t="shared" si="124"/>
        <v>#DIV/0!</v>
      </c>
      <c r="I176" s="97" t="e">
        <f t="shared" si="124"/>
        <v>#DIV/0!</v>
      </c>
      <c r="J176" s="97" t="e">
        <f t="shared" si="124"/>
        <v>#DIV/0!</v>
      </c>
      <c r="K176" s="97" t="e">
        <f t="shared" si="124"/>
        <v>#DIV/0!</v>
      </c>
      <c r="L176" s="97" t="e">
        <f t="shared" si="124"/>
        <v>#DIV/0!</v>
      </c>
      <c r="M176" s="97" t="e">
        <f t="shared" si="124"/>
        <v>#DIV/0!</v>
      </c>
      <c r="N176" s="97" t="e">
        <f t="shared" si="124"/>
        <v>#DIV/0!</v>
      </c>
      <c r="O176" s="97" t="e">
        <f t="shared" si="124"/>
        <v>#DIV/0!</v>
      </c>
      <c r="P176" s="97" t="e">
        <f t="shared" si="124"/>
        <v>#DIV/0!</v>
      </c>
    </row>
    <row r="177" spans="2:16" x14ac:dyDescent="0.25">
      <c r="B177" s="2" t="str">
        <f t="shared" si="122"/>
        <v>Other Operated Departments</v>
      </c>
      <c r="E177" s="97" t="e">
        <f t="shared" ref="E177:P177" si="125">ROUND(E97+E142,0)</f>
        <v>#DIV/0!</v>
      </c>
      <c r="F177" s="97" t="e">
        <f t="shared" si="125"/>
        <v>#DIV/0!</v>
      </c>
      <c r="G177" s="97" t="e">
        <f t="shared" si="125"/>
        <v>#DIV/0!</v>
      </c>
      <c r="H177" s="97" t="e">
        <f t="shared" si="125"/>
        <v>#DIV/0!</v>
      </c>
      <c r="I177" s="97" t="e">
        <f t="shared" si="125"/>
        <v>#DIV/0!</v>
      </c>
      <c r="J177" s="97" t="e">
        <f t="shared" si="125"/>
        <v>#DIV/0!</v>
      </c>
      <c r="K177" s="97" t="e">
        <f t="shared" si="125"/>
        <v>#DIV/0!</v>
      </c>
      <c r="L177" s="97" t="e">
        <f t="shared" si="125"/>
        <v>#DIV/0!</v>
      </c>
      <c r="M177" s="97" t="e">
        <f t="shared" si="125"/>
        <v>#DIV/0!</v>
      </c>
      <c r="N177" s="97" t="e">
        <f t="shared" si="125"/>
        <v>#DIV/0!</v>
      </c>
      <c r="O177" s="97" t="e">
        <f t="shared" si="125"/>
        <v>#DIV/0!</v>
      </c>
      <c r="P177" s="97" t="e">
        <f t="shared" si="125"/>
        <v>#DIV/0!</v>
      </c>
    </row>
    <row r="178" spans="2:16" x14ac:dyDescent="0.25">
      <c r="B178" s="2" t="str">
        <f t="shared" si="122"/>
        <v>Business Center</v>
      </c>
      <c r="E178" s="97" t="e">
        <f t="shared" ref="E178:P178" si="126">ROUND(E98+E143,0)</f>
        <v>#DIV/0!</v>
      </c>
      <c r="F178" s="97" t="e">
        <f t="shared" si="126"/>
        <v>#DIV/0!</v>
      </c>
      <c r="G178" s="97" t="e">
        <f t="shared" si="126"/>
        <v>#DIV/0!</v>
      </c>
      <c r="H178" s="97" t="e">
        <f t="shared" si="126"/>
        <v>#DIV/0!</v>
      </c>
      <c r="I178" s="97" t="e">
        <f t="shared" si="126"/>
        <v>#DIV/0!</v>
      </c>
      <c r="J178" s="97" t="e">
        <f t="shared" si="126"/>
        <v>#DIV/0!</v>
      </c>
      <c r="K178" s="97" t="e">
        <f t="shared" si="126"/>
        <v>#DIV/0!</v>
      </c>
      <c r="L178" s="97" t="e">
        <f t="shared" si="126"/>
        <v>#DIV/0!</v>
      </c>
      <c r="M178" s="97" t="e">
        <f t="shared" si="126"/>
        <v>#DIV/0!</v>
      </c>
      <c r="N178" s="97" t="e">
        <f t="shared" si="126"/>
        <v>#DIV/0!</v>
      </c>
      <c r="O178" s="97" t="e">
        <f t="shared" si="126"/>
        <v>#DIV/0!</v>
      </c>
      <c r="P178" s="97" t="e">
        <f t="shared" si="126"/>
        <v>#DIV/0!</v>
      </c>
    </row>
    <row r="179" spans="2:16" x14ac:dyDescent="0.25">
      <c r="B179" s="2" t="str">
        <f t="shared" si="122"/>
        <v>Additional Oper Dept 2</v>
      </c>
      <c r="E179" s="97" t="e">
        <f t="shared" ref="E179:P179" si="127">ROUND(E99+E144,0)</f>
        <v>#DIV/0!</v>
      </c>
      <c r="F179" s="97" t="e">
        <f t="shared" si="127"/>
        <v>#DIV/0!</v>
      </c>
      <c r="G179" s="97" t="e">
        <f t="shared" si="127"/>
        <v>#DIV/0!</v>
      </c>
      <c r="H179" s="97" t="e">
        <f t="shared" si="127"/>
        <v>#DIV/0!</v>
      </c>
      <c r="I179" s="97" t="e">
        <f t="shared" si="127"/>
        <v>#DIV/0!</v>
      </c>
      <c r="J179" s="97" t="e">
        <f t="shared" si="127"/>
        <v>#DIV/0!</v>
      </c>
      <c r="K179" s="97" t="e">
        <f t="shared" si="127"/>
        <v>#DIV/0!</v>
      </c>
      <c r="L179" s="97" t="e">
        <f t="shared" si="127"/>
        <v>#DIV/0!</v>
      </c>
      <c r="M179" s="97" t="e">
        <f t="shared" si="127"/>
        <v>#DIV/0!</v>
      </c>
      <c r="N179" s="97" t="e">
        <f t="shared" si="127"/>
        <v>#DIV/0!</v>
      </c>
      <c r="O179" s="97" t="e">
        <f t="shared" si="127"/>
        <v>#DIV/0!</v>
      </c>
      <c r="P179" s="97" t="e">
        <f t="shared" si="127"/>
        <v>#DIV/0!</v>
      </c>
    </row>
    <row r="180" spans="2:16" x14ac:dyDescent="0.25">
      <c r="B180" s="2" t="str">
        <f t="shared" si="122"/>
        <v>Additional Oper Dept 3</v>
      </c>
      <c r="E180" s="97" t="e">
        <f t="shared" ref="E180:P180" si="128">ROUND(E100+E145,0)</f>
        <v>#DIV/0!</v>
      </c>
      <c r="F180" s="97" t="e">
        <f t="shared" si="128"/>
        <v>#DIV/0!</v>
      </c>
      <c r="G180" s="97" t="e">
        <f t="shared" si="128"/>
        <v>#DIV/0!</v>
      </c>
      <c r="H180" s="97" t="e">
        <f t="shared" si="128"/>
        <v>#DIV/0!</v>
      </c>
      <c r="I180" s="97" t="e">
        <f t="shared" si="128"/>
        <v>#DIV/0!</v>
      </c>
      <c r="J180" s="97" t="e">
        <f t="shared" si="128"/>
        <v>#DIV/0!</v>
      </c>
      <c r="K180" s="97" t="e">
        <f t="shared" si="128"/>
        <v>#DIV/0!</v>
      </c>
      <c r="L180" s="97" t="e">
        <f t="shared" si="128"/>
        <v>#DIV/0!</v>
      </c>
      <c r="M180" s="97" t="e">
        <f t="shared" si="128"/>
        <v>#DIV/0!</v>
      </c>
      <c r="N180" s="97" t="e">
        <f t="shared" si="128"/>
        <v>#DIV/0!</v>
      </c>
      <c r="O180" s="97" t="e">
        <f t="shared" si="128"/>
        <v>#DIV/0!</v>
      </c>
      <c r="P180" s="97" t="e">
        <f t="shared" si="128"/>
        <v>#DIV/0!</v>
      </c>
    </row>
    <row r="181" spans="2:16" x14ac:dyDescent="0.25">
      <c r="B181" s="2" t="str">
        <f t="shared" si="122"/>
        <v>Miscellaneous Income</v>
      </c>
      <c r="E181" s="97" t="e">
        <f t="shared" ref="E181:P181" si="129">ROUND(E101+E146,0)</f>
        <v>#DIV/0!</v>
      </c>
      <c r="F181" s="97" t="e">
        <f t="shared" si="129"/>
        <v>#DIV/0!</v>
      </c>
      <c r="G181" s="97" t="e">
        <f t="shared" si="129"/>
        <v>#DIV/0!</v>
      </c>
      <c r="H181" s="97" t="e">
        <f t="shared" si="129"/>
        <v>#DIV/0!</v>
      </c>
      <c r="I181" s="97" t="e">
        <f t="shared" si="129"/>
        <v>#DIV/0!</v>
      </c>
      <c r="J181" s="97" t="e">
        <f t="shared" si="129"/>
        <v>#DIV/0!</v>
      </c>
      <c r="K181" s="97" t="e">
        <f t="shared" si="129"/>
        <v>#DIV/0!</v>
      </c>
      <c r="L181" s="97" t="e">
        <f t="shared" si="129"/>
        <v>#DIV/0!</v>
      </c>
      <c r="M181" s="97" t="e">
        <f t="shared" si="129"/>
        <v>#DIV/0!</v>
      </c>
      <c r="N181" s="97" t="e">
        <f t="shared" si="129"/>
        <v>#DIV/0!</v>
      </c>
      <c r="O181" s="97" t="e">
        <f t="shared" si="129"/>
        <v>#DIV/0!</v>
      </c>
      <c r="P181" s="97" t="e">
        <f t="shared" si="129"/>
        <v>#DIV/0!</v>
      </c>
    </row>
    <row r="182" spans="2:16" x14ac:dyDescent="0.25">
      <c r="B182" s="2" t="str">
        <f t="shared" si="122"/>
        <v>Administrative &amp; General</v>
      </c>
      <c r="E182" s="97" t="e">
        <f t="shared" ref="E182:P182" si="130">ROUND(E102+E147,0)</f>
        <v>#DIV/0!</v>
      </c>
      <c r="F182" s="97" t="e">
        <f t="shared" si="130"/>
        <v>#DIV/0!</v>
      </c>
      <c r="G182" s="97" t="e">
        <f t="shared" si="130"/>
        <v>#DIV/0!</v>
      </c>
      <c r="H182" s="97" t="e">
        <f t="shared" si="130"/>
        <v>#DIV/0!</v>
      </c>
      <c r="I182" s="97" t="e">
        <f t="shared" si="130"/>
        <v>#DIV/0!</v>
      </c>
      <c r="J182" s="97" t="e">
        <f t="shared" si="130"/>
        <v>#DIV/0!</v>
      </c>
      <c r="K182" s="97" t="e">
        <f t="shared" si="130"/>
        <v>#DIV/0!</v>
      </c>
      <c r="L182" s="97" t="e">
        <f t="shared" si="130"/>
        <v>#DIV/0!</v>
      </c>
      <c r="M182" s="97" t="e">
        <f t="shared" si="130"/>
        <v>#DIV/0!</v>
      </c>
      <c r="N182" s="97" t="e">
        <f t="shared" si="130"/>
        <v>#DIV/0!</v>
      </c>
      <c r="O182" s="97" t="e">
        <f t="shared" si="130"/>
        <v>#DIV/0!</v>
      </c>
      <c r="P182" s="97" t="e">
        <f t="shared" si="130"/>
        <v>#DIV/0!</v>
      </c>
    </row>
    <row r="183" spans="2:16" x14ac:dyDescent="0.25">
      <c r="B183" s="2" t="str">
        <f t="shared" si="122"/>
        <v>Information &amp; Telecom Systems</v>
      </c>
      <c r="E183" s="97" t="e">
        <f t="shared" ref="E183:P183" si="131">ROUND(E103+E148,0)</f>
        <v>#DIV/0!</v>
      </c>
      <c r="F183" s="97" t="e">
        <f t="shared" si="131"/>
        <v>#DIV/0!</v>
      </c>
      <c r="G183" s="97" t="e">
        <f t="shared" si="131"/>
        <v>#DIV/0!</v>
      </c>
      <c r="H183" s="97" t="e">
        <f t="shared" si="131"/>
        <v>#DIV/0!</v>
      </c>
      <c r="I183" s="97" t="e">
        <f t="shared" si="131"/>
        <v>#DIV/0!</v>
      </c>
      <c r="J183" s="97" t="e">
        <f t="shared" si="131"/>
        <v>#DIV/0!</v>
      </c>
      <c r="K183" s="97" t="e">
        <f t="shared" si="131"/>
        <v>#DIV/0!</v>
      </c>
      <c r="L183" s="97" t="e">
        <f t="shared" si="131"/>
        <v>#DIV/0!</v>
      </c>
      <c r="M183" s="97" t="e">
        <f t="shared" si="131"/>
        <v>#DIV/0!</v>
      </c>
      <c r="N183" s="97" t="e">
        <f t="shared" si="131"/>
        <v>#DIV/0!</v>
      </c>
      <c r="O183" s="97" t="e">
        <f t="shared" si="131"/>
        <v>#DIV/0!</v>
      </c>
      <c r="P183" s="97" t="e">
        <f t="shared" si="131"/>
        <v>#DIV/0!</v>
      </c>
    </row>
    <row r="184" spans="2:16" x14ac:dyDescent="0.25">
      <c r="B184" s="2" t="str">
        <f t="shared" si="122"/>
        <v>Marketing</v>
      </c>
      <c r="E184" s="97" t="e">
        <f t="shared" ref="E184:P184" si="132">ROUND(E104+E149,0)</f>
        <v>#DIV/0!</v>
      </c>
      <c r="F184" s="97" t="e">
        <f t="shared" si="132"/>
        <v>#DIV/0!</v>
      </c>
      <c r="G184" s="97" t="e">
        <f t="shared" si="132"/>
        <v>#DIV/0!</v>
      </c>
      <c r="H184" s="97" t="e">
        <f t="shared" si="132"/>
        <v>#DIV/0!</v>
      </c>
      <c r="I184" s="97" t="e">
        <f t="shared" si="132"/>
        <v>#DIV/0!</v>
      </c>
      <c r="J184" s="97" t="e">
        <f t="shared" si="132"/>
        <v>#DIV/0!</v>
      </c>
      <c r="K184" s="97" t="e">
        <f t="shared" si="132"/>
        <v>#DIV/0!</v>
      </c>
      <c r="L184" s="97" t="e">
        <f t="shared" si="132"/>
        <v>#DIV/0!</v>
      </c>
      <c r="M184" s="97" t="e">
        <f t="shared" si="132"/>
        <v>#DIV/0!</v>
      </c>
      <c r="N184" s="97" t="e">
        <f t="shared" si="132"/>
        <v>#DIV/0!</v>
      </c>
      <c r="O184" s="97" t="e">
        <f t="shared" si="132"/>
        <v>#DIV/0!</v>
      </c>
      <c r="P184" s="97" t="e">
        <f t="shared" si="132"/>
        <v>#DIV/0!</v>
      </c>
    </row>
    <row r="185" spans="2:16" x14ac:dyDescent="0.25">
      <c r="B185" s="2" t="str">
        <f t="shared" si="122"/>
        <v>Franchise Fees</v>
      </c>
      <c r="E185" s="97" t="e">
        <f t="shared" ref="E185:P185" si="133">ROUND(E105+E150,0)</f>
        <v>#DIV/0!</v>
      </c>
      <c r="F185" s="97" t="e">
        <f t="shared" si="133"/>
        <v>#DIV/0!</v>
      </c>
      <c r="G185" s="97" t="e">
        <f t="shared" si="133"/>
        <v>#DIV/0!</v>
      </c>
      <c r="H185" s="97" t="e">
        <f t="shared" si="133"/>
        <v>#DIV/0!</v>
      </c>
      <c r="I185" s="97" t="e">
        <f t="shared" si="133"/>
        <v>#DIV/0!</v>
      </c>
      <c r="J185" s="97" t="e">
        <f t="shared" si="133"/>
        <v>#DIV/0!</v>
      </c>
      <c r="K185" s="97" t="e">
        <f t="shared" si="133"/>
        <v>#DIV/0!</v>
      </c>
      <c r="L185" s="97" t="e">
        <f t="shared" si="133"/>
        <v>#DIV/0!</v>
      </c>
      <c r="M185" s="97" t="e">
        <f t="shared" si="133"/>
        <v>#DIV/0!</v>
      </c>
      <c r="N185" s="97" t="e">
        <f t="shared" si="133"/>
        <v>#DIV/0!</v>
      </c>
      <c r="O185" s="97" t="e">
        <f t="shared" si="133"/>
        <v>#DIV/0!</v>
      </c>
      <c r="P185" s="97" t="e">
        <f t="shared" si="133"/>
        <v>#DIV/0!</v>
      </c>
    </row>
    <row r="186" spans="2:16" x14ac:dyDescent="0.25">
      <c r="B186" s="2" t="str">
        <f t="shared" si="122"/>
        <v>Prop. Oper. &amp; Maintenance</v>
      </c>
      <c r="E186" s="97" t="e">
        <f t="shared" ref="E186:P186" si="134">ROUND(E106+E151,0)</f>
        <v>#DIV/0!</v>
      </c>
      <c r="F186" s="97" t="e">
        <f t="shared" si="134"/>
        <v>#DIV/0!</v>
      </c>
      <c r="G186" s="97" t="e">
        <f t="shared" si="134"/>
        <v>#DIV/0!</v>
      </c>
      <c r="H186" s="97" t="e">
        <f t="shared" si="134"/>
        <v>#DIV/0!</v>
      </c>
      <c r="I186" s="97" t="e">
        <f t="shared" si="134"/>
        <v>#DIV/0!</v>
      </c>
      <c r="J186" s="97" t="e">
        <f t="shared" si="134"/>
        <v>#DIV/0!</v>
      </c>
      <c r="K186" s="97" t="e">
        <f t="shared" si="134"/>
        <v>#DIV/0!</v>
      </c>
      <c r="L186" s="97" t="e">
        <f t="shared" si="134"/>
        <v>#DIV/0!</v>
      </c>
      <c r="M186" s="97" t="e">
        <f t="shared" si="134"/>
        <v>#DIV/0!</v>
      </c>
      <c r="N186" s="97" t="e">
        <f t="shared" si="134"/>
        <v>#DIV/0!</v>
      </c>
      <c r="O186" s="97" t="e">
        <f t="shared" si="134"/>
        <v>#DIV/0!</v>
      </c>
      <c r="P186" s="97" t="e">
        <f t="shared" si="134"/>
        <v>#DIV/0!</v>
      </c>
    </row>
    <row r="187" spans="2:16" x14ac:dyDescent="0.25">
      <c r="B187" s="2" t="str">
        <f t="shared" si="122"/>
        <v>Utilities</v>
      </c>
      <c r="E187" s="97" t="e">
        <f t="shared" ref="E187:P187" si="135">ROUND(E107+E152,0)</f>
        <v>#DIV/0!</v>
      </c>
      <c r="F187" s="97" t="e">
        <f t="shared" si="135"/>
        <v>#DIV/0!</v>
      </c>
      <c r="G187" s="97" t="e">
        <f t="shared" si="135"/>
        <v>#DIV/0!</v>
      </c>
      <c r="H187" s="97" t="e">
        <f t="shared" si="135"/>
        <v>#DIV/0!</v>
      </c>
      <c r="I187" s="97" t="e">
        <f t="shared" si="135"/>
        <v>#DIV/0!</v>
      </c>
      <c r="J187" s="97" t="e">
        <f t="shared" si="135"/>
        <v>#DIV/0!</v>
      </c>
      <c r="K187" s="97" t="e">
        <f t="shared" si="135"/>
        <v>#DIV/0!</v>
      </c>
      <c r="L187" s="97" t="e">
        <f t="shared" si="135"/>
        <v>#DIV/0!</v>
      </c>
      <c r="M187" s="97" t="e">
        <f t="shared" si="135"/>
        <v>#DIV/0!</v>
      </c>
      <c r="N187" s="97" t="e">
        <f t="shared" si="135"/>
        <v>#DIV/0!</v>
      </c>
      <c r="O187" s="97" t="e">
        <f t="shared" si="135"/>
        <v>#DIV/0!</v>
      </c>
      <c r="P187" s="97" t="e">
        <f t="shared" si="135"/>
        <v>#DIV/0!</v>
      </c>
    </row>
    <row r="188" spans="2:16" x14ac:dyDescent="0.25">
      <c r="B188" s="2" t="str">
        <f t="shared" si="122"/>
        <v>Management Fees</v>
      </c>
      <c r="E188" s="97" t="e">
        <f t="shared" ref="E188:P188" si="136">ROUND(E108+E153,0)</f>
        <v>#DIV/0!</v>
      </c>
      <c r="F188" s="97" t="e">
        <f t="shared" si="136"/>
        <v>#DIV/0!</v>
      </c>
      <c r="G188" s="97" t="e">
        <f t="shared" si="136"/>
        <v>#DIV/0!</v>
      </c>
      <c r="H188" s="97" t="e">
        <f t="shared" si="136"/>
        <v>#DIV/0!</v>
      </c>
      <c r="I188" s="97" t="e">
        <f t="shared" si="136"/>
        <v>#DIV/0!</v>
      </c>
      <c r="J188" s="97" t="e">
        <f t="shared" si="136"/>
        <v>#DIV/0!</v>
      </c>
      <c r="K188" s="97" t="e">
        <f t="shared" si="136"/>
        <v>#DIV/0!</v>
      </c>
      <c r="L188" s="97" t="e">
        <f t="shared" si="136"/>
        <v>#DIV/0!</v>
      </c>
      <c r="M188" s="97" t="e">
        <f t="shared" si="136"/>
        <v>#DIV/0!</v>
      </c>
      <c r="N188" s="97" t="e">
        <f t="shared" si="136"/>
        <v>#DIV/0!</v>
      </c>
      <c r="O188" s="97" t="e">
        <f t="shared" si="136"/>
        <v>#DIV/0!</v>
      </c>
      <c r="P188" s="97" t="e">
        <f t="shared" si="136"/>
        <v>#DIV/0!</v>
      </c>
    </row>
    <row r="189" spans="2:16" x14ac:dyDescent="0.25">
      <c r="B189" s="2" t="str">
        <f t="shared" si="122"/>
        <v>Non-Operating Income</v>
      </c>
      <c r="E189" s="97" t="e">
        <f t="shared" ref="E189:P189" si="137">ROUND(E109+E154,0)</f>
        <v>#DIV/0!</v>
      </c>
      <c r="F189" s="97" t="e">
        <f t="shared" si="137"/>
        <v>#DIV/0!</v>
      </c>
      <c r="G189" s="97" t="e">
        <f t="shared" si="137"/>
        <v>#DIV/0!</v>
      </c>
      <c r="H189" s="97" t="e">
        <f t="shared" si="137"/>
        <v>#DIV/0!</v>
      </c>
      <c r="I189" s="97" t="e">
        <f t="shared" si="137"/>
        <v>#DIV/0!</v>
      </c>
      <c r="J189" s="97" t="e">
        <f t="shared" si="137"/>
        <v>#DIV/0!</v>
      </c>
      <c r="K189" s="97" t="e">
        <f t="shared" si="137"/>
        <v>#DIV/0!</v>
      </c>
      <c r="L189" s="97" t="e">
        <f t="shared" si="137"/>
        <v>#DIV/0!</v>
      </c>
      <c r="M189" s="97" t="e">
        <f t="shared" si="137"/>
        <v>#DIV/0!</v>
      </c>
      <c r="N189" s="97" t="e">
        <f t="shared" si="137"/>
        <v>#DIV/0!</v>
      </c>
      <c r="O189" s="97" t="e">
        <f t="shared" si="137"/>
        <v>#DIV/0!</v>
      </c>
      <c r="P189" s="97" t="e">
        <f t="shared" si="137"/>
        <v>#DIV/0!</v>
      </c>
    </row>
    <row r="190" spans="2:16" x14ac:dyDescent="0.25">
      <c r="B190" s="2" t="str">
        <f t="shared" si="122"/>
        <v>Rent</v>
      </c>
      <c r="E190" s="97" t="e">
        <f t="shared" ref="E190:P190" si="138">ROUND(E110+E155,0)</f>
        <v>#DIV/0!</v>
      </c>
      <c r="F190" s="97" t="e">
        <f t="shared" si="138"/>
        <v>#DIV/0!</v>
      </c>
      <c r="G190" s="97" t="e">
        <f t="shared" si="138"/>
        <v>#DIV/0!</v>
      </c>
      <c r="H190" s="97" t="e">
        <f t="shared" si="138"/>
        <v>#DIV/0!</v>
      </c>
      <c r="I190" s="97" t="e">
        <f t="shared" si="138"/>
        <v>#DIV/0!</v>
      </c>
      <c r="J190" s="97" t="e">
        <f t="shared" si="138"/>
        <v>#DIV/0!</v>
      </c>
      <c r="K190" s="97" t="e">
        <f t="shared" si="138"/>
        <v>#DIV/0!</v>
      </c>
      <c r="L190" s="97" t="e">
        <f t="shared" si="138"/>
        <v>#DIV/0!</v>
      </c>
      <c r="M190" s="97" t="e">
        <f t="shared" si="138"/>
        <v>#DIV/0!</v>
      </c>
      <c r="N190" s="97" t="e">
        <f t="shared" si="138"/>
        <v>#DIV/0!</v>
      </c>
      <c r="O190" s="97" t="e">
        <f t="shared" si="138"/>
        <v>#DIV/0!</v>
      </c>
      <c r="P190" s="97" t="e">
        <f t="shared" si="138"/>
        <v>#DIV/0!</v>
      </c>
    </row>
    <row r="191" spans="2:16" x14ac:dyDescent="0.25">
      <c r="B191" s="2" t="str">
        <f t="shared" si="122"/>
        <v>Property and Other Taxes</v>
      </c>
      <c r="E191" s="97" t="e">
        <f t="shared" ref="E191:P191" si="139">ROUND(E111+E156,0)</f>
        <v>#DIV/0!</v>
      </c>
      <c r="F191" s="97" t="e">
        <f t="shared" si="139"/>
        <v>#DIV/0!</v>
      </c>
      <c r="G191" s="97" t="e">
        <f t="shared" si="139"/>
        <v>#DIV/0!</v>
      </c>
      <c r="H191" s="97" t="e">
        <f t="shared" si="139"/>
        <v>#DIV/0!</v>
      </c>
      <c r="I191" s="97" t="e">
        <f t="shared" si="139"/>
        <v>#DIV/0!</v>
      </c>
      <c r="J191" s="97" t="e">
        <f t="shared" si="139"/>
        <v>#DIV/0!</v>
      </c>
      <c r="K191" s="97" t="e">
        <f t="shared" si="139"/>
        <v>#DIV/0!</v>
      </c>
      <c r="L191" s="97" t="e">
        <f t="shared" si="139"/>
        <v>#DIV/0!</v>
      </c>
      <c r="M191" s="97" t="e">
        <f t="shared" si="139"/>
        <v>#DIV/0!</v>
      </c>
      <c r="N191" s="97" t="e">
        <f t="shared" si="139"/>
        <v>#DIV/0!</v>
      </c>
      <c r="O191" s="97" t="e">
        <f t="shared" si="139"/>
        <v>#DIV/0!</v>
      </c>
      <c r="P191" s="97" t="e">
        <f t="shared" si="139"/>
        <v>#DIV/0!</v>
      </c>
    </row>
    <row r="192" spans="2:16" x14ac:dyDescent="0.25">
      <c r="B192" s="2" t="str">
        <f t="shared" si="122"/>
        <v>Insurance</v>
      </c>
      <c r="E192" s="97" t="e">
        <f t="shared" ref="E192:P192" si="140">ROUND(E112+E157,0)</f>
        <v>#DIV/0!</v>
      </c>
      <c r="F192" s="97" t="e">
        <f t="shared" si="140"/>
        <v>#DIV/0!</v>
      </c>
      <c r="G192" s="97" t="e">
        <f t="shared" si="140"/>
        <v>#DIV/0!</v>
      </c>
      <c r="H192" s="97" t="e">
        <f t="shared" si="140"/>
        <v>#DIV/0!</v>
      </c>
      <c r="I192" s="97" t="e">
        <f t="shared" si="140"/>
        <v>#DIV/0!</v>
      </c>
      <c r="J192" s="97" t="e">
        <f t="shared" si="140"/>
        <v>#DIV/0!</v>
      </c>
      <c r="K192" s="97" t="e">
        <f t="shared" si="140"/>
        <v>#DIV/0!</v>
      </c>
      <c r="L192" s="97" t="e">
        <f t="shared" si="140"/>
        <v>#DIV/0!</v>
      </c>
      <c r="M192" s="97" t="e">
        <f t="shared" si="140"/>
        <v>#DIV/0!</v>
      </c>
      <c r="N192" s="97" t="e">
        <f t="shared" si="140"/>
        <v>#DIV/0!</v>
      </c>
      <c r="O192" s="97" t="e">
        <f t="shared" si="140"/>
        <v>#DIV/0!</v>
      </c>
      <c r="P192" s="97" t="e">
        <f t="shared" si="140"/>
        <v>#DIV/0!</v>
      </c>
    </row>
    <row r="193" spans="2:16" x14ac:dyDescent="0.25">
      <c r="B193" s="2" t="str">
        <f t="shared" si="122"/>
        <v>Other Non-Oper Expense</v>
      </c>
      <c r="E193" s="97" t="e">
        <f t="shared" ref="E193:P193" si="141">ROUND(E113+E158,0)</f>
        <v>#DIV/0!</v>
      </c>
      <c r="F193" s="97" t="e">
        <f t="shared" si="141"/>
        <v>#DIV/0!</v>
      </c>
      <c r="G193" s="97" t="e">
        <f t="shared" si="141"/>
        <v>#DIV/0!</v>
      </c>
      <c r="H193" s="97" t="e">
        <f t="shared" si="141"/>
        <v>#DIV/0!</v>
      </c>
      <c r="I193" s="97" t="e">
        <f t="shared" si="141"/>
        <v>#DIV/0!</v>
      </c>
      <c r="J193" s="97" t="e">
        <f t="shared" si="141"/>
        <v>#DIV/0!</v>
      </c>
      <c r="K193" s="97" t="e">
        <f t="shared" si="141"/>
        <v>#DIV/0!</v>
      </c>
      <c r="L193" s="97" t="e">
        <f t="shared" si="141"/>
        <v>#DIV/0!</v>
      </c>
      <c r="M193" s="97" t="e">
        <f t="shared" si="141"/>
        <v>#DIV/0!</v>
      </c>
      <c r="N193" s="97" t="e">
        <f t="shared" si="141"/>
        <v>#DIV/0!</v>
      </c>
      <c r="O193" s="97" t="e">
        <f t="shared" si="141"/>
        <v>#DIV/0!</v>
      </c>
      <c r="P193" s="97" t="e">
        <f t="shared" si="141"/>
        <v>#DIV/0!</v>
      </c>
    </row>
    <row r="194" spans="2:16" x14ac:dyDescent="0.25">
      <c r="B194" s="4" t="str">
        <f t="shared" si="122"/>
        <v>Replacement Reserve</v>
      </c>
      <c r="C194" s="18"/>
      <c r="D194" s="18"/>
      <c r="E194" s="98" t="e">
        <f t="shared" ref="E194:P194" si="142">ROUND(E114+E159,0)</f>
        <v>#DIV/0!</v>
      </c>
      <c r="F194" s="98" t="e">
        <f t="shared" si="142"/>
        <v>#DIV/0!</v>
      </c>
      <c r="G194" s="98" t="e">
        <f t="shared" si="142"/>
        <v>#DIV/0!</v>
      </c>
      <c r="H194" s="98" t="e">
        <f t="shared" si="142"/>
        <v>#DIV/0!</v>
      </c>
      <c r="I194" s="98" t="e">
        <f t="shared" si="142"/>
        <v>#DIV/0!</v>
      </c>
      <c r="J194" s="98" t="e">
        <f t="shared" si="142"/>
        <v>#DIV/0!</v>
      </c>
      <c r="K194" s="98" t="e">
        <f t="shared" si="142"/>
        <v>#DIV/0!</v>
      </c>
      <c r="L194" s="98" t="e">
        <f t="shared" si="142"/>
        <v>#DIV/0!</v>
      </c>
      <c r="M194" s="98" t="e">
        <f t="shared" si="142"/>
        <v>#DIV/0!</v>
      </c>
      <c r="N194" s="98" t="e">
        <f t="shared" si="142"/>
        <v>#DIV/0!</v>
      </c>
      <c r="O194" s="98" t="e">
        <f t="shared" si="142"/>
        <v>#DIV/0!</v>
      </c>
      <c r="P194" s="98" t="e">
        <f t="shared" si="142"/>
        <v>#DIV/0!</v>
      </c>
    </row>
    <row r="195" spans="2:16" x14ac:dyDescent="0.25">
      <c r="C195" s="1" t="s">
        <v>44</v>
      </c>
      <c r="E195" s="44" t="e">
        <f>SUM(E175:E188)-E189+SUM(E190:E194)</f>
        <v>#DIV/0!</v>
      </c>
      <c r="F195" s="44" t="e">
        <f t="shared" ref="F195" si="143">SUM(F175:F188)-F189+SUM(F190:F194)</f>
        <v>#DIV/0!</v>
      </c>
      <c r="G195" s="44" t="e">
        <f t="shared" ref="G195" si="144">SUM(G175:G188)-G189+SUM(G190:G194)</f>
        <v>#DIV/0!</v>
      </c>
      <c r="H195" s="44" t="e">
        <f t="shared" ref="H195" si="145">SUM(H175:H188)-H189+SUM(H190:H194)</f>
        <v>#DIV/0!</v>
      </c>
      <c r="I195" s="44" t="e">
        <f t="shared" ref="I195" si="146">SUM(I175:I188)-I189+SUM(I190:I194)</f>
        <v>#DIV/0!</v>
      </c>
      <c r="J195" s="44" t="e">
        <f t="shared" ref="J195" si="147">SUM(J175:J188)-J189+SUM(J190:J194)</f>
        <v>#DIV/0!</v>
      </c>
      <c r="K195" s="44" t="e">
        <f t="shared" ref="K195" si="148">SUM(K175:K188)-K189+SUM(K190:K194)</f>
        <v>#DIV/0!</v>
      </c>
      <c r="L195" s="44" t="e">
        <f t="shared" ref="L195" si="149">SUM(L175:L188)-L189+SUM(L190:L194)</f>
        <v>#DIV/0!</v>
      </c>
      <c r="M195" s="44" t="e">
        <f t="shared" ref="M195" si="150">SUM(M175:M188)-M189+SUM(M190:M194)</f>
        <v>#DIV/0!</v>
      </c>
      <c r="N195" s="44" t="e">
        <f t="shared" ref="N195" si="151">SUM(N175:N188)-N189+SUM(N190:N194)</f>
        <v>#DIV/0!</v>
      </c>
      <c r="O195" s="44" t="e">
        <f t="shared" ref="O195" si="152">SUM(O175:O188)-O189+SUM(O190:O194)</f>
        <v>#DIV/0!</v>
      </c>
      <c r="P195" s="44" t="e">
        <f t="shared" ref="P195" si="153">SUM(P175:P188)-P189+SUM(P190:P194)</f>
        <v>#DIV/0!</v>
      </c>
    </row>
    <row r="196" spans="2:16" ht="12.5" x14ac:dyDescent="0.25">
      <c r="B196"/>
    </row>
    <row r="197" spans="2:16" ht="12.5" x14ac:dyDescent="0.25">
      <c r="B197" t="s">
        <v>112</v>
      </c>
      <c r="E197" s="44" t="e">
        <f t="shared" ref="E197:P197" si="154">E172-E195</f>
        <v>#DIV/0!</v>
      </c>
      <c r="F197" s="44" t="e">
        <f t="shared" si="154"/>
        <v>#DIV/0!</v>
      </c>
      <c r="G197" s="44" t="e">
        <f t="shared" si="154"/>
        <v>#DIV/0!</v>
      </c>
      <c r="H197" s="44" t="e">
        <f t="shared" si="154"/>
        <v>#DIV/0!</v>
      </c>
      <c r="I197" s="44" t="e">
        <f t="shared" si="154"/>
        <v>#DIV/0!</v>
      </c>
      <c r="J197" s="44" t="e">
        <f t="shared" si="154"/>
        <v>#DIV/0!</v>
      </c>
      <c r="K197" s="44" t="e">
        <f t="shared" si="154"/>
        <v>#DIV/0!</v>
      </c>
      <c r="L197" s="44" t="e">
        <f t="shared" si="154"/>
        <v>#DIV/0!</v>
      </c>
      <c r="M197" s="44" t="e">
        <f t="shared" si="154"/>
        <v>#DIV/0!</v>
      </c>
      <c r="N197" s="44" t="e">
        <f t="shared" si="154"/>
        <v>#DIV/0!</v>
      </c>
      <c r="O197" s="44" t="e">
        <f t="shared" si="154"/>
        <v>#DIV/0!</v>
      </c>
      <c r="P197" s="44" t="e">
        <f t="shared" si="154"/>
        <v>#DIV/0!</v>
      </c>
    </row>
  </sheetData>
  <customSheetViews>
    <customSheetView guid="{A1CA9828-D720-11D2-AFE3-8996931D4657}" scale="75" showRuler="0" topLeftCell="A99">
      <selection activeCell="C49" sqref="C49"/>
      <pageMargins left="0.75" right="0.75" top="1" bottom="1" header="0.5" footer="0.5"/>
      <headerFooter alignWithMargins="0"/>
    </customSheetView>
    <customSheetView guid="{A1CA9826-D720-11D2-AFE3-8996931D4657}" scale="75" showRuler="0">
      <pageMargins left="0.75" right="0.75" top="1" bottom="1" header="0.5" footer="0.5"/>
      <headerFooter alignWithMargins="0"/>
    </customSheetView>
    <customSheetView guid="{A1CA9825-D720-11D2-AFE3-8996931D4657}" scale="75" showRuler="0">
      <pageMargins left="0.75" right="0.75" top="1" bottom="1" header="0.5" footer="0.5"/>
      <headerFooter alignWithMargins="0"/>
    </customSheetView>
    <customSheetView guid="{919A7B63-C99B-11D2-AFE3-C1B2A8D63557}" scale="75" showPageBreaks="1" showRuler="0" topLeftCell="A99">
      <selection activeCell="C49" sqref="C49"/>
      <pageMargins left="0.75" right="0.75" top="1" bottom="1" header="0.5" footer="0.5"/>
      <headerFooter alignWithMargins="0"/>
    </customSheetView>
    <customSheetView guid="{55857911-67C7-456E-9E0F-BACAB6812C4B}" scale="75" showRuler="0" topLeftCell="A99">
      <selection activeCell="C49" sqref="C49"/>
      <pageMargins left="0.75" right="0.75" top="1" bottom="1" header="0.5" footer="0.5"/>
      <headerFooter alignWithMargins="0"/>
    </customSheetView>
    <customSheetView guid="{93D19170-1177-4622-9B5E-FBDB252C6A8B}" scale="75" showRuler="0" topLeftCell="A99">
      <selection activeCell="C49" sqref="C49"/>
      <pageMargins left="0.75" right="0.75" top="1" bottom="1" header="0.5" footer="0.5"/>
      <headerFooter alignWithMargins="0"/>
    </customSheetView>
    <customSheetView guid="{71CA9B43-A475-439E-8987-10A837043BF1}" scale="75" showRuler="0" topLeftCell="A99">
      <selection activeCell="C49" sqref="C49"/>
      <pageMargins left="0.75" right="0.75" top="1" bottom="1" header="0.5" footer="0.5"/>
      <headerFooter alignWithMargins="0"/>
    </customSheetView>
    <customSheetView guid="{45DC640D-01D3-4912-8B9C-BEE2847645FE}" scale="75" showRuler="0" topLeftCell="A99">
      <selection activeCell="C49" sqref="C49"/>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
  <sheetViews>
    <sheetView zoomScaleNormal="100" workbookViewId="0"/>
  </sheetViews>
  <sheetFormatPr defaultRowHeight="12.5" x14ac:dyDescent="0.25"/>
  <cols>
    <col min="1" max="1" width="3.7265625" customWidth="1"/>
  </cols>
  <sheetData>
    <row r="1" spans="2:2" ht="15.5" x14ac:dyDescent="0.35">
      <c r="B1" s="8" t="s">
        <v>151</v>
      </c>
    </row>
  </sheetData>
  <customSheetViews>
    <customSheetView guid="{55857911-67C7-456E-9E0F-BACAB6812C4B}" scale="80">
      <selection activeCell="B2" sqref="B2"/>
      <pageMargins left="0.7" right="0.7" top="0.75" bottom="0.75" header="0.3" footer="0.3"/>
      <pageSetup orientation="portrait" r:id="rId1"/>
    </customSheetView>
    <customSheetView guid="{93D19170-1177-4622-9B5E-FBDB252C6A8B}" scale="80">
      <selection activeCell="B2" sqref="B2"/>
      <pageMargins left="0.7" right="0.7" top="0.75" bottom="0.75" header="0.3" footer="0.3"/>
      <pageSetup orientation="portrait" r:id="rId2"/>
    </customSheetView>
    <customSheetView guid="{71CA9B43-A475-439E-8987-10A837043BF1}" scale="80">
      <selection activeCell="B2" sqref="B2"/>
      <pageMargins left="0.7" right="0.7" top="0.75" bottom="0.75" header="0.3" footer="0.3"/>
      <pageSetup orientation="portrait" r:id="rId3"/>
    </customSheetView>
    <customSheetView guid="{45DC640D-01D3-4912-8B9C-BEE2847645FE}" scale="80">
      <selection activeCell="B2" sqref="B2"/>
      <pageMargins left="0.7" right="0.7" top="0.75" bottom="0.75" header="0.3" footer="0.3"/>
      <pageSetup orientation="portrait" r:id="rId4"/>
    </customSheetView>
  </customSheetView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Inputs</vt:lpstr>
      <vt:lpstr>Output</vt:lpstr>
      <vt:lpstr>Calcs</vt:lpstr>
      <vt:lpstr>License</vt:lpstr>
      <vt:lpstr>Output!Print_Titles</vt:lpstr>
    </vt:vector>
  </TitlesOfParts>
  <Company>Cornell University - Hotel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&amp; Variable Income and Expense Analysis</dc:title>
  <dc:creator>Jan deRoos</dc:creator>
  <cp:lastModifiedBy>Steve Rushmore</cp:lastModifiedBy>
  <cp:lastPrinted>2018-09-04T20:15:07Z</cp:lastPrinted>
  <dcterms:created xsi:type="dcterms:W3CDTF">1998-11-27T00:11:21Z</dcterms:created>
  <dcterms:modified xsi:type="dcterms:W3CDTF">2019-11-04T00:37:00Z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{19134A2A-828E-4382-9225-0269208F9050}</vt:lpwstr>
  </property>
  <property fmtid="{D5CDD505-2E9C-101B-9397-08002B2CF9AE}" pid="3" name="_NewReviewCycle">
    <vt:lpwstr/>
  </property>
</Properties>
</file>