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289177f49541ca/Documents/Quotes/"/>
    </mc:Choice>
  </mc:AlternateContent>
  <xr:revisionPtr revIDLastSave="197" documentId="8_{5F3CBF6D-7967-4039-B039-20DCE3E2A829}" xr6:coauthVersionLast="47" xr6:coauthVersionMax="47" xr10:uidLastSave="{0D2DFFC5-2989-4731-ADD2-E8987BCBCF69}"/>
  <bookViews>
    <workbookView xWindow="-120" yWindow="-120" windowWidth="29040" windowHeight="15840" xr2:uid="{5CCD6A61-4A52-46A5-8BAA-41198BBE15B9}"/>
  </bookViews>
  <sheets>
    <sheet name="Pricing Sheet" sheetId="1" r:id="rId1"/>
    <sheet name="Mori Lathe Cycle Time" sheetId="2" r:id="rId2"/>
    <sheet name="Kitamura 5 axis Cycle Time" sheetId="6" r:id="rId3"/>
    <sheet name="Swiss Cycle Time" sheetId="7" r:id="rId4"/>
    <sheet name="Difficulty Margin" sheetId="4" r:id="rId5"/>
    <sheet name="Tekniks Mill Cycle Time" sheetId="3" r:id="rId6"/>
  </sheets>
  <definedNames>
    <definedName name="_xlnm._FilterDatabase" localSheetId="0" hidden="1">'Pricing Sheet'!$A$51:$J$67</definedName>
    <definedName name="_xlnm.Print_Area" localSheetId="0">'Pricing Sheet'!$A$1:$P$92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97" i="6" l="1"/>
  <c r="V97" i="6"/>
  <c r="AB97" i="6"/>
  <c r="Z94" i="6"/>
  <c r="V94" i="6"/>
  <c r="AB94" i="6"/>
  <c r="Z91" i="6"/>
  <c r="V91" i="6"/>
  <c r="AB91" i="6"/>
  <c r="Z88" i="6"/>
  <c r="V88" i="6"/>
  <c r="AB88" i="6"/>
  <c r="Z85" i="6"/>
  <c r="V85" i="6"/>
  <c r="AB85" i="6"/>
  <c r="Z82" i="6"/>
  <c r="V82" i="6"/>
  <c r="AB82" i="6"/>
  <c r="Z79" i="6"/>
  <c r="V79" i="6"/>
  <c r="AB79" i="6"/>
  <c r="Z76" i="6"/>
  <c r="V76" i="6"/>
  <c r="AB76" i="6"/>
  <c r="Z73" i="6"/>
  <c r="V73" i="6"/>
  <c r="AB73" i="6"/>
  <c r="Z70" i="6"/>
  <c r="V70" i="6"/>
  <c r="AB70" i="6"/>
  <c r="Z67" i="6"/>
  <c r="V67" i="6"/>
  <c r="AB67" i="6"/>
  <c r="Z64" i="6"/>
  <c r="V64" i="6"/>
  <c r="AB64" i="6"/>
  <c r="X61" i="6"/>
  <c r="AB61" i="6"/>
  <c r="X58" i="6"/>
  <c r="K97" i="6"/>
  <c r="G97" i="6"/>
  <c r="M97" i="6"/>
  <c r="K94" i="6"/>
  <c r="G94" i="6"/>
  <c r="M94" i="6"/>
  <c r="K91" i="6"/>
  <c r="G91" i="6"/>
  <c r="M91" i="6"/>
  <c r="K88" i="6"/>
  <c r="G88" i="6"/>
  <c r="M88" i="6"/>
  <c r="K85" i="6"/>
  <c r="G85" i="6"/>
  <c r="M85" i="6"/>
  <c r="K82" i="6"/>
  <c r="G82" i="6"/>
  <c r="M82" i="6"/>
  <c r="K79" i="6"/>
  <c r="G79" i="6"/>
  <c r="M79" i="6"/>
  <c r="K76" i="6"/>
  <c r="G76" i="6"/>
  <c r="M76" i="6"/>
  <c r="K73" i="6"/>
  <c r="G73" i="6"/>
  <c r="M73" i="6"/>
  <c r="K70" i="6"/>
  <c r="G70" i="6"/>
  <c r="M70" i="6"/>
  <c r="K67" i="6"/>
  <c r="G67" i="6"/>
  <c r="M67" i="6"/>
  <c r="K64" i="6"/>
  <c r="G64" i="6"/>
  <c r="M64" i="6"/>
  <c r="A52" i="1"/>
  <c r="A55" i="1"/>
  <c r="A58" i="1"/>
  <c r="K52" i="3"/>
  <c r="M52" i="3" s="1"/>
  <c r="G52" i="3"/>
  <c r="K49" i="3"/>
  <c r="M49" i="3" s="1"/>
  <c r="G49" i="3"/>
  <c r="K46" i="3"/>
  <c r="M46" i="3" s="1"/>
  <c r="G46" i="3"/>
  <c r="K43" i="3"/>
  <c r="G43" i="3"/>
  <c r="M43" i="3"/>
  <c r="K40" i="3"/>
  <c r="G40" i="3"/>
  <c r="M40" i="3"/>
  <c r="K37" i="3"/>
  <c r="M37" i="3" s="1"/>
  <c r="G37" i="3"/>
  <c r="K34" i="3"/>
  <c r="M34" i="3" s="1"/>
  <c r="G34" i="3"/>
  <c r="K31" i="3"/>
  <c r="M31" i="3" s="1"/>
  <c r="G31" i="3"/>
  <c r="K28" i="3"/>
  <c r="M28" i="3" s="1"/>
  <c r="G28" i="3"/>
  <c r="K25" i="3"/>
  <c r="M25" i="3" s="1"/>
  <c r="G25" i="3"/>
  <c r="K22" i="3"/>
  <c r="G22" i="3"/>
  <c r="M22" i="3"/>
  <c r="K19" i="3"/>
  <c r="G19" i="3"/>
  <c r="A61" i="1"/>
  <c r="Z16" i="7"/>
  <c r="U19" i="7"/>
  <c r="Z19" i="7"/>
  <c r="U22" i="7"/>
  <c r="Z22" i="7"/>
  <c r="U25" i="7"/>
  <c r="Z25" i="7"/>
  <c r="U28" i="7"/>
  <c r="Z28" i="7"/>
  <c r="U31" i="7"/>
  <c r="Z31" i="7"/>
  <c r="U34" i="7"/>
  <c r="Z34" i="7"/>
  <c r="U37" i="7"/>
  <c r="Z37" i="7"/>
  <c r="U40" i="7"/>
  <c r="Z40" i="7"/>
  <c r="U43" i="7"/>
  <c r="Z43" i="7"/>
  <c r="U46" i="7"/>
  <c r="Z46" i="7"/>
  <c r="U49" i="7"/>
  <c r="Z49" i="7"/>
  <c r="U52" i="7"/>
  <c r="Z52" i="7"/>
  <c r="G52" i="7"/>
  <c r="L52" i="7"/>
  <c r="G49" i="7"/>
  <c r="L49" i="7"/>
  <c r="G46" i="7"/>
  <c r="L46" i="7"/>
  <c r="G43" i="7"/>
  <c r="L43" i="7"/>
  <c r="G40" i="7"/>
  <c r="L40" i="7"/>
  <c r="G37" i="7"/>
  <c r="L37" i="7"/>
  <c r="G34" i="7"/>
  <c r="L34" i="7"/>
  <c r="G31" i="7"/>
  <c r="L31" i="7"/>
  <c r="G28" i="7"/>
  <c r="L28" i="7"/>
  <c r="G25" i="7"/>
  <c r="L25" i="7" s="1"/>
  <c r="G22" i="7"/>
  <c r="L22" i="7" s="1"/>
  <c r="G19" i="7"/>
  <c r="L19" i="7" s="1"/>
  <c r="L16" i="7"/>
  <c r="C13" i="7"/>
  <c r="C12" i="7"/>
  <c r="C9" i="7"/>
  <c r="A97" i="1"/>
  <c r="A96" i="1"/>
  <c r="A95" i="1"/>
  <c r="A94" i="1"/>
  <c r="A93" i="1"/>
  <c r="A92" i="1"/>
  <c r="M61" i="6"/>
  <c r="Z52" i="6"/>
  <c r="V52" i="6"/>
  <c r="K52" i="6"/>
  <c r="G52" i="6"/>
  <c r="Z49" i="6"/>
  <c r="V49" i="6"/>
  <c r="K49" i="6"/>
  <c r="G49" i="6"/>
  <c r="M49" i="6"/>
  <c r="Z46" i="6"/>
  <c r="V46" i="6"/>
  <c r="AB46" i="6"/>
  <c r="K46" i="6"/>
  <c r="G46" i="6"/>
  <c r="Z43" i="6"/>
  <c r="V43" i="6"/>
  <c r="AB43" i="6"/>
  <c r="K43" i="6"/>
  <c r="G43" i="6"/>
  <c r="M43" i="6"/>
  <c r="Z40" i="6"/>
  <c r="V40" i="6"/>
  <c r="K40" i="6"/>
  <c r="G40" i="6"/>
  <c r="Z37" i="6"/>
  <c r="V37" i="6"/>
  <c r="AB37" i="6"/>
  <c r="K37" i="6"/>
  <c r="G37" i="6"/>
  <c r="Z34" i="6"/>
  <c r="V34" i="6"/>
  <c r="K34" i="6"/>
  <c r="G34" i="6"/>
  <c r="Z31" i="6"/>
  <c r="V31" i="6"/>
  <c r="K31" i="6"/>
  <c r="G31" i="6"/>
  <c r="Z28" i="6"/>
  <c r="V28" i="6"/>
  <c r="AB28" i="6"/>
  <c r="K28" i="6"/>
  <c r="G28" i="6"/>
  <c r="Z25" i="6"/>
  <c r="V25" i="6"/>
  <c r="K25" i="6"/>
  <c r="G25" i="6"/>
  <c r="Z22" i="6"/>
  <c r="V22" i="6"/>
  <c r="K22" i="6"/>
  <c r="G22" i="6"/>
  <c r="Z19" i="6"/>
  <c r="V19" i="6"/>
  <c r="K19" i="6"/>
  <c r="G19" i="6"/>
  <c r="AB16" i="6"/>
  <c r="M16" i="6"/>
  <c r="C13" i="6"/>
  <c r="C12" i="6"/>
  <c r="C9" i="6"/>
  <c r="Z97" i="3"/>
  <c r="V97" i="3"/>
  <c r="AB97" i="3"/>
  <c r="K97" i="3"/>
  <c r="G97" i="3"/>
  <c r="Z94" i="3"/>
  <c r="V94" i="3"/>
  <c r="K94" i="3"/>
  <c r="G94" i="3"/>
  <c r="M94" i="3"/>
  <c r="Z91" i="3"/>
  <c r="V91" i="3"/>
  <c r="AB91" i="3"/>
  <c r="K91" i="3"/>
  <c r="G91" i="3"/>
  <c r="M91" i="3"/>
  <c r="Z88" i="3"/>
  <c r="V88" i="3"/>
  <c r="K88" i="3"/>
  <c r="G88" i="3"/>
  <c r="Z85" i="3"/>
  <c r="V85" i="3"/>
  <c r="AB85" i="3"/>
  <c r="K85" i="3"/>
  <c r="G85" i="3"/>
  <c r="Z82" i="3"/>
  <c r="V82" i="3"/>
  <c r="AB82" i="3"/>
  <c r="K82" i="3"/>
  <c r="G82" i="3"/>
  <c r="Z79" i="3"/>
  <c r="V79" i="3"/>
  <c r="AB79" i="3"/>
  <c r="K79" i="3"/>
  <c r="G79" i="3"/>
  <c r="Z76" i="3"/>
  <c r="V76" i="3"/>
  <c r="AB76" i="3"/>
  <c r="K76" i="3"/>
  <c r="G76" i="3"/>
  <c r="Z73" i="3"/>
  <c r="V73" i="3"/>
  <c r="AB73" i="3"/>
  <c r="K73" i="3"/>
  <c r="G73" i="3"/>
  <c r="Z70" i="3"/>
  <c r="V70" i="3"/>
  <c r="K70" i="3"/>
  <c r="G70" i="3"/>
  <c r="Z67" i="3"/>
  <c r="V67" i="3"/>
  <c r="AB67" i="3"/>
  <c r="K67" i="3"/>
  <c r="G67" i="3"/>
  <c r="Z64" i="3"/>
  <c r="V64" i="3"/>
  <c r="K64" i="3"/>
  <c r="G64" i="3"/>
  <c r="M64" i="3"/>
  <c r="AB61" i="3"/>
  <c r="M61" i="3"/>
  <c r="M67" i="3"/>
  <c r="M70" i="3"/>
  <c r="M73" i="3"/>
  <c r="M76" i="3"/>
  <c r="M79" i="3"/>
  <c r="M82" i="3"/>
  <c r="M85" i="3"/>
  <c r="M88" i="3"/>
  <c r="M97" i="3"/>
  <c r="I61" i="3"/>
  <c r="I58" i="3"/>
  <c r="M16" i="3"/>
  <c r="Z19" i="3"/>
  <c r="V19" i="3"/>
  <c r="Z22" i="3"/>
  <c r="V22" i="3"/>
  <c r="Z25" i="3"/>
  <c r="V25" i="3"/>
  <c r="Z28" i="3"/>
  <c r="V28" i="3"/>
  <c r="Z31" i="3"/>
  <c r="V31" i="3"/>
  <c r="Z34" i="3"/>
  <c r="AB34" i="3" s="1"/>
  <c r="V34" i="3"/>
  <c r="Z37" i="3"/>
  <c r="AB37" i="3" s="1"/>
  <c r="V37" i="3"/>
  <c r="Z40" i="3"/>
  <c r="AB40" i="3" s="1"/>
  <c r="V40" i="3"/>
  <c r="Z43" i="3"/>
  <c r="AB43" i="3" s="1"/>
  <c r="V43" i="3"/>
  <c r="Z46" i="3"/>
  <c r="AB46" i="3" s="1"/>
  <c r="V46" i="3"/>
  <c r="Z49" i="3"/>
  <c r="V49" i="3"/>
  <c r="AB49" i="3"/>
  <c r="Z52" i="3"/>
  <c r="AB52" i="3" s="1"/>
  <c r="V52" i="3"/>
  <c r="AB16" i="3"/>
  <c r="AB64" i="3"/>
  <c r="AB70" i="3"/>
  <c r="AB88" i="3"/>
  <c r="AB94" i="3"/>
  <c r="X61" i="3"/>
  <c r="X58" i="3"/>
  <c r="E84" i="1"/>
  <c r="E94" i="1" s="1"/>
  <c r="G84" i="1"/>
  <c r="G92" i="1" s="1"/>
  <c r="I84" i="1"/>
  <c r="I93" i="1"/>
  <c r="I97" i="1"/>
  <c r="K84" i="1"/>
  <c r="K95" i="1"/>
  <c r="K96" i="1"/>
  <c r="C84" i="1"/>
  <c r="C97" i="1" s="1"/>
  <c r="Z16" i="2"/>
  <c r="F65" i="1"/>
  <c r="C13" i="3"/>
  <c r="C12" i="3"/>
  <c r="C9" i="3"/>
  <c r="C13" i="2"/>
  <c r="C12" i="2"/>
  <c r="C9" i="2"/>
  <c r="U52" i="2"/>
  <c r="Z52" i="2"/>
  <c r="U49" i="2"/>
  <c r="Z49" i="2"/>
  <c r="U46" i="2"/>
  <c r="Z46" i="2"/>
  <c r="U43" i="2"/>
  <c r="Z43" i="2"/>
  <c r="U40" i="2"/>
  <c r="Z40" i="2"/>
  <c r="U37" i="2"/>
  <c r="Z37" i="2"/>
  <c r="U34" i="2"/>
  <c r="Z34" i="2"/>
  <c r="U31" i="2"/>
  <c r="Z31" i="2"/>
  <c r="U28" i="2"/>
  <c r="Z28" i="2"/>
  <c r="U25" i="2"/>
  <c r="Z25" i="2"/>
  <c r="U22" i="2"/>
  <c r="Z22" i="2"/>
  <c r="U19" i="2"/>
  <c r="Z19" i="2"/>
  <c r="G52" i="2"/>
  <c r="L52" i="2"/>
  <c r="G49" i="2"/>
  <c r="L49" i="2"/>
  <c r="G46" i="2"/>
  <c r="L46" i="2"/>
  <c r="G43" i="2"/>
  <c r="L43" i="2"/>
  <c r="G40" i="2"/>
  <c r="L40" i="2"/>
  <c r="G37" i="2"/>
  <c r="L37" i="2"/>
  <c r="G34" i="2"/>
  <c r="L34" i="2"/>
  <c r="G31" i="2"/>
  <c r="L31" i="2"/>
  <c r="G28" i="2"/>
  <c r="L28" i="2"/>
  <c r="G25" i="2"/>
  <c r="L25" i="2"/>
  <c r="G22" i="2"/>
  <c r="L22" i="2"/>
  <c r="G19" i="2"/>
  <c r="L19" i="2"/>
  <c r="L16" i="2"/>
  <c r="K103" i="1"/>
  <c r="I103" i="1"/>
  <c r="E103" i="1"/>
  <c r="G103" i="1"/>
  <c r="C103" i="1"/>
  <c r="A71" i="1"/>
  <c r="I74" i="1" s="1"/>
  <c r="AB31" i="6"/>
  <c r="AB34" i="6"/>
  <c r="AB49" i="6"/>
  <c r="M46" i="6"/>
  <c r="M52" i="6"/>
  <c r="AB40" i="6"/>
  <c r="AB52" i="6"/>
  <c r="M40" i="6"/>
  <c r="M31" i="6"/>
  <c r="M22" i="6"/>
  <c r="M37" i="6"/>
  <c r="M34" i="6"/>
  <c r="AB25" i="6"/>
  <c r="AB22" i="6"/>
  <c r="AB19" i="6"/>
  <c r="M28" i="6"/>
  <c r="M25" i="6"/>
  <c r="M19" i="6"/>
  <c r="I16" i="2"/>
  <c r="I13" i="2"/>
  <c r="W16" i="7"/>
  <c r="W13" i="7"/>
  <c r="W16" i="2"/>
  <c r="W13" i="2"/>
  <c r="I96" i="1"/>
  <c r="I92" i="1"/>
  <c r="X16" i="6"/>
  <c r="X13" i="6"/>
  <c r="I16" i="6"/>
  <c r="I13" i="6"/>
  <c r="F3" i="2"/>
  <c r="C52" i="1"/>
  <c r="C29" i="1"/>
  <c r="I61" i="6"/>
  <c r="I58" i="6"/>
  <c r="F3" i="6"/>
  <c r="C58" i="1"/>
  <c r="K93" i="1"/>
  <c r="K97" i="1"/>
  <c r="I94" i="1"/>
  <c r="A46" i="1"/>
  <c r="L11" i="1"/>
  <c r="K94" i="1"/>
  <c r="E29" i="1"/>
  <c r="K92" i="1"/>
  <c r="A29" i="1"/>
  <c r="I95" i="1"/>
  <c r="I98" i="1"/>
  <c r="G23" i="1"/>
  <c r="I29" i="1"/>
  <c r="G29" i="1"/>
  <c r="I31" i="1"/>
  <c r="E31" i="1"/>
  <c r="G31" i="1"/>
  <c r="C31" i="1"/>
  <c r="A31" i="1"/>
  <c r="K98" i="1"/>
  <c r="I23" i="1"/>
  <c r="E96" i="1" l="1"/>
  <c r="G94" i="1"/>
  <c r="I16" i="7"/>
  <c r="I13" i="7" s="1"/>
  <c r="F3" i="7" s="1"/>
  <c r="C61" i="1" s="1"/>
  <c r="AB31" i="3"/>
  <c r="AB25" i="3"/>
  <c r="C96" i="1"/>
  <c r="C93" i="1"/>
  <c r="C92" i="1"/>
  <c r="C94" i="1"/>
  <c r="C95" i="1"/>
  <c r="AB28" i="3"/>
  <c r="AB22" i="3"/>
  <c r="AB19" i="3"/>
  <c r="M19" i="3"/>
  <c r="I16" i="3"/>
  <c r="I13" i="3" s="1"/>
  <c r="G74" i="1"/>
  <c r="I42" i="1"/>
  <c r="I39" i="1"/>
  <c r="E74" i="1"/>
  <c r="C74" i="1"/>
  <c r="A74" i="1"/>
  <c r="G93" i="1"/>
  <c r="G95" i="1"/>
  <c r="G97" i="1"/>
  <c r="G96" i="1"/>
  <c r="E93" i="1"/>
  <c r="E95" i="1"/>
  <c r="E97" i="1"/>
  <c r="E92" i="1"/>
  <c r="E98" i="1" s="1"/>
  <c r="C23" i="1" s="1"/>
  <c r="G98" i="1" l="1"/>
  <c r="E23" i="1" s="1"/>
  <c r="E32" i="1"/>
  <c r="A32" i="1"/>
  <c r="G32" i="1"/>
  <c r="I32" i="1"/>
  <c r="C32" i="1"/>
  <c r="X16" i="3"/>
  <c r="X13" i="3" s="1"/>
  <c r="F3" i="3" s="1"/>
  <c r="C55" i="1" s="1"/>
  <c r="A30" i="1" s="1"/>
  <c r="C98" i="1"/>
  <c r="A23" i="1" s="1"/>
  <c r="G42" i="1"/>
  <c r="G39" i="1"/>
  <c r="A39" i="1"/>
  <c r="A42" i="1"/>
  <c r="E39" i="1"/>
  <c r="E42" i="1"/>
  <c r="C39" i="1"/>
  <c r="C42" i="1"/>
  <c r="A34" i="1" l="1"/>
  <c r="A20" i="1" s="1"/>
  <c r="A11" i="1" s="1"/>
  <c r="A14" i="1" s="1"/>
  <c r="C30" i="1"/>
  <c r="C34" i="1" s="1"/>
  <c r="C20" i="1" s="1"/>
  <c r="C11" i="1" s="1"/>
  <c r="C14" i="1" s="1"/>
  <c r="E30" i="1"/>
  <c r="E34" i="1" s="1"/>
  <c r="E20" i="1" s="1"/>
  <c r="E11" i="1" s="1"/>
  <c r="E14" i="1" s="1"/>
  <c r="I30" i="1"/>
  <c r="I34" i="1" s="1"/>
  <c r="I20" i="1" s="1"/>
  <c r="I11" i="1" s="1"/>
  <c r="I14" i="1" s="1"/>
  <c r="G30" i="1"/>
  <c r="G34" i="1" s="1"/>
  <c r="G20" i="1" s="1"/>
  <c r="G11" i="1" s="1"/>
  <c r="G14" i="1" s="1"/>
</calcChain>
</file>

<file path=xl/sharedStrings.xml><?xml version="1.0" encoding="utf-8"?>
<sst xmlns="http://schemas.openxmlformats.org/spreadsheetml/2006/main" count="1273" uniqueCount="123">
  <si>
    <t>Customer:</t>
  </si>
  <si>
    <t>Contact Name:</t>
  </si>
  <si>
    <t>Part Number:</t>
  </si>
  <si>
    <t>Revision Level:</t>
  </si>
  <si>
    <t>Pricing Quote Sheet</t>
  </si>
  <si>
    <t>Profit Margin</t>
  </si>
  <si>
    <t>Total Charge</t>
  </si>
  <si>
    <t>Total Cost</t>
  </si>
  <si>
    <t>Quantity</t>
  </si>
  <si>
    <t>Material</t>
  </si>
  <si>
    <t>Summary</t>
  </si>
  <si>
    <t>Total Bars Required</t>
  </si>
  <si>
    <t>Total Material Cost</t>
  </si>
  <si>
    <t>Price Per Bar</t>
  </si>
  <si>
    <t>Material Summary</t>
  </si>
  <si>
    <t>NRE Tool Cost</t>
  </si>
  <si>
    <t>Extra Material %</t>
  </si>
  <si>
    <t>Work Sheet</t>
  </si>
  <si>
    <t>Difficulty</t>
  </si>
  <si>
    <t>Easy</t>
  </si>
  <si>
    <t>Medium</t>
  </si>
  <si>
    <t>Base off of Tolerance's, operations required, Material</t>
  </si>
  <si>
    <t>Work Piece Length</t>
  </si>
  <si>
    <t>Material Length</t>
  </si>
  <si>
    <t>Part Length</t>
  </si>
  <si>
    <t>Cut Off Width</t>
  </si>
  <si>
    <t>Material To face</t>
  </si>
  <si>
    <t>Tool Name:</t>
  </si>
  <si>
    <t>Total Price:</t>
  </si>
  <si>
    <t>NRE Tooling</t>
  </si>
  <si>
    <t>Quantity Needed:</t>
  </si>
  <si>
    <t>Price Each:</t>
  </si>
  <si>
    <t>Fixture</t>
  </si>
  <si>
    <t>Total Production Time</t>
  </si>
  <si>
    <t>Total Labor Cost</t>
  </si>
  <si>
    <t>Tool Holders</t>
  </si>
  <si>
    <t>Price Per Part</t>
  </si>
  <si>
    <t>Fixture Fee/NRE Fee</t>
  </si>
  <si>
    <t>Shipping Charges</t>
  </si>
  <si>
    <t>Cycle Time Quote Sheet</t>
  </si>
  <si>
    <t>Total Cycle time</t>
  </si>
  <si>
    <t>Mori Seiki SL-15</t>
  </si>
  <si>
    <t>Part#:</t>
  </si>
  <si>
    <t>OP 1 cycle time</t>
  </si>
  <si>
    <t>OP 2 cycle time</t>
  </si>
  <si>
    <t>Approx tool change time</t>
  </si>
  <si>
    <t>OP 1 Total Cut Time</t>
  </si>
  <si>
    <t>OP 1 Total tool change time</t>
  </si>
  <si>
    <t>OP 2 Total Cut Time</t>
  </si>
  <si>
    <t>OP 2 Total tool change time</t>
  </si>
  <si>
    <t>OP 1</t>
  </si>
  <si>
    <t>Tool Change</t>
  </si>
  <si>
    <t>OP 2</t>
  </si>
  <si>
    <t>Tool Cycle 1</t>
  </si>
  <si>
    <t>RPM</t>
  </si>
  <si>
    <t>IPR</t>
  </si>
  <si>
    <t xml:space="preserve">(IPM) </t>
  </si>
  <si>
    <t>LENGTH OF CUT</t>
  </si>
  <si>
    <t>1 = yes</t>
  </si>
  <si>
    <t>CYCLE TIME</t>
  </si>
  <si>
    <t>Tekniks Mill</t>
  </si>
  <si>
    <t>CT Mill</t>
  </si>
  <si>
    <t>CT Lathe</t>
  </si>
  <si>
    <t>ST Lathe</t>
  </si>
  <si>
    <t>ST Mill</t>
  </si>
  <si>
    <t>Date:</t>
  </si>
  <si>
    <t>Hard</t>
  </si>
  <si>
    <t>Very Hard</t>
  </si>
  <si>
    <t>Difficulty / Tooling Percentage</t>
  </si>
  <si>
    <t>Hourly Rate Lathe</t>
  </si>
  <si>
    <t>Parts Per Cycle OP 1</t>
  </si>
  <si>
    <t>Parts Per Cycle OP 2</t>
  </si>
  <si>
    <t>OP 1 Cycle Time /Part</t>
  </si>
  <si>
    <t>OP 2 cycle time /Part</t>
  </si>
  <si>
    <t>LENGTH OF CUT/Part</t>
  </si>
  <si>
    <t>LOC Total</t>
  </si>
  <si>
    <t>Load/Unload Time</t>
  </si>
  <si>
    <t>Finishing Cost/Part</t>
  </si>
  <si>
    <t>Tumbling</t>
  </si>
  <si>
    <t>Finishing Sub Total</t>
  </si>
  <si>
    <t>Finishing Price Per Part</t>
  </si>
  <si>
    <t>OP 3</t>
  </si>
  <si>
    <t>OP 3 Total Cut Time</t>
  </si>
  <si>
    <t>OP 3 Cycle Time /Part</t>
  </si>
  <si>
    <t>Parts Per Cycle OP 3</t>
  </si>
  <si>
    <t>OP 3 Total tool change time</t>
  </si>
  <si>
    <t>OP 4</t>
  </si>
  <si>
    <t>OP 4 cycle time /Part</t>
  </si>
  <si>
    <t>OP 4 Total Cut Time</t>
  </si>
  <si>
    <t>Parts Per Cycle OP 4</t>
  </si>
  <si>
    <t>OP 4 Total tool change time</t>
  </si>
  <si>
    <t>Quote Notes</t>
  </si>
  <si>
    <t>OP 1 Notes</t>
  </si>
  <si>
    <t>OP 2 Notes</t>
  </si>
  <si>
    <t>OP 3 Notes</t>
  </si>
  <si>
    <t>OP 4 Notes</t>
  </si>
  <si>
    <t>Kitamura 5 axis</t>
  </si>
  <si>
    <t>Hourly Rate 3 Axis Mill</t>
  </si>
  <si>
    <t>Hourly Rate 5 Axis Mill</t>
  </si>
  <si>
    <t>Hours</t>
  </si>
  <si>
    <t>Seconds</t>
  </si>
  <si>
    <t>Never forget to charge mill time for prepping stock for 5 axis if needed.</t>
  </si>
  <si>
    <t>Always buy stock 1."-2." large on height for clearance on 5 axis to make a complete part</t>
  </si>
  <si>
    <t>If needed, extend mock cutting cycle for op one into op 2 even if there is no extra operation this will not affect cycle time adversly.</t>
  </si>
  <si>
    <t>Mark and pack</t>
  </si>
  <si>
    <t>Ship</t>
  </si>
  <si>
    <t>Bar code label</t>
  </si>
  <si>
    <t>Hourly Rate Swiss</t>
  </si>
  <si>
    <t>CT Swiss</t>
  </si>
  <si>
    <t>ST Swiss</t>
  </si>
  <si>
    <t>Swiss</t>
  </si>
  <si>
    <t>Back side</t>
  </si>
  <si>
    <t>Side 2 cycle time</t>
  </si>
  <si>
    <t>Side 2 Total Cut Time</t>
  </si>
  <si>
    <t>Side 2 Total tool change time</t>
  </si>
  <si>
    <t>AS/ITAR</t>
  </si>
  <si>
    <t>Standard</t>
  </si>
  <si>
    <t>ISO</t>
  </si>
  <si>
    <t>HAM REV 14</t>
  </si>
  <si>
    <t>Saw Cut</t>
  </si>
  <si>
    <t>Black Oxide</t>
  </si>
  <si>
    <t>Dovetail cutter</t>
  </si>
  <si>
    <t>Chamfer Cutter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</si>
</sst>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rial Black"/>
      <family val="2"/>
    </font>
    <font>
      <sz val="11"/>
      <color rgb="FF99336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7" fillId="0" borderId="0" xfId="0" applyFont="1"/>
    <xf numFmtId="14" fontId="0" fillId="0" borderId="0" xfId="0" applyNumberFormat="1"/>
    <xf numFmtId="0" fontId="8" fillId="0" borderId="0" xfId="0" applyFont="1"/>
    <xf numFmtId="0" fontId="0" fillId="0" borderId="31" xfId="0" applyBorder="1"/>
    <xf numFmtId="0" fontId="0" fillId="0" borderId="0" xfId="0" applyAlignment="1">
      <alignment vertical="top" wrapText="1"/>
    </xf>
    <xf numFmtId="0" fontId="0" fillId="0" borderId="5" xfId="0" applyBorder="1"/>
    <xf numFmtId="0" fontId="0" fillId="0" borderId="0" xfId="0" applyProtection="1">
      <protection locked="0"/>
    </xf>
    <xf numFmtId="0" fontId="9" fillId="4" borderId="35" xfId="0" applyFont="1" applyFill="1" applyBorder="1" applyAlignment="1" applyProtection="1">
      <alignment vertical="top" wrapText="1"/>
      <protection locked="0"/>
    </xf>
    <xf numFmtId="0" fontId="0" fillId="0" borderId="27" xfId="0" applyBorder="1"/>
    <xf numFmtId="0" fontId="0" fillId="0" borderId="40" xfId="0" applyBorder="1"/>
    <xf numFmtId="0" fontId="0" fillId="4" borderId="35" xfId="0" applyFill="1" applyBorder="1" applyProtection="1">
      <protection locked="0"/>
    </xf>
    <xf numFmtId="0" fontId="9" fillId="4" borderId="3" xfId="0" applyFont="1" applyFill="1" applyBorder="1" applyAlignment="1" applyProtection="1">
      <alignment vertical="top" wrapText="1"/>
      <protection locked="0"/>
    </xf>
    <xf numFmtId="0" fontId="0" fillId="0" borderId="3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4" xfId="0" applyBorder="1"/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70" xfId="0" applyBorder="1" applyProtection="1">
      <protection locked="0"/>
    </xf>
    <xf numFmtId="0" fontId="10" fillId="0" borderId="0" xfId="0" applyFont="1"/>
    <xf numFmtId="0" fontId="11" fillId="0" borderId="0" xfId="1"/>
    <xf numFmtId="0" fontId="0" fillId="0" borderId="6" xfId="0" applyBorder="1"/>
    <xf numFmtId="0" fontId="0" fillId="3" borderId="47" xfId="0" applyFill="1" applyBorder="1" applyProtection="1">
      <protection locked="0"/>
    </xf>
    <xf numFmtId="0" fontId="0" fillId="3" borderId="2" xfId="0" applyFill="1" applyBorder="1" applyProtection="1">
      <protection locked="0"/>
    </xf>
    <xf numFmtId="2" fontId="0" fillId="0" borderId="4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164" fontId="0" fillId="3" borderId="28" xfId="0" applyNumberForma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3" borderId="37" xfId="0" applyNumberForma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6" fontId="0" fillId="0" borderId="6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31" xfId="0" applyNumberFormat="1" applyBorder="1" applyAlignment="1">
      <alignment horizontal="center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7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2" borderId="74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164" fontId="0" fillId="3" borderId="76" xfId="0" applyNumberFormat="1" applyFill="1" applyBorder="1" applyAlignment="1">
      <alignment horizontal="center"/>
    </xf>
    <xf numFmtId="164" fontId="0" fillId="3" borderId="45" xfId="0" applyNumberFormat="1" applyFill="1" applyBorder="1" applyAlignment="1">
      <alignment horizontal="center"/>
    </xf>
    <xf numFmtId="164" fontId="0" fillId="3" borderId="46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2" fontId="0" fillId="0" borderId="7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2" borderId="28" xfId="0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2" borderId="76" xfId="0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6" xfId="0" quotePrefix="1" applyFill="1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75" xfId="0" applyFill="1" applyBorder="1" applyAlignment="1" applyProtection="1">
      <alignment horizontal="center"/>
      <protection locked="0"/>
    </xf>
    <xf numFmtId="0" fontId="0" fillId="2" borderId="71" xfId="0" applyFill="1" applyBorder="1" applyAlignment="1" applyProtection="1">
      <alignment horizontal="center"/>
      <protection locked="0"/>
    </xf>
    <xf numFmtId="164" fontId="0" fillId="3" borderId="39" xfId="0" applyNumberFormat="1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0" fillId="4" borderId="23" xfId="0" applyFill="1" applyBorder="1" applyAlignment="1" applyProtection="1">
      <alignment horizontal="left" vertical="top"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0" fontId="0" fillId="4" borderId="24" xfId="0" applyFill="1" applyBorder="1" applyAlignment="1" applyProtection="1">
      <alignment horizontal="left" vertical="top"/>
      <protection locked="0"/>
    </xf>
    <xf numFmtId="0" fontId="0" fillId="4" borderId="30" xfId="0" applyFill="1" applyBorder="1" applyAlignment="1" applyProtection="1">
      <alignment horizontal="left" vertical="top"/>
      <protection locked="0"/>
    </xf>
    <xf numFmtId="0" fontId="0" fillId="4" borderId="31" xfId="0" applyFill="1" applyBorder="1" applyAlignment="1" applyProtection="1">
      <alignment horizontal="left" vertical="top"/>
      <protection locked="0"/>
    </xf>
    <xf numFmtId="0" fontId="0" fillId="4" borderId="32" xfId="0" applyFill="1" applyBorder="1" applyAlignment="1" applyProtection="1">
      <alignment horizontal="left" vertical="top"/>
      <protection locked="0"/>
    </xf>
    <xf numFmtId="0" fontId="0" fillId="0" borderId="29" xfId="0" applyBorder="1" applyAlignment="1">
      <alignment horizontal="left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left" vertical="top" wrapText="1"/>
      <protection locked="0"/>
    </xf>
    <xf numFmtId="0" fontId="9" fillId="4" borderId="34" xfId="0" applyFont="1" applyFill="1" applyBorder="1" applyAlignment="1" applyProtection="1">
      <alignment horizontal="left" vertical="top" wrapText="1"/>
      <protection locked="0"/>
    </xf>
    <xf numFmtId="0" fontId="9" fillId="4" borderId="30" xfId="0" applyFont="1" applyFill="1" applyBorder="1" applyAlignment="1" applyProtection="1">
      <alignment horizontal="left" vertical="top" wrapText="1"/>
      <protection locked="0"/>
    </xf>
    <xf numFmtId="0" fontId="9" fillId="4" borderId="32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9" fillId="3" borderId="19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 applyProtection="1">
      <alignment horizontal="left" vertical="top" wrapText="1"/>
      <protection locked="0"/>
    </xf>
    <xf numFmtId="0" fontId="9" fillId="4" borderId="24" xfId="0" applyFont="1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D8733-9B48-4B51-AB8A-C5B81FF86968}">
  <dimension ref="A1:P129"/>
  <sheetViews>
    <sheetView tabSelected="1" topLeftCell="A94" zoomScaleNormal="100" workbookViewId="0">
      <selection activeCell="A77" sqref="A77:B78"/>
    </sheetView>
  </sheetViews>
  <sheetFormatPr defaultRowHeight="15" x14ac:dyDescent="0.25"/>
  <cols>
    <col min="2" max="2" width="11.7109375" customWidth="1"/>
    <col min="4" max="4" width="11.7109375" customWidth="1"/>
    <col min="6" max="6" width="11.7109375" customWidth="1"/>
    <col min="8" max="8" width="11.7109375" customWidth="1"/>
    <col min="10" max="10" width="11.7109375" customWidth="1"/>
  </cols>
  <sheetData>
    <row r="1" spans="1:16" ht="36" x14ac:dyDescent="0.55000000000000004">
      <c r="A1" s="1" t="s">
        <v>4</v>
      </c>
      <c r="I1" t="s">
        <v>118</v>
      </c>
    </row>
    <row r="3" spans="1:16" x14ac:dyDescent="0.25">
      <c r="A3" t="s">
        <v>0</v>
      </c>
      <c r="C3" s="136"/>
      <c r="D3" s="137"/>
      <c r="E3" s="138"/>
    </row>
    <row r="4" spans="1:16" x14ac:dyDescent="0.25">
      <c r="A4" t="s">
        <v>1</v>
      </c>
      <c r="C4" s="136"/>
      <c r="D4" s="137"/>
      <c r="E4" s="138"/>
    </row>
    <row r="5" spans="1:16" x14ac:dyDescent="0.25">
      <c r="A5" t="s">
        <v>2</v>
      </c>
      <c r="C5" s="136"/>
      <c r="D5" s="137"/>
      <c r="E5" s="138"/>
    </row>
    <row r="6" spans="1:16" x14ac:dyDescent="0.25">
      <c r="A6" t="s">
        <v>3</v>
      </c>
      <c r="C6" s="139"/>
      <c r="D6" s="137"/>
      <c r="E6" s="138"/>
    </row>
    <row r="9" spans="1:16" ht="27" thickBot="1" x14ac:dyDescent="0.45">
      <c r="A9" s="76" t="s">
        <v>10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15.75" thickBot="1" x14ac:dyDescent="0.3">
      <c r="A10" s="84" t="s">
        <v>6</v>
      </c>
      <c r="B10" s="85"/>
      <c r="C10" s="85" t="s">
        <v>6</v>
      </c>
      <c r="D10" s="85"/>
      <c r="E10" s="85" t="s">
        <v>6</v>
      </c>
      <c r="F10" s="85"/>
      <c r="G10" s="85" t="s">
        <v>6</v>
      </c>
      <c r="H10" s="85"/>
      <c r="I10" s="85" t="s">
        <v>6</v>
      </c>
      <c r="J10" s="86"/>
      <c r="K10" s="2"/>
      <c r="L10" s="78" t="s">
        <v>37</v>
      </c>
      <c r="M10" s="79"/>
      <c r="N10" s="79"/>
      <c r="O10" s="79"/>
      <c r="P10" s="80"/>
    </row>
    <row r="11" spans="1:16" ht="15.75" thickBot="1" x14ac:dyDescent="0.3">
      <c r="A11" s="87">
        <f>(A20/A17)/F65</f>
        <v>0</v>
      </c>
      <c r="B11" s="88"/>
      <c r="C11" s="87">
        <f>(C20/C17)/F65</f>
        <v>0</v>
      </c>
      <c r="D11" s="88"/>
      <c r="E11" s="87">
        <f>(E20/E17)/F65</f>
        <v>0</v>
      </c>
      <c r="F11" s="88"/>
      <c r="G11" s="87">
        <f>(G20/G17)/F65</f>
        <v>0</v>
      </c>
      <c r="H11" s="88"/>
      <c r="I11" s="87">
        <f>(I20/I17)/F65</f>
        <v>0</v>
      </c>
      <c r="J11" s="90"/>
      <c r="K11" s="3"/>
      <c r="L11" s="81">
        <f>A46</f>
        <v>0</v>
      </c>
      <c r="M11" s="82"/>
      <c r="N11" s="82"/>
      <c r="O11" s="82"/>
      <c r="P11" s="83"/>
    </row>
    <row r="12" spans="1:16" ht="15.75" thickBot="1" x14ac:dyDescent="0.3">
      <c r="A12" s="89"/>
      <c r="B12" s="88"/>
      <c r="C12" s="89"/>
      <c r="D12" s="88"/>
      <c r="E12" s="89"/>
      <c r="F12" s="88"/>
      <c r="G12" s="89"/>
      <c r="H12" s="88"/>
      <c r="I12" s="89"/>
      <c r="J12" s="90"/>
      <c r="K12" s="3"/>
      <c r="L12" s="81"/>
      <c r="M12" s="82"/>
      <c r="N12" s="82"/>
      <c r="O12" s="82"/>
      <c r="P12" s="83"/>
    </row>
    <row r="13" spans="1:16" x14ac:dyDescent="0.25">
      <c r="A13" s="68" t="s">
        <v>36</v>
      </c>
      <c r="B13" s="68"/>
      <c r="C13" s="68" t="s">
        <v>36</v>
      </c>
      <c r="D13" s="68"/>
      <c r="E13" s="68" t="s">
        <v>36</v>
      </c>
      <c r="F13" s="68"/>
      <c r="G13" s="68" t="s">
        <v>36</v>
      </c>
      <c r="H13" s="68"/>
      <c r="I13" s="68" t="s">
        <v>36</v>
      </c>
      <c r="J13" s="117"/>
      <c r="K13" s="3"/>
    </row>
    <row r="14" spans="1:16" x14ac:dyDescent="0.25">
      <c r="A14" s="116">
        <f>A11/A26</f>
        <v>0</v>
      </c>
      <c r="B14" s="88"/>
      <c r="C14" s="116">
        <f>C11/C26</f>
        <v>0</v>
      </c>
      <c r="D14" s="88"/>
      <c r="E14" s="116">
        <f>E11/E26</f>
        <v>0</v>
      </c>
      <c r="F14" s="88"/>
      <c r="G14" s="116">
        <f>G11/G26</f>
        <v>0</v>
      </c>
      <c r="H14" s="88"/>
      <c r="I14" s="116">
        <f>I11/I26</f>
        <v>0</v>
      </c>
      <c r="J14" s="90"/>
      <c r="K14" s="3"/>
    </row>
    <row r="15" spans="1:16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90"/>
      <c r="K15" s="3"/>
    </row>
    <row r="16" spans="1:16" x14ac:dyDescent="0.25">
      <c r="A16" s="71" t="s">
        <v>5</v>
      </c>
      <c r="B16" s="68"/>
      <c r="C16" s="68" t="s">
        <v>5</v>
      </c>
      <c r="D16" s="68"/>
      <c r="E16" s="68" t="s">
        <v>5</v>
      </c>
      <c r="F16" s="68"/>
      <c r="G16" s="68" t="s">
        <v>5</v>
      </c>
      <c r="H16" s="68"/>
      <c r="I16" s="68" t="s">
        <v>5</v>
      </c>
      <c r="J16" s="117"/>
      <c r="K16" s="3"/>
    </row>
    <row r="17" spans="1:11" x14ac:dyDescent="0.25">
      <c r="A17" s="72">
        <v>0.78</v>
      </c>
      <c r="B17" s="73"/>
      <c r="C17" s="73">
        <v>0.78</v>
      </c>
      <c r="D17" s="73"/>
      <c r="E17" s="73">
        <v>0.78</v>
      </c>
      <c r="F17" s="73"/>
      <c r="G17" s="73">
        <v>0.7</v>
      </c>
      <c r="H17" s="73"/>
      <c r="I17" s="73">
        <v>0.9</v>
      </c>
      <c r="J17" s="118"/>
      <c r="K17" s="3"/>
    </row>
    <row r="18" spans="1:11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118"/>
      <c r="K18" s="3"/>
    </row>
    <row r="19" spans="1:11" x14ac:dyDescent="0.25">
      <c r="A19" s="71" t="s">
        <v>7</v>
      </c>
      <c r="B19" s="68"/>
      <c r="C19" s="68" t="s">
        <v>7</v>
      </c>
      <c r="D19" s="68"/>
      <c r="E19" s="68" t="s">
        <v>7</v>
      </c>
      <c r="F19" s="68"/>
      <c r="G19" s="68" t="s">
        <v>7</v>
      </c>
      <c r="H19" s="68"/>
      <c r="I19" s="68" t="s">
        <v>7</v>
      </c>
      <c r="J19" s="117"/>
      <c r="K19" s="3"/>
    </row>
    <row r="20" spans="1:11" x14ac:dyDescent="0.25">
      <c r="A20" s="70">
        <f>(A34+A39)+A23</f>
        <v>0</v>
      </c>
      <c r="B20" s="68"/>
      <c r="C20" s="70">
        <f>(C34+C39)+C23</f>
        <v>0</v>
      </c>
      <c r="D20" s="68"/>
      <c r="E20" s="70">
        <f>(E34+E39)+E23</f>
        <v>0</v>
      </c>
      <c r="F20" s="68"/>
      <c r="G20" s="70">
        <f>(G34+G39)+G23</f>
        <v>0</v>
      </c>
      <c r="H20" s="68"/>
      <c r="I20" s="70">
        <f>(I34+I39)+I23</f>
        <v>0</v>
      </c>
      <c r="J20" s="68"/>
      <c r="K20" s="3"/>
    </row>
    <row r="21" spans="1:11" x14ac:dyDescent="0.25">
      <c r="A21" s="71"/>
      <c r="B21" s="68"/>
      <c r="C21" s="71"/>
      <c r="D21" s="68"/>
      <c r="E21" s="71"/>
      <c r="F21" s="68"/>
      <c r="G21" s="71"/>
      <c r="H21" s="68"/>
      <c r="I21" s="71"/>
      <c r="J21" s="68"/>
      <c r="K21" s="3"/>
    </row>
    <row r="22" spans="1:11" x14ac:dyDescent="0.25">
      <c r="A22" s="71" t="s">
        <v>77</v>
      </c>
      <c r="B22" s="68"/>
      <c r="C22" s="71" t="s">
        <v>77</v>
      </c>
      <c r="D22" s="68"/>
      <c r="E22" s="71" t="s">
        <v>77</v>
      </c>
      <c r="F22" s="68"/>
      <c r="G22" s="71" t="s">
        <v>77</v>
      </c>
      <c r="H22" s="68"/>
      <c r="I22" s="71" t="s">
        <v>77</v>
      </c>
      <c r="J22" s="68"/>
      <c r="K22" s="3"/>
    </row>
    <row r="23" spans="1:11" x14ac:dyDescent="0.25">
      <c r="A23" s="70">
        <f>C98</f>
        <v>0</v>
      </c>
      <c r="B23" s="68"/>
      <c r="C23" s="70">
        <f t="shared" ref="C23" si="0">E98</f>
        <v>0</v>
      </c>
      <c r="D23" s="68"/>
      <c r="E23" s="70">
        <f>G98</f>
        <v>0</v>
      </c>
      <c r="F23" s="68"/>
      <c r="G23" s="70">
        <f>I98</f>
        <v>0</v>
      </c>
      <c r="H23" s="68"/>
      <c r="I23" s="70">
        <f t="shared" ref="I23" si="1">K98</f>
        <v>0</v>
      </c>
      <c r="J23" s="68"/>
      <c r="K23" s="3"/>
    </row>
    <row r="24" spans="1:11" x14ac:dyDescent="0.25">
      <c r="A24" s="71"/>
      <c r="B24" s="68"/>
      <c r="C24" s="71"/>
      <c r="D24" s="68"/>
      <c r="E24" s="71"/>
      <c r="F24" s="68"/>
      <c r="G24" s="71"/>
      <c r="H24" s="68"/>
      <c r="I24" s="71"/>
      <c r="J24" s="68"/>
      <c r="K24" s="3"/>
    </row>
    <row r="25" spans="1:11" x14ac:dyDescent="0.25">
      <c r="A25" s="71" t="s">
        <v>8</v>
      </c>
      <c r="B25" s="68"/>
      <c r="C25" s="68" t="s">
        <v>8</v>
      </c>
      <c r="D25" s="68"/>
      <c r="E25" s="68" t="s">
        <v>8</v>
      </c>
      <c r="F25" s="68"/>
      <c r="G25" s="68" t="s">
        <v>8</v>
      </c>
      <c r="H25" s="68"/>
      <c r="I25" s="68" t="s">
        <v>8</v>
      </c>
      <c r="J25" s="117"/>
      <c r="K25" s="3"/>
    </row>
    <row r="26" spans="1:11" x14ac:dyDescent="0.25">
      <c r="A26" s="72">
        <v>1</v>
      </c>
      <c r="B26" s="73"/>
      <c r="C26" s="72">
        <v>1</v>
      </c>
      <c r="D26" s="73"/>
      <c r="E26" s="72">
        <v>1</v>
      </c>
      <c r="F26" s="73"/>
      <c r="G26" s="72">
        <v>1</v>
      </c>
      <c r="H26" s="73"/>
      <c r="I26" s="72">
        <v>1</v>
      </c>
      <c r="J26" s="73"/>
      <c r="K26" s="3"/>
    </row>
    <row r="27" spans="1:11" ht="15.75" thickBot="1" x14ac:dyDescent="0.3">
      <c r="A27" s="74"/>
      <c r="B27" s="75"/>
      <c r="C27" s="74"/>
      <c r="D27" s="75"/>
      <c r="E27" s="74"/>
      <c r="F27" s="75"/>
      <c r="G27" s="74"/>
      <c r="H27" s="75"/>
      <c r="I27" s="74"/>
      <c r="J27" s="75"/>
      <c r="K27" s="3"/>
    </row>
    <row r="28" spans="1:11" ht="15.75" thickTop="1" x14ac:dyDescent="0.25">
      <c r="A28" s="71" t="s">
        <v>33</v>
      </c>
      <c r="B28" s="68"/>
      <c r="C28" s="71" t="s">
        <v>33</v>
      </c>
      <c r="D28" s="68"/>
      <c r="E28" s="71" t="s">
        <v>33</v>
      </c>
      <c r="F28" s="68"/>
      <c r="G28" s="71" t="s">
        <v>33</v>
      </c>
      <c r="H28" s="68"/>
      <c r="I28" s="71" t="s">
        <v>33</v>
      </c>
      <c r="J28" s="117"/>
      <c r="K28" s="3"/>
    </row>
    <row r="29" spans="1:11" x14ac:dyDescent="0.25">
      <c r="A29" s="45">
        <f>((A26*C52)/60/60)+D52</f>
        <v>0</v>
      </c>
      <c r="B29" s="46"/>
      <c r="C29" s="45">
        <f>((C26*C52)/60/60)+D52</f>
        <v>0</v>
      </c>
      <c r="D29" s="46"/>
      <c r="E29" s="45">
        <f>((E26*C52)/60/60)+D52</f>
        <v>0</v>
      </c>
      <c r="F29" s="46"/>
      <c r="G29" s="45">
        <f>((G26*C52)/60/60)+D52</f>
        <v>0</v>
      </c>
      <c r="H29" s="46"/>
      <c r="I29" s="45">
        <f>((I26*C52)/60/60)+D52</f>
        <v>0</v>
      </c>
      <c r="J29" s="46"/>
      <c r="K29" s="3"/>
    </row>
    <row r="30" spans="1:11" x14ac:dyDescent="0.25">
      <c r="A30" s="45">
        <f>((A26*C55)/60/60)+D55</f>
        <v>0</v>
      </c>
      <c r="B30" s="46"/>
      <c r="C30" s="45">
        <f>((C26*C55)/60/60)+D55</f>
        <v>0</v>
      </c>
      <c r="D30" s="46"/>
      <c r="E30" s="45">
        <f>((E26*C55)/60/60)+D55</f>
        <v>0</v>
      </c>
      <c r="F30" s="46"/>
      <c r="G30" s="45">
        <f>((G26*C55)/60/60)+D55</f>
        <v>0</v>
      </c>
      <c r="H30" s="46"/>
      <c r="I30" s="45">
        <f>((I26*C55)/60/60)+D55</f>
        <v>0</v>
      </c>
      <c r="J30" s="46"/>
      <c r="K30" s="3"/>
    </row>
    <row r="31" spans="1:11" x14ac:dyDescent="0.25">
      <c r="A31" s="119">
        <f>((A26*C58)/60/60)+D58</f>
        <v>0</v>
      </c>
      <c r="B31" s="120"/>
      <c r="C31" s="119">
        <f>((C26*C58)/60/60)+D58</f>
        <v>0</v>
      </c>
      <c r="D31" s="120"/>
      <c r="E31" s="119">
        <f>((E26*C58)/60/60)+D58</f>
        <v>0</v>
      </c>
      <c r="F31" s="120"/>
      <c r="G31" s="119">
        <f>((G26*C58)/60/60)+D58</f>
        <v>0</v>
      </c>
      <c r="H31" s="120"/>
      <c r="I31" s="119">
        <f>((I26*C58)/60/60)+D58</f>
        <v>0</v>
      </c>
      <c r="J31" s="120"/>
      <c r="K31" s="3"/>
    </row>
    <row r="32" spans="1:11" ht="15.75" thickBot="1" x14ac:dyDescent="0.3">
      <c r="A32" s="127">
        <f>((A26*C61)/60/60)+D61</f>
        <v>0</v>
      </c>
      <c r="B32" s="128"/>
      <c r="C32" s="127">
        <f>((C26*C61)/60/60)+D61</f>
        <v>0</v>
      </c>
      <c r="D32" s="128"/>
      <c r="E32" s="127">
        <f>((E26*C61)/60/60)+D61</f>
        <v>0</v>
      </c>
      <c r="F32" s="128"/>
      <c r="G32" s="127">
        <f>((G26*C61)/60/60)+D61</f>
        <v>0</v>
      </c>
      <c r="H32" s="128"/>
      <c r="I32" s="127">
        <f>((I26*C61)/60/60)+D61</f>
        <v>0</v>
      </c>
      <c r="J32" s="129"/>
      <c r="K32" s="3"/>
    </row>
    <row r="33" spans="1:11" ht="15.75" thickTop="1" x14ac:dyDescent="0.25">
      <c r="A33" s="71" t="s">
        <v>34</v>
      </c>
      <c r="B33" s="68"/>
      <c r="C33" s="71" t="s">
        <v>34</v>
      </c>
      <c r="D33" s="68"/>
      <c r="E33" s="71" t="s">
        <v>34</v>
      </c>
      <c r="F33" s="68"/>
      <c r="G33" s="71" t="s">
        <v>34</v>
      </c>
      <c r="H33" s="68"/>
      <c r="I33" s="71" t="s">
        <v>34</v>
      </c>
      <c r="J33" s="117"/>
      <c r="K33" s="3"/>
    </row>
    <row r="34" spans="1:11" x14ac:dyDescent="0.25">
      <c r="A34" s="70">
        <f>(A52*A29)+(A55*A30)+(A58*A31)+(A61*A32)</f>
        <v>0</v>
      </c>
      <c r="B34" s="126"/>
      <c r="C34" s="70">
        <f>(A52*C29)+(A55*C30)+(A58*C31)+(A61*C32)</f>
        <v>0</v>
      </c>
      <c r="D34" s="126"/>
      <c r="E34" s="70">
        <f>(A52*E29)+(A55*E30)+(A58*E31)+(A61*E32)</f>
        <v>0</v>
      </c>
      <c r="F34" s="126"/>
      <c r="G34" s="70">
        <f>(A52*G29)+(A55*G30)+(A58*G31)+(A61*G32)</f>
        <v>0</v>
      </c>
      <c r="H34" s="126"/>
      <c r="I34" s="70">
        <f>(A52*I29)+(A55*I30)+(A58*I31)+(A61*I32)</f>
        <v>0</v>
      </c>
      <c r="J34" s="126"/>
      <c r="K34" s="3"/>
    </row>
    <row r="35" spans="1:11" ht="15.75" thickBot="1" x14ac:dyDescent="0.3">
      <c r="A35" s="140"/>
      <c r="B35" s="141"/>
      <c r="C35" s="140"/>
      <c r="D35" s="141"/>
      <c r="E35" s="140"/>
      <c r="F35" s="141"/>
      <c r="G35" s="140"/>
      <c r="H35" s="141"/>
      <c r="I35" s="140"/>
      <c r="J35" s="141"/>
      <c r="K35" s="4"/>
    </row>
    <row r="36" spans="1:11" ht="16.5" thickTop="1" thickBot="1" x14ac:dyDescent="0.3"/>
    <row r="37" spans="1:11" ht="21.75" thickBot="1" x14ac:dyDescent="0.4">
      <c r="A37" s="106" t="s">
        <v>14</v>
      </c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1" x14ac:dyDescent="0.25">
      <c r="A38" s="59" t="s">
        <v>12</v>
      </c>
      <c r="B38" s="59"/>
      <c r="C38" s="59" t="s">
        <v>12</v>
      </c>
      <c r="D38" s="59"/>
      <c r="E38" s="59" t="s">
        <v>12</v>
      </c>
      <c r="F38" s="59"/>
      <c r="G38" s="59" t="s">
        <v>12</v>
      </c>
      <c r="H38" s="59"/>
      <c r="I38" s="59" t="s">
        <v>12</v>
      </c>
      <c r="J38" s="59"/>
    </row>
    <row r="39" spans="1:11" x14ac:dyDescent="0.25">
      <c r="A39" s="126">
        <f>A77*A74</f>
        <v>0</v>
      </c>
      <c r="B39" s="126"/>
      <c r="C39" s="126">
        <f>C77*C74</f>
        <v>0</v>
      </c>
      <c r="D39" s="126"/>
      <c r="E39" s="126">
        <f>E77*E74</f>
        <v>0</v>
      </c>
      <c r="F39" s="126"/>
      <c r="G39" s="126">
        <f>G77*G74</f>
        <v>0</v>
      </c>
      <c r="H39" s="126"/>
      <c r="I39" s="126">
        <f>I77*I74</f>
        <v>0</v>
      </c>
      <c r="J39" s="126"/>
    </row>
    <row r="40" spans="1:11" x14ac:dyDescent="0.25">
      <c r="A40" s="126"/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1" x14ac:dyDescent="0.25">
      <c r="A41" s="68" t="s">
        <v>11</v>
      </c>
      <c r="B41" s="68"/>
      <c r="C41" s="68" t="s">
        <v>11</v>
      </c>
      <c r="D41" s="68"/>
      <c r="E41" s="68" t="s">
        <v>11</v>
      </c>
      <c r="F41" s="68"/>
      <c r="G41" s="68" t="s">
        <v>11</v>
      </c>
      <c r="H41" s="68"/>
      <c r="I41" s="68" t="s">
        <v>11</v>
      </c>
      <c r="J41" s="68"/>
    </row>
    <row r="42" spans="1:11" x14ac:dyDescent="0.25">
      <c r="A42" s="68">
        <f>A74</f>
        <v>1.3247999999999998</v>
      </c>
      <c r="B42" s="68"/>
      <c r="C42" s="68">
        <f>C74</f>
        <v>1.3247999999999998</v>
      </c>
      <c r="D42" s="68"/>
      <c r="E42" s="68">
        <f>E74</f>
        <v>1.3247999999999998</v>
      </c>
      <c r="F42" s="68"/>
      <c r="G42" s="68">
        <f>G74</f>
        <v>2.2079999999999997</v>
      </c>
      <c r="H42" s="68"/>
      <c r="I42" s="68">
        <f>I74</f>
        <v>2.2079999999999997</v>
      </c>
      <c r="J42" s="68"/>
    </row>
    <row r="43" spans="1:11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5" spans="1:11" x14ac:dyDescent="0.25">
      <c r="A45" s="59" t="s">
        <v>15</v>
      </c>
      <c r="B45" s="59"/>
      <c r="C45" s="59"/>
      <c r="D45" s="59"/>
      <c r="E45" s="59"/>
      <c r="F45" s="59"/>
      <c r="G45" s="59"/>
      <c r="H45" s="59"/>
      <c r="I45" s="59"/>
      <c r="J45" s="59"/>
    </row>
    <row r="46" spans="1:11" x14ac:dyDescent="0.25">
      <c r="A46" s="125">
        <f>SUM(C103:L103)</f>
        <v>0</v>
      </c>
      <c r="B46" s="125"/>
      <c r="C46" s="125"/>
      <c r="D46" s="125"/>
      <c r="E46" s="125"/>
      <c r="F46" s="125"/>
      <c r="G46" s="125"/>
      <c r="H46" s="125"/>
      <c r="I46" s="125"/>
      <c r="J46" s="125"/>
    </row>
    <row r="47" spans="1:11" x14ac:dyDescent="0.25">
      <c r="A47" s="125"/>
      <c r="B47" s="125"/>
      <c r="C47" s="125"/>
      <c r="D47" s="125"/>
      <c r="E47" s="125"/>
      <c r="F47" s="125"/>
      <c r="G47" s="125"/>
      <c r="H47" s="125"/>
      <c r="I47" s="125"/>
      <c r="J47" s="125"/>
    </row>
    <row r="49" spans="1:10" ht="26.25" x14ac:dyDescent="0.4">
      <c r="A49" s="154" t="s">
        <v>17</v>
      </c>
      <c r="B49" s="154"/>
      <c r="C49" s="154"/>
      <c r="D49" s="154"/>
      <c r="E49" s="154"/>
      <c r="F49" s="154"/>
      <c r="G49" s="154"/>
      <c r="H49" s="154"/>
      <c r="I49" s="154"/>
      <c r="J49" s="154"/>
    </row>
    <row r="50" spans="1:10" x14ac:dyDescent="0.25">
      <c r="C50" s="40" t="s">
        <v>100</v>
      </c>
      <c r="D50" s="40" t="s">
        <v>99</v>
      </c>
    </row>
    <row r="51" spans="1:10" ht="15.75" thickBot="1" x14ac:dyDescent="0.3">
      <c r="A51" s="68" t="s">
        <v>69</v>
      </c>
      <c r="B51" s="68"/>
      <c r="C51" s="12" t="s">
        <v>62</v>
      </c>
      <c r="D51" s="12" t="s">
        <v>63</v>
      </c>
    </row>
    <row r="52" spans="1:10" x14ac:dyDescent="0.25">
      <c r="A52" s="97">
        <f>VLOOKUP(E52,'Difficulty Margin'!D:E,2,FALSE)</f>
        <v>70</v>
      </c>
      <c r="B52" s="97"/>
      <c r="C52" s="61">
        <f>'Mori Lathe Cycle Time'!F3</f>
        <v>0</v>
      </c>
      <c r="D52" s="62">
        <v>0</v>
      </c>
      <c r="E52" s="64" t="s">
        <v>116</v>
      </c>
      <c r="F52" s="65"/>
    </row>
    <row r="53" spans="1:10" ht="15.75" thickBot="1" x14ac:dyDescent="0.3">
      <c r="A53" s="98"/>
      <c r="B53" s="98"/>
      <c r="C53" s="53"/>
      <c r="D53" s="63"/>
      <c r="E53" s="66"/>
      <c r="F53" s="67"/>
    </row>
    <row r="54" spans="1:10" ht="15.75" thickBot="1" x14ac:dyDescent="0.3">
      <c r="A54" s="95" t="s">
        <v>97</v>
      </c>
      <c r="B54" s="96"/>
      <c r="C54" s="12" t="s">
        <v>61</v>
      </c>
      <c r="D54" s="42" t="s">
        <v>64</v>
      </c>
      <c r="E54" s="43"/>
      <c r="F54" s="44"/>
    </row>
    <row r="55" spans="1:10" x14ac:dyDescent="0.25">
      <c r="A55" s="97">
        <f>VLOOKUP(E55,'Difficulty Margin'!D:E,2,FALSE)</f>
        <v>100</v>
      </c>
      <c r="B55" s="97"/>
      <c r="C55" s="61">
        <f>'Tekniks Mill Cycle Time'!F3</f>
        <v>0</v>
      </c>
      <c r="D55" s="62"/>
      <c r="E55" s="64" t="s">
        <v>117</v>
      </c>
      <c r="F55" s="65"/>
    </row>
    <row r="56" spans="1:10" ht="15.75" thickBot="1" x14ac:dyDescent="0.3">
      <c r="A56" s="98"/>
      <c r="B56" s="98"/>
      <c r="C56" s="53"/>
      <c r="D56" s="63"/>
      <c r="E56" s="66"/>
      <c r="F56" s="67"/>
    </row>
    <row r="57" spans="1:10" ht="15.75" thickBot="1" x14ac:dyDescent="0.3">
      <c r="A57" s="95" t="s">
        <v>98</v>
      </c>
      <c r="B57" s="96"/>
      <c r="C57" s="12" t="s">
        <v>61</v>
      </c>
      <c r="D57" s="42" t="s">
        <v>64</v>
      </c>
      <c r="E57" s="93"/>
      <c r="F57" s="94"/>
    </row>
    <row r="58" spans="1:10" x14ac:dyDescent="0.25">
      <c r="A58" s="97">
        <f>VLOOKUP(E58,'Difficulty Margin'!D:E,2,FALSE)</f>
        <v>140</v>
      </c>
      <c r="B58" s="97"/>
      <c r="C58" s="61">
        <f>'Kitamura 5 axis Cycle Time'!F3</f>
        <v>0</v>
      </c>
      <c r="D58" s="62">
        <v>0</v>
      </c>
      <c r="E58" s="64" t="s">
        <v>115</v>
      </c>
      <c r="F58" s="65"/>
    </row>
    <row r="59" spans="1:10" ht="15.75" thickBot="1" x14ac:dyDescent="0.3">
      <c r="A59" s="98"/>
      <c r="B59" s="98"/>
      <c r="C59" s="53"/>
      <c r="D59" s="63"/>
      <c r="E59" s="66"/>
      <c r="F59" s="67"/>
    </row>
    <row r="60" spans="1:10" ht="15.75" thickBot="1" x14ac:dyDescent="0.3">
      <c r="A60" s="95" t="s">
        <v>107</v>
      </c>
      <c r="B60" s="96"/>
      <c r="C60" s="12" t="s">
        <v>108</v>
      </c>
      <c r="D60" s="42" t="s">
        <v>109</v>
      </c>
      <c r="E60" s="93"/>
      <c r="F60" s="94"/>
    </row>
    <row r="61" spans="1:10" x14ac:dyDescent="0.25">
      <c r="A61" s="97">
        <f>VLOOKUP(E61,'Difficulty Margin'!D:E,2,FALSE)</f>
        <v>70</v>
      </c>
      <c r="B61" s="97"/>
      <c r="C61" s="61">
        <f>'Swiss Cycle Time'!F3</f>
        <v>0</v>
      </c>
      <c r="D61" s="62">
        <v>0</v>
      </c>
      <c r="E61" s="64" t="s">
        <v>116</v>
      </c>
      <c r="F61" s="65"/>
    </row>
    <row r="62" spans="1:10" ht="15.75" thickBot="1" x14ac:dyDescent="0.3">
      <c r="A62" s="98"/>
      <c r="B62" s="98"/>
      <c r="C62" s="53"/>
      <c r="D62" s="63"/>
      <c r="E62" s="66"/>
      <c r="F62" s="67"/>
      <c r="G62" s="10"/>
      <c r="H62" s="10"/>
      <c r="I62" s="10"/>
      <c r="J62" s="10"/>
    </row>
    <row r="63" spans="1:10" ht="21.75" thickBot="1" x14ac:dyDescent="0.4">
      <c r="A63" s="106" t="s">
        <v>68</v>
      </c>
      <c r="B63" s="107"/>
      <c r="C63" s="107"/>
      <c r="D63" s="107"/>
      <c r="E63" s="107"/>
      <c r="F63" s="107"/>
      <c r="G63" s="107"/>
      <c r="H63" s="107"/>
      <c r="I63" s="107"/>
      <c r="J63" s="108"/>
    </row>
    <row r="64" spans="1:10" x14ac:dyDescent="0.25">
      <c r="A64" s="123" t="s">
        <v>21</v>
      </c>
      <c r="B64" s="123"/>
      <c r="C64" s="123"/>
      <c r="D64" s="123"/>
      <c r="E64" s="123"/>
      <c r="F64" s="123"/>
      <c r="G64" s="123"/>
      <c r="H64" s="123"/>
      <c r="I64" s="123"/>
      <c r="J64" s="123"/>
    </row>
    <row r="65" spans="1:10" x14ac:dyDescent="0.25">
      <c r="A65" s="142" t="s">
        <v>19</v>
      </c>
      <c r="B65" s="143"/>
      <c r="C65" s="143"/>
      <c r="D65" s="143"/>
      <c r="E65" s="143"/>
      <c r="F65" s="148">
        <f>VLOOKUP(A65,'Difficulty Margin'!A3:B6,2,FALSE)</f>
        <v>0.97</v>
      </c>
      <c r="G65" s="148"/>
      <c r="H65" s="148"/>
      <c r="I65" s="148"/>
      <c r="J65" s="149"/>
    </row>
    <row r="66" spans="1:10" x14ac:dyDescent="0.25">
      <c r="A66" s="144"/>
      <c r="B66" s="145"/>
      <c r="C66" s="145"/>
      <c r="D66" s="145"/>
      <c r="E66" s="145"/>
      <c r="F66" s="150"/>
      <c r="G66" s="150"/>
      <c r="H66" s="150"/>
      <c r="I66" s="150"/>
      <c r="J66" s="151"/>
    </row>
    <row r="67" spans="1:10" x14ac:dyDescent="0.25">
      <c r="A67" s="146"/>
      <c r="B67" s="147"/>
      <c r="C67" s="147"/>
      <c r="D67" s="147"/>
      <c r="E67" s="147"/>
      <c r="F67" s="152"/>
      <c r="G67" s="152"/>
      <c r="H67" s="152"/>
      <c r="I67" s="152"/>
      <c r="J67" s="153"/>
    </row>
    <row r="68" spans="1:10" ht="15.75" thickBot="1" x14ac:dyDescent="0.3"/>
    <row r="69" spans="1:10" ht="21.75" thickBot="1" x14ac:dyDescent="0.4">
      <c r="A69" s="106" t="s">
        <v>9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x14ac:dyDescent="0.25">
      <c r="A70" s="69" t="s">
        <v>22</v>
      </c>
      <c r="B70" s="69"/>
      <c r="C70" s="69" t="s">
        <v>24</v>
      </c>
      <c r="D70" s="69"/>
      <c r="E70" s="69" t="s">
        <v>25</v>
      </c>
      <c r="F70" s="69"/>
      <c r="G70" s="69" t="s">
        <v>26</v>
      </c>
      <c r="H70" s="69"/>
      <c r="I70" s="69" t="s">
        <v>23</v>
      </c>
      <c r="J70" s="69"/>
    </row>
    <row r="71" spans="1:10" x14ac:dyDescent="0.25">
      <c r="A71" s="88">
        <f>(C71+E71+G71)</f>
        <v>1.1039999999999999</v>
      </c>
      <c r="B71" s="88"/>
      <c r="C71" s="73">
        <v>1</v>
      </c>
      <c r="D71" s="73"/>
      <c r="E71" s="73">
        <v>7.9000000000000001E-2</v>
      </c>
      <c r="F71" s="73"/>
      <c r="G71" s="73">
        <v>2.5000000000000001E-2</v>
      </c>
      <c r="H71" s="73"/>
      <c r="I71" s="73">
        <v>1</v>
      </c>
      <c r="J71" s="73"/>
    </row>
    <row r="72" spans="1:10" x14ac:dyDescent="0.25">
      <c r="A72" s="88"/>
      <c r="B72" s="88"/>
      <c r="C72" s="73"/>
      <c r="D72" s="73"/>
      <c r="E72" s="73"/>
      <c r="F72" s="73"/>
      <c r="G72" s="73"/>
      <c r="H72" s="73"/>
      <c r="I72" s="73"/>
      <c r="J72" s="73"/>
    </row>
    <row r="73" spans="1:10" x14ac:dyDescent="0.25">
      <c r="A73" s="68" t="s">
        <v>11</v>
      </c>
      <c r="B73" s="68"/>
      <c r="C73" s="68" t="s">
        <v>11</v>
      </c>
      <c r="D73" s="68"/>
      <c r="E73" s="68" t="s">
        <v>11</v>
      </c>
      <c r="F73" s="68"/>
      <c r="G73" s="68" t="s">
        <v>11</v>
      </c>
      <c r="H73" s="68"/>
      <c r="I73" s="68" t="s">
        <v>11</v>
      </c>
      <c r="J73" s="68"/>
    </row>
    <row r="74" spans="1:10" x14ac:dyDescent="0.25">
      <c r="A74" s="68">
        <f>(((A71*A26)/I71)*A80)+((A71*A26)/I71)</f>
        <v>1.3247999999999998</v>
      </c>
      <c r="B74" s="68"/>
      <c r="C74" s="68">
        <f>(((A71*C26)/I71)*C80)+((A71*C26)/I71)</f>
        <v>1.3247999999999998</v>
      </c>
      <c r="D74" s="68"/>
      <c r="E74" s="68">
        <f>(((A71*E26)/I71)*E80)+((A71*E26)/I71)</f>
        <v>1.3247999999999998</v>
      </c>
      <c r="F74" s="68"/>
      <c r="G74" s="68">
        <f>(((A71*G26)/I71)*G80)+((A71*G26)/I71)</f>
        <v>2.2079999999999997</v>
      </c>
      <c r="H74" s="68"/>
      <c r="I74" s="68">
        <f>(((A71*I26)/I71)*I80)+((A71*I26)/I71)</f>
        <v>2.2079999999999997</v>
      </c>
      <c r="J74" s="68"/>
    </row>
    <row r="75" spans="1:10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</row>
    <row r="76" spans="1:10" x14ac:dyDescent="0.25">
      <c r="A76" s="68" t="s">
        <v>13</v>
      </c>
      <c r="B76" s="68"/>
      <c r="C76" s="68" t="s">
        <v>13</v>
      </c>
      <c r="D76" s="68"/>
      <c r="E76" s="68" t="s">
        <v>13</v>
      </c>
      <c r="F76" s="68"/>
      <c r="G76" s="68" t="s">
        <v>13</v>
      </c>
      <c r="H76" s="68"/>
      <c r="I76" s="68" t="s">
        <v>13</v>
      </c>
      <c r="J76" s="68"/>
    </row>
    <row r="77" spans="1:10" x14ac:dyDescent="0.25">
      <c r="A77" s="73">
        <v>0</v>
      </c>
      <c r="B77" s="73"/>
      <c r="C77" s="73">
        <v>0</v>
      </c>
      <c r="D77" s="73"/>
      <c r="E77" s="73">
        <v>0</v>
      </c>
      <c r="F77" s="73"/>
      <c r="G77" s="73">
        <v>0</v>
      </c>
      <c r="H77" s="73"/>
      <c r="I77" s="73">
        <v>0</v>
      </c>
      <c r="J77" s="73"/>
    </row>
    <row r="78" spans="1:10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3"/>
    </row>
    <row r="79" spans="1:10" x14ac:dyDescent="0.25">
      <c r="A79" s="68" t="s">
        <v>16</v>
      </c>
      <c r="B79" s="68"/>
      <c r="C79" s="68" t="s">
        <v>16</v>
      </c>
      <c r="D79" s="68"/>
      <c r="E79" s="68" t="s">
        <v>16</v>
      </c>
      <c r="F79" s="68"/>
      <c r="G79" s="68" t="s">
        <v>16</v>
      </c>
      <c r="H79" s="68"/>
      <c r="I79" s="68" t="s">
        <v>16</v>
      </c>
      <c r="J79" s="68"/>
    </row>
    <row r="80" spans="1:10" x14ac:dyDescent="0.25">
      <c r="A80" s="73">
        <v>0.2</v>
      </c>
      <c r="B80" s="73"/>
      <c r="C80" s="73">
        <v>0.2</v>
      </c>
      <c r="D80" s="73"/>
      <c r="E80" s="73">
        <v>0.2</v>
      </c>
      <c r="F80" s="73"/>
      <c r="G80" s="73">
        <v>1</v>
      </c>
      <c r="H80" s="73"/>
      <c r="I80" s="73">
        <v>1</v>
      </c>
      <c r="J80" s="73"/>
    </row>
    <row r="81" spans="1:12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</row>
    <row r="82" spans="1:12" ht="15.75" thickBot="1" x14ac:dyDescent="0.3"/>
    <row r="83" spans="1:12" ht="21.75" thickBot="1" x14ac:dyDescent="0.3">
      <c r="A83" s="56" t="s">
        <v>80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8"/>
    </row>
    <row r="84" spans="1:12" ht="15.75" thickBot="1" x14ac:dyDescent="0.3">
      <c r="A84" s="69" t="s">
        <v>8</v>
      </c>
      <c r="B84" s="115"/>
      <c r="C84" s="59">
        <f>A26</f>
        <v>1</v>
      </c>
      <c r="D84" s="59"/>
      <c r="E84" s="59">
        <f>C26</f>
        <v>1</v>
      </c>
      <c r="F84" s="59"/>
      <c r="G84" s="59">
        <f>E26</f>
        <v>1</v>
      </c>
      <c r="H84" s="59"/>
      <c r="I84" s="59">
        <f>G26</f>
        <v>1</v>
      </c>
      <c r="J84" s="59"/>
      <c r="K84" s="59">
        <f>I26</f>
        <v>1</v>
      </c>
      <c r="L84" s="59"/>
    </row>
    <row r="85" spans="1:12" x14ac:dyDescent="0.25">
      <c r="A85" s="110" t="s">
        <v>119</v>
      </c>
      <c r="B85" s="111"/>
      <c r="C85" s="54">
        <v>0</v>
      </c>
      <c r="D85" s="55"/>
      <c r="E85" s="54">
        <v>0</v>
      </c>
      <c r="F85" s="55"/>
      <c r="G85" s="54">
        <v>0</v>
      </c>
      <c r="H85" s="55"/>
      <c r="I85" s="54">
        <v>0</v>
      </c>
      <c r="J85" s="55"/>
      <c r="K85" s="54">
        <v>0</v>
      </c>
      <c r="L85" s="55"/>
    </row>
    <row r="86" spans="1:12" x14ac:dyDescent="0.25">
      <c r="A86" s="100" t="s">
        <v>120</v>
      </c>
      <c r="B86" s="101"/>
      <c r="C86" s="54">
        <v>0</v>
      </c>
      <c r="D86" s="55"/>
      <c r="E86" s="54">
        <v>0</v>
      </c>
      <c r="F86" s="55"/>
      <c r="G86" s="54">
        <v>0</v>
      </c>
      <c r="H86" s="55"/>
      <c r="I86" s="54">
        <v>0</v>
      </c>
      <c r="J86" s="55"/>
      <c r="K86" s="54">
        <v>0</v>
      </c>
      <c r="L86" s="55"/>
    </row>
    <row r="87" spans="1:12" x14ac:dyDescent="0.25">
      <c r="A87" s="100" t="s">
        <v>104</v>
      </c>
      <c r="B87" s="101"/>
      <c r="C87" s="54">
        <v>0</v>
      </c>
      <c r="D87" s="55"/>
      <c r="E87" s="54">
        <v>0</v>
      </c>
      <c r="F87" s="55"/>
      <c r="G87" s="54">
        <v>0</v>
      </c>
      <c r="H87" s="55"/>
      <c r="I87" s="54">
        <v>0</v>
      </c>
      <c r="J87" s="55"/>
      <c r="K87" s="54">
        <v>0</v>
      </c>
      <c r="L87" s="55"/>
    </row>
    <row r="88" spans="1:12" x14ac:dyDescent="0.25">
      <c r="A88" s="100" t="s">
        <v>106</v>
      </c>
      <c r="B88" s="101"/>
      <c r="C88" s="54">
        <v>0</v>
      </c>
      <c r="D88" s="55"/>
      <c r="E88" s="54">
        <v>0</v>
      </c>
      <c r="F88" s="55"/>
      <c r="G88" s="54">
        <v>0</v>
      </c>
      <c r="H88" s="55"/>
      <c r="I88" s="54">
        <v>0</v>
      </c>
      <c r="J88" s="55"/>
      <c r="K88" s="54">
        <v>0</v>
      </c>
      <c r="L88" s="55"/>
    </row>
    <row r="89" spans="1:12" x14ac:dyDescent="0.25">
      <c r="A89" s="100" t="s">
        <v>105</v>
      </c>
      <c r="B89" s="101"/>
      <c r="C89" s="54">
        <v>0</v>
      </c>
      <c r="D89" s="55"/>
      <c r="E89" s="54">
        <v>0</v>
      </c>
      <c r="F89" s="55"/>
      <c r="G89" s="54">
        <v>0</v>
      </c>
      <c r="H89" s="55"/>
      <c r="I89" s="54">
        <v>0</v>
      </c>
      <c r="J89" s="55"/>
      <c r="K89" s="54">
        <v>0</v>
      </c>
      <c r="L89" s="55"/>
    </row>
    <row r="90" spans="1:12" ht="15.75" thickBot="1" x14ac:dyDescent="0.3">
      <c r="A90" s="155" t="s">
        <v>78</v>
      </c>
      <c r="B90" s="156"/>
      <c r="C90" s="54">
        <v>0</v>
      </c>
      <c r="D90" s="55"/>
      <c r="E90" s="54">
        <v>0</v>
      </c>
      <c r="F90" s="55"/>
      <c r="G90" s="54">
        <v>0</v>
      </c>
      <c r="H90" s="55"/>
      <c r="I90" s="54">
        <v>0</v>
      </c>
      <c r="J90" s="55"/>
      <c r="K90" s="54">
        <v>0</v>
      </c>
      <c r="L90" s="55"/>
    </row>
    <row r="91" spans="1:12" ht="15.75" thickBot="1" x14ac:dyDescent="0.3">
      <c r="A91" s="20"/>
      <c r="B91" s="21"/>
      <c r="C91" s="109"/>
      <c r="D91" s="47"/>
      <c r="E91" s="49" t="s">
        <v>79</v>
      </c>
      <c r="F91" s="50"/>
      <c r="G91" s="50"/>
      <c r="H91" s="51"/>
      <c r="I91" s="47"/>
      <c r="J91" s="47"/>
      <c r="K91" s="47"/>
      <c r="L91" s="48"/>
    </row>
    <row r="92" spans="1:12" x14ac:dyDescent="0.25">
      <c r="A92" s="102" t="str">
        <f t="shared" ref="A92:A97" si="2">A85</f>
        <v>Saw Cut</v>
      </c>
      <c r="B92" s="103"/>
      <c r="C92" s="52">
        <f>C85*C84</f>
        <v>0</v>
      </c>
      <c r="D92" s="60"/>
      <c r="E92" s="52">
        <f>E85*E84</f>
        <v>0</v>
      </c>
      <c r="F92" s="60"/>
      <c r="G92" s="52">
        <f>G85*G84</f>
        <v>0</v>
      </c>
      <c r="H92" s="60"/>
      <c r="I92" s="52">
        <f>I85*I84</f>
        <v>0</v>
      </c>
      <c r="J92" s="60"/>
      <c r="K92" s="52">
        <f>K85*K84</f>
        <v>0</v>
      </c>
      <c r="L92" s="60"/>
    </row>
    <row r="93" spans="1:12" x14ac:dyDescent="0.25">
      <c r="A93" s="104" t="str">
        <f t="shared" si="2"/>
        <v>Black Oxide</v>
      </c>
      <c r="B93" s="105"/>
      <c r="C93" s="52">
        <f>C86*C84</f>
        <v>0</v>
      </c>
      <c r="D93" s="53"/>
      <c r="E93" s="52">
        <f>E86*E84</f>
        <v>0</v>
      </c>
      <c r="F93" s="53"/>
      <c r="G93" s="52">
        <f>G86*G84</f>
        <v>0</v>
      </c>
      <c r="H93" s="53"/>
      <c r="I93" s="52">
        <f>I86*I84</f>
        <v>0</v>
      </c>
      <c r="J93" s="53"/>
      <c r="K93" s="52">
        <f>K86*K84</f>
        <v>0</v>
      </c>
      <c r="L93" s="53"/>
    </row>
    <row r="94" spans="1:12" x14ac:dyDescent="0.25">
      <c r="A94" s="104" t="str">
        <f t="shared" si="2"/>
        <v>Mark and pack</v>
      </c>
      <c r="B94" s="105"/>
      <c r="C94" s="52">
        <f>C87*C84</f>
        <v>0</v>
      </c>
      <c r="D94" s="53"/>
      <c r="E94" s="52">
        <f>E87*E84</f>
        <v>0</v>
      </c>
      <c r="F94" s="53"/>
      <c r="G94" s="52">
        <f>G87*G84</f>
        <v>0</v>
      </c>
      <c r="H94" s="53"/>
      <c r="I94" s="52">
        <f>I87*I84</f>
        <v>0</v>
      </c>
      <c r="J94" s="53"/>
      <c r="K94" s="52">
        <f>K87*K84</f>
        <v>0</v>
      </c>
      <c r="L94" s="53"/>
    </row>
    <row r="95" spans="1:12" x14ac:dyDescent="0.25">
      <c r="A95" s="104" t="str">
        <f t="shared" si="2"/>
        <v>Bar code label</v>
      </c>
      <c r="B95" s="105"/>
      <c r="C95" s="52">
        <f>C88*C84</f>
        <v>0</v>
      </c>
      <c r="D95" s="60"/>
      <c r="E95" s="52">
        <f>E88*E84</f>
        <v>0</v>
      </c>
      <c r="F95" s="60"/>
      <c r="G95" s="52">
        <f>G88*G84</f>
        <v>0</v>
      </c>
      <c r="H95" s="60"/>
      <c r="I95" s="52">
        <f>I88*I84</f>
        <v>0</v>
      </c>
      <c r="J95" s="60"/>
      <c r="K95" s="52">
        <f>K88*K84</f>
        <v>0</v>
      </c>
      <c r="L95" s="60"/>
    </row>
    <row r="96" spans="1:12" x14ac:dyDescent="0.25">
      <c r="A96" s="104" t="str">
        <f t="shared" si="2"/>
        <v>Ship</v>
      </c>
      <c r="B96" s="105"/>
      <c r="C96" s="52">
        <f>C89*C84</f>
        <v>0</v>
      </c>
      <c r="D96" s="53"/>
      <c r="E96" s="52">
        <f>E89*E84</f>
        <v>0</v>
      </c>
      <c r="F96" s="53"/>
      <c r="G96" s="52">
        <f>G89*G84</f>
        <v>0</v>
      </c>
      <c r="H96" s="53"/>
      <c r="I96" s="52">
        <f>I89*I84</f>
        <v>0</v>
      </c>
      <c r="J96" s="53"/>
      <c r="K96" s="52">
        <f>K89*K84</f>
        <v>0</v>
      </c>
      <c r="L96" s="53"/>
    </row>
    <row r="97" spans="1:12" ht="15.75" thickBot="1" x14ac:dyDescent="0.3">
      <c r="A97" s="159" t="str">
        <f t="shared" si="2"/>
        <v>Tumbling</v>
      </c>
      <c r="B97" s="160"/>
      <c r="C97" s="157">
        <f>C90*C84</f>
        <v>0</v>
      </c>
      <c r="D97" s="158"/>
      <c r="E97" s="157">
        <f>E90*E84</f>
        <v>0</v>
      </c>
      <c r="F97" s="158"/>
      <c r="G97" s="157">
        <f>G90*G84</f>
        <v>0</v>
      </c>
      <c r="H97" s="158"/>
      <c r="I97" s="157">
        <f>I90*I84</f>
        <v>0</v>
      </c>
      <c r="J97" s="158"/>
      <c r="K97" s="157">
        <f>K90*K84</f>
        <v>0</v>
      </c>
      <c r="L97" s="158"/>
    </row>
    <row r="98" spans="1:12" ht="15.75" thickBot="1" x14ac:dyDescent="0.3">
      <c r="A98" s="15" t="s">
        <v>28</v>
      </c>
      <c r="B98" s="16"/>
      <c r="C98" s="112">
        <f>SUM(C92:D97)</f>
        <v>0</v>
      </c>
      <c r="D98" s="113"/>
      <c r="E98" s="113">
        <f>SUM(E92:F97)</f>
        <v>0</v>
      </c>
      <c r="F98" s="113"/>
      <c r="G98" s="113">
        <f>SUM(G92:H97)</f>
        <v>0</v>
      </c>
      <c r="H98" s="113"/>
      <c r="I98" s="113">
        <f>SUM(I92:J97)</f>
        <v>0</v>
      </c>
      <c r="J98" s="113"/>
      <c r="K98" s="113">
        <f>SUM(K92:L97)</f>
        <v>0</v>
      </c>
      <c r="L98" s="114"/>
    </row>
    <row r="99" spans="1:12" ht="21.75" thickBot="1" x14ac:dyDescent="0.3">
      <c r="A99" s="56" t="s">
        <v>29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8"/>
    </row>
    <row r="100" spans="1:12" ht="15.75" thickBot="1" x14ac:dyDescent="0.3">
      <c r="A100" s="15" t="s">
        <v>27</v>
      </c>
      <c r="B100" s="16"/>
      <c r="C100" s="124" t="s">
        <v>121</v>
      </c>
      <c r="D100" s="91"/>
      <c r="E100" s="91" t="s">
        <v>122</v>
      </c>
      <c r="F100" s="91"/>
      <c r="G100" s="91" t="s">
        <v>32</v>
      </c>
      <c r="H100" s="91"/>
      <c r="I100" s="91" t="s">
        <v>35</v>
      </c>
      <c r="J100" s="91"/>
      <c r="K100" s="91" t="s">
        <v>38</v>
      </c>
      <c r="L100" s="92"/>
    </row>
    <row r="101" spans="1:12" x14ac:dyDescent="0.25">
      <c r="A101" s="5" t="s">
        <v>30</v>
      </c>
      <c r="B101" s="6"/>
      <c r="C101" s="121">
        <v>0</v>
      </c>
      <c r="D101" s="99"/>
      <c r="E101" s="99">
        <v>0</v>
      </c>
      <c r="F101" s="99"/>
      <c r="G101" s="99">
        <v>0</v>
      </c>
      <c r="H101" s="99"/>
      <c r="I101" s="99">
        <v>0</v>
      </c>
      <c r="J101" s="99"/>
      <c r="K101" s="99">
        <v>0</v>
      </c>
      <c r="L101" s="99"/>
    </row>
    <row r="102" spans="1:12" x14ac:dyDescent="0.25">
      <c r="A102" s="5" t="s">
        <v>31</v>
      </c>
      <c r="B102" s="6"/>
      <c r="C102" s="54">
        <v>0</v>
      </c>
      <c r="D102" s="55"/>
      <c r="E102" s="55">
        <v>0</v>
      </c>
      <c r="F102" s="55"/>
      <c r="G102" s="55">
        <v>0</v>
      </c>
      <c r="H102" s="55"/>
      <c r="I102" s="55">
        <v>0</v>
      </c>
      <c r="J102" s="55"/>
      <c r="K102" s="55">
        <v>0</v>
      </c>
      <c r="L102" s="55"/>
    </row>
    <row r="103" spans="1:12" x14ac:dyDescent="0.25">
      <c r="A103" s="5" t="s">
        <v>28</v>
      </c>
      <c r="B103" s="6"/>
      <c r="C103" s="122">
        <f>C102*C101</f>
        <v>0</v>
      </c>
      <c r="D103" s="116"/>
      <c r="E103" s="116">
        <f t="shared" ref="E103" si="3">E102*E101</f>
        <v>0</v>
      </c>
      <c r="F103" s="116"/>
      <c r="G103" s="116">
        <f t="shared" ref="G103:I103" si="4">G102*G101</f>
        <v>0</v>
      </c>
      <c r="H103" s="116"/>
      <c r="I103" s="116">
        <f t="shared" si="4"/>
        <v>0</v>
      </c>
      <c r="J103" s="116"/>
      <c r="K103" s="116">
        <f>K102*K101</f>
        <v>0</v>
      </c>
      <c r="L103" s="116"/>
    </row>
    <row r="108" spans="1:12" ht="15.75" thickBot="1" x14ac:dyDescent="0.3"/>
    <row r="109" spans="1:12" ht="15.75" thickTop="1" x14ac:dyDescent="0.25">
      <c r="A109" s="130" t="s">
        <v>91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2"/>
    </row>
    <row r="110" spans="1:12" ht="15.75" thickBot="1" x14ac:dyDescent="0.3">
      <c r="A110" s="133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5"/>
    </row>
    <row r="111" spans="1:12" ht="15.75" thickTop="1" x14ac:dyDescent="0.25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5"/>
    </row>
    <row r="112" spans="1:12" x14ac:dyDescent="0.25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8"/>
    </row>
    <row r="113" spans="1:12" x14ac:dyDescent="0.25">
      <c r="A113" s="26"/>
      <c r="B113" s="27"/>
      <c r="C113" s="41"/>
      <c r="D113" s="27"/>
      <c r="E113" s="27"/>
      <c r="F113" s="27"/>
      <c r="G113" s="27"/>
      <c r="H113" s="27"/>
      <c r="I113" s="27"/>
      <c r="J113" s="27"/>
      <c r="K113" s="27"/>
      <c r="L113" s="28"/>
    </row>
    <row r="114" spans="1:12" x14ac:dyDescent="0.25">
      <c r="A114" s="26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8"/>
    </row>
    <row r="115" spans="1:12" x14ac:dyDescent="0.2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8"/>
    </row>
    <row r="116" spans="1:12" x14ac:dyDescent="0.2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8"/>
    </row>
    <row r="117" spans="1:12" x14ac:dyDescent="0.25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8"/>
    </row>
    <row r="118" spans="1:12" x14ac:dyDescent="0.25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8"/>
    </row>
    <row r="119" spans="1:12" x14ac:dyDescent="0.25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8"/>
    </row>
    <row r="120" spans="1:12" x14ac:dyDescent="0.25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8"/>
    </row>
    <row r="121" spans="1:12" x14ac:dyDescent="0.25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8"/>
    </row>
    <row r="122" spans="1:12" x14ac:dyDescent="0.25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8"/>
    </row>
    <row r="123" spans="1:12" x14ac:dyDescent="0.25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8"/>
    </row>
    <row r="124" spans="1:12" x14ac:dyDescent="0.25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8"/>
    </row>
    <row r="125" spans="1:12" x14ac:dyDescent="0.25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8"/>
    </row>
    <row r="126" spans="1:12" x14ac:dyDescent="0.25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8"/>
    </row>
    <row r="127" spans="1:12" x14ac:dyDescent="0.25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8"/>
    </row>
    <row r="128" spans="1:12" ht="15.75" thickBot="1" x14ac:dyDescent="0.3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/>
    </row>
    <row r="129" ht="15.75" thickTop="1" x14ac:dyDescent="0.25"/>
  </sheetData>
  <sheetProtection sheet="1" objects="1" scenarios="1"/>
  <autoFilter ref="A51:J67" xr:uid="{114228B3-D924-E04A-A634-901FA02CDB0E}">
    <filterColumn colId="0" showButton="0"/>
    <filterColumn colId="4" showButton="0"/>
    <filterColumn colId="8" showButton="0"/>
  </autoFilter>
  <mergeCells count="303">
    <mergeCell ref="G96:H96"/>
    <mergeCell ref="I96:J96"/>
    <mergeCell ref="K96:L96"/>
    <mergeCell ref="C97:D97"/>
    <mergeCell ref="E97:F97"/>
    <mergeCell ref="G97:H97"/>
    <mergeCell ref="I97:J97"/>
    <mergeCell ref="K97:L97"/>
    <mergeCell ref="A97:B97"/>
    <mergeCell ref="K95:L95"/>
    <mergeCell ref="K88:L88"/>
    <mergeCell ref="A89:B89"/>
    <mergeCell ref="C89:D89"/>
    <mergeCell ref="E89:F89"/>
    <mergeCell ref="G89:H89"/>
    <mergeCell ref="I89:J89"/>
    <mergeCell ref="K89:L89"/>
    <mergeCell ref="A90:B90"/>
    <mergeCell ref="C90:D90"/>
    <mergeCell ref="E90:F90"/>
    <mergeCell ref="G90:H90"/>
    <mergeCell ref="I90:J90"/>
    <mergeCell ref="K90:L90"/>
    <mergeCell ref="C92:D92"/>
    <mergeCell ref="E92:F92"/>
    <mergeCell ref="G92:H92"/>
    <mergeCell ref="I92:J92"/>
    <mergeCell ref="K94:L94"/>
    <mergeCell ref="A95:B95"/>
    <mergeCell ref="C95:D95"/>
    <mergeCell ref="E17:F18"/>
    <mergeCell ref="G17:H18"/>
    <mergeCell ref="C30:D30"/>
    <mergeCell ref="C31:D31"/>
    <mergeCell ref="E30:F30"/>
    <mergeCell ref="E31:F31"/>
    <mergeCell ref="E95:F95"/>
    <mergeCell ref="G95:H95"/>
    <mergeCell ref="I95:J95"/>
    <mergeCell ref="A65:E67"/>
    <mergeCell ref="F65:J67"/>
    <mergeCell ref="C70:D70"/>
    <mergeCell ref="C71:D72"/>
    <mergeCell ref="A73:B73"/>
    <mergeCell ref="A49:J49"/>
    <mergeCell ref="I71:J72"/>
    <mergeCell ref="E71:F72"/>
    <mergeCell ref="G71:H72"/>
    <mergeCell ref="A74:B75"/>
    <mergeCell ref="A37:J37"/>
    <mergeCell ref="A38:B38"/>
    <mergeCell ref="A39:B40"/>
    <mergeCell ref="C38:D38"/>
    <mergeCell ref="E38:F38"/>
    <mergeCell ref="A109:L110"/>
    <mergeCell ref="C3:E3"/>
    <mergeCell ref="C4:E4"/>
    <mergeCell ref="C5:E5"/>
    <mergeCell ref="C6:E6"/>
    <mergeCell ref="A34:B35"/>
    <mergeCell ref="C34:D35"/>
    <mergeCell ref="E34:F35"/>
    <mergeCell ref="G34:H35"/>
    <mergeCell ref="I34:J35"/>
    <mergeCell ref="A33:B33"/>
    <mergeCell ref="C33:D33"/>
    <mergeCell ref="E33:F33"/>
    <mergeCell ref="G33:H33"/>
    <mergeCell ref="I33:J33"/>
    <mergeCell ref="C26:D27"/>
    <mergeCell ref="A17:B18"/>
    <mergeCell ref="C17:D18"/>
    <mergeCell ref="G79:H79"/>
    <mergeCell ref="C73:D73"/>
    <mergeCell ref="E73:F73"/>
    <mergeCell ref="G73:H73"/>
    <mergeCell ref="I73:J73"/>
    <mergeCell ref="A71:B72"/>
    <mergeCell ref="G38:H38"/>
    <mergeCell ref="I38:J38"/>
    <mergeCell ref="C39:D40"/>
    <mergeCell ref="G31:H31"/>
    <mergeCell ref="A31:B31"/>
    <mergeCell ref="A32:B32"/>
    <mergeCell ref="C32:D32"/>
    <mergeCell ref="E32:F32"/>
    <mergeCell ref="G32:H32"/>
    <mergeCell ref="I32:J32"/>
    <mergeCell ref="A42:B43"/>
    <mergeCell ref="C42:D43"/>
    <mergeCell ref="E42:F43"/>
    <mergeCell ref="G42:H43"/>
    <mergeCell ref="I42:J43"/>
    <mergeCell ref="G39:H40"/>
    <mergeCell ref="I39:J40"/>
    <mergeCell ref="A41:B41"/>
    <mergeCell ref="C41:D41"/>
    <mergeCell ref="E41:F41"/>
    <mergeCell ref="G41:H41"/>
    <mergeCell ref="I41:J41"/>
    <mergeCell ref="E39:F40"/>
    <mergeCell ref="A45:J45"/>
    <mergeCell ref="A46:J47"/>
    <mergeCell ref="E77:F78"/>
    <mergeCell ref="G77:H78"/>
    <mergeCell ref="I77:J78"/>
    <mergeCell ref="A79:B79"/>
    <mergeCell ref="C79:D79"/>
    <mergeCell ref="E79:F79"/>
    <mergeCell ref="A57:B57"/>
    <mergeCell ref="A58:B59"/>
    <mergeCell ref="C58:C59"/>
    <mergeCell ref="I80:J81"/>
    <mergeCell ref="A77:B78"/>
    <mergeCell ref="C77:D78"/>
    <mergeCell ref="A63:J63"/>
    <mergeCell ref="A64:J64"/>
    <mergeCell ref="C100:D100"/>
    <mergeCell ref="E100:F100"/>
    <mergeCell ref="G100:H100"/>
    <mergeCell ref="E76:F76"/>
    <mergeCell ref="G76:H76"/>
    <mergeCell ref="I76:J76"/>
    <mergeCell ref="C74:D75"/>
    <mergeCell ref="E74:F75"/>
    <mergeCell ref="G74:H75"/>
    <mergeCell ref="I74:J75"/>
    <mergeCell ref="I79:J79"/>
    <mergeCell ref="A88:B88"/>
    <mergeCell ref="C88:D88"/>
    <mergeCell ref="E88:F88"/>
    <mergeCell ref="G88:H88"/>
    <mergeCell ref="I88:J88"/>
    <mergeCell ref="A96:B96"/>
    <mergeCell ref="C96:D96"/>
    <mergeCell ref="E96:F96"/>
    <mergeCell ref="K103:L103"/>
    <mergeCell ref="I100:J100"/>
    <mergeCell ref="I101:J101"/>
    <mergeCell ref="I102:J102"/>
    <mergeCell ref="I103:J103"/>
    <mergeCell ref="K102:L102"/>
    <mergeCell ref="C87:D87"/>
    <mergeCell ref="E87:F87"/>
    <mergeCell ref="G87:H87"/>
    <mergeCell ref="A99:L99"/>
    <mergeCell ref="C101:D101"/>
    <mergeCell ref="E101:F101"/>
    <mergeCell ref="G101:H101"/>
    <mergeCell ref="C103:D103"/>
    <mergeCell ref="E103:F103"/>
    <mergeCell ref="G103:H103"/>
    <mergeCell ref="C102:D102"/>
    <mergeCell ref="E102:F102"/>
    <mergeCell ref="G102:H102"/>
    <mergeCell ref="C94:D94"/>
    <mergeCell ref="E94:F94"/>
    <mergeCell ref="G94:H94"/>
    <mergeCell ref="I94:J94"/>
    <mergeCell ref="I87:J87"/>
    <mergeCell ref="I16:J16"/>
    <mergeCell ref="I17:J18"/>
    <mergeCell ref="E26:F27"/>
    <mergeCell ref="G26:H27"/>
    <mergeCell ref="I31:J31"/>
    <mergeCell ref="A19:B19"/>
    <mergeCell ref="C19:D19"/>
    <mergeCell ref="E19:F19"/>
    <mergeCell ref="I30:J30"/>
    <mergeCell ref="I22:J22"/>
    <mergeCell ref="A23:B24"/>
    <mergeCell ref="C23:D24"/>
    <mergeCell ref="E23:F24"/>
    <mergeCell ref="G23:H24"/>
    <mergeCell ref="I23:J24"/>
    <mergeCell ref="C25:D25"/>
    <mergeCell ref="E25:F25"/>
    <mergeCell ref="G25:H25"/>
    <mergeCell ref="I25:J25"/>
    <mergeCell ref="G28:H28"/>
    <mergeCell ref="I28:J28"/>
    <mergeCell ref="G19:H19"/>
    <mergeCell ref="I19:J19"/>
    <mergeCell ref="A16:B16"/>
    <mergeCell ref="A13:B13"/>
    <mergeCell ref="A14:B15"/>
    <mergeCell ref="C13:D13"/>
    <mergeCell ref="E13:F13"/>
    <mergeCell ref="G13:H13"/>
    <mergeCell ref="I13:J13"/>
    <mergeCell ref="C14:D15"/>
    <mergeCell ref="E14:F15"/>
    <mergeCell ref="G14:H15"/>
    <mergeCell ref="I14:J15"/>
    <mergeCell ref="K101:L101"/>
    <mergeCell ref="A87:B87"/>
    <mergeCell ref="A92:B92"/>
    <mergeCell ref="A93:B93"/>
    <mergeCell ref="A51:B51"/>
    <mergeCell ref="A52:B53"/>
    <mergeCell ref="E52:F53"/>
    <mergeCell ref="C52:C53"/>
    <mergeCell ref="I86:J86"/>
    <mergeCell ref="K86:L86"/>
    <mergeCell ref="A69:J69"/>
    <mergeCell ref="K87:L87"/>
    <mergeCell ref="C91:D91"/>
    <mergeCell ref="A85:B85"/>
    <mergeCell ref="A86:B86"/>
    <mergeCell ref="A94:B94"/>
    <mergeCell ref="C98:D98"/>
    <mergeCell ref="E98:F98"/>
    <mergeCell ref="G98:H98"/>
    <mergeCell ref="I98:J98"/>
    <mergeCell ref="K98:L98"/>
    <mergeCell ref="A70:B70"/>
    <mergeCell ref="A84:B84"/>
    <mergeCell ref="D52:D53"/>
    <mergeCell ref="I26:J27"/>
    <mergeCell ref="A20:B21"/>
    <mergeCell ref="C20:D21"/>
    <mergeCell ref="E20:F21"/>
    <mergeCell ref="E85:F85"/>
    <mergeCell ref="G85:H85"/>
    <mergeCell ref="I85:J85"/>
    <mergeCell ref="K85:L85"/>
    <mergeCell ref="K100:L100"/>
    <mergeCell ref="D58:D59"/>
    <mergeCell ref="A80:B81"/>
    <mergeCell ref="C80:D81"/>
    <mergeCell ref="E80:F81"/>
    <mergeCell ref="E58:F59"/>
    <mergeCell ref="E55:F56"/>
    <mergeCell ref="E57:F57"/>
    <mergeCell ref="E60:F60"/>
    <mergeCell ref="G80:H81"/>
    <mergeCell ref="A60:B60"/>
    <mergeCell ref="A61:B62"/>
    <mergeCell ref="C61:C62"/>
    <mergeCell ref="D61:D62"/>
    <mergeCell ref="A54:B54"/>
    <mergeCell ref="A55:B56"/>
    <mergeCell ref="A9:P9"/>
    <mergeCell ref="L10:P10"/>
    <mergeCell ref="L11:P12"/>
    <mergeCell ref="A10:B10"/>
    <mergeCell ref="C10:D10"/>
    <mergeCell ref="E10:F10"/>
    <mergeCell ref="G10:H10"/>
    <mergeCell ref="I10:J10"/>
    <mergeCell ref="A11:B12"/>
    <mergeCell ref="C11:D12"/>
    <mergeCell ref="E11:F12"/>
    <mergeCell ref="G11:H12"/>
    <mergeCell ref="I11:J12"/>
    <mergeCell ref="C16:D16"/>
    <mergeCell ref="E16:F16"/>
    <mergeCell ref="I70:J70"/>
    <mergeCell ref="E70:F70"/>
    <mergeCell ref="G70:H70"/>
    <mergeCell ref="A76:B76"/>
    <mergeCell ref="C76:D76"/>
    <mergeCell ref="G20:H21"/>
    <mergeCell ref="I20:J21"/>
    <mergeCell ref="A25:B25"/>
    <mergeCell ref="G30:H30"/>
    <mergeCell ref="A28:B28"/>
    <mergeCell ref="C28:D28"/>
    <mergeCell ref="E28:F28"/>
    <mergeCell ref="A22:B22"/>
    <mergeCell ref="C22:D22"/>
    <mergeCell ref="E22:F22"/>
    <mergeCell ref="G22:H22"/>
    <mergeCell ref="G16:H16"/>
    <mergeCell ref="A26:B27"/>
    <mergeCell ref="A29:B29"/>
    <mergeCell ref="C29:D29"/>
    <mergeCell ref="E29:F29"/>
    <mergeCell ref="G29:H29"/>
    <mergeCell ref="I29:J29"/>
    <mergeCell ref="K91:L91"/>
    <mergeCell ref="E91:H91"/>
    <mergeCell ref="C93:D93"/>
    <mergeCell ref="C86:D86"/>
    <mergeCell ref="E86:F86"/>
    <mergeCell ref="G86:H86"/>
    <mergeCell ref="K93:L93"/>
    <mergeCell ref="A83:L83"/>
    <mergeCell ref="C84:D84"/>
    <mergeCell ref="E84:F84"/>
    <mergeCell ref="G84:H84"/>
    <mergeCell ref="I84:J84"/>
    <mergeCell ref="K84:L84"/>
    <mergeCell ref="K92:L92"/>
    <mergeCell ref="E93:F93"/>
    <mergeCell ref="G93:H93"/>
    <mergeCell ref="I93:J93"/>
    <mergeCell ref="C85:D85"/>
    <mergeCell ref="I91:J91"/>
    <mergeCell ref="A30:B30"/>
    <mergeCell ref="C55:C56"/>
    <mergeCell ref="D55:D56"/>
    <mergeCell ref="E61:F6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99C795-A7FE-4816-9672-5DCB806ACD1D}">
          <x14:formula1>
            <xm:f>'Difficulty Margin'!$A$3:$A$6</xm:f>
          </x14:formula1>
          <xm:sqref>A65</xm:sqref>
        </x14:dataValidation>
        <x14:dataValidation type="list" allowBlank="1" showInputMessage="1" showErrorMessage="1" xr:uid="{2CB67D87-52EF-483F-8C46-7F48FF3CB7EE}">
          <x14:formula1>
            <xm:f>'Difficulty Margin'!$D$3:$D$5</xm:f>
          </x14:formula1>
          <xm:sqref>E61:F62 E58:F59 E55:F56 E52:F53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78A5A-E256-4A75-AA0D-3771E44E60C9}">
  <dimension ref="A1:AA72"/>
  <sheetViews>
    <sheetView zoomScale="70" zoomScaleNormal="70" workbookViewId="0">
      <selection activeCell="C19" sqref="C19:D20"/>
    </sheetView>
  </sheetViews>
  <sheetFormatPr defaultRowHeight="15" x14ac:dyDescent="0.25"/>
  <sheetData>
    <row r="1" spans="1:26" x14ac:dyDescent="0.25">
      <c r="A1" s="163" t="s">
        <v>39</v>
      </c>
      <c r="B1" s="150"/>
      <c r="C1" s="150"/>
      <c r="D1" s="150"/>
    </row>
    <row r="2" spans="1:26" ht="18.75" x14ac:dyDescent="0.4">
      <c r="A2" s="150"/>
      <c r="B2" s="150"/>
      <c r="C2" s="150"/>
      <c r="D2" s="150"/>
      <c r="F2" s="7" t="s">
        <v>40</v>
      </c>
      <c r="J2" s="13" t="s">
        <v>65</v>
      </c>
      <c r="K2" s="8"/>
    </row>
    <row r="3" spans="1:26" x14ac:dyDescent="0.25">
      <c r="A3" s="150"/>
      <c r="B3" s="150"/>
      <c r="C3" s="150"/>
      <c r="D3" s="150"/>
      <c r="F3" s="164">
        <f>I13+W13</f>
        <v>0</v>
      </c>
      <c r="G3" s="148"/>
      <c r="H3" s="149"/>
    </row>
    <row r="4" spans="1:26" x14ac:dyDescent="0.25">
      <c r="F4" s="165"/>
      <c r="G4" s="152"/>
      <c r="H4" s="153"/>
    </row>
    <row r="5" spans="1:26" x14ac:dyDescent="0.25">
      <c r="A5" s="166" t="s">
        <v>41</v>
      </c>
      <c r="B5" s="166"/>
      <c r="C5" s="166"/>
    </row>
    <row r="6" spans="1:26" x14ac:dyDescent="0.25">
      <c r="A6" s="166"/>
      <c r="B6" s="166"/>
      <c r="C6" s="166"/>
    </row>
    <row r="8" spans="1:26" ht="15.75" thickBot="1" x14ac:dyDescent="0.3"/>
    <row r="9" spans="1:26" ht="19.5" thickBot="1" x14ac:dyDescent="0.3">
      <c r="A9" s="167" t="s">
        <v>0</v>
      </c>
      <c r="B9" s="167"/>
      <c r="C9" s="168">
        <f>'Pricing Sheet'!C3</f>
        <v>0</v>
      </c>
      <c r="D9" s="169"/>
      <c r="E9" s="169"/>
      <c r="F9" s="170"/>
      <c r="I9" s="9"/>
    </row>
    <row r="10" spans="1:26" ht="16.5" thickTop="1" thickBot="1" x14ac:dyDescent="0.3">
      <c r="C10" s="171"/>
      <c r="D10" s="172"/>
      <c r="E10" s="172"/>
      <c r="F10" s="173"/>
    </row>
    <row r="11" spans="1:26" ht="15.75" thickBot="1" x14ac:dyDescent="0.3"/>
    <row r="12" spans="1:26" ht="15.75" thickBot="1" x14ac:dyDescent="0.3">
      <c r="A12" s="174" t="s">
        <v>42</v>
      </c>
      <c r="B12" s="174"/>
      <c r="C12" s="175">
        <f>'Pricing Sheet'!C5</f>
        <v>0</v>
      </c>
      <c r="D12" s="176"/>
      <c r="I12" t="s">
        <v>43</v>
      </c>
      <c r="W12" t="s">
        <v>44</v>
      </c>
    </row>
    <row r="13" spans="1:26" ht="16.5" thickTop="1" thickBot="1" x14ac:dyDescent="0.3">
      <c r="A13" s="161" t="s">
        <v>3</v>
      </c>
      <c r="B13" s="161"/>
      <c r="C13" s="175">
        <f>'Pricing Sheet'!C6</f>
        <v>0</v>
      </c>
      <c r="D13" s="176"/>
      <c r="I13">
        <f>I16+L16</f>
        <v>0</v>
      </c>
      <c r="W13">
        <f>W16+Z16</f>
        <v>0</v>
      </c>
    </row>
    <row r="14" spans="1:26" ht="15.75" thickTop="1" x14ac:dyDescent="0.25"/>
    <row r="15" spans="1:26" x14ac:dyDescent="0.25">
      <c r="E15" t="s">
        <v>45</v>
      </c>
      <c r="I15" t="s">
        <v>46</v>
      </c>
      <c r="L15" t="s">
        <v>47</v>
      </c>
      <c r="W15" t="s">
        <v>48</v>
      </c>
      <c r="Z15" t="s">
        <v>49</v>
      </c>
    </row>
    <row r="16" spans="1:26" x14ac:dyDescent="0.25">
      <c r="E16">
        <v>6</v>
      </c>
      <c r="I16">
        <f>SUM(L19:M53)</f>
        <v>0</v>
      </c>
      <c r="L16">
        <f>(K19+K22+K25+K28+K31+K34+K37+K40+K43+K46+K49+K52)*E16</f>
        <v>0</v>
      </c>
      <c r="W16">
        <f>SUM(Z19:AA53)</f>
        <v>0</v>
      </c>
      <c r="Z16">
        <f>(Y19+Y22+Y25+Y28+Y31+Y34+Y37+Y40+Y43+Y46+Y49+Y52)*E16</f>
        <v>0</v>
      </c>
    </row>
    <row r="17" spans="1:27" ht="18.75" x14ac:dyDescent="0.4">
      <c r="A17" s="7" t="s">
        <v>50</v>
      </c>
      <c r="K17" t="s">
        <v>51</v>
      </c>
      <c r="O17" s="7" t="s">
        <v>52</v>
      </c>
      <c r="Y17" t="s">
        <v>51</v>
      </c>
    </row>
    <row r="18" spans="1:27" ht="15.75" thickBot="1" x14ac:dyDescent="0.3">
      <c r="A18" s="10" t="s">
        <v>53</v>
      </c>
      <c r="B18" s="10"/>
      <c r="C18" s="162" t="s">
        <v>54</v>
      </c>
      <c r="D18" s="162"/>
      <c r="E18" s="162" t="s">
        <v>55</v>
      </c>
      <c r="F18" s="162"/>
      <c r="G18" s="162" t="s">
        <v>56</v>
      </c>
      <c r="H18" s="162"/>
      <c r="I18" s="162" t="s">
        <v>57</v>
      </c>
      <c r="J18" s="162"/>
      <c r="K18" s="10" t="s">
        <v>58</v>
      </c>
      <c r="L18" s="162" t="s">
        <v>59</v>
      </c>
      <c r="M18" s="162"/>
      <c r="O18" s="10" t="s">
        <v>53</v>
      </c>
      <c r="P18" s="10"/>
      <c r="Q18" s="162" t="s">
        <v>54</v>
      </c>
      <c r="R18" s="162"/>
      <c r="S18" s="162" t="s">
        <v>55</v>
      </c>
      <c r="T18" s="162"/>
      <c r="U18" s="162" t="s">
        <v>56</v>
      </c>
      <c r="V18" s="162"/>
      <c r="W18" s="162" t="s">
        <v>57</v>
      </c>
      <c r="X18" s="162"/>
      <c r="Y18" s="10" t="s">
        <v>58</v>
      </c>
      <c r="Z18" s="162" t="s">
        <v>59</v>
      </c>
      <c r="AA18" s="162"/>
    </row>
    <row r="19" spans="1:27" ht="15.75" thickBot="1" x14ac:dyDescent="0.3">
      <c r="A19" s="177"/>
      <c r="B19" s="178"/>
      <c r="C19" s="177">
        <v>2500</v>
      </c>
      <c r="D19" s="178"/>
      <c r="E19" s="177">
        <v>8.0000000000000002E-3</v>
      </c>
      <c r="F19" s="178"/>
      <c r="G19" s="181">
        <f>C19*E19</f>
        <v>20</v>
      </c>
      <c r="H19" s="182"/>
      <c r="I19" s="177">
        <v>0</v>
      </c>
      <c r="J19" s="178"/>
      <c r="K19" s="14"/>
      <c r="L19" s="181">
        <f>I19/(G19/60)</f>
        <v>0</v>
      </c>
      <c r="M19" s="182"/>
      <c r="O19" s="177"/>
      <c r="P19" s="178"/>
      <c r="Q19" s="177">
        <v>1</v>
      </c>
      <c r="R19" s="178"/>
      <c r="S19" s="177">
        <v>1</v>
      </c>
      <c r="T19" s="178"/>
      <c r="U19" s="181">
        <f>Q19*S19</f>
        <v>1</v>
      </c>
      <c r="V19" s="182"/>
      <c r="W19" s="177">
        <v>0</v>
      </c>
      <c r="X19" s="178"/>
      <c r="Y19" s="14"/>
      <c r="Z19" s="181">
        <f>W19/(U19/60)</f>
        <v>0</v>
      </c>
      <c r="AA19" s="182"/>
    </row>
    <row r="20" spans="1:27" ht="15.75" thickBot="1" x14ac:dyDescent="0.3">
      <c r="A20" s="179"/>
      <c r="B20" s="180"/>
      <c r="C20" s="179"/>
      <c r="D20" s="180"/>
      <c r="E20" s="179"/>
      <c r="F20" s="180"/>
      <c r="G20" s="183"/>
      <c r="H20" s="184"/>
      <c r="I20" s="179"/>
      <c r="J20" s="180"/>
      <c r="K20" s="11"/>
      <c r="L20" s="183"/>
      <c r="M20" s="184"/>
      <c r="O20" s="179"/>
      <c r="P20" s="180"/>
      <c r="Q20" s="179"/>
      <c r="R20" s="180"/>
      <c r="S20" s="179"/>
      <c r="T20" s="180"/>
      <c r="U20" s="183"/>
      <c r="V20" s="184"/>
      <c r="W20" s="179"/>
      <c r="X20" s="180"/>
      <c r="Y20" s="11"/>
      <c r="Z20" s="183"/>
      <c r="AA20" s="184"/>
    </row>
    <row r="21" spans="1:27" ht="15.75" thickBot="1" x14ac:dyDescent="0.3">
      <c r="A21" s="10" t="s">
        <v>53</v>
      </c>
      <c r="B21" s="10"/>
      <c r="C21" s="162" t="s">
        <v>54</v>
      </c>
      <c r="D21" s="162"/>
      <c r="E21" s="162" t="s">
        <v>55</v>
      </c>
      <c r="F21" s="162"/>
      <c r="G21" s="162" t="s">
        <v>56</v>
      </c>
      <c r="H21" s="162"/>
      <c r="I21" s="162" t="s">
        <v>57</v>
      </c>
      <c r="J21" s="162"/>
      <c r="K21" s="10" t="s">
        <v>58</v>
      </c>
      <c r="L21" s="162" t="s">
        <v>59</v>
      </c>
      <c r="M21" s="162"/>
      <c r="O21" s="10" t="s">
        <v>53</v>
      </c>
      <c r="P21" s="10"/>
      <c r="Q21" s="162" t="s">
        <v>54</v>
      </c>
      <c r="R21" s="162"/>
      <c r="S21" s="162" t="s">
        <v>55</v>
      </c>
      <c r="T21" s="162"/>
      <c r="U21" s="162" t="s">
        <v>56</v>
      </c>
      <c r="V21" s="162"/>
      <c r="W21" s="162" t="s">
        <v>57</v>
      </c>
      <c r="X21" s="162"/>
      <c r="Y21" s="10" t="s">
        <v>58</v>
      </c>
      <c r="Z21" s="162" t="s">
        <v>59</v>
      </c>
      <c r="AA21" s="162"/>
    </row>
    <row r="22" spans="1:27" ht="15.75" thickBot="1" x14ac:dyDescent="0.3">
      <c r="A22" s="177"/>
      <c r="B22" s="178"/>
      <c r="C22" s="177">
        <v>2500</v>
      </c>
      <c r="D22" s="178"/>
      <c r="E22" s="177">
        <v>8.0000000000000002E-3</v>
      </c>
      <c r="F22" s="178"/>
      <c r="G22" s="181">
        <f>C22*E22</f>
        <v>20</v>
      </c>
      <c r="H22" s="182"/>
      <c r="I22" s="177">
        <v>0</v>
      </c>
      <c r="J22" s="178"/>
      <c r="K22" s="14"/>
      <c r="L22" s="181">
        <f>I22/(G22/60)</f>
        <v>0</v>
      </c>
      <c r="M22" s="182"/>
      <c r="O22" s="177"/>
      <c r="P22" s="178"/>
      <c r="Q22" s="177">
        <v>1</v>
      </c>
      <c r="R22" s="178"/>
      <c r="S22" s="177">
        <v>1</v>
      </c>
      <c r="T22" s="178"/>
      <c r="U22" s="181">
        <f>Q22*S22</f>
        <v>1</v>
      </c>
      <c r="V22" s="182"/>
      <c r="W22" s="177">
        <v>0</v>
      </c>
      <c r="X22" s="178"/>
      <c r="Y22" s="14"/>
      <c r="Z22" s="181">
        <f>W22/(U22/60)</f>
        <v>0</v>
      </c>
      <c r="AA22" s="182"/>
    </row>
    <row r="23" spans="1:27" ht="15.75" thickBot="1" x14ac:dyDescent="0.3">
      <c r="A23" s="179"/>
      <c r="B23" s="180"/>
      <c r="C23" s="179"/>
      <c r="D23" s="180"/>
      <c r="E23" s="179"/>
      <c r="F23" s="180"/>
      <c r="G23" s="183"/>
      <c r="H23" s="184"/>
      <c r="I23" s="179"/>
      <c r="J23" s="180"/>
      <c r="K23" s="11"/>
      <c r="L23" s="183"/>
      <c r="M23" s="184"/>
      <c r="O23" s="179"/>
      <c r="P23" s="180"/>
      <c r="Q23" s="179"/>
      <c r="R23" s="180"/>
      <c r="S23" s="179"/>
      <c r="T23" s="180"/>
      <c r="U23" s="183"/>
      <c r="V23" s="184"/>
      <c r="W23" s="179"/>
      <c r="X23" s="180"/>
      <c r="Y23" s="11"/>
      <c r="Z23" s="183"/>
      <c r="AA23" s="184"/>
    </row>
    <row r="24" spans="1:27" ht="15.75" thickBot="1" x14ac:dyDescent="0.3">
      <c r="A24" s="10" t="s">
        <v>53</v>
      </c>
      <c r="B24" s="10"/>
      <c r="C24" s="162" t="s">
        <v>54</v>
      </c>
      <c r="D24" s="162"/>
      <c r="E24" s="162" t="s">
        <v>55</v>
      </c>
      <c r="F24" s="162"/>
      <c r="G24" s="162" t="s">
        <v>56</v>
      </c>
      <c r="H24" s="162"/>
      <c r="I24" s="162" t="s">
        <v>57</v>
      </c>
      <c r="J24" s="162"/>
      <c r="K24" s="10" t="s">
        <v>58</v>
      </c>
      <c r="L24" s="162" t="s">
        <v>59</v>
      </c>
      <c r="M24" s="162"/>
      <c r="O24" s="10" t="s">
        <v>53</v>
      </c>
      <c r="P24" s="10"/>
      <c r="Q24" s="162" t="s">
        <v>54</v>
      </c>
      <c r="R24" s="162"/>
      <c r="S24" s="162" t="s">
        <v>55</v>
      </c>
      <c r="T24" s="162"/>
      <c r="U24" s="162" t="s">
        <v>56</v>
      </c>
      <c r="V24" s="162"/>
      <c r="W24" s="162" t="s">
        <v>57</v>
      </c>
      <c r="X24" s="162"/>
      <c r="Y24" s="10" t="s">
        <v>58</v>
      </c>
      <c r="Z24" s="162" t="s">
        <v>59</v>
      </c>
      <c r="AA24" s="162"/>
    </row>
    <row r="25" spans="1:27" ht="15.75" thickBot="1" x14ac:dyDescent="0.3">
      <c r="A25" s="177"/>
      <c r="B25" s="178"/>
      <c r="C25" s="177">
        <v>1000</v>
      </c>
      <c r="D25" s="178"/>
      <c r="E25" s="177">
        <v>3.0000000000000001E-3</v>
      </c>
      <c r="F25" s="178"/>
      <c r="G25" s="181">
        <f>C25*E25</f>
        <v>3</v>
      </c>
      <c r="H25" s="182"/>
      <c r="I25" s="177"/>
      <c r="J25" s="178"/>
      <c r="K25" s="14"/>
      <c r="L25" s="181">
        <f>I25/(G25/60)</f>
        <v>0</v>
      </c>
      <c r="M25" s="182"/>
      <c r="O25" s="177"/>
      <c r="P25" s="178"/>
      <c r="Q25" s="177">
        <v>1</v>
      </c>
      <c r="R25" s="178"/>
      <c r="S25" s="177">
        <v>1</v>
      </c>
      <c r="T25" s="178"/>
      <c r="U25" s="181">
        <f>Q25*S25</f>
        <v>1</v>
      </c>
      <c r="V25" s="182"/>
      <c r="W25" s="177">
        <v>0</v>
      </c>
      <c r="X25" s="178"/>
      <c r="Y25" s="14"/>
      <c r="Z25" s="181">
        <f>W25/(U25/60)</f>
        <v>0</v>
      </c>
      <c r="AA25" s="182"/>
    </row>
    <row r="26" spans="1:27" ht="15.75" thickBot="1" x14ac:dyDescent="0.3">
      <c r="A26" s="179"/>
      <c r="B26" s="180"/>
      <c r="C26" s="179"/>
      <c r="D26" s="180"/>
      <c r="E26" s="179"/>
      <c r="F26" s="180"/>
      <c r="G26" s="183"/>
      <c r="H26" s="184"/>
      <c r="I26" s="179"/>
      <c r="J26" s="180"/>
      <c r="K26" s="11"/>
      <c r="L26" s="183"/>
      <c r="M26" s="184"/>
      <c r="O26" s="179"/>
      <c r="P26" s="180"/>
      <c r="Q26" s="179"/>
      <c r="R26" s="180"/>
      <c r="S26" s="179"/>
      <c r="T26" s="180"/>
      <c r="U26" s="183"/>
      <c r="V26" s="184"/>
      <c r="W26" s="179"/>
      <c r="X26" s="180"/>
      <c r="Y26" s="11"/>
      <c r="Z26" s="183"/>
      <c r="AA26" s="184"/>
    </row>
    <row r="27" spans="1:27" ht="15.75" thickBot="1" x14ac:dyDescent="0.3">
      <c r="A27" s="10" t="s">
        <v>53</v>
      </c>
      <c r="B27" s="10"/>
      <c r="C27" s="162" t="s">
        <v>54</v>
      </c>
      <c r="D27" s="162"/>
      <c r="E27" s="162" t="s">
        <v>55</v>
      </c>
      <c r="F27" s="162"/>
      <c r="G27" s="162" t="s">
        <v>56</v>
      </c>
      <c r="H27" s="162"/>
      <c r="I27" s="162" t="s">
        <v>57</v>
      </c>
      <c r="J27" s="162"/>
      <c r="K27" s="10" t="s">
        <v>58</v>
      </c>
      <c r="L27" s="162" t="s">
        <v>59</v>
      </c>
      <c r="M27" s="162"/>
      <c r="O27" s="10" t="s">
        <v>53</v>
      </c>
      <c r="P27" s="10"/>
      <c r="Q27" s="162" t="s">
        <v>54</v>
      </c>
      <c r="R27" s="162"/>
      <c r="S27" s="162" t="s">
        <v>55</v>
      </c>
      <c r="T27" s="162"/>
      <c r="U27" s="162" t="s">
        <v>56</v>
      </c>
      <c r="V27" s="162"/>
      <c r="W27" s="162" t="s">
        <v>57</v>
      </c>
      <c r="X27" s="162"/>
      <c r="Y27" s="10" t="s">
        <v>58</v>
      </c>
      <c r="Z27" s="162" t="s">
        <v>59</v>
      </c>
      <c r="AA27" s="162"/>
    </row>
    <row r="28" spans="1:27" ht="15.75" thickBot="1" x14ac:dyDescent="0.3">
      <c r="A28" s="177"/>
      <c r="B28" s="178"/>
      <c r="C28" s="177">
        <v>800</v>
      </c>
      <c r="D28" s="178"/>
      <c r="E28" s="177">
        <v>0.1</v>
      </c>
      <c r="F28" s="178"/>
      <c r="G28" s="181">
        <f>C28*E28</f>
        <v>80</v>
      </c>
      <c r="H28" s="182"/>
      <c r="I28" s="177"/>
      <c r="J28" s="178"/>
      <c r="K28" s="14"/>
      <c r="L28" s="181">
        <f>I28/(G28/60)</f>
        <v>0</v>
      </c>
      <c r="M28" s="182"/>
      <c r="O28" s="177"/>
      <c r="P28" s="178"/>
      <c r="Q28" s="177">
        <v>1</v>
      </c>
      <c r="R28" s="178"/>
      <c r="S28" s="177">
        <v>1</v>
      </c>
      <c r="T28" s="178"/>
      <c r="U28" s="181">
        <f>Q28*S28</f>
        <v>1</v>
      </c>
      <c r="V28" s="182"/>
      <c r="W28" s="177">
        <v>0</v>
      </c>
      <c r="X28" s="178"/>
      <c r="Y28" s="14"/>
      <c r="Z28" s="181">
        <f>W28/(U28/60)</f>
        <v>0</v>
      </c>
      <c r="AA28" s="182"/>
    </row>
    <row r="29" spans="1:27" ht="15.75" thickBot="1" x14ac:dyDescent="0.3">
      <c r="A29" s="179"/>
      <c r="B29" s="180"/>
      <c r="C29" s="179"/>
      <c r="D29" s="180"/>
      <c r="E29" s="179"/>
      <c r="F29" s="180"/>
      <c r="G29" s="183"/>
      <c r="H29" s="184"/>
      <c r="I29" s="179"/>
      <c r="J29" s="180"/>
      <c r="K29" s="11"/>
      <c r="L29" s="183"/>
      <c r="M29" s="184"/>
      <c r="O29" s="179"/>
      <c r="P29" s="180"/>
      <c r="Q29" s="179"/>
      <c r="R29" s="180"/>
      <c r="S29" s="179"/>
      <c r="T29" s="180"/>
      <c r="U29" s="183"/>
      <c r="V29" s="184"/>
      <c r="W29" s="179"/>
      <c r="X29" s="180"/>
      <c r="Y29" s="11"/>
      <c r="Z29" s="183"/>
      <c r="AA29" s="184"/>
    </row>
    <row r="30" spans="1:27" ht="15.75" thickBot="1" x14ac:dyDescent="0.3">
      <c r="A30" s="10" t="s">
        <v>53</v>
      </c>
      <c r="B30" s="10"/>
      <c r="C30" s="162" t="s">
        <v>54</v>
      </c>
      <c r="D30" s="162"/>
      <c r="E30" s="162" t="s">
        <v>55</v>
      </c>
      <c r="F30" s="162"/>
      <c r="G30" s="162" t="s">
        <v>56</v>
      </c>
      <c r="H30" s="162"/>
      <c r="I30" s="162" t="s">
        <v>57</v>
      </c>
      <c r="J30" s="162"/>
      <c r="K30" s="10" t="s">
        <v>58</v>
      </c>
      <c r="L30" s="162" t="s">
        <v>59</v>
      </c>
      <c r="M30" s="162"/>
      <c r="O30" s="10" t="s">
        <v>53</v>
      </c>
      <c r="P30" s="10"/>
      <c r="Q30" s="162" t="s">
        <v>54</v>
      </c>
      <c r="R30" s="162"/>
      <c r="S30" s="162" t="s">
        <v>55</v>
      </c>
      <c r="T30" s="162"/>
      <c r="U30" s="162" t="s">
        <v>56</v>
      </c>
      <c r="V30" s="162"/>
      <c r="W30" s="162" t="s">
        <v>57</v>
      </c>
      <c r="X30" s="162"/>
      <c r="Y30" s="10" t="s">
        <v>58</v>
      </c>
      <c r="Z30" s="162" t="s">
        <v>59</v>
      </c>
      <c r="AA30" s="162"/>
    </row>
    <row r="31" spans="1:27" ht="15.75" thickBot="1" x14ac:dyDescent="0.3">
      <c r="A31" s="177"/>
      <c r="B31" s="178"/>
      <c r="C31" s="177">
        <v>1800</v>
      </c>
      <c r="D31" s="178"/>
      <c r="E31" s="177">
        <v>5.0000000000000001E-3</v>
      </c>
      <c r="F31" s="178"/>
      <c r="G31" s="181">
        <f>C31*E31</f>
        <v>9</v>
      </c>
      <c r="H31" s="182"/>
      <c r="I31" s="177"/>
      <c r="J31" s="178"/>
      <c r="K31" s="14"/>
      <c r="L31" s="181">
        <f>I31/(G31/60)</f>
        <v>0</v>
      </c>
      <c r="M31" s="182"/>
      <c r="O31" s="177"/>
      <c r="P31" s="178"/>
      <c r="Q31" s="177">
        <v>1</v>
      </c>
      <c r="R31" s="178"/>
      <c r="S31" s="177">
        <v>1</v>
      </c>
      <c r="T31" s="178"/>
      <c r="U31" s="181">
        <f>Q31*S31</f>
        <v>1</v>
      </c>
      <c r="V31" s="182"/>
      <c r="W31" s="177">
        <v>0</v>
      </c>
      <c r="X31" s="178"/>
      <c r="Y31" s="14"/>
      <c r="Z31" s="181">
        <f>W31/(U31/60)</f>
        <v>0</v>
      </c>
      <c r="AA31" s="182"/>
    </row>
    <row r="32" spans="1:27" ht="15.75" thickBot="1" x14ac:dyDescent="0.3">
      <c r="A32" s="179"/>
      <c r="B32" s="180"/>
      <c r="C32" s="179"/>
      <c r="D32" s="180"/>
      <c r="E32" s="179"/>
      <c r="F32" s="180"/>
      <c r="G32" s="183"/>
      <c r="H32" s="184"/>
      <c r="I32" s="179"/>
      <c r="J32" s="180"/>
      <c r="K32" s="11"/>
      <c r="L32" s="183"/>
      <c r="M32" s="184"/>
      <c r="O32" s="179"/>
      <c r="P32" s="180"/>
      <c r="Q32" s="179"/>
      <c r="R32" s="180"/>
      <c r="S32" s="179"/>
      <c r="T32" s="180"/>
      <c r="U32" s="183"/>
      <c r="V32" s="184"/>
      <c r="W32" s="179"/>
      <c r="X32" s="180"/>
      <c r="Y32" s="11"/>
      <c r="Z32" s="183"/>
      <c r="AA32" s="184"/>
    </row>
    <row r="33" spans="1:27" ht="15.75" thickBot="1" x14ac:dyDescent="0.3">
      <c r="A33" s="10" t="s">
        <v>53</v>
      </c>
      <c r="B33" s="10"/>
      <c r="C33" s="162" t="s">
        <v>54</v>
      </c>
      <c r="D33" s="162"/>
      <c r="E33" s="162" t="s">
        <v>55</v>
      </c>
      <c r="F33" s="162"/>
      <c r="G33" s="162" t="s">
        <v>56</v>
      </c>
      <c r="H33" s="162"/>
      <c r="I33" s="162" t="s">
        <v>57</v>
      </c>
      <c r="J33" s="162"/>
      <c r="K33" s="10" t="s">
        <v>58</v>
      </c>
      <c r="L33" s="162" t="s">
        <v>59</v>
      </c>
      <c r="M33" s="162"/>
      <c r="O33" s="10" t="s">
        <v>53</v>
      </c>
      <c r="P33" s="10"/>
      <c r="Q33" s="162" t="s">
        <v>54</v>
      </c>
      <c r="R33" s="162"/>
      <c r="S33" s="162" t="s">
        <v>55</v>
      </c>
      <c r="T33" s="162"/>
      <c r="U33" s="162" t="s">
        <v>56</v>
      </c>
      <c r="V33" s="162"/>
      <c r="W33" s="162" t="s">
        <v>57</v>
      </c>
      <c r="X33" s="162"/>
      <c r="Y33" s="10" t="s">
        <v>58</v>
      </c>
      <c r="Z33" s="162" t="s">
        <v>59</v>
      </c>
      <c r="AA33" s="162"/>
    </row>
    <row r="34" spans="1:27" ht="15.75" thickBot="1" x14ac:dyDescent="0.3">
      <c r="A34" s="177"/>
      <c r="B34" s="178"/>
      <c r="C34" s="177">
        <v>1</v>
      </c>
      <c r="D34" s="178"/>
      <c r="E34" s="177">
        <v>1</v>
      </c>
      <c r="F34" s="178"/>
      <c r="G34" s="181">
        <f>C34*E34</f>
        <v>1</v>
      </c>
      <c r="H34" s="182"/>
      <c r="I34" s="177">
        <v>0</v>
      </c>
      <c r="J34" s="178"/>
      <c r="K34" s="14"/>
      <c r="L34" s="181">
        <f>I34/(G34/60)</f>
        <v>0</v>
      </c>
      <c r="M34" s="182"/>
      <c r="O34" s="177"/>
      <c r="P34" s="178"/>
      <c r="Q34" s="177">
        <v>1</v>
      </c>
      <c r="R34" s="178"/>
      <c r="S34" s="177">
        <v>1</v>
      </c>
      <c r="T34" s="178"/>
      <c r="U34" s="181">
        <f>Q34*S34</f>
        <v>1</v>
      </c>
      <c r="V34" s="182"/>
      <c r="W34" s="177">
        <v>0</v>
      </c>
      <c r="X34" s="178"/>
      <c r="Y34" s="14"/>
      <c r="Z34" s="181">
        <f>W34/(U34/60)</f>
        <v>0</v>
      </c>
      <c r="AA34" s="182"/>
    </row>
    <row r="35" spans="1:27" ht="15.75" thickBot="1" x14ac:dyDescent="0.3">
      <c r="A35" s="179"/>
      <c r="B35" s="180"/>
      <c r="C35" s="179"/>
      <c r="D35" s="180"/>
      <c r="E35" s="179"/>
      <c r="F35" s="180"/>
      <c r="G35" s="183"/>
      <c r="H35" s="184"/>
      <c r="I35" s="179"/>
      <c r="J35" s="180"/>
      <c r="K35" s="11"/>
      <c r="L35" s="183"/>
      <c r="M35" s="184"/>
      <c r="O35" s="179"/>
      <c r="P35" s="180"/>
      <c r="Q35" s="179"/>
      <c r="R35" s="180"/>
      <c r="S35" s="179"/>
      <c r="T35" s="180"/>
      <c r="U35" s="183"/>
      <c r="V35" s="184"/>
      <c r="W35" s="179"/>
      <c r="X35" s="180"/>
      <c r="Y35" s="11"/>
      <c r="Z35" s="183"/>
      <c r="AA35" s="184"/>
    </row>
    <row r="36" spans="1:27" ht="15.75" thickBot="1" x14ac:dyDescent="0.3">
      <c r="A36" s="10" t="s">
        <v>53</v>
      </c>
      <c r="B36" s="10"/>
      <c r="C36" s="162" t="s">
        <v>54</v>
      </c>
      <c r="D36" s="162"/>
      <c r="E36" s="162" t="s">
        <v>55</v>
      </c>
      <c r="F36" s="162"/>
      <c r="G36" s="162" t="s">
        <v>56</v>
      </c>
      <c r="H36" s="162"/>
      <c r="I36" s="162" t="s">
        <v>57</v>
      </c>
      <c r="J36" s="162"/>
      <c r="K36" s="10" t="s">
        <v>58</v>
      </c>
      <c r="L36" s="162" t="s">
        <v>59</v>
      </c>
      <c r="M36" s="162"/>
      <c r="O36" s="10" t="s">
        <v>53</v>
      </c>
      <c r="P36" s="10"/>
      <c r="Q36" s="162" t="s">
        <v>54</v>
      </c>
      <c r="R36" s="162"/>
      <c r="S36" s="162" t="s">
        <v>55</v>
      </c>
      <c r="T36" s="162"/>
      <c r="U36" s="162" t="s">
        <v>56</v>
      </c>
      <c r="V36" s="162"/>
      <c r="W36" s="162" t="s">
        <v>57</v>
      </c>
      <c r="X36" s="162"/>
      <c r="Y36" s="10" t="s">
        <v>58</v>
      </c>
      <c r="Z36" s="162" t="s">
        <v>59</v>
      </c>
      <c r="AA36" s="162"/>
    </row>
    <row r="37" spans="1:27" ht="15.75" thickBot="1" x14ac:dyDescent="0.3">
      <c r="A37" s="177"/>
      <c r="B37" s="178"/>
      <c r="C37" s="177">
        <v>1</v>
      </c>
      <c r="D37" s="178"/>
      <c r="E37" s="177">
        <v>1</v>
      </c>
      <c r="F37" s="178"/>
      <c r="G37" s="181">
        <f>C37*E37</f>
        <v>1</v>
      </c>
      <c r="H37" s="182"/>
      <c r="I37" s="177">
        <v>0</v>
      </c>
      <c r="J37" s="178"/>
      <c r="K37" s="14"/>
      <c r="L37" s="181">
        <f>I37/(G37/60)</f>
        <v>0</v>
      </c>
      <c r="M37" s="182"/>
      <c r="O37" s="177"/>
      <c r="P37" s="178"/>
      <c r="Q37" s="177">
        <v>1</v>
      </c>
      <c r="R37" s="178"/>
      <c r="S37" s="177">
        <v>1</v>
      </c>
      <c r="T37" s="178"/>
      <c r="U37" s="181">
        <f>Q37*S37</f>
        <v>1</v>
      </c>
      <c r="V37" s="182"/>
      <c r="W37" s="177">
        <v>0</v>
      </c>
      <c r="X37" s="178"/>
      <c r="Y37" s="14"/>
      <c r="Z37" s="181">
        <f>W37/(U37/60)</f>
        <v>0</v>
      </c>
      <c r="AA37" s="182"/>
    </row>
    <row r="38" spans="1:27" ht="15.75" thickBot="1" x14ac:dyDescent="0.3">
      <c r="A38" s="179"/>
      <c r="B38" s="180"/>
      <c r="C38" s="179"/>
      <c r="D38" s="180"/>
      <c r="E38" s="179"/>
      <c r="F38" s="180"/>
      <c r="G38" s="183"/>
      <c r="H38" s="184"/>
      <c r="I38" s="179"/>
      <c r="J38" s="180"/>
      <c r="K38" s="11"/>
      <c r="L38" s="183"/>
      <c r="M38" s="184"/>
      <c r="O38" s="179"/>
      <c r="P38" s="180"/>
      <c r="Q38" s="179"/>
      <c r="R38" s="180"/>
      <c r="S38" s="179"/>
      <c r="T38" s="180"/>
      <c r="U38" s="183"/>
      <c r="V38" s="184"/>
      <c r="W38" s="179"/>
      <c r="X38" s="180"/>
      <c r="Y38" s="11"/>
      <c r="Z38" s="183"/>
      <c r="AA38" s="184"/>
    </row>
    <row r="39" spans="1:27" ht="15.75" thickBot="1" x14ac:dyDescent="0.3">
      <c r="A39" s="10" t="s">
        <v>53</v>
      </c>
      <c r="B39" s="10"/>
      <c r="C39" s="162" t="s">
        <v>54</v>
      </c>
      <c r="D39" s="162"/>
      <c r="E39" s="162" t="s">
        <v>55</v>
      </c>
      <c r="F39" s="162"/>
      <c r="G39" s="162" t="s">
        <v>56</v>
      </c>
      <c r="H39" s="162"/>
      <c r="I39" s="162" t="s">
        <v>57</v>
      </c>
      <c r="J39" s="162"/>
      <c r="K39" s="10" t="s">
        <v>58</v>
      </c>
      <c r="L39" s="162" t="s">
        <v>59</v>
      </c>
      <c r="M39" s="162"/>
      <c r="O39" s="10" t="s">
        <v>53</v>
      </c>
      <c r="P39" s="10"/>
      <c r="Q39" s="162" t="s">
        <v>54</v>
      </c>
      <c r="R39" s="162"/>
      <c r="S39" s="162" t="s">
        <v>55</v>
      </c>
      <c r="T39" s="162"/>
      <c r="U39" s="162" t="s">
        <v>56</v>
      </c>
      <c r="V39" s="162"/>
      <c r="W39" s="162" t="s">
        <v>57</v>
      </c>
      <c r="X39" s="162"/>
      <c r="Y39" s="10" t="s">
        <v>58</v>
      </c>
      <c r="Z39" s="162" t="s">
        <v>59</v>
      </c>
      <c r="AA39" s="162"/>
    </row>
    <row r="40" spans="1:27" ht="15.75" thickBot="1" x14ac:dyDescent="0.3">
      <c r="A40" s="177"/>
      <c r="B40" s="178"/>
      <c r="C40" s="177">
        <v>1</v>
      </c>
      <c r="D40" s="178"/>
      <c r="E40" s="177">
        <v>1</v>
      </c>
      <c r="F40" s="178"/>
      <c r="G40" s="181">
        <f>C40*E40</f>
        <v>1</v>
      </c>
      <c r="H40" s="182"/>
      <c r="I40" s="177">
        <v>0</v>
      </c>
      <c r="J40" s="178"/>
      <c r="K40" s="14"/>
      <c r="L40" s="181">
        <f>I40/(G40/60)</f>
        <v>0</v>
      </c>
      <c r="M40" s="182"/>
      <c r="O40" s="177"/>
      <c r="P40" s="178"/>
      <c r="Q40" s="177">
        <v>1</v>
      </c>
      <c r="R40" s="178"/>
      <c r="S40" s="177">
        <v>1</v>
      </c>
      <c r="T40" s="178"/>
      <c r="U40" s="181">
        <f>Q40*S40</f>
        <v>1</v>
      </c>
      <c r="V40" s="182"/>
      <c r="W40" s="177">
        <v>0</v>
      </c>
      <c r="X40" s="178"/>
      <c r="Y40" s="14"/>
      <c r="Z40" s="181">
        <f>W40/(U40/60)</f>
        <v>0</v>
      </c>
      <c r="AA40" s="182"/>
    </row>
    <row r="41" spans="1:27" ht="15.75" thickBot="1" x14ac:dyDescent="0.3">
      <c r="A41" s="179"/>
      <c r="B41" s="180"/>
      <c r="C41" s="179"/>
      <c r="D41" s="180"/>
      <c r="E41" s="179"/>
      <c r="F41" s="180"/>
      <c r="G41" s="183"/>
      <c r="H41" s="184"/>
      <c r="I41" s="179"/>
      <c r="J41" s="180"/>
      <c r="K41" s="11"/>
      <c r="L41" s="183"/>
      <c r="M41" s="184"/>
      <c r="O41" s="179"/>
      <c r="P41" s="180"/>
      <c r="Q41" s="179"/>
      <c r="R41" s="180"/>
      <c r="S41" s="179"/>
      <c r="T41" s="180"/>
      <c r="U41" s="183"/>
      <c r="V41" s="184"/>
      <c r="W41" s="179"/>
      <c r="X41" s="180"/>
      <c r="Y41" s="11"/>
      <c r="Z41" s="183"/>
      <c r="AA41" s="184"/>
    </row>
    <row r="42" spans="1:27" ht="15.75" thickBot="1" x14ac:dyDescent="0.3">
      <c r="A42" s="10" t="s">
        <v>53</v>
      </c>
      <c r="B42" s="10"/>
      <c r="C42" s="162" t="s">
        <v>54</v>
      </c>
      <c r="D42" s="162"/>
      <c r="E42" s="162" t="s">
        <v>55</v>
      </c>
      <c r="F42" s="162"/>
      <c r="G42" s="162" t="s">
        <v>56</v>
      </c>
      <c r="H42" s="162"/>
      <c r="I42" s="162" t="s">
        <v>57</v>
      </c>
      <c r="J42" s="162"/>
      <c r="K42" s="10" t="s">
        <v>58</v>
      </c>
      <c r="L42" s="162" t="s">
        <v>59</v>
      </c>
      <c r="M42" s="162"/>
      <c r="O42" s="10" t="s">
        <v>53</v>
      </c>
      <c r="P42" s="10"/>
      <c r="Q42" s="162" t="s">
        <v>54</v>
      </c>
      <c r="R42" s="162"/>
      <c r="S42" s="162" t="s">
        <v>55</v>
      </c>
      <c r="T42" s="162"/>
      <c r="U42" s="162" t="s">
        <v>56</v>
      </c>
      <c r="V42" s="162"/>
      <c r="W42" s="162" t="s">
        <v>57</v>
      </c>
      <c r="X42" s="162"/>
      <c r="Y42" s="10" t="s">
        <v>58</v>
      </c>
      <c r="Z42" s="162" t="s">
        <v>59</v>
      </c>
      <c r="AA42" s="162"/>
    </row>
    <row r="43" spans="1:27" ht="15.75" thickBot="1" x14ac:dyDescent="0.3">
      <c r="A43" s="177"/>
      <c r="B43" s="178"/>
      <c r="C43" s="177">
        <v>1</v>
      </c>
      <c r="D43" s="178"/>
      <c r="E43" s="177">
        <v>1</v>
      </c>
      <c r="F43" s="178"/>
      <c r="G43" s="181">
        <f>C43*E43</f>
        <v>1</v>
      </c>
      <c r="H43" s="182"/>
      <c r="I43" s="177">
        <v>0</v>
      </c>
      <c r="J43" s="178"/>
      <c r="K43" s="14"/>
      <c r="L43" s="181">
        <f>I43/(G43/60)</f>
        <v>0</v>
      </c>
      <c r="M43" s="182"/>
      <c r="O43" s="177"/>
      <c r="P43" s="178"/>
      <c r="Q43" s="177">
        <v>1</v>
      </c>
      <c r="R43" s="178"/>
      <c r="S43" s="177">
        <v>1</v>
      </c>
      <c r="T43" s="178"/>
      <c r="U43" s="181">
        <f>Q43*S43</f>
        <v>1</v>
      </c>
      <c r="V43" s="182"/>
      <c r="W43" s="177">
        <v>0</v>
      </c>
      <c r="X43" s="178"/>
      <c r="Y43" s="14"/>
      <c r="Z43" s="181">
        <f>W43/(U43/60)</f>
        <v>0</v>
      </c>
      <c r="AA43" s="182"/>
    </row>
    <row r="44" spans="1:27" ht="15.75" thickBot="1" x14ac:dyDescent="0.3">
      <c r="A44" s="179"/>
      <c r="B44" s="180"/>
      <c r="C44" s="179"/>
      <c r="D44" s="180"/>
      <c r="E44" s="179"/>
      <c r="F44" s="180"/>
      <c r="G44" s="183"/>
      <c r="H44" s="184"/>
      <c r="I44" s="179"/>
      <c r="J44" s="180"/>
      <c r="K44" s="11"/>
      <c r="L44" s="183"/>
      <c r="M44" s="184"/>
      <c r="O44" s="179"/>
      <c r="P44" s="180"/>
      <c r="Q44" s="179"/>
      <c r="R44" s="180"/>
      <c r="S44" s="179"/>
      <c r="T44" s="180"/>
      <c r="U44" s="183"/>
      <c r="V44" s="184"/>
      <c r="W44" s="179"/>
      <c r="X44" s="180"/>
      <c r="Y44" s="11"/>
      <c r="Z44" s="183"/>
      <c r="AA44" s="184"/>
    </row>
    <row r="45" spans="1:27" ht="15.75" thickBot="1" x14ac:dyDescent="0.3">
      <c r="A45" s="10" t="s">
        <v>53</v>
      </c>
      <c r="B45" s="10"/>
      <c r="C45" s="162" t="s">
        <v>54</v>
      </c>
      <c r="D45" s="162"/>
      <c r="E45" s="162" t="s">
        <v>55</v>
      </c>
      <c r="F45" s="162"/>
      <c r="G45" s="162" t="s">
        <v>56</v>
      </c>
      <c r="H45" s="162"/>
      <c r="I45" s="162" t="s">
        <v>57</v>
      </c>
      <c r="J45" s="162"/>
      <c r="K45" s="10" t="s">
        <v>58</v>
      </c>
      <c r="L45" s="162" t="s">
        <v>59</v>
      </c>
      <c r="M45" s="162"/>
      <c r="O45" s="10" t="s">
        <v>53</v>
      </c>
      <c r="P45" s="10"/>
      <c r="Q45" s="162" t="s">
        <v>54</v>
      </c>
      <c r="R45" s="162"/>
      <c r="S45" s="162" t="s">
        <v>55</v>
      </c>
      <c r="T45" s="162"/>
      <c r="U45" s="162" t="s">
        <v>56</v>
      </c>
      <c r="V45" s="162"/>
      <c r="W45" s="162" t="s">
        <v>57</v>
      </c>
      <c r="X45" s="162"/>
      <c r="Y45" s="10" t="s">
        <v>58</v>
      </c>
      <c r="Z45" s="162" t="s">
        <v>59</v>
      </c>
      <c r="AA45" s="162"/>
    </row>
    <row r="46" spans="1:27" ht="15.75" thickBot="1" x14ac:dyDescent="0.3">
      <c r="A46" s="177"/>
      <c r="B46" s="178"/>
      <c r="C46" s="177">
        <v>1</v>
      </c>
      <c r="D46" s="178"/>
      <c r="E46" s="177">
        <v>1</v>
      </c>
      <c r="F46" s="178"/>
      <c r="G46" s="181">
        <f>C46*E46</f>
        <v>1</v>
      </c>
      <c r="H46" s="182"/>
      <c r="I46" s="177">
        <v>0</v>
      </c>
      <c r="J46" s="178"/>
      <c r="K46" s="14"/>
      <c r="L46" s="181">
        <f>I46/(G46/60)</f>
        <v>0</v>
      </c>
      <c r="M46" s="182"/>
      <c r="O46" s="177"/>
      <c r="P46" s="178"/>
      <c r="Q46" s="177">
        <v>1</v>
      </c>
      <c r="R46" s="178"/>
      <c r="S46" s="177">
        <v>1</v>
      </c>
      <c r="T46" s="178"/>
      <c r="U46" s="181">
        <f>Q46*S46</f>
        <v>1</v>
      </c>
      <c r="V46" s="182"/>
      <c r="W46" s="177">
        <v>0</v>
      </c>
      <c r="X46" s="178"/>
      <c r="Y46" s="14"/>
      <c r="Z46" s="181">
        <f>W46/(U46/60)</f>
        <v>0</v>
      </c>
      <c r="AA46" s="182"/>
    </row>
    <row r="47" spans="1:27" ht="15.75" thickBot="1" x14ac:dyDescent="0.3">
      <c r="A47" s="179"/>
      <c r="B47" s="180"/>
      <c r="C47" s="179"/>
      <c r="D47" s="180"/>
      <c r="E47" s="179"/>
      <c r="F47" s="180"/>
      <c r="G47" s="183"/>
      <c r="H47" s="184"/>
      <c r="I47" s="179"/>
      <c r="J47" s="180"/>
      <c r="K47" s="11"/>
      <c r="L47" s="183"/>
      <c r="M47" s="184"/>
      <c r="O47" s="179"/>
      <c r="P47" s="180"/>
      <c r="Q47" s="179"/>
      <c r="R47" s="180"/>
      <c r="S47" s="179"/>
      <c r="T47" s="180"/>
      <c r="U47" s="183"/>
      <c r="V47" s="184"/>
      <c r="W47" s="179"/>
      <c r="X47" s="180"/>
      <c r="Y47" s="11"/>
      <c r="Z47" s="183"/>
      <c r="AA47" s="184"/>
    </row>
    <row r="48" spans="1:27" ht="15.75" thickBot="1" x14ac:dyDescent="0.3">
      <c r="A48" s="10" t="s">
        <v>53</v>
      </c>
      <c r="B48" s="10"/>
      <c r="C48" s="162" t="s">
        <v>54</v>
      </c>
      <c r="D48" s="162"/>
      <c r="E48" s="162" t="s">
        <v>55</v>
      </c>
      <c r="F48" s="162"/>
      <c r="G48" s="162" t="s">
        <v>56</v>
      </c>
      <c r="H48" s="162"/>
      <c r="I48" s="162" t="s">
        <v>57</v>
      </c>
      <c r="J48" s="162"/>
      <c r="K48" s="10" t="s">
        <v>58</v>
      </c>
      <c r="L48" s="162" t="s">
        <v>59</v>
      </c>
      <c r="M48" s="162"/>
      <c r="O48" s="10" t="s">
        <v>53</v>
      </c>
      <c r="P48" s="10"/>
      <c r="Q48" s="162" t="s">
        <v>54</v>
      </c>
      <c r="R48" s="162"/>
      <c r="S48" s="162" t="s">
        <v>55</v>
      </c>
      <c r="T48" s="162"/>
      <c r="U48" s="162" t="s">
        <v>56</v>
      </c>
      <c r="V48" s="162"/>
      <c r="W48" s="162" t="s">
        <v>57</v>
      </c>
      <c r="X48" s="162"/>
      <c r="Y48" s="10" t="s">
        <v>58</v>
      </c>
      <c r="Z48" s="162" t="s">
        <v>59</v>
      </c>
      <c r="AA48" s="162"/>
    </row>
    <row r="49" spans="1:27" ht="15.75" thickBot="1" x14ac:dyDescent="0.3">
      <c r="A49" s="177"/>
      <c r="B49" s="178"/>
      <c r="C49" s="177">
        <v>1</v>
      </c>
      <c r="D49" s="178"/>
      <c r="E49" s="177">
        <v>1</v>
      </c>
      <c r="F49" s="178"/>
      <c r="G49" s="181">
        <f>C49*E49</f>
        <v>1</v>
      </c>
      <c r="H49" s="182"/>
      <c r="I49" s="177">
        <v>0</v>
      </c>
      <c r="J49" s="178"/>
      <c r="K49" s="14"/>
      <c r="L49" s="181">
        <f>I49/(G49/60)</f>
        <v>0</v>
      </c>
      <c r="M49" s="182"/>
      <c r="O49" s="177"/>
      <c r="P49" s="178"/>
      <c r="Q49" s="177">
        <v>1</v>
      </c>
      <c r="R49" s="178"/>
      <c r="S49" s="177">
        <v>1</v>
      </c>
      <c r="T49" s="178"/>
      <c r="U49" s="181">
        <f>Q49*S49</f>
        <v>1</v>
      </c>
      <c r="V49" s="182"/>
      <c r="W49" s="177">
        <v>0</v>
      </c>
      <c r="X49" s="178"/>
      <c r="Y49" s="14"/>
      <c r="Z49" s="181">
        <f>W49/(U49/60)</f>
        <v>0</v>
      </c>
      <c r="AA49" s="182"/>
    </row>
    <row r="50" spans="1:27" ht="15.75" thickBot="1" x14ac:dyDescent="0.3">
      <c r="A50" s="179"/>
      <c r="B50" s="180"/>
      <c r="C50" s="179"/>
      <c r="D50" s="180"/>
      <c r="E50" s="179"/>
      <c r="F50" s="180"/>
      <c r="G50" s="183"/>
      <c r="H50" s="184"/>
      <c r="I50" s="179"/>
      <c r="J50" s="180"/>
      <c r="K50" s="11"/>
      <c r="L50" s="183"/>
      <c r="M50" s="184"/>
      <c r="O50" s="179"/>
      <c r="P50" s="180"/>
      <c r="Q50" s="179"/>
      <c r="R50" s="180"/>
      <c r="S50" s="179"/>
      <c r="T50" s="180"/>
      <c r="U50" s="183"/>
      <c r="V50" s="184"/>
      <c r="W50" s="179"/>
      <c r="X50" s="180"/>
      <c r="Y50" s="11"/>
      <c r="Z50" s="183"/>
      <c r="AA50" s="184"/>
    </row>
    <row r="51" spans="1:27" ht="15.75" thickBot="1" x14ac:dyDescent="0.3">
      <c r="A51" s="10" t="s">
        <v>53</v>
      </c>
      <c r="B51" s="10"/>
      <c r="C51" s="162" t="s">
        <v>54</v>
      </c>
      <c r="D51" s="162"/>
      <c r="E51" s="162" t="s">
        <v>55</v>
      </c>
      <c r="F51" s="162"/>
      <c r="G51" s="162" t="s">
        <v>56</v>
      </c>
      <c r="H51" s="162"/>
      <c r="I51" s="162" t="s">
        <v>57</v>
      </c>
      <c r="J51" s="162"/>
      <c r="K51" s="10" t="s">
        <v>58</v>
      </c>
      <c r="L51" s="162" t="s">
        <v>59</v>
      </c>
      <c r="M51" s="162"/>
      <c r="O51" s="10" t="s">
        <v>53</v>
      </c>
      <c r="P51" s="10"/>
      <c r="Q51" s="162" t="s">
        <v>54</v>
      </c>
      <c r="R51" s="162"/>
      <c r="S51" s="162" t="s">
        <v>55</v>
      </c>
      <c r="T51" s="162"/>
      <c r="U51" s="162" t="s">
        <v>56</v>
      </c>
      <c r="V51" s="162"/>
      <c r="W51" s="162" t="s">
        <v>57</v>
      </c>
      <c r="X51" s="162"/>
      <c r="Y51" s="10" t="s">
        <v>58</v>
      </c>
      <c r="Z51" s="162" t="s">
        <v>59</v>
      </c>
      <c r="AA51" s="162"/>
    </row>
    <row r="52" spans="1:27" ht="15.75" thickBot="1" x14ac:dyDescent="0.3">
      <c r="A52" s="177"/>
      <c r="B52" s="178"/>
      <c r="C52" s="177">
        <v>1</v>
      </c>
      <c r="D52" s="178"/>
      <c r="E52" s="177">
        <v>1</v>
      </c>
      <c r="F52" s="178"/>
      <c r="G52" s="181">
        <f>C52*E52</f>
        <v>1</v>
      </c>
      <c r="H52" s="182"/>
      <c r="I52" s="177">
        <v>0</v>
      </c>
      <c r="J52" s="178"/>
      <c r="K52" s="14"/>
      <c r="L52" s="181">
        <f>I52/(G52/60)</f>
        <v>0</v>
      </c>
      <c r="M52" s="182"/>
      <c r="O52" s="177"/>
      <c r="P52" s="178"/>
      <c r="Q52" s="177">
        <v>1</v>
      </c>
      <c r="R52" s="178"/>
      <c r="S52" s="177">
        <v>1</v>
      </c>
      <c r="T52" s="178"/>
      <c r="U52" s="181">
        <f>Q52*S52</f>
        <v>1</v>
      </c>
      <c r="V52" s="182"/>
      <c r="W52" s="177">
        <v>0</v>
      </c>
      <c r="X52" s="178"/>
      <c r="Y52" s="14"/>
      <c r="Z52" s="181">
        <f>W52/(U52/60)</f>
        <v>0</v>
      </c>
      <c r="AA52" s="182"/>
    </row>
    <row r="53" spans="1:27" ht="15.75" thickBot="1" x14ac:dyDescent="0.3">
      <c r="A53" s="179"/>
      <c r="B53" s="180"/>
      <c r="C53" s="179"/>
      <c r="D53" s="180"/>
      <c r="E53" s="179"/>
      <c r="F53" s="180"/>
      <c r="G53" s="183"/>
      <c r="H53" s="184"/>
      <c r="I53" s="179"/>
      <c r="J53" s="180"/>
      <c r="K53" s="11"/>
      <c r="L53" s="183"/>
      <c r="M53" s="184"/>
      <c r="O53" s="179"/>
      <c r="P53" s="180"/>
      <c r="Q53" s="179"/>
      <c r="R53" s="180"/>
      <c r="S53" s="179"/>
      <c r="T53" s="180"/>
      <c r="U53" s="183"/>
      <c r="V53" s="184"/>
      <c r="W53" s="179"/>
      <c r="X53" s="180"/>
      <c r="Y53" s="11"/>
      <c r="Z53" s="183"/>
      <c r="AA53" s="184"/>
    </row>
    <row r="55" spans="1:27" ht="15.75" thickBot="1" x14ac:dyDescent="0.3"/>
    <row r="56" spans="1:27" ht="15.75" thickBot="1" x14ac:dyDescent="0.3">
      <c r="A56" s="185" t="s">
        <v>92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115"/>
      <c r="O56" s="78" t="s">
        <v>93</v>
      </c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</row>
    <row r="57" spans="1:27" x14ac:dyDescent="0.2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  <c r="O57" s="32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</row>
    <row r="58" spans="1:27" x14ac:dyDescent="0.25">
      <c r="A58" s="3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6"/>
      <c r="O58" s="35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36"/>
    </row>
    <row r="59" spans="1:27" x14ac:dyDescent="0.25">
      <c r="A59" s="3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36"/>
      <c r="O59" s="35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36"/>
    </row>
    <row r="60" spans="1:27" x14ac:dyDescent="0.25">
      <c r="A60" s="3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6"/>
      <c r="O60" s="35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36"/>
    </row>
    <row r="61" spans="1:27" x14ac:dyDescent="0.25">
      <c r="A61" s="3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36"/>
      <c r="O61" s="35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36"/>
    </row>
    <row r="62" spans="1:27" x14ac:dyDescent="0.25">
      <c r="A62" s="3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36"/>
      <c r="O62" s="35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36"/>
    </row>
    <row r="63" spans="1:27" x14ac:dyDescent="0.25">
      <c r="A63" s="3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6"/>
      <c r="O63" s="35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36"/>
    </row>
    <row r="64" spans="1:27" x14ac:dyDescent="0.25">
      <c r="A64" s="35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6"/>
      <c r="O64" s="35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36"/>
    </row>
    <row r="65" spans="1:27" x14ac:dyDescent="0.25">
      <c r="A65" s="3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36"/>
      <c r="O65" s="35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36"/>
    </row>
    <row r="66" spans="1:27" x14ac:dyDescent="0.25">
      <c r="A66" s="3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36"/>
      <c r="O66" s="35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36"/>
    </row>
    <row r="67" spans="1:27" x14ac:dyDescent="0.25">
      <c r="A67" s="3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36"/>
      <c r="O67" s="35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36"/>
    </row>
    <row r="68" spans="1:27" x14ac:dyDescent="0.25">
      <c r="A68" s="3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36"/>
      <c r="O68" s="35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36"/>
    </row>
    <row r="69" spans="1:27" x14ac:dyDescent="0.25">
      <c r="A69" s="3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36"/>
      <c r="O69" s="35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36"/>
    </row>
    <row r="70" spans="1:27" x14ac:dyDescent="0.25">
      <c r="A70" s="3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36"/>
      <c r="O70" s="35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36"/>
    </row>
    <row r="71" spans="1:27" x14ac:dyDescent="0.25">
      <c r="A71" s="3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36"/>
      <c r="O71" s="35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36"/>
    </row>
    <row r="72" spans="1:27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9"/>
      <c r="O72" s="37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</row>
  </sheetData>
  <sheetProtection sheet="1" objects="1" scenarios="1"/>
  <mergeCells count="275">
    <mergeCell ref="A56:M56"/>
    <mergeCell ref="O56:AA56"/>
    <mergeCell ref="Z48:AA48"/>
    <mergeCell ref="S49:T50"/>
    <mergeCell ref="Z46:AA47"/>
    <mergeCell ref="C48:D48"/>
    <mergeCell ref="E48:F48"/>
    <mergeCell ref="G48:H48"/>
    <mergeCell ref="I48:J48"/>
    <mergeCell ref="L48:M48"/>
    <mergeCell ref="Q48:R48"/>
    <mergeCell ref="S48:T48"/>
    <mergeCell ref="U48:V48"/>
    <mergeCell ref="W48:X48"/>
    <mergeCell ref="L46:M47"/>
    <mergeCell ref="O46:P47"/>
    <mergeCell ref="Q52:R53"/>
    <mergeCell ref="S52:T53"/>
    <mergeCell ref="U52:V53"/>
    <mergeCell ref="W52:X53"/>
    <mergeCell ref="Z52:AA53"/>
    <mergeCell ref="U51:V51"/>
    <mergeCell ref="W51:X51"/>
    <mergeCell ref="Z51:AA51"/>
    <mergeCell ref="A52:B53"/>
    <mergeCell ref="C52:D53"/>
    <mergeCell ref="E52:F53"/>
    <mergeCell ref="G52:H53"/>
    <mergeCell ref="I52:J53"/>
    <mergeCell ref="L52:M53"/>
    <mergeCell ref="O52:P53"/>
    <mergeCell ref="U49:V50"/>
    <mergeCell ref="W49:X50"/>
    <mergeCell ref="C51:D51"/>
    <mergeCell ref="E51:F51"/>
    <mergeCell ref="G51:H51"/>
    <mergeCell ref="I51:J51"/>
    <mergeCell ref="L51:M51"/>
    <mergeCell ref="Q51:R51"/>
    <mergeCell ref="S51:T51"/>
    <mergeCell ref="A49:B50"/>
    <mergeCell ref="C49:D50"/>
    <mergeCell ref="E49:F50"/>
    <mergeCell ref="G49:H50"/>
    <mergeCell ref="I49:J50"/>
    <mergeCell ref="L49:M50"/>
    <mergeCell ref="O49:P50"/>
    <mergeCell ref="Z43:AA44"/>
    <mergeCell ref="C45:D45"/>
    <mergeCell ref="E45:F45"/>
    <mergeCell ref="G45:H45"/>
    <mergeCell ref="I45:J45"/>
    <mergeCell ref="L45:M45"/>
    <mergeCell ref="Z45:AA45"/>
    <mergeCell ref="Q49:R50"/>
    <mergeCell ref="A46:B47"/>
    <mergeCell ref="C46:D47"/>
    <mergeCell ref="E46:F47"/>
    <mergeCell ref="G46:H47"/>
    <mergeCell ref="I46:J47"/>
    <mergeCell ref="Q43:R44"/>
    <mergeCell ref="S43:T44"/>
    <mergeCell ref="U43:V44"/>
    <mergeCell ref="A43:B44"/>
    <mergeCell ref="Q46:R47"/>
    <mergeCell ref="S46:T47"/>
    <mergeCell ref="U46:V47"/>
    <mergeCell ref="Z49:AA50"/>
    <mergeCell ref="C43:D44"/>
    <mergeCell ref="E43:F44"/>
    <mergeCell ref="G43:H44"/>
    <mergeCell ref="I43:J44"/>
    <mergeCell ref="L43:M44"/>
    <mergeCell ref="O43:P44"/>
    <mergeCell ref="W43:X44"/>
    <mergeCell ref="W46:X47"/>
    <mergeCell ref="Q45:R45"/>
    <mergeCell ref="S45:T45"/>
    <mergeCell ref="U45:V45"/>
    <mergeCell ref="W45:X45"/>
    <mergeCell ref="U40:V41"/>
    <mergeCell ref="W40:X41"/>
    <mergeCell ref="Z40:AA41"/>
    <mergeCell ref="C42:D42"/>
    <mergeCell ref="E42:F42"/>
    <mergeCell ref="G42:H42"/>
    <mergeCell ref="I42:J42"/>
    <mergeCell ref="L42:M42"/>
    <mergeCell ref="Q42:R42"/>
    <mergeCell ref="S42:T42"/>
    <mergeCell ref="U42:V42"/>
    <mergeCell ref="W42:X42"/>
    <mergeCell ref="Z42:AA42"/>
    <mergeCell ref="A40:B41"/>
    <mergeCell ref="C40:D41"/>
    <mergeCell ref="E40:F41"/>
    <mergeCell ref="G40:H41"/>
    <mergeCell ref="I40:J41"/>
    <mergeCell ref="L40:M41"/>
    <mergeCell ref="O40:P41"/>
    <mergeCell ref="Q40:R41"/>
    <mergeCell ref="S40:T41"/>
    <mergeCell ref="A37:B38"/>
    <mergeCell ref="C37:D38"/>
    <mergeCell ref="E37:F38"/>
    <mergeCell ref="G37:H38"/>
    <mergeCell ref="I37:J38"/>
    <mergeCell ref="Z37:AA38"/>
    <mergeCell ref="C39:D39"/>
    <mergeCell ref="E39:F39"/>
    <mergeCell ref="G39:H39"/>
    <mergeCell ref="I39:J39"/>
    <mergeCell ref="L39:M39"/>
    <mergeCell ref="Q39:R39"/>
    <mergeCell ref="S39:T39"/>
    <mergeCell ref="U39:V39"/>
    <mergeCell ref="W39:X39"/>
    <mergeCell ref="L37:M38"/>
    <mergeCell ref="O37:P38"/>
    <mergeCell ref="Q37:R38"/>
    <mergeCell ref="S37:T38"/>
    <mergeCell ref="U37:V38"/>
    <mergeCell ref="W37:X38"/>
    <mergeCell ref="Z39:AA39"/>
    <mergeCell ref="U34:V35"/>
    <mergeCell ref="W34:X35"/>
    <mergeCell ref="Z34:AA35"/>
    <mergeCell ref="C36:D36"/>
    <mergeCell ref="E36:F36"/>
    <mergeCell ref="G36:H36"/>
    <mergeCell ref="I36:J36"/>
    <mergeCell ref="L36:M36"/>
    <mergeCell ref="Q36:R36"/>
    <mergeCell ref="S36:T36"/>
    <mergeCell ref="U36:V36"/>
    <mergeCell ref="W36:X36"/>
    <mergeCell ref="Z36:AA36"/>
    <mergeCell ref="A34:B35"/>
    <mergeCell ref="C34:D35"/>
    <mergeCell ref="E34:F35"/>
    <mergeCell ref="G34:H35"/>
    <mergeCell ref="I34:J35"/>
    <mergeCell ref="L34:M35"/>
    <mergeCell ref="O34:P35"/>
    <mergeCell ref="Q34:R35"/>
    <mergeCell ref="S34:T35"/>
    <mergeCell ref="S31:T32"/>
    <mergeCell ref="U31:V32"/>
    <mergeCell ref="W31:X32"/>
    <mergeCell ref="Z31:AA32"/>
    <mergeCell ref="C33:D33"/>
    <mergeCell ref="E33:F33"/>
    <mergeCell ref="G33:H33"/>
    <mergeCell ref="I33:J33"/>
    <mergeCell ref="L33:M33"/>
    <mergeCell ref="Q33:R33"/>
    <mergeCell ref="S33:T33"/>
    <mergeCell ref="U33:V33"/>
    <mergeCell ref="W33:X33"/>
    <mergeCell ref="Z33:AA33"/>
    <mergeCell ref="C27:D27"/>
    <mergeCell ref="A31:B32"/>
    <mergeCell ref="C31:D32"/>
    <mergeCell ref="E31:F32"/>
    <mergeCell ref="G31:H32"/>
    <mergeCell ref="I31:J32"/>
    <mergeCell ref="L31:M32"/>
    <mergeCell ref="O31:P32"/>
    <mergeCell ref="Q31:R32"/>
    <mergeCell ref="A28:B29"/>
    <mergeCell ref="C28:D29"/>
    <mergeCell ref="E28:F29"/>
    <mergeCell ref="G28:H29"/>
    <mergeCell ref="I28:J29"/>
    <mergeCell ref="E27:F27"/>
    <mergeCell ref="G27:H27"/>
    <mergeCell ref="I27:J27"/>
    <mergeCell ref="L27:M27"/>
    <mergeCell ref="Q27:R27"/>
    <mergeCell ref="Z28:AA29"/>
    <mergeCell ref="C30:D30"/>
    <mergeCell ref="E30:F30"/>
    <mergeCell ref="G30:H30"/>
    <mergeCell ref="I30:J30"/>
    <mergeCell ref="L30:M30"/>
    <mergeCell ref="Q30:R30"/>
    <mergeCell ref="S30:T30"/>
    <mergeCell ref="U30:V30"/>
    <mergeCell ref="W30:X30"/>
    <mergeCell ref="L28:M29"/>
    <mergeCell ref="O28:P29"/>
    <mergeCell ref="Q28:R29"/>
    <mergeCell ref="S28:T29"/>
    <mergeCell ref="U28:V29"/>
    <mergeCell ref="W28:X29"/>
    <mergeCell ref="Z30:AA30"/>
    <mergeCell ref="S27:T27"/>
    <mergeCell ref="U27:V27"/>
    <mergeCell ref="W27:X27"/>
    <mergeCell ref="Z24:AA24"/>
    <mergeCell ref="U25:V26"/>
    <mergeCell ref="W25:X26"/>
    <mergeCell ref="Z25:AA26"/>
    <mergeCell ref="Z27:AA27"/>
    <mergeCell ref="A25:B26"/>
    <mergeCell ref="C25:D26"/>
    <mergeCell ref="E25:F26"/>
    <mergeCell ref="G25:H26"/>
    <mergeCell ref="I25:J26"/>
    <mergeCell ref="L25:M26"/>
    <mergeCell ref="O25:P26"/>
    <mergeCell ref="Q25:R26"/>
    <mergeCell ref="S25:T26"/>
    <mergeCell ref="C24:D24"/>
    <mergeCell ref="E24:F24"/>
    <mergeCell ref="G24:H24"/>
    <mergeCell ref="I24:J24"/>
    <mergeCell ref="L24:M24"/>
    <mergeCell ref="Q24:R24"/>
    <mergeCell ref="S24:T24"/>
    <mergeCell ref="U24:V24"/>
    <mergeCell ref="W24:X24"/>
    <mergeCell ref="Z21:AA21"/>
    <mergeCell ref="A22:B23"/>
    <mergeCell ref="C22:D23"/>
    <mergeCell ref="E22:F23"/>
    <mergeCell ref="G22:H23"/>
    <mergeCell ref="I22:J23"/>
    <mergeCell ref="L22:M23"/>
    <mergeCell ref="O22:P23"/>
    <mergeCell ref="Q22:R23"/>
    <mergeCell ref="S22:T23"/>
    <mergeCell ref="U22:V23"/>
    <mergeCell ref="W22:X23"/>
    <mergeCell ref="Z22:AA23"/>
    <mergeCell ref="C21:D21"/>
    <mergeCell ref="E21:F21"/>
    <mergeCell ref="G21:H21"/>
    <mergeCell ref="I21:J21"/>
    <mergeCell ref="L21:M21"/>
    <mergeCell ref="Q21:R21"/>
    <mergeCell ref="S21:T21"/>
    <mergeCell ref="U21:V21"/>
    <mergeCell ref="W21:X21"/>
    <mergeCell ref="Q18:R18"/>
    <mergeCell ref="S18:T18"/>
    <mergeCell ref="U18:V18"/>
    <mergeCell ref="W18:X18"/>
    <mergeCell ref="Z18:AA18"/>
    <mergeCell ref="A19:B20"/>
    <mergeCell ref="C19:D20"/>
    <mergeCell ref="E19:F20"/>
    <mergeCell ref="G19:H20"/>
    <mergeCell ref="I19:J20"/>
    <mergeCell ref="Z19:AA20"/>
    <mergeCell ref="L19:M20"/>
    <mergeCell ref="O19:P20"/>
    <mergeCell ref="Q19:R20"/>
    <mergeCell ref="S19:T20"/>
    <mergeCell ref="U19:V20"/>
    <mergeCell ref="W19:X20"/>
    <mergeCell ref="A13:B13"/>
    <mergeCell ref="C18:D18"/>
    <mergeCell ref="E18:F18"/>
    <mergeCell ref="G18:H18"/>
    <mergeCell ref="I18:J18"/>
    <mergeCell ref="L18:M18"/>
    <mergeCell ref="A1:D3"/>
    <mergeCell ref="F3:H4"/>
    <mergeCell ref="A5:C6"/>
    <mergeCell ref="A9:B9"/>
    <mergeCell ref="C9:F10"/>
    <mergeCell ref="A12:B12"/>
    <mergeCell ref="C12:D12"/>
    <mergeCell ref="C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43450-A5E0-4469-A45C-85F26E67AD97}">
  <dimension ref="A1:AC135"/>
  <sheetViews>
    <sheetView zoomScale="70" zoomScaleNormal="70" workbookViewId="0">
      <selection activeCell="AE70" sqref="AE70"/>
    </sheetView>
  </sheetViews>
  <sheetFormatPr defaultRowHeight="15" x14ac:dyDescent="0.25"/>
  <cols>
    <col min="11" max="11" width="18.28515625" customWidth="1"/>
    <col min="26" max="26" width="18.28515625" customWidth="1"/>
  </cols>
  <sheetData>
    <row r="1" spans="1:28" ht="15" customHeight="1" x14ac:dyDescent="0.25">
      <c r="A1" s="163" t="s">
        <v>39</v>
      </c>
      <c r="B1" s="150"/>
      <c r="C1" s="150"/>
      <c r="D1" s="150"/>
    </row>
    <row r="2" spans="1:28" ht="18.75" x14ac:dyDescent="0.4">
      <c r="A2" s="150"/>
      <c r="B2" s="150"/>
      <c r="C2" s="150"/>
      <c r="D2" s="150"/>
      <c r="F2" s="7" t="s">
        <v>40</v>
      </c>
      <c r="J2" s="13" t="s">
        <v>65</v>
      </c>
      <c r="L2" s="8"/>
    </row>
    <row r="3" spans="1:28" x14ac:dyDescent="0.25">
      <c r="A3" s="150"/>
      <c r="B3" s="150"/>
      <c r="C3" s="150"/>
      <c r="D3" s="150"/>
      <c r="F3" s="164">
        <f>I13+X13+I58+X58</f>
        <v>0</v>
      </c>
      <c r="G3" s="148"/>
      <c r="H3" s="149"/>
    </row>
    <row r="4" spans="1:28" x14ac:dyDescent="0.25">
      <c r="F4" s="165"/>
      <c r="G4" s="152"/>
      <c r="H4" s="153"/>
    </row>
    <row r="5" spans="1:28" ht="15" customHeight="1" x14ac:dyDescent="0.25">
      <c r="A5" s="166" t="s">
        <v>96</v>
      </c>
      <c r="B5" s="166"/>
      <c r="C5" s="166"/>
    </row>
    <row r="6" spans="1:28" ht="15" customHeight="1" x14ac:dyDescent="0.25">
      <c r="A6" s="166"/>
      <c r="B6" s="166"/>
      <c r="C6" s="166"/>
    </row>
    <row r="7" spans="1:28" x14ac:dyDescent="0.25">
      <c r="K7" t="s">
        <v>101</v>
      </c>
    </row>
    <row r="8" spans="1:28" ht="15.75" thickBot="1" x14ac:dyDescent="0.3">
      <c r="K8" t="s">
        <v>102</v>
      </c>
    </row>
    <row r="9" spans="1:28" ht="19.5" thickBot="1" x14ac:dyDescent="0.3">
      <c r="A9" s="167" t="s">
        <v>0</v>
      </c>
      <c r="B9" s="167"/>
      <c r="C9" s="168">
        <f>'Pricing Sheet'!C3</f>
        <v>0</v>
      </c>
      <c r="D9" s="169"/>
      <c r="E9" s="169"/>
      <c r="F9" s="170"/>
      <c r="I9" s="9"/>
      <c r="K9" t="s">
        <v>103</v>
      </c>
    </row>
    <row r="10" spans="1:28" ht="16.5" thickTop="1" thickBot="1" x14ac:dyDescent="0.3">
      <c r="C10" s="171"/>
      <c r="D10" s="172"/>
      <c r="E10" s="172"/>
      <c r="F10" s="173"/>
    </row>
    <row r="11" spans="1:28" ht="15.75" thickBot="1" x14ac:dyDescent="0.3"/>
    <row r="12" spans="1:28" ht="15.75" thickBot="1" x14ac:dyDescent="0.3">
      <c r="A12" s="174" t="s">
        <v>42</v>
      </c>
      <c r="B12" s="174"/>
      <c r="C12" s="175">
        <f>'Pricing Sheet'!C5</f>
        <v>0</v>
      </c>
      <c r="D12" s="176"/>
      <c r="I12" t="s">
        <v>72</v>
      </c>
      <c r="K12" t="s">
        <v>76</v>
      </c>
      <c r="M12" t="s">
        <v>70</v>
      </c>
      <c r="X12" t="s">
        <v>73</v>
      </c>
      <c r="Z12" t="s">
        <v>76</v>
      </c>
      <c r="AB12" t="s">
        <v>71</v>
      </c>
    </row>
    <row r="13" spans="1:28" ht="16.5" thickTop="1" thickBot="1" x14ac:dyDescent="0.3">
      <c r="A13" s="161" t="s">
        <v>3</v>
      </c>
      <c r="B13" s="161"/>
      <c r="C13" s="175">
        <f>'Pricing Sheet'!C6</f>
        <v>0</v>
      </c>
      <c r="D13" s="176"/>
      <c r="I13">
        <f>(I16+M16+K13)/M13</f>
        <v>0</v>
      </c>
      <c r="K13" s="17">
        <v>0</v>
      </c>
      <c r="M13" s="17">
        <v>1</v>
      </c>
      <c r="X13">
        <f>(X16+AB16+Z13)/AB13</f>
        <v>0</v>
      </c>
      <c r="Z13" s="17"/>
      <c r="AB13" s="17">
        <v>1</v>
      </c>
    </row>
    <row r="14" spans="1:28" ht="15.75" thickTop="1" x14ac:dyDescent="0.25"/>
    <row r="15" spans="1:28" x14ac:dyDescent="0.25">
      <c r="E15" t="s">
        <v>45</v>
      </c>
      <c r="I15" t="s">
        <v>46</v>
      </c>
      <c r="M15" t="s">
        <v>47</v>
      </c>
      <c r="X15" t="s">
        <v>48</v>
      </c>
      <c r="AB15" t="s">
        <v>49</v>
      </c>
    </row>
    <row r="16" spans="1:28" x14ac:dyDescent="0.25">
      <c r="E16">
        <v>15</v>
      </c>
      <c r="I16">
        <f>SUM(M19:N53)</f>
        <v>0</v>
      </c>
      <c r="M16">
        <f>(L19+L22+L25+L28+L31+L34+L37+L40+L43+L46+L49+L52)*E16</f>
        <v>0</v>
      </c>
      <c r="X16">
        <f>SUM(AB19:AC53)</f>
        <v>0</v>
      </c>
      <c r="AB16">
        <f>(AA19+AA22+AA25+AA28+AA31+AA34+AA37+AA40+AA43+AA46+AA49+AA52)*E16</f>
        <v>0</v>
      </c>
    </row>
    <row r="17" spans="1:29" ht="18.75" x14ac:dyDescent="0.4">
      <c r="A17" s="7" t="s">
        <v>50</v>
      </c>
      <c r="L17" t="s">
        <v>51</v>
      </c>
      <c r="P17" s="7" t="s">
        <v>52</v>
      </c>
      <c r="AA17" t="s">
        <v>51</v>
      </c>
    </row>
    <row r="18" spans="1:29" ht="15.75" thickBot="1" x14ac:dyDescent="0.3">
      <c r="A18" s="10" t="s">
        <v>53</v>
      </c>
      <c r="B18" s="10"/>
      <c r="C18" s="162" t="s">
        <v>54</v>
      </c>
      <c r="D18" s="162"/>
      <c r="E18" s="162" t="s">
        <v>55</v>
      </c>
      <c r="F18" s="162"/>
      <c r="G18" s="162" t="s">
        <v>56</v>
      </c>
      <c r="H18" s="162"/>
      <c r="I18" s="162" t="s">
        <v>74</v>
      </c>
      <c r="J18" s="162"/>
      <c r="K18" s="19" t="s">
        <v>75</v>
      </c>
      <c r="L18" s="10" t="s">
        <v>58</v>
      </c>
      <c r="M18" s="162" t="s">
        <v>59</v>
      </c>
      <c r="N18" s="162"/>
      <c r="P18" s="10" t="s">
        <v>53</v>
      </c>
      <c r="Q18" s="10"/>
      <c r="R18" s="162" t="s">
        <v>54</v>
      </c>
      <c r="S18" s="162"/>
      <c r="T18" s="162" t="s">
        <v>55</v>
      </c>
      <c r="U18" s="162"/>
      <c r="V18" s="162" t="s">
        <v>56</v>
      </c>
      <c r="W18" s="162"/>
      <c r="X18" s="162" t="s">
        <v>57</v>
      </c>
      <c r="Y18" s="162"/>
      <c r="Z18" s="19" t="s">
        <v>75</v>
      </c>
      <c r="AA18" s="10" t="s">
        <v>58</v>
      </c>
      <c r="AB18" s="162" t="s">
        <v>59</v>
      </c>
      <c r="AC18" s="162"/>
    </row>
    <row r="19" spans="1:29" ht="15.75" customHeight="1" thickBot="1" x14ac:dyDescent="0.3">
      <c r="A19" s="177"/>
      <c r="B19" s="178"/>
      <c r="C19" s="177">
        <v>1</v>
      </c>
      <c r="D19" s="178"/>
      <c r="E19" s="177">
        <v>1</v>
      </c>
      <c r="F19" s="178"/>
      <c r="G19" s="181">
        <f>C19*E19</f>
        <v>1</v>
      </c>
      <c r="H19" s="182"/>
      <c r="I19" s="177">
        <v>0</v>
      </c>
      <c r="J19" s="178"/>
      <c r="K19" s="186">
        <f>I19*M13</f>
        <v>0</v>
      </c>
      <c r="L19" s="18"/>
      <c r="M19" s="181">
        <f>K19/(G19/60)</f>
        <v>0</v>
      </c>
      <c r="N19" s="182"/>
      <c r="P19" s="177"/>
      <c r="Q19" s="178"/>
      <c r="R19" s="177">
        <v>1</v>
      </c>
      <c r="S19" s="178"/>
      <c r="T19" s="177">
        <v>1</v>
      </c>
      <c r="U19" s="178"/>
      <c r="V19" s="181">
        <f>R19*T19</f>
        <v>1</v>
      </c>
      <c r="W19" s="182"/>
      <c r="X19" s="177">
        <v>0</v>
      </c>
      <c r="Y19" s="178"/>
      <c r="Z19" s="186">
        <f>X19*AB13</f>
        <v>0</v>
      </c>
      <c r="AA19" s="14"/>
      <c r="AB19" s="181">
        <f>Z19/(V19/60)</f>
        <v>0</v>
      </c>
      <c r="AC19" s="182"/>
    </row>
    <row r="20" spans="1:29" ht="15.75" thickBot="1" x14ac:dyDescent="0.3">
      <c r="A20" s="179"/>
      <c r="B20" s="180"/>
      <c r="C20" s="179"/>
      <c r="D20" s="180"/>
      <c r="E20" s="179"/>
      <c r="F20" s="180"/>
      <c r="G20" s="183"/>
      <c r="H20" s="184"/>
      <c r="I20" s="179"/>
      <c r="J20" s="180"/>
      <c r="K20" s="187"/>
      <c r="L20" s="11"/>
      <c r="M20" s="183"/>
      <c r="N20" s="184"/>
      <c r="P20" s="179"/>
      <c r="Q20" s="180"/>
      <c r="R20" s="179"/>
      <c r="S20" s="180"/>
      <c r="T20" s="179"/>
      <c r="U20" s="180"/>
      <c r="V20" s="183"/>
      <c r="W20" s="184"/>
      <c r="X20" s="179"/>
      <c r="Y20" s="180"/>
      <c r="Z20" s="187"/>
      <c r="AA20" s="11"/>
      <c r="AB20" s="183"/>
      <c r="AC20" s="184"/>
    </row>
    <row r="21" spans="1:29" ht="15.75" thickBot="1" x14ac:dyDescent="0.3">
      <c r="A21" s="10" t="s">
        <v>53</v>
      </c>
      <c r="B21" s="10"/>
      <c r="C21" s="162" t="s">
        <v>54</v>
      </c>
      <c r="D21" s="162"/>
      <c r="E21" s="162" t="s">
        <v>55</v>
      </c>
      <c r="F21" s="162"/>
      <c r="G21" s="162" t="s">
        <v>56</v>
      </c>
      <c r="H21" s="162"/>
      <c r="I21" s="162" t="s">
        <v>57</v>
      </c>
      <c r="J21" s="162"/>
      <c r="K21" s="19"/>
      <c r="L21" s="10" t="s">
        <v>58</v>
      </c>
      <c r="M21" s="162" t="s">
        <v>59</v>
      </c>
      <c r="N21" s="162"/>
      <c r="P21" s="10" t="s">
        <v>53</v>
      </c>
      <c r="Q21" s="10"/>
      <c r="R21" s="162" t="s">
        <v>54</v>
      </c>
      <c r="S21" s="162"/>
      <c r="T21" s="162" t="s">
        <v>55</v>
      </c>
      <c r="U21" s="162"/>
      <c r="V21" s="162" t="s">
        <v>56</v>
      </c>
      <c r="W21" s="162"/>
      <c r="X21" s="162" t="s">
        <v>57</v>
      </c>
      <c r="Y21" s="162"/>
      <c r="Z21" s="19"/>
      <c r="AA21" s="10" t="s">
        <v>58</v>
      </c>
      <c r="AB21" s="162" t="s">
        <v>59</v>
      </c>
      <c r="AC21" s="162"/>
    </row>
    <row r="22" spans="1:29" ht="15.75" customHeight="1" thickBot="1" x14ac:dyDescent="0.3">
      <c r="A22" s="177"/>
      <c r="B22" s="178"/>
      <c r="C22" s="177">
        <v>1</v>
      </c>
      <c r="D22" s="178"/>
      <c r="E22" s="177">
        <v>1</v>
      </c>
      <c r="F22" s="178"/>
      <c r="G22" s="181">
        <f>C22*E22</f>
        <v>1</v>
      </c>
      <c r="H22" s="182"/>
      <c r="I22" s="177">
        <v>0</v>
      </c>
      <c r="J22" s="178"/>
      <c r="K22" s="186">
        <f>I22*M13</f>
        <v>0</v>
      </c>
      <c r="L22" s="14"/>
      <c r="M22" s="181">
        <f>K22/(G22/60)</f>
        <v>0</v>
      </c>
      <c r="N22" s="182"/>
      <c r="P22" s="177"/>
      <c r="Q22" s="178"/>
      <c r="R22" s="177">
        <v>1</v>
      </c>
      <c r="S22" s="178"/>
      <c r="T22" s="177">
        <v>1</v>
      </c>
      <c r="U22" s="178"/>
      <c r="V22" s="181">
        <f>R22*T22</f>
        <v>1</v>
      </c>
      <c r="W22" s="182"/>
      <c r="X22" s="177">
        <v>0</v>
      </c>
      <c r="Y22" s="178"/>
      <c r="Z22" s="186">
        <f>X22*AB13</f>
        <v>0</v>
      </c>
      <c r="AA22" s="14"/>
      <c r="AB22" s="181">
        <f>Z22/(V22/60)</f>
        <v>0</v>
      </c>
      <c r="AC22" s="182"/>
    </row>
    <row r="23" spans="1:29" ht="15.75" thickBot="1" x14ac:dyDescent="0.3">
      <c r="A23" s="179"/>
      <c r="B23" s="180"/>
      <c r="C23" s="179"/>
      <c r="D23" s="180"/>
      <c r="E23" s="179"/>
      <c r="F23" s="180"/>
      <c r="G23" s="183"/>
      <c r="H23" s="184"/>
      <c r="I23" s="179"/>
      <c r="J23" s="180"/>
      <c r="K23" s="187"/>
      <c r="L23" s="11"/>
      <c r="M23" s="183"/>
      <c r="N23" s="184"/>
      <c r="P23" s="179"/>
      <c r="Q23" s="180"/>
      <c r="R23" s="179"/>
      <c r="S23" s="180"/>
      <c r="T23" s="179"/>
      <c r="U23" s="180"/>
      <c r="V23" s="183"/>
      <c r="W23" s="184"/>
      <c r="X23" s="179"/>
      <c r="Y23" s="180"/>
      <c r="Z23" s="187"/>
      <c r="AA23" s="11"/>
      <c r="AB23" s="183"/>
      <c r="AC23" s="184"/>
    </row>
    <row r="24" spans="1:29" ht="15.75" thickBot="1" x14ac:dyDescent="0.3">
      <c r="A24" s="10" t="s">
        <v>53</v>
      </c>
      <c r="B24" s="10"/>
      <c r="C24" s="162" t="s">
        <v>54</v>
      </c>
      <c r="D24" s="162"/>
      <c r="E24" s="162" t="s">
        <v>55</v>
      </c>
      <c r="F24" s="162"/>
      <c r="G24" s="162" t="s">
        <v>56</v>
      </c>
      <c r="H24" s="162"/>
      <c r="I24" s="162" t="s">
        <v>57</v>
      </c>
      <c r="J24" s="162"/>
      <c r="K24" s="19"/>
      <c r="L24" s="10" t="s">
        <v>58</v>
      </c>
      <c r="M24" s="162" t="s">
        <v>59</v>
      </c>
      <c r="N24" s="162"/>
      <c r="P24" s="10" t="s">
        <v>53</v>
      </c>
      <c r="Q24" s="10"/>
      <c r="R24" s="162" t="s">
        <v>54</v>
      </c>
      <c r="S24" s="162"/>
      <c r="T24" s="162" t="s">
        <v>55</v>
      </c>
      <c r="U24" s="162"/>
      <c r="V24" s="162" t="s">
        <v>56</v>
      </c>
      <c r="W24" s="162"/>
      <c r="X24" s="162" t="s">
        <v>57</v>
      </c>
      <c r="Y24" s="162"/>
      <c r="Z24" s="19"/>
      <c r="AA24" s="10" t="s">
        <v>58</v>
      </c>
      <c r="AB24" s="162" t="s">
        <v>59</v>
      </c>
      <c r="AC24" s="162"/>
    </row>
    <row r="25" spans="1:29" ht="15.75" customHeight="1" thickBot="1" x14ac:dyDescent="0.3">
      <c r="A25" s="177"/>
      <c r="B25" s="178"/>
      <c r="C25" s="177">
        <v>1</v>
      </c>
      <c r="D25" s="178"/>
      <c r="E25" s="177">
        <v>1</v>
      </c>
      <c r="F25" s="178"/>
      <c r="G25" s="181">
        <f>C25*E25</f>
        <v>1</v>
      </c>
      <c r="H25" s="182"/>
      <c r="I25" s="177">
        <v>0</v>
      </c>
      <c r="J25" s="178"/>
      <c r="K25" s="186">
        <f>I25*M13</f>
        <v>0</v>
      </c>
      <c r="L25" s="14"/>
      <c r="M25" s="181">
        <f>K25/(G25/60)</f>
        <v>0</v>
      </c>
      <c r="N25" s="182"/>
      <c r="P25" s="177"/>
      <c r="Q25" s="178"/>
      <c r="R25" s="177">
        <v>1</v>
      </c>
      <c r="S25" s="178"/>
      <c r="T25" s="177">
        <v>1</v>
      </c>
      <c r="U25" s="178"/>
      <c r="V25" s="181">
        <f>R25*T25</f>
        <v>1</v>
      </c>
      <c r="W25" s="182"/>
      <c r="X25" s="177">
        <v>0</v>
      </c>
      <c r="Y25" s="178"/>
      <c r="Z25" s="186">
        <f>X25*AB13</f>
        <v>0</v>
      </c>
      <c r="AA25" s="14"/>
      <c r="AB25" s="181">
        <f>Z25/(V25/60)</f>
        <v>0</v>
      </c>
      <c r="AC25" s="182"/>
    </row>
    <row r="26" spans="1:29" ht="15.75" thickBot="1" x14ac:dyDescent="0.3">
      <c r="A26" s="179"/>
      <c r="B26" s="180"/>
      <c r="C26" s="179"/>
      <c r="D26" s="180"/>
      <c r="E26" s="179"/>
      <c r="F26" s="180"/>
      <c r="G26" s="183"/>
      <c r="H26" s="184"/>
      <c r="I26" s="179"/>
      <c r="J26" s="180"/>
      <c r="K26" s="187"/>
      <c r="L26" s="11"/>
      <c r="M26" s="183"/>
      <c r="N26" s="184"/>
      <c r="P26" s="179"/>
      <c r="Q26" s="180"/>
      <c r="R26" s="179"/>
      <c r="S26" s="180"/>
      <c r="T26" s="179"/>
      <c r="U26" s="180"/>
      <c r="V26" s="183"/>
      <c r="W26" s="184"/>
      <c r="X26" s="179"/>
      <c r="Y26" s="180"/>
      <c r="Z26" s="187"/>
      <c r="AA26" s="11"/>
      <c r="AB26" s="183"/>
      <c r="AC26" s="184"/>
    </row>
    <row r="27" spans="1:29" ht="15.75" thickBot="1" x14ac:dyDescent="0.3">
      <c r="A27" s="10" t="s">
        <v>53</v>
      </c>
      <c r="B27" s="10"/>
      <c r="C27" s="162" t="s">
        <v>54</v>
      </c>
      <c r="D27" s="162"/>
      <c r="E27" s="162" t="s">
        <v>55</v>
      </c>
      <c r="F27" s="162"/>
      <c r="G27" s="162" t="s">
        <v>56</v>
      </c>
      <c r="H27" s="162"/>
      <c r="I27" s="162" t="s">
        <v>57</v>
      </c>
      <c r="J27" s="162"/>
      <c r="K27" s="19"/>
      <c r="L27" s="10" t="s">
        <v>58</v>
      </c>
      <c r="M27" s="162" t="s">
        <v>59</v>
      </c>
      <c r="N27" s="162"/>
      <c r="P27" s="10" t="s">
        <v>53</v>
      </c>
      <c r="Q27" s="10"/>
      <c r="R27" s="162" t="s">
        <v>54</v>
      </c>
      <c r="S27" s="162"/>
      <c r="T27" s="162" t="s">
        <v>55</v>
      </c>
      <c r="U27" s="162"/>
      <c r="V27" s="162" t="s">
        <v>56</v>
      </c>
      <c r="W27" s="162"/>
      <c r="X27" s="162" t="s">
        <v>57</v>
      </c>
      <c r="Y27" s="162"/>
      <c r="Z27" s="19"/>
      <c r="AA27" s="10" t="s">
        <v>58</v>
      </c>
      <c r="AB27" s="162" t="s">
        <v>59</v>
      </c>
      <c r="AC27" s="162"/>
    </row>
    <row r="28" spans="1:29" ht="15.75" customHeight="1" thickBot="1" x14ac:dyDescent="0.3">
      <c r="A28" s="177"/>
      <c r="B28" s="178"/>
      <c r="C28" s="177">
        <v>1</v>
      </c>
      <c r="D28" s="178"/>
      <c r="E28" s="177">
        <v>1</v>
      </c>
      <c r="F28" s="178"/>
      <c r="G28" s="181">
        <f>C28*E28</f>
        <v>1</v>
      </c>
      <c r="H28" s="182"/>
      <c r="I28" s="177">
        <v>0</v>
      </c>
      <c r="J28" s="178"/>
      <c r="K28" s="186">
        <f>I28*M13</f>
        <v>0</v>
      </c>
      <c r="L28" s="14"/>
      <c r="M28" s="181">
        <f>K28/(G28/60)</f>
        <v>0</v>
      </c>
      <c r="N28" s="182"/>
      <c r="P28" s="177"/>
      <c r="Q28" s="178"/>
      <c r="R28" s="177">
        <v>1</v>
      </c>
      <c r="S28" s="178"/>
      <c r="T28" s="177">
        <v>1</v>
      </c>
      <c r="U28" s="178"/>
      <c r="V28" s="181">
        <f>R28*T28</f>
        <v>1</v>
      </c>
      <c r="W28" s="182"/>
      <c r="X28" s="177"/>
      <c r="Y28" s="178"/>
      <c r="Z28" s="186">
        <f>X28*AB13</f>
        <v>0</v>
      </c>
      <c r="AA28" s="14"/>
      <c r="AB28" s="181">
        <f>Z28/(V28/60)</f>
        <v>0</v>
      </c>
      <c r="AC28" s="182"/>
    </row>
    <row r="29" spans="1:29" ht="15.75" thickBot="1" x14ac:dyDescent="0.3">
      <c r="A29" s="179"/>
      <c r="B29" s="180"/>
      <c r="C29" s="179"/>
      <c r="D29" s="180"/>
      <c r="E29" s="179"/>
      <c r="F29" s="180"/>
      <c r="G29" s="183"/>
      <c r="H29" s="184"/>
      <c r="I29" s="179"/>
      <c r="J29" s="180"/>
      <c r="K29" s="187"/>
      <c r="L29" s="11"/>
      <c r="M29" s="183"/>
      <c r="N29" s="184"/>
      <c r="P29" s="179"/>
      <c r="Q29" s="180"/>
      <c r="R29" s="179"/>
      <c r="S29" s="180"/>
      <c r="T29" s="179"/>
      <c r="U29" s="180"/>
      <c r="V29" s="183"/>
      <c r="W29" s="184"/>
      <c r="X29" s="179"/>
      <c r="Y29" s="180"/>
      <c r="Z29" s="187"/>
      <c r="AA29" s="11"/>
      <c r="AB29" s="183"/>
      <c r="AC29" s="184"/>
    </row>
    <row r="30" spans="1:29" ht="15.75" thickBot="1" x14ac:dyDescent="0.3">
      <c r="A30" s="10" t="s">
        <v>53</v>
      </c>
      <c r="B30" s="10"/>
      <c r="C30" s="162" t="s">
        <v>54</v>
      </c>
      <c r="D30" s="162"/>
      <c r="E30" s="162" t="s">
        <v>55</v>
      </c>
      <c r="F30" s="162"/>
      <c r="G30" s="162" t="s">
        <v>56</v>
      </c>
      <c r="H30" s="162"/>
      <c r="I30" s="162" t="s">
        <v>57</v>
      </c>
      <c r="J30" s="162"/>
      <c r="K30" s="19"/>
      <c r="L30" s="10" t="s">
        <v>58</v>
      </c>
      <c r="M30" s="162" t="s">
        <v>59</v>
      </c>
      <c r="N30" s="162"/>
      <c r="P30" s="10" t="s">
        <v>53</v>
      </c>
      <c r="Q30" s="10"/>
      <c r="R30" s="162" t="s">
        <v>54</v>
      </c>
      <c r="S30" s="162"/>
      <c r="T30" s="162" t="s">
        <v>55</v>
      </c>
      <c r="U30" s="162"/>
      <c r="V30" s="162" t="s">
        <v>56</v>
      </c>
      <c r="W30" s="162"/>
      <c r="X30" s="162" t="s">
        <v>57</v>
      </c>
      <c r="Y30" s="162"/>
      <c r="Z30" s="19"/>
      <c r="AA30" s="10" t="s">
        <v>58</v>
      </c>
      <c r="AB30" s="162" t="s">
        <v>59</v>
      </c>
      <c r="AC30" s="162"/>
    </row>
    <row r="31" spans="1:29" ht="15.75" thickBot="1" x14ac:dyDescent="0.3">
      <c r="A31" s="177"/>
      <c r="B31" s="178"/>
      <c r="C31" s="177">
        <v>1</v>
      </c>
      <c r="D31" s="178"/>
      <c r="E31" s="177">
        <v>1</v>
      </c>
      <c r="F31" s="178"/>
      <c r="G31" s="181">
        <f>C31*E31</f>
        <v>1</v>
      </c>
      <c r="H31" s="182"/>
      <c r="I31" s="177">
        <v>0</v>
      </c>
      <c r="J31" s="178"/>
      <c r="K31" s="186">
        <f>I31*M13</f>
        <v>0</v>
      </c>
      <c r="L31" s="14"/>
      <c r="M31" s="181">
        <f>K31/(G31/60)</f>
        <v>0</v>
      </c>
      <c r="N31" s="182"/>
      <c r="P31" s="177"/>
      <c r="Q31" s="178"/>
      <c r="R31" s="177">
        <v>1</v>
      </c>
      <c r="S31" s="178"/>
      <c r="T31" s="177">
        <v>1</v>
      </c>
      <c r="U31" s="178"/>
      <c r="V31" s="181">
        <f>R31*T31</f>
        <v>1</v>
      </c>
      <c r="W31" s="182"/>
      <c r="X31" s="177"/>
      <c r="Y31" s="178"/>
      <c r="Z31" s="186">
        <f>X31*AB13</f>
        <v>0</v>
      </c>
      <c r="AA31" s="14"/>
      <c r="AB31" s="181">
        <f>Z31/(V31/60)</f>
        <v>0</v>
      </c>
      <c r="AC31" s="182"/>
    </row>
    <row r="32" spans="1:29" ht="15.75" thickBot="1" x14ac:dyDescent="0.3">
      <c r="A32" s="179"/>
      <c r="B32" s="180"/>
      <c r="C32" s="179"/>
      <c r="D32" s="180"/>
      <c r="E32" s="179"/>
      <c r="F32" s="180"/>
      <c r="G32" s="183"/>
      <c r="H32" s="184"/>
      <c r="I32" s="179"/>
      <c r="J32" s="180"/>
      <c r="K32" s="187"/>
      <c r="L32" s="11"/>
      <c r="M32" s="183"/>
      <c r="N32" s="184"/>
      <c r="P32" s="179"/>
      <c r="Q32" s="180"/>
      <c r="R32" s="179"/>
      <c r="S32" s="180"/>
      <c r="T32" s="179"/>
      <c r="U32" s="180"/>
      <c r="V32" s="183"/>
      <c r="W32" s="184"/>
      <c r="X32" s="179"/>
      <c r="Y32" s="180"/>
      <c r="Z32" s="187"/>
      <c r="AA32" s="11"/>
      <c r="AB32" s="183"/>
      <c r="AC32" s="184"/>
    </row>
    <row r="33" spans="1:29" ht="15.75" thickBot="1" x14ac:dyDescent="0.3">
      <c r="A33" s="10" t="s">
        <v>53</v>
      </c>
      <c r="B33" s="10"/>
      <c r="C33" s="162" t="s">
        <v>54</v>
      </c>
      <c r="D33" s="162"/>
      <c r="E33" s="162" t="s">
        <v>55</v>
      </c>
      <c r="F33" s="162"/>
      <c r="G33" s="162" t="s">
        <v>56</v>
      </c>
      <c r="H33" s="162"/>
      <c r="I33" s="162" t="s">
        <v>57</v>
      </c>
      <c r="J33" s="162"/>
      <c r="K33" s="19"/>
      <c r="L33" s="10" t="s">
        <v>58</v>
      </c>
      <c r="M33" s="162" t="s">
        <v>59</v>
      </c>
      <c r="N33" s="162"/>
      <c r="P33" s="10" t="s">
        <v>53</v>
      </c>
      <c r="Q33" s="10"/>
      <c r="R33" s="162" t="s">
        <v>54</v>
      </c>
      <c r="S33" s="162"/>
      <c r="T33" s="162" t="s">
        <v>55</v>
      </c>
      <c r="U33" s="162"/>
      <c r="V33" s="162" t="s">
        <v>56</v>
      </c>
      <c r="W33" s="162"/>
      <c r="X33" s="162" t="s">
        <v>57</v>
      </c>
      <c r="Y33" s="162"/>
      <c r="Z33" s="19"/>
      <c r="AA33" s="10" t="s">
        <v>58</v>
      </c>
      <c r="AB33" s="162" t="s">
        <v>59</v>
      </c>
      <c r="AC33" s="162"/>
    </row>
    <row r="34" spans="1:29" ht="15.75" thickBot="1" x14ac:dyDescent="0.3">
      <c r="A34" s="177"/>
      <c r="B34" s="178"/>
      <c r="C34" s="177">
        <v>1</v>
      </c>
      <c r="D34" s="178"/>
      <c r="E34" s="177">
        <v>1</v>
      </c>
      <c r="F34" s="178"/>
      <c r="G34" s="181">
        <f>C34*E34</f>
        <v>1</v>
      </c>
      <c r="H34" s="182"/>
      <c r="I34" s="177">
        <v>0</v>
      </c>
      <c r="J34" s="178"/>
      <c r="K34" s="186">
        <f>I34*M13</f>
        <v>0</v>
      </c>
      <c r="L34" s="14"/>
      <c r="M34" s="181">
        <f>K34/(G34/60)</f>
        <v>0</v>
      </c>
      <c r="N34" s="182"/>
      <c r="P34" s="177"/>
      <c r="Q34" s="178"/>
      <c r="R34" s="177">
        <v>1</v>
      </c>
      <c r="S34" s="178"/>
      <c r="T34" s="177">
        <v>1</v>
      </c>
      <c r="U34" s="178"/>
      <c r="V34" s="181">
        <f>R34*T34</f>
        <v>1</v>
      </c>
      <c r="W34" s="182"/>
      <c r="X34" s="177">
        <v>0</v>
      </c>
      <c r="Y34" s="178"/>
      <c r="Z34" s="186">
        <f>X34*AB13</f>
        <v>0</v>
      </c>
      <c r="AA34" s="14"/>
      <c r="AB34" s="181">
        <f>Z34/(V34/60)</f>
        <v>0</v>
      </c>
      <c r="AC34" s="182"/>
    </row>
    <row r="35" spans="1:29" ht="15.75" thickBot="1" x14ac:dyDescent="0.3">
      <c r="A35" s="179"/>
      <c r="B35" s="180"/>
      <c r="C35" s="179"/>
      <c r="D35" s="180"/>
      <c r="E35" s="179"/>
      <c r="F35" s="180"/>
      <c r="G35" s="183"/>
      <c r="H35" s="184"/>
      <c r="I35" s="179"/>
      <c r="J35" s="180"/>
      <c r="K35" s="187"/>
      <c r="L35" s="11"/>
      <c r="M35" s="183"/>
      <c r="N35" s="184"/>
      <c r="P35" s="179"/>
      <c r="Q35" s="180"/>
      <c r="R35" s="179"/>
      <c r="S35" s="180"/>
      <c r="T35" s="179"/>
      <c r="U35" s="180"/>
      <c r="V35" s="183"/>
      <c r="W35" s="184"/>
      <c r="X35" s="179"/>
      <c r="Y35" s="180"/>
      <c r="Z35" s="187"/>
      <c r="AA35" s="11"/>
      <c r="AB35" s="183"/>
      <c r="AC35" s="184"/>
    </row>
    <row r="36" spans="1:29" ht="15.75" thickBot="1" x14ac:dyDescent="0.3">
      <c r="A36" s="10" t="s">
        <v>53</v>
      </c>
      <c r="B36" s="10"/>
      <c r="C36" s="162" t="s">
        <v>54</v>
      </c>
      <c r="D36" s="162"/>
      <c r="E36" s="162" t="s">
        <v>55</v>
      </c>
      <c r="F36" s="162"/>
      <c r="G36" s="162" t="s">
        <v>56</v>
      </c>
      <c r="H36" s="162"/>
      <c r="I36" s="162" t="s">
        <v>57</v>
      </c>
      <c r="J36" s="162"/>
      <c r="K36" s="19"/>
      <c r="L36" s="10" t="s">
        <v>58</v>
      </c>
      <c r="M36" s="162" t="s">
        <v>59</v>
      </c>
      <c r="N36" s="162"/>
      <c r="P36" s="10" t="s">
        <v>53</v>
      </c>
      <c r="Q36" s="10"/>
      <c r="R36" s="162" t="s">
        <v>54</v>
      </c>
      <c r="S36" s="162"/>
      <c r="T36" s="162" t="s">
        <v>55</v>
      </c>
      <c r="U36" s="162"/>
      <c r="V36" s="162" t="s">
        <v>56</v>
      </c>
      <c r="W36" s="162"/>
      <c r="X36" s="162" t="s">
        <v>57</v>
      </c>
      <c r="Y36" s="162"/>
      <c r="Z36" s="19"/>
      <c r="AA36" s="10" t="s">
        <v>58</v>
      </c>
      <c r="AB36" s="162" t="s">
        <v>59</v>
      </c>
      <c r="AC36" s="162"/>
    </row>
    <row r="37" spans="1:29" ht="15.75" thickBot="1" x14ac:dyDescent="0.3">
      <c r="A37" s="177"/>
      <c r="B37" s="178"/>
      <c r="C37" s="177">
        <v>1</v>
      </c>
      <c r="D37" s="178"/>
      <c r="E37" s="177">
        <v>1</v>
      </c>
      <c r="F37" s="178"/>
      <c r="G37" s="181">
        <f>C37*E37</f>
        <v>1</v>
      </c>
      <c r="H37" s="182"/>
      <c r="I37" s="177">
        <v>0</v>
      </c>
      <c r="J37" s="178"/>
      <c r="K37" s="186">
        <f>I37*M13</f>
        <v>0</v>
      </c>
      <c r="L37" s="14"/>
      <c r="M37" s="181">
        <f>K37/(G37/60)</f>
        <v>0</v>
      </c>
      <c r="N37" s="182"/>
      <c r="P37" s="177"/>
      <c r="Q37" s="178"/>
      <c r="R37" s="177">
        <v>1</v>
      </c>
      <c r="S37" s="178"/>
      <c r="T37" s="177">
        <v>1</v>
      </c>
      <c r="U37" s="178"/>
      <c r="V37" s="181">
        <f>R37*T37</f>
        <v>1</v>
      </c>
      <c r="W37" s="182"/>
      <c r="X37" s="177">
        <v>0</v>
      </c>
      <c r="Y37" s="178"/>
      <c r="Z37" s="186">
        <f>X37*AB13</f>
        <v>0</v>
      </c>
      <c r="AA37" s="14"/>
      <c r="AB37" s="181">
        <f>Z37/(V37/60)</f>
        <v>0</v>
      </c>
      <c r="AC37" s="182"/>
    </row>
    <row r="38" spans="1:29" ht="15.75" thickBot="1" x14ac:dyDescent="0.3">
      <c r="A38" s="179"/>
      <c r="B38" s="180"/>
      <c r="C38" s="179"/>
      <c r="D38" s="180"/>
      <c r="E38" s="179"/>
      <c r="F38" s="180"/>
      <c r="G38" s="183"/>
      <c r="H38" s="184"/>
      <c r="I38" s="179"/>
      <c r="J38" s="180"/>
      <c r="K38" s="187"/>
      <c r="L38" s="11"/>
      <c r="M38" s="183"/>
      <c r="N38" s="184"/>
      <c r="P38" s="179"/>
      <c r="Q38" s="180"/>
      <c r="R38" s="179"/>
      <c r="S38" s="180"/>
      <c r="T38" s="179"/>
      <c r="U38" s="180"/>
      <c r="V38" s="183"/>
      <c r="W38" s="184"/>
      <c r="X38" s="179"/>
      <c r="Y38" s="180"/>
      <c r="Z38" s="187"/>
      <c r="AA38" s="11"/>
      <c r="AB38" s="183"/>
      <c r="AC38" s="184"/>
    </row>
    <row r="39" spans="1:29" ht="15.75" thickBot="1" x14ac:dyDescent="0.3">
      <c r="A39" s="10" t="s">
        <v>53</v>
      </c>
      <c r="B39" s="10"/>
      <c r="C39" s="162" t="s">
        <v>54</v>
      </c>
      <c r="D39" s="162"/>
      <c r="E39" s="162" t="s">
        <v>55</v>
      </c>
      <c r="F39" s="162"/>
      <c r="G39" s="162" t="s">
        <v>56</v>
      </c>
      <c r="H39" s="162"/>
      <c r="I39" s="162" t="s">
        <v>57</v>
      </c>
      <c r="J39" s="162"/>
      <c r="K39" s="19"/>
      <c r="L39" s="10" t="s">
        <v>58</v>
      </c>
      <c r="M39" s="162" t="s">
        <v>59</v>
      </c>
      <c r="N39" s="162"/>
      <c r="P39" s="10" t="s">
        <v>53</v>
      </c>
      <c r="Q39" s="10"/>
      <c r="R39" s="162" t="s">
        <v>54</v>
      </c>
      <c r="S39" s="162"/>
      <c r="T39" s="162" t="s">
        <v>55</v>
      </c>
      <c r="U39" s="162"/>
      <c r="V39" s="162" t="s">
        <v>56</v>
      </c>
      <c r="W39" s="162"/>
      <c r="X39" s="162" t="s">
        <v>57</v>
      </c>
      <c r="Y39" s="162"/>
      <c r="Z39" s="19"/>
      <c r="AA39" s="10" t="s">
        <v>58</v>
      </c>
      <c r="AB39" s="162" t="s">
        <v>59</v>
      </c>
      <c r="AC39" s="162"/>
    </row>
    <row r="40" spans="1:29" ht="15.75" thickBot="1" x14ac:dyDescent="0.3">
      <c r="A40" s="177"/>
      <c r="B40" s="178"/>
      <c r="C40" s="177">
        <v>1</v>
      </c>
      <c r="D40" s="178"/>
      <c r="E40" s="177">
        <v>1</v>
      </c>
      <c r="F40" s="178"/>
      <c r="G40" s="181">
        <f>C40*E40</f>
        <v>1</v>
      </c>
      <c r="H40" s="182"/>
      <c r="I40" s="177"/>
      <c r="J40" s="178"/>
      <c r="K40" s="186">
        <f>I40*M13</f>
        <v>0</v>
      </c>
      <c r="L40" s="14"/>
      <c r="M40" s="181">
        <f>K40/(G40/60)</f>
        <v>0</v>
      </c>
      <c r="N40" s="182"/>
      <c r="P40" s="177"/>
      <c r="Q40" s="178"/>
      <c r="R40" s="177">
        <v>1</v>
      </c>
      <c r="S40" s="178"/>
      <c r="T40" s="177">
        <v>1</v>
      </c>
      <c r="U40" s="178"/>
      <c r="V40" s="181">
        <f>R40*T40</f>
        <v>1</v>
      </c>
      <c r="W40" s="182"/>
      <c r="X40" s="177">
        <v>0</v>
      </c>
      <c r="Y40" s="178"/>
      <c r="Z40" s="186">
        <f>X40*AB13</f>
        <v>0</v>
      </c>
      <c r="AA40" s="14"/>
      <c r="AB40" s="181">
        <f>Z40/(V40/60)</f>
        <v>0</v>
      </c>
      <c r="AC40" s="182"/>
    </row>
    <row r="41" spans="1:29" ht="15.75" thickBot="1" x14ac:dyDescent="0.3">
      <c r="A41" s="179"/>
      <c r="B41" s="180"/>
      <c r="C41" s="179"/>
      <c r="D41" s="180"/>
      <c r="E41" s="179"/>
      <c r="F41" s="180"/>
      <c r="G41" s="183"/>
      <c r="H41" s="184"/>
      <c r="I41" s="179"/>
      <c r="J41" s="180"/>
      <c r="K41" s="187"/>
      <c r="L41" s="11"/>
      <c r="M41" s="183"/>
      <c r="N41" s="184"/>
      <c r="P41" s="179"/>
      <c r="Q41" s="180"/>
      <c r="R41" s="179"/>
      <c r="S41" s="180"/>
      <c r="T41" s="179"/>
      <c r="U41" s="180"/>
      <c r="V41" s="183"/>
      <c r="W41" s="184"/>
      <c r="X41" s="179"/>
      <c r="Y41" s="180"/>
      <c r="Z41" s="187"/>
      <c r="AA41" s="11"/>
      <c r="AB41" s="183"/>
      <c r="AC41" s="184"/>
    </row>
    <row r="42" spans="1:29" ht="15.75" thickBot="1" x14ac:dyDescent="0.3">
      <c r="A42" s="10" t="s">
        <v>53</v>
      </c>
      <c r="B42" s="10"/>
      <c r="C42" s="162" t="s">
        <v>54</v>
      </c>
      <c r="D42" s="162"/>
      <c r="E42" s="162" t="s">
        <v>55</v>
      </c>
      <c r="F42" s="162"/>
      <c r="G42" s="162" t="s">
        <v>56</v>
      </c>
      <c r="H42" s="162"/>
      <c r="I42" s="162" t="s">
        <v>57</v>
      </c>
      <c r="J42" s="162"/>
      <c r="K42" s="19"/>
      <c r="L42" s="10" t="s">
        <v>58</v>
      </c>
      <c r="M42" s="162" t="s">
        <v>59</v>
      </c>
      <c r="N42" s="162"/>
      <c r="P42" s="10" t="s">
        <v>53</v>
      </c>
      <c r="Q42" s="10"/>
      <c r="R42" s="162" t="s">
        <v>54</v>
      </c>
      <c r="S42" s="162"/>
      <c r="T42" s="162" t="s">
        <v>55</v>
      </c>
      <c r="U42" s="162"/>
      <c r="V42" s="162" t="s">
        <v>56</v>
      </c>
      <c r="W42" s="162"/>
      <c r="X42" s="162" t="s">
        <v>57</v>
      </c>
      <c r="Y42" s="162"/>
      <c r="Z42" s="19"/>
      <c r="AA42" s="10" t="s">
        <v>58</v>
      </c>
      <c r="AB42" s="162" t="s">
        <v>59</v>
      </c>
      <c r="AC42" s="162"/>
    </row>
    <row r="43" spans="1:29" ht="15.75" thickBot="1" x14ac:dyDescent="0.3">
      <c r="A43" s="177"/>
      <c r="B43" s="178"/>
      <c r="C43" s="177">
        <v>1</v>
      </c>
      <c r="D43" s="178"/>
      <c r="E43" s="177">
        <v>1</v>
      </c>
      <c r="F43" s="178"/>
      <c r="G43" s="181">
        <f>C43*E43</f>
        <v>1</v>
      </c>
      <c r="H43" s="182"/>
      <c r="I43" s="177"/>
      <c r="J43" s="178"/>
      <c r="K43" s="186">
        <f>I43*M13</f>
        <v>0</v>
      </c>
      <c r="L43" s="14"/>
      <c r="M43" s="181">
        <f>K43/(G43/60)</f>
        <v>0</v>
      </c>
      <c r="N43" s="182"/>
      <c r="P43" s="177"/>
      <c r="Q43" s="178"/>
      <c r="R43" s="177">
        <v>1</v>
      </c>
      <c r="S43" s="178"/>
      <c r="T43" s="177">
        <v>1</v>
      </c>
      <c r="U43" s="178"/>
      <c r="V43" s="181">
        <f>R43*T43</f>
        <v>1</v>
      </c>
      <c r="W43" s="182"/>
      <c r="X43" s="177">
        <v>0</v>
      </c>
      <c r="Y43" s="178"/>
      <c r="Z43" s="186">
        <f>X43*AB13</f>
        <v>0</v>
      </c>
      <c r="AA43" s="14"/>
      <c r="AB43" s="181">
        <f>Z43/(V43/60)</f>
        <v>0</v>
      </c>
      <c r="AC43" s="182"/>
    </row>
    <row r="44" spans="1:29" ht="15.75" thickBot="1" x14ac:dyDescent="0.3">
      <c r="A44" s="179"/>
      <c r="B44" s="180"/>
      <c r="C44" s="179"/>
      <c r="D44" s="180"/>
      <c r="E44" s="179"/>
      <c r="F44" s="180"/>
      <c r="G44" s="183"/>
      <c r="H44" s="184"/>
      <c r="I44" s="179"/>
      <c r="J44" s="180"/>
      <c r="K44" s="187"/>
      <c r="L44" s="11"/>
      <c r="M44" s="183"/>
      <c r="N44" s="184"/>
      <c r="P44" s="179"/>
      <c r="Q44" s="180"/>
      <c r="R44" s="179"/>
      <c r="S44" s="180"/>
      <c r="T44" s="179"/>
      <c r="U44" s="180"/>
      <c r="V44" s="183"/>
      <c r="W44" s="184"/>
      <c r="X44" s="179"/>
      <c r="Y44" s="180"/>
      <c r="Z44" s="187"/>
      <c r="AA44" s="11"/>
      <c r="AB44" s="183"/>
      <c r="AC44" s="184"/>
    </row>
    <row r="45" spans="1:29" ht="15.75" thickBot="1" x14ac:dyDescent="0.3">
      <c r="A45" s="10" t="s">
        <v>53</v>
      </c>
      <c r="B45" s="10"/>
      <c r="C45" s="162" t="s">
        <v>54</v>
      </c>
      <c r="D45" s="162"/>
      <c r="E45" s="162" t="s">
        <v>55</v>
      </c>
      <c r="F45" s="162"/>
      <c r="G45" s="162" t="s">
        <v>56</v>
      </c>
      <c r="H45" s="162"/>
      <c r="I45" s="162" t="s">
        <v>57</v>
      </c>
      <c r="J45" s="162"/>
      <c r="K45" s="19"/>
      <c r="L45" s="10" t="s">
        <v>58</v>
      </c>
      <c r="M45" s="162" t="s">
        <v>59</v>
      </c>
      <c r="N45" s="162"/>
      <c r="P45" s="10" t="s">
        <v>53</v>
      </c>
      <c r="Q45" s="10"/>
      <c r="R45" s="162" t="s">
        <v>54</v>
      </c>
      <c r="S45" s="162"/>
      <c r="T45" s="162" t="s">
        <v>55</v>
      </c>
      <c r="U45" s="162"/>
      <c r="V45" s="162" t="s">
        <v>56</v>
      </c>
      <c r="W45" s="162"/>
      <c r="X45" s="162" t="s">
        <v>57</v>
      </c>
      <c r="Y45" s="162"/>
      <c r="Z45" s="19"/>
      <c r="AA45" s="10" t="s">
        <v>58</v>
      </c>
      <c r="AB45" s="162" t="s">
        <v>59</v>
      </c>
      <c r="AC45" s="162"/>
    </row>
    <row r="46" spans="1:29" ht="15.75" thickBot="1" x14ac:dyDescent="0.3">
      <c r="A46" s="177"/>
      <c r="B46" s="178"/>
      <c r="C46" s="177">
        <v>1</v>
      </c>
      <c r="D46" s="178"/>
      <c r="E46" s="177">
        <v>1</v>
      </c>
      <c r="F46" s="178"/>
      <c r="G46" s="181">
        <f>C46*E46</f>
        <v>1</v>
      </c>
      <c r="H46" s="182"/>
      <c r="I46" s="177"/>
      <c r="J46" s="178"/>
      <c r="K46" s="186">
        <f>I46*M13</f>
        <v>0</v>
      </c>
      <c r="L46" s="14"/>
      <c r="M46" s="181">
        <f>K46/(G46/60)</f>
        <v>0</v>
      </c>
      <c r="N46" s="182"/>
      <c r="P46" s="177"/>
      <c r="Q46" s="178"/>
      <c r="R46" s="177">
        <v>1</v>
      </c>
      <c r="S46" s="178"/>
      <c r="T46" s="177">
        <v>1</v>
      </c>
      <c r="U46" s="178"/>
      <c r="V46" s="181">
        <f>R46*T46</f>
        <v>1</v>
      </c>
      <c r="W46" s="182"/>
      <c r="X46" s="177">
        <v>0</v>
      </c>
      <c r="Y46" s="178"/>
      <c r="Z46" s="186">
        <f>X46*AB13</f>
        <v>0</v>
      </c>
      <c r="AA46" s="14"/>
      <c r="AB46" s="181">
        <f>Z46/(V46/60)</f>
        <v>0</v>
      </c>
      <c r="AC46" s="182"/>
    </row>
    <row r="47" spans="1:29" ht="15.75" thickBot="1" x14ac:dyDescent="0.3">
      <c r="A47" s="179"/>
      <c r="B47" s="180"/>
      <c r="C47" s="179"/>
      <c r="D47" s="180"/>
      <c r="E47" s="179"/>
      <c r="F47" s="180"/>
      <c r="G47" s="183"/>
      <c r="H47" s="184"/>
      <c r="I47" s="179"/>
      <c r="J47" s="180"/>
      <c r="K47" s="187"/>
      <c r="L47" s="11"/>
      <c r="M47" s="183"/>
      <c r="N47" s="184"/>
      <c r="P47" s="179"/>
      <c r="Q47" s="180"/>
      <c r="R47" s="179"/>
      <c r="S47" s="180"/>
      <c r="T47" s="179"/>
      <c r="U47" s="180"/>
      <c r="V47" s="183"/>
      <c r="W47" s="184"/>
      <c r="X47" s="179"/>
      <c r="Y47" s="180"/>
      <c r="Z47" s="187"/>
      <c r="AA47" s="11"/>
      <c r="AB47" s="183"/>
      <c r="AC47" s="184"/>
    </row>
    <row r="48" spans="1:29" ht="15.75" thickBot="1" x14ac:dyDescent="0.3">
      <c r="A48" s="10" t="s">
        <v>53</v>
      </c>
      <c r="B48" s="10"/>
      <c r="C48" s="162" t="s">
        <v>54</v>
      </c>
      <c r="D48" s="162"/>
      <c r="E48" s="162" t="s">
        <v>55</v>
      </c>
      <c r="F48" s="162"/>
      <c r="G48" s="162" t="s">
        <v>56</v>
      </c>
      <c r="H48" s="162"/>
      <c r="I48" s="162" t="s">
        <v>57</v>
      </c>
      <c r="J48" s="162"/>
      <c r="K48" s="19"/>
      <c r="L48" s="10" t="s">
        <v>58</v>
      </c>
      <c r="M48" s="162" t="s">
        <v>59</v>
      </c>
      <c r="N48" s="162"/>
      <c r="P48" s="10" t="s">
        <v>53</v>
      </c>
      <c r="Q48" s="10"/>
      <c r="R48" s="162" t="s">
        <v>54</v>
      </c>
      <c r="S48" s="162"/>
      <c r="T48" s="162" t="s">
        <v>55</v>
      </c>
      <c r="U48" s="162"/>
      <c r="V48" s="162" t="s">
        <v>56</v>
      </c>
      <c r="W48" s="162"/>
      <c r="X48" s="162" t="s">
        <v>57</v>
      </c>
      <c r="Y48" s="162"/>
      <c r="Z48" s="19"/>
      <c r="AA48" s="10" t="s">
        <v>58</v>
      </c>
      <c r="AB48" s="162" t="s">
        <v>59</v>
      </c>
      <c r="AC48" s="162"/>
    </row>
    <row r="49" spans="1:29" ht="15.75" thickBot="1" x14ac:dyDescent="0.3">
      <c r="A49" s="177"/>
      <c r="B49" s="178"/>
      <c r="C49" s="177">
        <v>1</v>
      </c>
      <c r="D49" s="178"/>
      <c r="E49" s="177">
        <v>1</v>
      </c>
      <c r="F49" s="178"/>
      <c r="G49" s="181">
        <f>C49*E49</f>
        <v>1</v>
      </c>
      <c r="H49" s="182"/>
      <c r="I49" s="177"/>
      <c r="J49" s="178"/>
      <c r="K49" s="186">
        <f>I49*M13</f>
        <v>0</v>
      </c>
      <c r="L49" s="14"/>
      <c r="M49" s="181">
        <f>K49/(G49/60)</f>
        <v>0</v>
      </c>
      <c r="N49" s="182"/>
      <c r="P49" s="177"/>
      <c r="Q49" s="178"/>
      <c r="R49" s="177">
        <v>1</v>
      </c>
      <c r="S49" s="178"/>
      <c r="T49" s="177">
        <v>1</v>
      </c>
      <c r="U49" s="178"/>
      <c r="V49" s="181">
        <f>R49*T49</f>
        <v>1</v>
      </c>
      <c r="W49" s="182"/>
      <c r="X49" s="177">
        <v>0</v>
      </c>
      <c r="Y49" s="178"/>
      <c r="Z49" s="186">
        <f>X49*AB13</f>
        <v>0</v>
      </c>
      <c r="AA49" s="14"/>
      <c r="AB49" s="181">
        <f>Z49/(V49/60)</f>
        <v>0</v>
      </c>
      <c r="AC49" s="182"/>
    </row>
    <row r="50" spans="1:29" ht="15.75" thickBot="1" x14ac:dyDescent="0.3">
      <c r="A50" s="179"/>
      <c r="B50" s="180"/>
      <c r="C50" s="179"/>
      <c r="D50" s="180"/>
      <c r="E50" s="179"/>
      <c r="F50" s="180"/>
      <c r="G50" s="183"/>
      <c r="H50" s="184"/>
      <c r="I50" s="179"/>
      <c r="J50" s="180"/>
      <c r="K50" s="187"/>
      <c r="L50" s="11"/>
      <c r="M50" s="183"/>
      <c r="N50" s="184"/>
      <c r="P50" s="179"/>
      <c r="Q50" s="180"/>
      <c r="R50" s="179"/>
      <c r="S50" s="180"/>
      <c r="T50" s="179"/>
      <c r="U50" s="180"/>
      <c r="V50" s="183"/>
      <c r="W50" s="184"/>
      <c r="X50" s="179"/>
      <c r="Y50" s="180"/>
      <c r="Z50" s="187"/>
      <c r="AA50" s="11"/>
      <c r="AB50" s="183"/>
      <c r="AC50" s="184"/>
    </row>
    <row r="51" spans="1:29" ht="15.75" thickBot="1" x14ac:dyDescent="0.3">
      <c r="A51" s="10" t="s">
        <v>53</v>
      </c>
      <c r="B51" s="10"/>
      <c r="C51" s="162" t="s">
        <v>54</v>
      </c>
      <c r="D51" s="162"/>
      <c r="E51" s="162" t="s">
        <v>55</v>
      </c>
      <c r="F51" s="162"/>
      <c r="G51" s="162" t="s">
        <v>56</v>
      </c>
      <c r="H51" s="162"/>
      <c r="I51" s="162" t="s">
        <v>57</v>
      </c>
      <c r="J51" s="162"/>
      <c r="K51" s="19"/>
      <c r="L51" s="10" t="s">
        <v>58</v>
      </c>
      <c r="M51" s="162" t="s">
        <v>59</v>
      </c>
      <c r="N51" s="162"/>
      <c r="P51" s="10" t="s">
        <v>53</v>
      </c>
      <c r="Q51" s="10"/>
      <c r="R51" s="162" t="s">
        <v>54</v>
      </c>
      <c r="S51" s="162"/>
      <c r="T51" s="162" t="s">
        <v>55</v>
      </c>
      <c r="U51" s="162"/>
      <c r="V51" s="162" t="s">
        <v>56</v>
      </c>
      <c r="W51" s="162"/>
      <c r="X51" s="162" t="s">
        <v>57</v>
      </c>
      <c r="Y51" s="162"/>
      <c r="Z51" s="19"/>
      <c r="AA51" s="10" t="s">
        <v>58</v>
      </c>
      <c r="AB51" s="162" t="s">
        <v>59</v>
      </c>
      <c r="AC51" s="162"/>
    </row>
    <row r="52" spans="1:29" ht="15.75" thickBot="1" x14ac:dyDescent="0.3">
      <c r="A52" s="177"/>
      <c r="B52" s="178"/>
      <c r="C52" s="177">
        <v>1</v>
      </c>
      <c r="D52" s="178"/>
      <c r="E52" s="177">
        <v>1</v>
      </c>
      <c r="F52" s="178"/>
      <c r="G52" s="181">
        <f>C52*E52</f>
        <v>1</v>
      </c>
      <c r="H52" s="182"/>
      <c r="I52" s="177"/>
      <c r="J52" s="178"/>
      <c r="K52" s="186">
        <f>I52*M13</f>
        <v>0</v>
      </c>
      <c r="L52" s="14"/>
      <c r="M52" s="181">
        <f>K52/(G52/60)</f>
        <v>0</v>
      </c>
      <c r="N52" s="182"/>
      <c r="P52" s="177"/>
      <c r="Q52" s="178"/>
      <c r="R52" s="177">
        <v>1</v>
      </c>
      <c r="S52" s="178"/>
      <c r="T52" s="177">
        <v>1</v>
      </c>
      <c r="U52" s="178"/>
      <c r="V52" s="181">
        <f>R52*T52</f>
        <v>1</v>
      </c>
      <c r="W52" s="182"/>
      <c r="X52" s="177">
        <v>0</v>
      </c>
      <c r="Y52" s="178"/>
      <c r="Z52" s="186">
        <f>X52*AB13</f>
        <v>0</v>
      </c>
      <c r="AA52" s="14"/>
      <c r="AB52" s="181">
        <f>Z52/(V52/60)</f>
        <v>0</v>
      </c>
      <c r="AC52" s="182"/>
    </row>
    <row r="53" spans="1:29" ht="15.75" thickBot="1" x14ac:dyDescent="0.3">
      <c r="A53" s="179"/>
      <c r="B53" s="180"/>
      <c r="C53" s="179"/>
      <c r="D53" s="180"/>
      <c r="E53" s="179"/>
      <c r="F53" s="180"/>
      <c r="G53" s="183"/>
      <c r="H53" s="184"/>
      <c r="I53" s="179"/>
      <c r="J53" s="180"/>
      <c r="K53" s="187"/>
      <c r="L53" s="11"/>
      <c r="M53" s="183"/>
      <c r="N53" s="184"/>
      <c r="P53" s="179"/>
      <c r="Q53" s="180"/>
      <c r="R53" s="179"/>
      <c r="S53" s="180"/>
      <c r="T53" s="179"/>
      <c r="U53" s="180"/>
      <c r="V53" s="183"/>
      <c r="W53" s="184"/>
      <c r="X53" s="179"/>
      <c r="Y53" s="180"/>
      <c r="Z53" s="187"/>
      <c r="AA53" s="11"/>
      <c r="AB53" s="183"/>
      <c r="AC53" s="184"/>
    </row>
    <row r="57" spans="1:29" ht="15.75" thickBot="1" x14ac:dyDescent="0.3">
      <c r="D57" s="22"/>
      <c r="I57" t="s">
        <v>83</v>
      </c>
      <c r="K57" t="s">
        <v>76</v>
      </c>
      <c r="M57" t="s">
        <v>84</v>
      </c>
      <c r="X57" t="s">
        <v>87</v>
      </c>
      <c r="Z57" t="s">
        <v>76</v>
      </c>
      <c r="AB57" t="s">
        <v>89</v>
      </c>
    </row>
    <row r="58" spans="1:29" ht="15.75" thickBot="1" x14ac:dyDescent="0.3">
      <c r="D58" s="22"/>
      <c r="I58">
        <f>(I61+M61+K58)/M58</f>
        <v>0</v>
      </c>
      <c r="K58" s="17"/>
      <c r="M58" s="17">
        <v>1</v>
      </c>
      <c r="X58">
        <f>(X61+AB61+Z58)/AB58</f>
        <v>0</v>
      </c>
      <c r="Z58" s="17"/>
      <c r="AB58" s="17">
        <v>1</v>
      </c>
    </row>
    <row r="60" spans="1:29" x14ac:dyDescent="0.25">
      <c r="E60" t="s">
        <v>45</v>
      </c>
      <c r="I60" t="s">
        <v>82</v>
      </c>
      <c r="M60" t="s">
        <v>85</v>
      </c>
      <c r="X60" t="s">
        <v>88</v>
      </c>
      <c r="AB60" t="s">
        <v>90</v>
      </c>
    </row>
    <row r="61" spans="1:29" x14ac:dyDescent="0.25">
      <c r="E61">
        <v>15</v>
      </c>
      <c r="I61">
        <f>SUM(M64:N98)</f>
        <v>0</v>
      </c>
      <c r="M61">
        <f>(L64+L67+L70+L73+L76+L79+L82+L85+L88+L91+L94+L97)*E61</f>
        <v>0</v>
      </c>
      <c r="X61">
        <f>SUM(AB64:AC98)</f>
        <v>0</v>
      </c>
      <c r="AB61">
        <f>(AA64+AA67+AA70+AA73+AA76+AA79+AA82+AA85+AA88+AA91+AA94+AA97)*E61</f>
        <v>0</v>
      </c>
    </row>
    <row r="62" spans="1:29" ht="18.75" x14ac:dyDescent="0.4">
      <c r="A62" s="7" t="s">
        <v>81</v>
      </c>
      <c r="L62" t="s">
        <v>51</v>
      </c>
      <c r="P62" s="7" t="s">
        <v>86</v>
      </c>
      <c r="AA62" t="s">
        <v>51</v>
      </c>
    </row>
    <row r="63" spans="1:29" ht="15.75" thickBot="1" x14ac:dyDescent="0.3">
      <c r="A63" s="10" t="s">
        <v>53</v>
      </c>
      <c r="B63" s="10"/>
      <c r="C63" s="162" t="s">
        <v>54</v>
      </c>
      <c r="D63" s="162"/>
      <c r="E63" s="162" t="s">
        <v>55</v>
      </c>
      <c r="F63" s="162"/>
      <c r="G63" s="162" t="s">
        <v>56</v>
      </c>
      <c r="H63" s="162"/>
      <c r="I63" s="162" t="s">
        <v>74</v>
      </c>
      <c r="J63" s="162"/>
      <c r="K63" s="19" t="s">
        <v>75</v>
      </c>
      <c r="L63" s="10" t="s">
        <v>58</v>
      </c>
      <c r="M63" s="162" t="s">
        <v>59</v>
      </c>
      <c r="N63" s="162"/>
      <c r="P63" s="10" t="s">
        <v>53</v>
      </c>
      <c r="Q63" s="10"/>
      <c r="R63" s="162" t="s">
        <v>54</v>
      </c>
      <c r="S63" s="162"/>
      <c r="T63" s="162" t="s">
        <v>55</v>
      </c>
      <c r="U63" s="162"/>
      <c r="V63" s="162" t="s">
        <v>56</v>
      </c>
      <c r="W63" s="162"/>
      <c r="X63" s="162" t="s">
        <v>74</v>
      </c>
      <c r="Y63" s="162"/>
      <c r="Z63" s="19" t="s">
        <v>75</v>
      </c>
      <c r="AA63" s="10" t="s">
        <v>58</v>
      </c>
      <c r="AB63" s="162" t="s">
        <v>59</v>
      </c>
      <c r="AC63" s="162"/>
    </row>
    <row r="64" spans="1:29" ht="15.75" customHeight="1" thickBot="1" x14ac:dyDescent="0.3">
      <c r="A64" s="177"/>
      <c r="B64" s="178"/>
      <c r="C64" s="177">
        <v>1</v>
      </c>
      <c r="D64" s="178"/>
      <c r="E64" s="177">
        <v>1</v>
      </c>
      <c r="F64" s="178"/>
      <c r="G64" s="181">
        <f>C64*E64</f>
        <v>1</v>
      </c>
      <c r="H64" s="182"/>
      <c r="I64" s="177">
        <v>0</v>
      </c>
      <c r="J64" s="178"/>
      <c r="K64" s="186">
        <f>I64*M58</f>
        <v>0</v>
      </c>
      <c r="L64" s="18"/>
      <c r="M64" s="181">
        <f>K64/(G64/60)</f>
        <v>0</v>
      </c>
      <c r="N64" s="182"/>
      <c r="P64" s="177"/>
      <c r="Q64" s="178"/>
      <c r="R64" s="177">
        <v>1</v>
      </c>
      <c r="S64" s="178"/>
      <c r="T64" s="177">
        <v>1</v>
      </c>
      <c r="U64" s="178"/>
      <c r="V64" s="181">
        <f>R64*T64</f>
        <v>1</v>
      </c>
      <c r="W64" s="182"/>
      <c r="X64" s="177">
        <v>0</v>
      </c>
      <c r="Y64" s="178"/>
      <c r="Z64" s="186">
        <f>X64*AB58</f>
        <v>0</v>
      </c>
      <c r="AA64" s="18"/>
      <c r="AB64" s="181">
        <f>Z64/(V64/60)</f>
        <v>0</v>
      </c>
      <c r="AC64" s="182"/>
    </row>
    <row r="65" spans="1:29" ht="15.75" thickBot="1" x14ac:dyDescent="0.3">
      <c r="A65" s="179"/>
      <c r="B65" s="180"/>
      <c r="C65" s="179"/>
      <c r="D65" s="180"/>
      <c r="E65" s="179"/>
      <c r="F65" s="180"/>
      <c r="G65" s="183"/>
      <c r="H65" s="184"/>
      <c r="I65" s="179"/>
      <c r="J65" s="180"/>
      <c r="K65" s="187"/>
      <c r="L65" s="11"/>
      <c r="M65" s="183"/>
      <c r="N65" s="184"/>
      <c r="P65" s="179"/>
      <c r="Q65" s="180"/>
      <c r="R65" s="179"/>
      <c r="S65" s="180"/>
      <c r="T65" s="179"/>
      <c r="U65" s="180"/>
      <c r="V65" s="183"/>
      <c r="W65" s="184"/>
      <c r="X65" s="179"/>
      <c r="Y65" s="180"/>
      <c r="Z65" s="187"/>
      <c r="AA65" s="11"/>
      <c r="AB65" s="183"/>
      <c r="AC65" s="184"/>
    </row>
    <row r="66" spans="1:29" ht="15.75" thickBot="1" x14ac:dyDescent="0.3">
      <c r="A66" s="10" t="s">
        <v>53</v>
      </c>
      <c r="B66" s="10"/>
      <c r="C66" s="162" t="s">
        <v>54</v>
      </c>
      <c r="D66" s="162"/>
      <c r="E66" s="162" t="s">
        <v>55</v>
      </c>
      <c r="F66" s="162"/>
      <c r="G66" s="162" t="s">
        <v>56</v>
      </c>
      <c r="H66" s="162"/>
      <c r="I66" s="162" t="s">
        <v>57</v>
      </c>
      <c r="J66" s="162"/>
      <c r="K66" s="19"/>
      <c r="L66" s="10" t="s">
        <v>58</v>
      </c>
      <c r="M66" s="162" t="s">
        <v>59</v>
      </c>
      <c r="N66" s="162"/>
      <c r="P66" s="10" t="s">
        <v>53</v>
      </c>
      <c r="Q66" s="10"/>
      <c r="R66" s="162" t="s">
        <v>54</v>
      </c>
      <c r="S66" s="162"/>
      <c r="T66" s="162" t="s">
        <v>55</v>
      </c>
      <c r="U66" s="162"/>
      <c r="V66" s="162" t="s">
        <v>56</v>
      </c>
      <c r="W66" s="162"/>
      <c r="X66" s="162" t="s">
        <v>57</v>
      </c>
      <c r="Y66" s="162"/>
      <c r="Z66" s="19"/>
      <c r="AA66" s="10" t="s">
        <v>58</v>
      </c>
      <c r="AB66" s="162" t="s">
        <v>59</v>
      </c>
      <c r="AC66" s="162"/>
    </row>
    <row r="67" spans="1:29" ht="15.75" customHeight="1" thickBot="1" x14ac:dyDescent="0.3">
      <c r="A67" s="177"/>
      <c r="B67" s="178"/>
      <c r="C67" s="177">
        <v>1</v>
      </c>
      <c r="D67" s="178"/>
      <c r="E67" s="177">
        <v>1</v>
      </c>
      <c r="F67" s="178"/>
      <c r="G67" s="181">
        <f>C67*E67</f>
        <v>1</v>
      </c>
      <c r="H67" s="182"/>
      <c r="I67" s="177">
        <v>0</v>
      </c>
      <c r="J67" s="178"/>
      <c r="K67" s="186">
        <f>I67*M58</f>
        <v>0</v>
      </c>
      <c r="L67" s="14"/>
      <c r="M67" s="181">
        <f>K67/(G67/60)</f>
        <v>0</v>
      </c>
      <c r="N67" s="182"/>
      <c r="P67" s="177"/>
      <c r="Q67" s="178"/>
      <c r="R67" s="177">
        <v>1</v>
      </c>
      <c r="S67" s="178"/>
      <c r="T67" s="177">
        <v>1</v>
      </c>
      <c r="U67" s="178"/>
      <c r="V67" s="181">
        <f>R67*T67</f>
        <v>1</v>
      </c>
      <c r="W67" s="182"/>
      <c r="X67" s="177">
        <v>0</v>
      </c>
      <c r="Y67" s="178"/>
      <c r="Z67" s="186">
        <f>X67*AB58</f>
        <v>0</v>
      </c>
      <c r="AA67" s="14"/>
      <c r="AB67" s="181">
        <f>Z67/(V67/60)</f>
        <v>0</v>
      </c>
      <c r="AC67" s="182"/>
    </row>
    <row r="68" spans="1:29" ht="15.75" thickBot="1" x14ac:dyDescent="0.3">
      <c r="A68" s="179"/>
      <c r="B68" s="180"/>
      <c r="C68" s="179"/>
      <c r="D68" s="180"/>
      <c r="E68" s="179"/>
      <c r="F68" s="180"/>
      <c r="G68" s="183"/>
      <c r="H68" s="184"/>
      <c r="I68" s="179"/>
      <c r="J68" s="180"/>
      <c r="K68" s="187"/>
      <c r="L68" s="11"/>
      <c r="M68" s="183"/>
      <c r="N68" s="184"/>
      <c r="P68" s="179"/>
      <c r="Q68" s="180"/>
      <c r="R68" s="179"/>
      <c r="S68" s="180"/>
      <c r="T68" s="179"/>
      <c r="U68" s="180"/>
      <c r="V68" s="183"/>
      <c r="W68" s="184"/>
      <c r="X68" s="179"/>
      <c r="Y68" s="180"/>
      <c r="Z68" s="187"/>
      <c r="AA68" s="11"/>
      <c r="AB68" s="183"/>
      <c r="AC68" s="184"/>
    </row>
    <row r="69" spans="1:29" ht="15.75" thickBot="1" x14ac:dyDescent="0.3">
      <c r="A69" s="10" t="s">
        <v>53</v>
      </c>
      <c r="B69" s="10"/>
      <c r="C69" s="162" t="s">
        <v>54</v>
      </c>
      <c r="D69" s="162"/>
      <c r="E69" s="162" t="s">
        <v>55</v>
      </c>
      <c r="F69" s="162"/>
      <c r="G69" s="162" t="s">
        <v>56</v>
      </c>
      <c r="H69" s="162"/>
      <c r="I69" s="162" t="s">
        <v>57</v>
      </c>
      <c r="J69" s="162"/>
      <c r="K69" s="19"/>
      <c r="L69" s="10" t="s">
        <v>58</v>
      </c>
      <c r="M69" s="162" t="s">
        <v>59</v>
      </c>
      <c r="N69" s="162"/>
      <c r="P69" s="10" t="s">
        <v>53</v>
      </c>
      <c r="Q69" s="10"/>
      <c r="R69" s="162" t="s">
        <v>54</v>
      </c>
      <c r="S69" s="162"/>
      <c r="T69" s="162" t="s">
        <v>55</v>
      </c>
      <c r="U69" s="162"/>
      <c r="V69" s="162" t="s">
        <v>56</v>
      </c>
      <c r="W69" s="162"/>
      <c r="X69" s="162" t="s">
        <v>57</v>
      </c>
      <c r="Y69" s="162"/>
      <c r="Z69" s="19"/>
      <c r="AA69" s="10" t="s">
        <v>58</v>
      </c>
      <c r="AB69" s="162" t="s">
        <v>59</v>
      </c>
      <c r="AC69" s="162"/>
    </row>
    <row r="70" spans="1:29" ht="15.75" customHeight="1" thickBot="1" x14ac:dyDescent="0.3">
      <c r="A70" s="177"/>
      <c r="B70" s="178"/>
      <c r="C70" s="177">
        <v>1</v>
      </c>
      <c r="D70" s="178"/>
      <c r="E70" s="177">
        <v>1</v>
      </c>
      <c r="F70" s="178"/>
      <c r="G70" s="181">
        <f>C70*E70</f>
        <v>1</v>
      </c>
      <c r="H70" s="182"/>
      <c r="I70" s="177">
        <v>0</v>
      </c>
      <c r="J70" s="178"/>
      <c r="K70" s="186">
        <f>I70*M58</f>
        <v>0</v>
      </c>
      <c r="L70" s="14"/>
      <c r="M70" s="181">
        <f>K70/(G70/60)</f>
        <v>0</v>
      </c>
      <c r="N70" s="182"/>
      <c r="P70" s="177"/>
      <c r="Q70" s="178"/>
      <c r="R70" s="177">
        <v>1</v>
      </c>
      <c r="S70" s="178"/>
      <c r="T70" s="177">
        <v>1</v>
      </c>
      <c r="U70" s="178"/>
      <c r="V70" s="181">
        <f>R70*T70</f>
        <v>1</v>
      </c>
      <c r="W70" s="182"/>
      <c r="X70" s="177">
        <v>0</v>
      </c>
      <c r="Y70" s="178"/>
      <c r="Z70" s="186">
        <f>X70*AB58</f>
        <v>0</v>
      </c>
      <c r="AA70" s="14"/>
      <c r="AB70" s="181">
        <f>Z70/(V70/60)</f>
        <v>0</v>
      </c>
      <c r="AC70" s="182"/>
    </row>
    <row r="71" spans="1:29" ht="15.75" thickBot="1" x14ac:dyDescent="0.3">
      <c r="A71" s="179"/>
      <c r="B71" s="180"/>
      <c r="C71" s="179"/>
      <c r="D71" s="180"/>
      <c r="E71" s="179"/>
      <c r="F71" s="180"/>
      <c r="G71" s="183"/>
      <c r="H71" s="184"/>
      <c r="I71" s="179"/>
      <c r="J71" s="180"/>
      <c r="K71" s="187"/>
      <c r="L71" s="11"/>
      <c r="M71" s="183"/>
      <c r="N71" s="184"/>
      <c r="P71" s="179"/>
      <c r="Q71" s="180"/>
      <c r="R71" s="179"/>
      <c r="S71" s="180"/>
      <c r="T71" s="179"/>
      <c r="U71" s="180"/>
      <c r="V71" s="183"/>
      <c r="W71" s="184"/>
      <c r="X71" s="179"/>
      <c r="Y71" s="180"/>
      <c r="Z71" s="187"/>
      <c r="AA71" s="11"/>
      <c r="AB71" s="183"/>
      <c r="AC71" s="184"/>
    </row>
    <row r="72" spans="1:29" ht="15.75" thickBot="1" x14ac:dyDescent="0.3">
      <c r="A72" s="10" t="s">
        <v>53</v>
      </c>
      <c r="B72" s="10"/>
      <c r="C72" s="162" t="s">
        <v>54</v>
      </c>
      <c r="D72" s="162"/>
      <c r="E72" s="162" t="s">
        <v>55</v>
      </c>
      <c r="F72" s="162"/>
      <c r="G72" s="162" t="s">
        <v>56</v>
      </c>
      <c r="H72" s="162"/>
      <c r="I72" s="162" t="s">
        <v>57</v>
      </c>
      <c r="J72" s="162"/>
      <c r="K72" s="19"/>
      <c r="L72" s="10" t="s">
        <v>58</v>
      </c>
      <c r="M72" s="162" t="s">
        <v>59</v>
      </c>
      <c r="N72" s="162"/>
      <c r="P72" s="10" t="s">
        <v>53</v>
      </c>
      <c r="Q72" s="10"/>
      <c r="R72" s="162" t="s">
        <v>54</v>
      </c>
      <c r="S72" s="162"/>
      <c r="T72" s="162" t="s">
        <v>55</v>
      </c>
      <c r="U72" s="162"/>
      <c r="V72" s="162" t="s">
        <v>56</v>
      </c>
      <c r="W72" s="162"/>
      <c r="X72" s="162" t="s">
        <v>57</v>
      </c>
      <c r="Y72" s="162"/>
      <c r="Z72" s="19"/>
      <c r="AA72" s="10" t="s">
        <v>58</v>
      </c>
      <c r="AB72" s="162" t="s">
        <v>59</v>
      </c>
      <c r="AC72" s="162"/>
    </row>
    <row r="73" spans="1:29" ht="15.75" customHeight="1" thickBot="1" x14ac:dyDescent="0.3">
      <c r="A73" s="177"/>
      <c r="B73" s="178"/>
      <c r="C73" s="177">
        <v>1</v>
      </c>
      <c r="D73" s="178"/>
      <c r="E73" s="177">
        <v>1</v>
      </c>
      <c r="F73" s="178"/>
      <c r="G73" s="181">
        <f>C73*E73</f>
        <v>1</v>
      </c>
      <c r="H73" s="182"/>
      <c r="I73" s="177">
        <v>0</v>
      </c>
      <c r="J73" s="178"/>
      <c r="K73" s="186">
        <f>I73*M58</f>
        <v>0</v>
      </c>
      <c r="L73" s="14"/>
      <c r="M73" s="181">
        <f>K73/(G73/60)</f>
        <v>0</v>
      </c>
      <c r="N73" s="182"/>
      <c r="P73" s="177"/>
      <c r="Q73" s="178"/>
      <c r="R73" s="177">
        <v>1</v>
      </c>
      <c r="S73" s="178"/>
      <c r="T73" s="177">
        <v>1</v>
      </c>
      <c r="U73" s="178"/>
      <c r="V73" s="181">
        <f>R73*T73</f>
        <v>1</v>
      </c>
      <c r="W73" s="182"/>
      <c r="X73" s="177">
        <v>0</v>
      </c>
      <c r="Y73" s="178"/>
      <c r="Z73" s="186">
        <f>X73*AB58</f>
        <v>0</v>
      </c>
      <c r="AA73" s="14"/>
      <c r="AB73" s="181">
        <f>Z73/(V73/60)</f>
        <v>0</v>
      </c>
      <c r="AC73" s="182"/>
    </row>
    <row r="74" spans="1:29" ht="15.75" thickBot="1" x14ac:dyDescent="0.3">
      <c r="A74" s="179"/>
      <c r="B74" s="180"/>
      <c r="C74" s="179"/>
      <c r="D74" s="180"/>
      <c r="E74" s="179"/>
      <c r="F74" s="180"/>
      <c r="G74" s="183"/>
      <c r="H74" s="184"/>
      <c r="I74" s="179"/>
      <c r="J74" s="180"/>
      <c r="K74" s="187"/>
      <c r="L74" s="11"/>
      <c r="M74" s="183"/>
      <c r="N74" s="184"/>
      <c r="P74" s="179"/>
      <c r="Q74" s="180"/>
      <c r="R74" s="179"/>
      <c r="S74" s="180"/>
      <c r="T74" s="179"/>
      <c r="U74" s="180"/>
      <c r="V74" s="183"/>
      <c r="W74" s="184"/>
      <c r="X74" s="179"/>
      <c r="Y74" s="180"/>
      <c r="Z74" s="187"/>
      <c r="AA74" s="11"/>
      <c r="AB74" s="183"/>
      <c r="AC74" s="184"/>
    </row>
    <row r="75" spans="1:29" ht="15.75" thickBot="1" x14ac:dyDescent="0.3">
      <c r="A75" s="10" t="s">
        <v>53</v>
      </c>
      <c r="B75" s="10"/>
      <c r="C75" s="162" t="s">
        <v>54</v>
      </c>
      <c r="D75" s="162"/>
      <c r="E75" s="162" t="s">
        <v>55</v>
      </c>
      <c r="F75" s="162"/>
      <c r="G75" s="162" t="s">
        <v>56</v>
      </c>
      <c r="H75" s="162"/>
      <c r="I75" s="162" t="s">
        <v>57</v>
      </c>
      <c r="J75" s="162"/>
      <c r="K75" s="19"/>
      <c r="L75" s="10" t="s">
        <v>58</v>
      </c>
      <c r="M75" s="162" t="s">
        <v>59</v>
      </c>
      <c r="N75" s="162"/>
      <c r="P75" s="10" t="s">
        <v>53</v>
      </c>
      <c r="Q75" s="10"/>
      <c r="R75" s="162" t="s">
        <v>54</v>
      </c>
      <c r="S75" s="162"/>
      <c r="T75" s="162" t="s">
        <v>55</v>
      </c>
      <c r="U75" s="162"/>
      <c r="V75" s="162" t="s">
        <v>56</v>
      </c>
      <c r="W75" s="162"/>
      <c r="X75" s="162" t="s">
        <v>57</v>
      </c>
      <c r="Y75" s="162"/>
      <c r="Z75" s="19"/>
      <c r="AA75" s="10" t="s">
        <v>58</v>
      </c>
      <c r="AB75" s="162" t="s">
        <v>59</v>
      </c>
      <c r="AC75" s="162"/>
    </row>
    <row r="76" spans="1:29" ht="15.75" customHeight="1" thickBot="1" x14ac:dyDescent="0.3">
      <c r="A76" s="177"/>
      <c r="B76" s="178"/>
      <c r="C76" s="177">
        <v>1</v>
      </c>
      <c r="D76" s="178"/>
      <c r="E76" s="177">
        <v>1</v>
      </c>
      <c r="F76" s="178"/>
      <c r="G76" s="181">
        <f>C76*E76</f>
        <v>1</v>
      </c>
      <c r="H76" s="182"/>
      <c r="I76" s="177">
        <v>0</v>
      </c>
      <c r="J76" s="178"/>
      <c r="K76" s="186">
        <f>I76*M58</f>
        <v>0</v>
      </c>
      <c r="L76" s="14"/>
      <c r="M76" s="181">
        <f>K76/(G76/60)</f>
        <v>0</v>
      </c>
      <c r="N76" s="182"/>
      <c r="P76" s="177"/>
      <c r="Q76" s="178"/>
      <c r="R76" s="177">
        <v>1</v>
      </c>
      <c r="S76" s="178"/>
      <c r="T76" s="177">
        <v>1</v>
      </c>
      <c r="U76" s="178"/>
      <c r="V76" s="181">
        <f>R76*T76</f>
        <v>1</v>
      </c>
      <c r="W76" s="182"/>
      <c r="X76" s="177">
        <v>0</v>
      </c>
      <c r="Y76" s="178"/>
      <c r="Z76" s="186">
        <f>X76*AB58</f>
        <v>0</v>
      </c>
      <c r="AA76" s="14"/>
      <c r="AB76" s="181">
        <f>Z76/(V76/60)</f>
        <v>0</v>
      </c>
      <c r="AC76" s="182"/>
    </row>
    <row r="77" spans="1:29" ht="15.75" thickBot="1" x14ac:dyDescent="0.3">
      <c r="A77" s="179"/>
      <c r="B77" s="180"/>
      <c r="C77" s="179"/>
      <c r="D77" s="180"/>
      <c r="E77" s="179"/>
      <c r="F77" s="180"/>
      <c r="G77" s="183"/>
      <c r="H77" s="184"/>
      <c r="I77" s="179"/>
      <c r="J77" s="180"/>
      <c r="K77" s="187"/>
      <c r="L77" s="11"/>
      <c r="M77" s="183"/>
      <c r="N77" s="184"/>
      <c r="P77" s="179"/>
      <c r="Q77" s="180"/>
      <c r="R77" s="179"/>
      <c r="S77" s="180"/>
      <c r="T77" s="179"/>
      <c r="U77" s="180"/>
      <c r="V77" s="183"/>
      <c r="W77" s="184"/>
      <c r="X77" s="179"/>
      <c r="Y77" s="180"/>
      <c r="Z77" s="187"/>
      <c r="AA77" s="11"/>
      <c r="AB77" s="183"/>
      <c r="AC77" s="184"/>
    </row>
    <row r="78" spans="1:29" ht="15.75" thickBot="1" x14ac:dyDescent="0.3">
      <c r="A78" s="10" t="s">
        <v>53</v>
      </c>
      <c r="B78" s="10"/>
      <c r="C78" s="162" t="s">
        <v>54</v>
      </c>
      <c r="D78" s="162"/>
      <c r="E78" s="162" t="s">
        <v>55</v>
      </c>
      <c r="F78" s="162"/>
      <c r="G78" s="162" t="s">
        <v>56</v>
      </c>
      <c r="H78" s="162"/>
      <c r="I78" s="162" t="s">
        <v>57</v>
      </c>
      <c r="J78" s="162"/>
      <c r="K78" s="19"/>
      <c r="L78" s="10" t="s">
        <v>58</v>
      </c>
      <c r="M78" s="162" t="s">
        <v>59</v>
      </c>
      <c r="N78" s="162"/>
      <c r="P78" s="10" t="s">
        <v>53</v>
      </c>
      <c r="Q78" s="10"/>
      <c r="R78" s="162" t="s">
        <v>54</v>
      </c>
      <c r="S78" s="162"/>
      <c r="T78" s="162" t="s">
        <v>55</v>
      </c>
      <c r="U78" s="162"/>
      <c r="V78" s="162" t="s">
        <v>56</v>
      </c>
      <c r="W78" s="162"/>
      <c r="X78" s="162" t="s">
        <v>57</v>
      </c>
      <c r="Y78" s="162"/>
      <c r="Z78" s="19"/>
      <c r="AA78" s="10" t="s">
        <v>58</v>
      </c>
      <c r="AB78" s="162" t="s">
        <v>59</v>
      </c>
      <c r="AC78" s="162"/>
    </row>
    <row r="79" spans="1:29" ht="15.75" customHeight="1" thickBot="1" x14ac:dyDescent="0.3">
      <c r="A79" s="177"/>
      <c r="B79" s="178"/>
      <c r="C79" s="177">
        <v>1</v>
      </c>
      <c r="D79" s="178"/>
      <c r="E79" s="177">
        <v>1</v>
      </c>
      <c r="F79" s="178"/>
      <c r="G79" s="181">
        <f>C79*E79</f>
        <v>1</v>
      </c>
      <c r="H79" s="182"/>
      <c r="I79" s="177">
        <v>0</v>
      </c>
      <c r="J79" s="178"/>
      <c r="K79" s="186">
        <f>I79*M58</f>
        <v>0</v>
      </c>
      <c r="L79" s="14"/>
      <c r="M79" s="181">
        <f>K79/(G79/60)</f>
        <v>0</v>
      </c>
      <c r="N79" s="182"/>
      <c r="P79" s="177"/>
      <c r="Q79" s="178"/>
      <c r="R79" s="177">
        <v>1</v>
      </c>
      <c r="S79" s="178"/>
      <c r="T79" s="177">
        <v>1</v>
      </c>
      <c r="U79" s="178"/>
      <c r="V79" s="181">
        <f>R79*T79</f>
        <v>1</v>
      </c>
      <c r="W79" s="182"/>
      <c r="X79" s="177">
        <v>0</v>
      </c>
      <c r="Y79" s="178"/>
      <c r="Z79" s="186">
        <f>X79*AB58</f>
        <v>0</v>
      </c>
      <c r="AA79" s="14"/>
      <c r="AB79" s="181">
        <f>Z79/(V79/60)</f>
        <v>0</v>
      </c>
      <c r="AC79" s="182"/>
    </row>
    <row r="80" spans="1:29" ht="15.75" thickBot="1" x14ac:dyDescent="0.3">
      <c r="A80" s="179"/>
      <c r="B80" s="180"/>
      <c r="C80" s="179"/>
      <c r="D80" s="180"/>
      <c r="E80" s="179"/>
      <c r="F80" s="180"/>
      <c r="G80" s="183"/>
      <c r="H80" s="184"/>
      <c r="I80" s="179"/>
      <c r="J80" s="180"/>
      <c r="K80" s="187"/>
      <c r="L80" s="11"/>
      <c r="M80" s="183"/>
      <c r="N80" s="184"/>
      <c r="P80" s="179"/>
      <c r="Q80" s="180"/>
      <c r="R80" s="179"/>
      <c r="S80" s="180"/>
      <c r="T80" s="179"/>
      <c r="U80" s="180"/>
      <c r="V80" s="183"/>
      <c r="W80" s="184"/>
      <c r="X80" s="179"/>
      <c r="Y80" s="180"/>
      <c r="Z80" s="187"/>
      <c r="AA80" s="11"/>
      <c r="AB80" s="183"/>
      <c r="AC80" s="184"/>
    </row>
    <row r="81" spans="1:29" ht="15.75" thickBot="1" x14ac:dyDescent="0.3">
      <c r="A81" s="10" t="s">
        <v>53</v>
      </c>
      <c r="B81" s="10"/>
      <c r="C81" s="162" t="s">
        <v>54</v>
      </c>
      <c r="D81" s="162"/>
      <c r="E81" s="162" t="s">
        <v>55</v>
      </c>
      <c r="F81" s="162"/>
      <c r="G81" s="162" t="s">
        <v>56</v>
      </c>
      <c r="H81" s="162"/>
      <c r="I81" s="162" t="s">
        <v>57</v>
      </c>
      <c r="J81" s="162"/>
      <c r="K81" s="19"/>
      <c r="L81" s="10" t="s">
        <v>58</v>
      </c>
      <c r="M81" s="162" t="s">
        <v>59</v>
      </c>
      <c r="N81" s="162"/>
      <c r="P81" s="10" t="s">
        <v>53</v>
      </c>
      <c r="Q81" s="10"/>
      <c r="R81" s="162" t="s">
        <v>54</v>
      </c>
      <c r="S81" s="162"/>
      <c r="T81" s="162" t="s">
        <v>55</v>
      </c>
      <c r="U81" s="162"/>
      <c r="V81" s="162" t="s">
        <v>56</v>
      </c>
      <c r="W81" s="162"/>
      <c r="X81" s="162" t="s">
        <v>57</v>
      </c>
      <c r="Y81" s="162"/>
      <c r="Z81" s="19"/>
      <c r="AA81" s="10" t="s">
        <v>58</v>
      </c>
      <c r="AB81" s="162" t="s">
        <v>59</v>
      </c>
      <c r="AC81" s="162"/>
    </row>
    <row r="82" spans="1:29" ht="15.75" customHeight="1" thickBot="1" x14ac:dyDescent="0.3">
      <c r="A82" s="177"/>
      <c r="B82" s="178"/>
      <c r="C82" s="177">
        <v>1</v>
      </c>
      <c r="D82" s="178"/>
      <c r="E82" s="177">
        <v>1</v>
      </c>
      <c r="F82" s="178"/>
      <c r="G82" s="181">
        <f>C82*E82</f>
        <v>1</v>
      </c>
      <c r="H82" s="182"/>
      <c r="I82" s="177">
        <v>0</v>
      </c>
      <c r="J82" s="178"/>
      <c r="K82" s="186">
        <f>I82*M58</f>
        <v>0</v>
      </c>
      <c r="L82" s="14"/>
      <c r="M82" s="181">
        <f>K82/(G82/60)</f>
        <v>0</v>
      </c>
      <c r="N82" s="182"/>
      <c r="P82" s="177"/>
      <c r="Q82" s="178"/>
      <c r="R82" s="177">
        <v>1</v>
      </c>
      <c r="S82" s="178"/>
      <c r="T82" s="177">
        <v>1</v>
      </c>
      <c r="U82" s="178"/>
      <c r="V82" s="181">
        <f>R82*T82</f>
        <v>1</v>
      </c>
      <c r="W82" s="182"/>
      <c r="X82" s="177">
        <v>0</v>
      </c>
      <c r="Y82" s="178"/>
      <c r="Z82" s="186">
        <f>X82*AB58</f>
        <v>0</v>
      </c>
      <c r="AA82" s="14"/>
      <c r="AB82" s="181">
        <f>Z82/(V82/60)</f>
        <v>0</v>
      </c>
      <c r="AC82" s="182"/>
    </row>
    <row r="83" spans="1:29" ht="15.75" thickBot="1" x14ac:dyDescent="0.3">
      <c r="A83" s="179"/>
      <c r="B83" s="180"/>
      <c r="C83" s="179"/>
      <c r="D83" s="180"/>
      <c r="E83" s="179"/>
      <c r="F83" s="180"/>
      <c r="G83" s="183"/>
      <c r="H83" s="184"/>
      <c r="I83" s="179"/>
      <c r="J83" s="180"/>
      <c r="K83" s="187"/>
      <c r="L83" s="11"/>
      <c r="M83" s="183"/>
      <c r="N83" s="184"/>
      <c r="P83" s="179"/>
      <c r="Q83" s="180"/>
      <c r="R83" s="179"/>
      <c r="S83" s="180"/>
      <c r="T83" s="179"/>
      <c r="U83" s="180"/>
      <c r="V83" s="183"/>
      <c r="W83" s="184"/>
      <c r="X83" s="179"/>
      <c r="Y83" s="180"/>
      <c r="Z83" s="187"/>
      <c r="AA83" s="11"/>
      <c r="AB83" s="183"/>
      <c r="AC83" s="184"/>
    </row>
    <row r="84" spans="1:29" ht="15.75" thickBot="1" x14ac:dyDescent="0.3">
      <c r="A84" s="10" t="s">
        <v>53</v>
      </c>
      <c r="B84" s="10"/>
      <c r="C84" s="162" t="s">
        <v>54</v>
      </c>
      <c r="D84" s="162"/>
      <c r="E84" s="162" t="s">
        <v>55</v>
      </c>
      <c r="F84" s="162"/>
      <c r="G84" s="162" t="s">
        <v>56</v>
      </c>
      <c r="H84" s="162"/>
      <c r="I84" s="162" t="s">
        <v>57</v>
      </c>
      <c r="J84" s="162"/>
      <c r="K84" s="19"/>
      <c r="L84" s="10" t="s">
        <v>58</v>
      </c>
      <c r="M84" s="162" t="s">
        <v>59</v>
      </c>
      <c r="N84" s="162"/>
      <c r="P84" s="10" t="s">
        <v>53</v>
      </c>
      <c r="Q84" s="10"/>
      <c r="R84" s="162" t="s">
        <v>54</v>
      </c>
      <c r="S84" s="162"/>
      <c r="T84" s="162" t="s">
        <v>55</v>
      </c>
      <c r="U84" s="162"/>
      <c r="V84" s="162" t="s">
        <v>56</v>
      </c>
      <c r="W84" s="162"/>
      <c r="X84" s="162" t="s">
        <v>57</v>
      </c>
      <c r="Y84" s="162"/>
      <c r="Z84" s="19"/>
      <c r="AA84" s="10" t="s">
        <v>58</v>
      </c>
      <c r="AB84" s="162" t="s">
        <v>59</v>
      </c>
      <c r="AC84" s="162"/>
    </row>
    <row r="85" spans="1:29" ht="15.75" thickBot="1" x14ac:dyDescent="0.3">
      <c r="A85" s="177"/>
      <c r="B85" s="178"/>
      <c r="C85" s="177">
        <v>1</v>
      </c>
      <c r="D85" s="178"/>
      <c r="E85" s="177">
        <v>1</v>
      </c>
      <c r="F85" s="178"/>
      <c r="G85" s="181">
        <f>C85*E85</f>
        <v>1</v>
      </c>
      <c r="H85" s="182"/>
      <c r="I85" s="177"/>
      <c r="J85" s="178"/>
      <c r="K85" s="186">
        <f>I85*M58</f>
        <v>0</v>
      </c>
      <c r="L85" s="14"/>
      <c r="M85" s="181">
        <f>K85/(G85/60)</f>
        <v>0</v>
      </c>
      <c r="N85" s="182"/>
      <c r="P85" s="177"/>
      <c r="Q85" s="178"/>
      <c r="R85" s="177">
        <v>1</v>
      </c>
      <c r="S85" s="178"/>
      <c r="T85" s="177">
        <v>1</v>
      </c>
      <c r="U85" s="178"/>
      <c r="V85" s="181">
        <f>R85*T85</f>
        <v>1</v>
      </c>
      <c r="W85" s="182"/>
      <c r="X85" s="177"/>
      <c r="Y85" s="178"/>
      <c r="Z85" s="186">
        <f>X85*AB58</f>
        <v>0</v>
      </c>
      <c r="AA85" s="14"/>
      <c r="AB85" s="181">
        <f>Z85/(V85/60)</f>
        <v>0</v>
      </c>
      <c r="AC85" s="182"/>
    </row>
    <row r="86" spans="1:29" ht="15.75" thickBot="1" x14ac:dyDescent="0.3">
      <c r="A86" s="179"/>
      <c r="B86" s="180"/>
      <c r="C86" s="179"/>
      <c r="D86" s="180"/>
      <c r="E86" s="179"/>
      <c r="F86" s="180"/>
      <c r="G86" s="183"/>
      <c r="H86" s="184"/>
      <c r="I86" s="179"/>
      <c r="J86" s="180"/>
      <c r="K86" s="187"/>
      <c r="L86" s="11"/>
      <c r="M86" s="183"/>
      <c r="N86" s="184"/>
      <c r="P86" s="179"/>
      <c r="Q86" s="180"/>
      <c r="R86" s="179"/>
      <c r="S86" s="180"/>
      <c r="T86" s="179"/>
      <c r="U86" s="180"/>
      <c r="V86" s="183"/>
      <c r="W86" s="184"/>
      <c r="X86" s="179"/>
      <c r="Y86" s="180"/>
      <c r="Z86" s="187"/>
      <c r="AA86" s="11"/>
      <c r="AB86" s="183"/>
      <c r="AC86" s="184"/>
    </row>
    <row r="87" spans="1:29" ht="15.75" thickBot="1" x14ac:dyDescent="0.3">
      <c r="A87" s="10" t="s">
        <v>53</v>
      </c>
      <c r="B87" s="10"/>
      <c r="C87" s="162" t="s">
        <v>54</v>
      </c>
      <c r="D87" s="162"/>
      <c r="E87" s="162" t="s">
        <v>55</v>
      </c>
      <c r="F87" s="162"/>
      <c r="G87" s="162" t="s">
        <v>56</v>
      </c>
      <c r="H87" s="162"/>
      <c r="I87" s="162" t="s">
        <v>57</v>
      </c>
      <c r="J87" s="162"/>
      <c r="K87" s="19"/>
      <c r="L87" s="10" t="s">
        <v>58</v>
      </c>
      <c r="M87" s="162" t="s">
        <v>59</v>
      </c>
      <c r="N87" s="162"/>
      <c r="P87" s="10" t="s">
        <v>53</v>
      </c>
      <c r="Q87" s="10"/>
      <c r="R87" s="162" t="s">
        <v>54</v>
      </c>
      <c r="S87" s="162"/>
      <c r="T87" s="162" t="s">
        <v>55</v>
      </c>
      <c r="U87" s="162"/>
      <c r="V87" s="162" t="s">
        <v>56</v>
      </c>
      <c r="W87" s="162"/>
      <c r="X87" s="162" t="s">
        <v>57</v>
      </c>
      <c r="Y87" s="162"/>
      <c r="Z87" s="19"/>
      <c r="AA87" s="10" t="s">
        <v>58</v>
      </c>
      <c r="AB87" s="162" t="s">
        <v>59</v>
      </c>
      <c r="AC87" s="162"/>
    </row>
    <row r="88" spans="1:29" ht="15.75" thickBot="1" x14ac:dyDescent="0.3">
      <c r="A88" s="177"/>
      <c r="B88" s="178"/>
      <c r="C88" s="177">
        <v>1</v>
      </c>
      <c r="D88" s="178"/>
      <c r="E88" s="177">
        <v>1</v>
      </c>
      <c r="F88" s="178"/>
      <c r="G88" s="181">
        <f>C88*E88</f>
        <v>1</v>
      </c>
      <c r="H88" s="182"/>
      <c r="I88" s="177"/>
      <c r="J88" s="178"/>
      <c r="K88" s="186">
        <f>I88*M58</f>
        <v>0</v>
      </c>
      <c r="L88" s="14"/>
      <c r="M88" s="181">
        <f>K88/(G88/60)</f>
        <v>0</v>
      </c>
      <c r="N88" s="182"/>
      <c r="P88" s="177"/>
      <c r="Q88" s="178"/>
      <c r="R88" s="177">
        <v>1</v>
      </c>
      <c r="S88" s="178"/>
      <c r="T88" s="177">
        <v>1</v>
      </c>
      <c r="U88" s="178"/>
      <c r="V88" s="181">
        <f>R88*T88</f>
        <v>1</v>
      </c>
      <c r="W88" s="182"/>
      <c r="X88" s="177"/>
      <c r="Y88" s="178"/>
      <c r="Z88" s="186">
        <f>X88*AB58</f>
        <v>0</v>
      </c>
      <c r="AA88" s="14"/>
      <c r="AB88" s="181">
        <f>Z88/(V88/60)</f>
        <v>0</v>
      </c>
      <c r="AC88" s="182"/>
    </row>
    <row r="89" spans="1:29" ht="15.75" thickBot="1" x14ac:dyDescent="0.3">
      <c r="A89" s="179"/>
      <c r="B89" s="180"/>
      <c r="C89" s="179"/>
      <c r="D89" s="180"/>
      <c r="E89" s="179"/>
      <c r="F89" s="180"/>
      <c r="G89" s="183"/>
      <c r="H89" s="184"/>
      <c r="I89" s="179"/>
      <c r="J89" s="180"/>
      <c r="K89" s="187"/>
      <c r="L89" s="11"/>
      <c r="M89" s="183"/>
      <c r="N89" s="184"/>
      <c r="P89" s="179"/>
      <c r="Q89" s="180"/>
      <c r="R89" s="179"/>
      <c r="S89" s="180"/>
      <c r="T89" s="179"/>
      <c r="U89" s="180"/>
      <c r="V89" s="183"/>
      <c r="W89" s="184"/>
      <c r="X89" s="179"/>
      <c r="Y89" s="180"/>
      <c r="Z89" s="187"/>
      <c r="AA89" s="11"/>
      <c r="AB89" s="183"/>
      <c r="AC89" s="184"/>
    </row>
    <row r="90" spans="1:29" ht="15.75" thickBot="1" x14ac:dyDescent="0.3">
      <c r="A90" s="10" t="s">
        <v>53</v>
      </c>
      <c r="B90" s="10"/>
      <c r="C90" s="162" t="s">
        <v>54</v>
      </c>
      <c r="D90" s="162"/>
      <c r="E90" s="162" t="s">
        <v>55</v>
      </c>
      <c r="F90" s="162"/>
      <c r="G90" s="162" t="s">
        <v>56</v>
      </c>
      <c r="H90" s="162"/>
      <c r="I90" s="162" t="s">
        <v>57</v>
      </c>
      <c r="J90" s="162"/>
      <c r="K90" s="19"/>
      <c r="L90" s="10" t="s">
        <v>58</v>
      </c>
      <c r="M90" s="162" t="s">
        <v>59</v>
      </c>
      <c r="N90" s="162"/>
      <c r="P90" s="10" t="s">
        <v>53</v>
      </c>
      <c r="Q90" s="10"/>
      <c r="R90" s="162" t="s">
        <v>54</v>
      </c>
      <c r="S90" s="162"/>
      <c r="T90" s="162" t="s">
        <v>55</v>
      </c>
      <c r="U90" s="162"/>
      <c r="V90" s="162" t="s">
        <v>56</v>
      </c>
      <c r="W90" s="162"/>
      <c r="X90" s="162" t="s">
        <v>57</v>
      </c>
      <c r="Y90" s="162"/>
      <c r="Z90" s="19"/>
      <c r="AA90" s="10" t="s">
        <v>58</v>
      </c>
      <c r="AB90" s="162" t="s">
        <v>59</v>
      </c>
      <c r="AC90" s="162"/>
    </row>
    <row r="91" spans="1:29" ht="15.75" thickBot="1" x14ac:dyDescent="0.3">
      <c r="A91" s="177"/>
      <c r="B91" s="178"/>
      <c r="C91" s="177">
        <v>1</v>
      </c>
      <c r="D91" s="178"/>
      <c r="E91" s="177">
        <v>1</v>
      </c>
      <c r="F91" s="178"/>
      <c r="G91" s="181">
        <f>C91*E91</f>
        <v>1</v>
      </c>
      <c r="H91" s="182"/>
      <c r="I91" s="177"/>
      <c r="J91" s="178"/>
      <c r="K91" s="186">
        <f>I91*M58</f>
        <v>0</v>
      </c>
      <c r="L91" s="14"/>
      <c r="M91" s="181">
        <f>K91/(G91/60)</f>
        <v>0</v>
      </c>
      <c r="N91" s="182"/>
      <c r="P91" s="177"/>
      <c r="Q91" s="178"/>
      <c r="R91" s="177">
        <v>1</v>
      </c>
      <c r="S91" s="178"/>
      <c r="T91" s="177">
        <v>1</v>
      </c>
      <c r="U91" s="178"/>
      <c r="V91" s="181">
        <f>R91*T91</f>
        <v>1</v>
      </c>
      <c r="W91" s="182"/>
      <c r="X91" s="177"/>
      <c r="Y91" s="178"/>
      <c r="Z91" s="186">
        <f>X91*AB58</f>
        <v>0</v>
      </c>
      <c r="AA91" s="14"/>
      <c r="AB91" s="181">
        <f>Z91/(V91/60)</f>
        <v>0</v>
      </c>
      <c r="AC91" s="182"/>
    </row>
    <row r="92" spans="1:29" ht="15.75" thickBot="1" x14ac:dyDescent="0.3">
      <c r="A92" s="179"/>
      <c r="B92" s="180"/>
      <c r="C92" s="179"/>
      <c r="D92" s="180"/>
      <c r="E92" s="179"/>
      <c r="F92" s="180"/>
      <c r="G92" s="183"/>
      <c r="H92" s="184"/>
      <c r="I92" s="179"/>
      <c r="J92" s="180"/>
      <c r="K92" s="187"/>
      <c r="L92" s="11"/>
      <c r="M92" s="183"/>
      <c r="N92" s="184"/>
      <c r="P92" s="179"/>
      <c r="Q92" s="180"/>
      <c r="R92" s="179"/>
      <c r="S92" s="180"/>
      <c r="T92" s="179"/>
      <c r="U92" s="180"/>
      <c r="V92" s="183"/>
      <c r="W92" s="184"/>
      <c r="X92" s="179"/>
      <c r="Y92" s="180"/>
      <c r="Z92" s="187"/>
      <c r="AA92" s="11"/>
      <c r="AB92" s="183"/>
      <c r="AC92" s="184"/>
    </row>
    <row r="93" spans="1:29" ht="15.75" thickBot="1" x14ac:dyDescent="0.3">
      <c r="A93" s="10" t="s">
        <v>53</v>
      </c>
      <c r="B93" s="10"/>
      <c r="C93" s="162" t="s">
        <v>54</v>
      </c>
      <c r="D93" s="162"/>
      <c r="E93" s="162" t="s">
        <v>55</v>
      </c>
      <c r="F93" s="162"/>
      <c r="G93" s="162" t="s">
        <v>56</v>
      </c>
      <c r="H93" s="162"/>
      <c r="I93" s="162" t="s">
        <v>57</v>
      </c>
      <c r="J93" s="162"/>
      <c r="K93" s="19"/>
      <c r="L93" s="10" t="s">
        <v>58</v>
      </c>
      <c r="M93" s="162" t="s">
        <v>59</v>
      </c>
      <c r="N93" s="162"/>
      <c r="P93" s="10" t="s">
        <v>53</v>
      </c>
      <c r="Q93" s="10"/>
      <c r="R93" s="162" t="s">
        <v>54</v>
      </c>
      <c r="S93" s="162"/>
      <c r="T93" s="162" t="s">
        <v>55</v>
      </c>
      <c r="U93" s="162"/>
      <c r="V93" s="162" t="s">
        <v>56</v>
      </c>
      <c r="W93" s="162"/>
      <c r="X93" s="162" t="s">
        <v>57</v>
      </c>
      <c r="Y93" s="162"/>
      <c r="Z93" s="19"/>
      <c r="AA93" s="10" t="s">
        <v>58</v>
      </c>
      <c r="AB93" s="162" t="s">
        <v>59</v>
      </c>
      <c r="AC93" s="162"/>
    </row>
    <row r="94" spans="1:29" ht="15.75" thickBot="1" x14ac:dyDescent="0.3">
      <c r="A94" s="177"/>
      <c r="B94" s="178"/>
      <c r="C94" s="177">
        <v>1</v>
      </c>
      <c r="D94" s="178"/>
      <c r="E94" s="177">
        <v>1</v>
      </c>
      <c r="F94" s="178"/>
      <c r="G94" s="181">
        <f>C94*E94</f>
        <v>1</v>
      </c>
      <c r="H94" s="182"/>
      <c r="I94" s="177"/>
      <c r="J94" s="178"/>
      <c r="K94" s="186">
        <f>I94*M58</f>
        <v>0</v>
      </c>
      <c r="L94" s="14"/>
      <c r="M94" s="181">
        <f>K94/(G94/60)</f>
        <v>0</v>
      </c>
      <c r="N94" s="182"/>
      <c r="P94" s="177"/>
      <c r="Q94" s="178"/>
      <c r="R94" s="177">
        <v>1</v>
      </c>
      <c r="S94" s="178"/>
      <c r="T94" s="177">
        <v>1</v>
      </c>
      <c r="U94" s="178"/>
      <c r="V94" s="181">
        <f>R94*T94</f>
        <v>1</v>
      </c>
      <c r="W94" s="182"/>
      <c r="X94" s="177"/>
      <c r="Y94" s="178"/>
      <c r="Z94" s="186">
        <f>X94*AB58</f>
        <v>0</v>
      </c>
      <c r="AA94" s="14"/>
      <c r="AB94" s="181">
        <f>Z94/(V94/60)</f>
        <v>0</v>
      </c>
      <c r="AC94" s="182"/>
    </row>
    <row r="95" spans="1:29" ht="15.75" thickBot="1" x14ac:dyDescent="0.3">
      <c r="A95" s="179"/>
      <c r="B95" s="180"/>
      <c r="C95" s="179"/>
      <c r="D95" s="180"/>
      <c r="E95" s="179"/>
      <c r="F95" s="180"/>
      <c r="G95" s="183"/>
      <c r="H95" s="184"/>
      <c r="I95" s="179"/>
      <c r="J95" s="180"/>
      <c r="K95" s="187"/>
      <c r="L95" s="11"/>
      <c r="M95" s="183"/>
      <c r="N95" s="184"/>
      <c r="P95" s="179"/>
      <c r="Q95" s="180"/>
      <c r="R95" s="179"/>
      <c r="S95" s="180"/>
      <c r="T95" s="179"/>
      <c r="U95" s="180"/>
      <c r="V95" s="183"/>
      <c r="W95" s="184"/>
      <c r="X95" s="179"/>
      <c r="Y95" s="180"/>
      <c r="Z95" s="187"/>
      <c r="AA95" s="11"/>
      <c r="AB95" s="183"/>
      <c r="AC95" s="184"/>
    </row>
    <row r="96" spans="1:29" ht="15.75" thickBot="1" x14ac:dyDescent="0.3">
      <c r="A96" s="10" t="s">
        <v>53</v>
      </c>
      <c r="B96" s="10"/>
      <c r="C96" s="162" t="s">
        <v>54</v>
      </c>
      <c r="D96" s="162"/>
      <c r="E96" s="162" t="s">
        <v>55</v>
      </c>
      <c r="F96" s="162"/>
      <c r="G96" s="162" t="s">
        <v>56</v>
      </c>
      <c r="H96" s="162"/>
      <c r="I96" s="162" t="s">
        <v>57</v>
      </c>
      <c r="J96" s="162"/>
      <c r="K96" s="19"/>
      <c r="L96" s="10" t="s">
        <v>58</v>
      </c>
      <c r="M96" s="162" t="s">
        <v>59</v>
      </c>
      <c r="N96" s="162"/>
      <c r="P96" s="10" t="s">
        <v>53</v>
      </c>
      <c r="Q96" s="10"/>
      <c r="R96" s="162" t="s">
        <v>54</v>
      </c>
      <c r="S96" s="162"/>
      <c r="T96" s="162" t="s">
        <v>55</v>
      </c>
      <c r="U96" s="162"/>
      <c r="V96" s="162" t="s">
        <v>56</v>
      </c>
      <c r="W96" s="162"/>
      <c r="X96" s="162" t="s">
        <v>57</v>
      </c>
      <c r="Y96" s="162"/>
      <c r="Z96" s="19"/>
      <c r="AA96" s="10" t="s">
        <v>58</v>
      </c>
      <c r="AB96" s="162" t="s">
        <v>59</v>
      </c>
      <c r="AC96" s="162"/>
    </row>
    <row r="97" spans="1:29" ht="15.75" thickBot="1" x14ac:dyDescent="0.3">
      <c r="A97" s="177"/>
      <c r="B97" s="178"/>
      <c r="C97" s="177">
        <v>1</v>
      </c>
      <c r="D97" s="178"/>
      <c r="E97" s="177">
        <v>1</v>
      </c>
      <c r="F97" s="178"/>
      <c r="G97" s="181">
        <f>C97*E97</f>
        <v>1</v>
      </c>
      <c r="H97" s="182"/>
      <c r="I97" s="177"/>
      <c r="J97" s="178"/>
      <c r="K97" s="186">
        <f>I97*M58</f>
        <v>0</v>
      </c>
      <c r="L97" s="14"/>
      <c r="M97" s="181">
        <f>K97/(G97/60)</f>
        <v>0</v>
      </c>
      <c r="N97" s="182"/>
      <c r="P97" s="177"/>
      <c r="Q97" s="178"/>
      <c r="R97" s="177">
        <v>1</v>
      </c>
      <c r="S97" s="178"/>
      <c r="T97" s="177">
        <v>1</v>
      </c>
      <c r="U97" s="178"/>
      <c r="V97" s="181">
        <f>R97*T97</f>
        <v>1</v>
      </c>
      <c r="W97" s="182"/>
      <c r="X97" s="177"/>
      <c r="Y97" s="178"/>
      <c r="Z97" s="186">
        <f>X97*AB58</f>
        <v>0</v>
      </c>
      <c r="AA97" s="14"/>
      <c r="AB97" s="181">
        <f>Z97/(V97/60)</f>
        <v>0</v>
      </c>
      <c r="AC97" s="182"/>
    </row>
    <row r="98" spans="1:29" ht="15.75" thickBot="1" x14ac:dyDescent="0.3">
      <c r="A98" s="179"/>
      <c r="B98" s="180"/>
      <c r="C98" s="179"/>
      <c r="D98" s="180"/>
      <c r="E98" s="179"/>
      <c r="F98" s="180"/>
      <c r="G98" s="183"/>
      <c r="H98" s="184"/>
      <c r="I98" s="179"/>
      <c r="J98" s="180"/>
      <c r="K98" s="187"/>
      <c r="L98" s="11"/>
      <c r="M98" s="183"/>
      <c r="N98" s="184"/>
      <c r="P98" s="179"/>
      <c r="Q98" s="180"/>
      <c r="R98" s="179"/>
      <c r="S98" s="180"/>
      <c r="T98" s="179"/>
      <c r="U98" s="180"/>
      <c r="V98" s="183"/>
      <c r="W98" s="184"/>
      <c r="X98" s="179"/>
      <c r="Y98" s="180"/>
      <c r="Z98" s="187"/>
      <c r="AA98" s="11"/>
      <c r="AB98" s="183"/>
      <c r="AC98" s="184"/>
    </row>
    <row r="100" spans="1:29" ht="15.75" thickBot="1" x14ac:dyDescent="0.3"/>
    <row r="101" spans="1:29" ht="15.75" thickBot="1" x14ac:dyDescent="0.3">
      <c r="A101" s="185" t="s">
        <v>92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115"/>
      <c r="O101" s="78" t="s">
        <v>93</v>
      </c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80"/>
    </row>
    <row r="102" spans="1:29" x14ac:dyDescent="0.2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4"/>
      <c r="O102" s="32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4"/>
    </row>
    <row r="103" spans="1:29" x14ac:dyDescent="0.25">
      <c r="A103" s="35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36"/>
      <c r="O103" s="35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36"/>
    </row>
    <row r="104" spans="1:29" x14ac:dyDescent="0.25">
      <c r="A104" s="3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36"/>
      <c r="O104" s="35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36"/>
    </row>
    <row r="105" spans="1:29" x14ac:dyDescent="0.25">
      <c r="A105" s="35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6"/>
      <c r="O105" s="35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36"/>
    </row>
    <row r="106" spans="1:29" x14ac:dyDescent="0.25">
      <c r="A106" s="35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36"/>
      <c r="O106" s="35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36"/>
    </row>
    <row r="107" spans="1:29" x14ac:dyDescent="0.25">
      <c r="A107" s="35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36"/>
      <c r="O107" s="35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36"/>
    </row>
    <row r="108" spans="1:29" x14ac:dyDescent="0.25">
      <c r="A108" s="35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36"/>
      <c r="O108" s="35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36"/>
    </row>
    <row r="109" spans="1:29" x14ac:dyDescent="0.25">
      <c r="A109" s="35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36"/>
      <c r="O109" s="35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36"/>
    </row>
    <row r="110" spans="1:29" x14ac:dyDescent="0.25">
      <c r="A110" s="35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36"/>
      <c r="O110" s="35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36"/>
    </row>
    <row r="111" spans="1:29" x14ac:dyDescent="0.25">
      <c r="A111" s="35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36"/>
      <c r="O111" s="35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36"/>
    </row>
    <row r="112" spans="1:29" x14ac:dyDescent="0.25">
      <c r="A112" s="35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36"/>
      <c r="O112" s="35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36"/>
    </row>
    <row r="113" spans="1:27" x14ac:dyDescent="0.25">
      <c r="A113" s="35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36"/>
      <c r="O113" s="35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36"/>
    </row>
    <row r="114" spans="1:27" x14ac:dyDescent="0.25">
      <c r="A114" s="35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36"/>
      <c r="O114" s="35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36"/>
    </row>
    <row r="115" spans="1:27" x14ac:dyDescent="0.25">
      <c r="A115" s="35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36"/>
      <c r="O115" s="35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36"/>
    </row>
    <row r="116" spans="1:27" x14ac:dyDescent="0.25">
      <c r="A116" s="35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36"/>
      <c r="O116" s="35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36"/>
    </row>
    <row r="117" spans="1:27" x14ac:dyDescent="0.2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O117" s="37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9"/>
    </row>
    <row r="118" spans="1:27" ht="15.75" thickBot="1" x14ac:dyDescent="0.3"/>
    <row r="119" spans="1:27" ht="15.75" thickBot="1" x14ac:dyDescent="0.3">
      <c r="A119" s="185" t="s">
        <v>94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115"/>
      <c r="O119" s="78" t="s">
        <v>95</v>
      </c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80"/>
    </row>
    <row r="120" spans="1:27" x14ac:dyDescent="0.2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4"/>
      <c r="O120" s="32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4"/>
    </row>
    <row r="121" spans="1:27" x14ac:dyDescent="0.25">
      <c r="A121" s="35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36"/>
      <c r="O121" s="35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36"/>
    </row>
    <row r="122" spans="1:27" x14ac:dyDescent="0.25">
      <c r="A122" s="35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36"/>
      <c r="O122" s="35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36"/>
    </row>
    <row r="123" spans="1:27" x14ac:dyDescent="0.25">
      <c r="A123" s="35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36"/>
      <c r="O123" s="35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36"/>
    </row>
    <row r="124" spans="1:27" x14ac:dyDescent="0.25">
      <c r="A124" s="35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36"/>
      <c r="O124" s="35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36"/>
    </row>
    <row r="125" spans="1:27" x14ac:dyDescent="0.25">
      <c r="A125" s="35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36"/>
      <c r="O125" s="35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36"/>
    </row>
    <row r="126" spans="1:27" x14ac:dyDescent="0.25">
      <c r="A126" s="35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36"/>
      <c r="O126" s="35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36"/>
    </row>
    <row r="127" spans="1:27" x14ac:dyDescent="0.25">
      <c r="A127" s="35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36"/>
      <c r="O127" s="35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36"/>
    </row>
    <row r="128" spans="1:27" x14ac:dyDescent="0.25">
      <c r="A128" s="35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36"/>
      <c r="O128" s="35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36"/>
    </row>
    <row r="129" spans="1:27" x14ac:dyDescent="0.25">
      <c r="A129" s="35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36"/>
      <c r="O129" s="35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36"/>
    </row>
    <row r="130" spans="1:27" x14ac:dyDescent="0.25">
      <c r="A130" s="35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36"/>
      <c r="O130" s="35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36"/>
    </row>
    <row r="131" spans="1:27" x14ac:dyDescent="0.25">
      <c r="A131" s="35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36"/>
      <c r="O131" s="35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36"/>
    </row>
    <row r="132" spans="1:27" x14ac:dyDescent="0.25">
      <c r="A132" s="35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36"/>
      <c r="O132" s="35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36"/>
    </row>
    <row r="133" spans="1:27" x14ac:dyDescent="0.25">
      <c r="A133" s="35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36"/>
      <c r="O133" s="35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36"/>
    </row>
    <row r="134" spans="1:27" x14ac:dyDescent="0.25">
      <c r="A134" s="3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36"/>
      <c r="O134" s="35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36"/>
    </row>
    <row r="135" spans="1:27" x14ac:dyDescent="0.2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9"/>
      <c r="O135" s="37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9"/>
    </row>
  </sheetData>
  <sheetProtection sheet="1" objects="1" scenarios="1"/>
  <mergeCells count="589">
    <mergeCell ref="A1:D3"/>
    <mergeCell ref="F3:H4"/>
    <mergeCell ref="A5:C6"/>
    <mergeCell ref="A9:B9"/>
    <mergeCell ref="C9:F10"/>
    <mergeCell ref="A12:B12"/>
    <mergeCell ref="C12:D12"/>
    <mergeCell ref="V18:W18"/>
    <mergeCell ref="X18:Y18"/>
    <mergeCell ref="M19:N20"/>
    <mergeCell ref="P19:Q20"/>
    <mergeCell ref="R19:S20"/>
    <mergeCell ref="T19:U20"/>
    <mergeCell ref="V19:W20"/>
    <mergeCell ref="AB18:AC18"/>
    <mergeCell ref="A13:B13"/>
    <mergeCell ref="C13:D13"/>
    <mergeCell ref="C18:D18"/>
    <mergeCell ref="E18:F18"/>
    <mergeCell ref="G18:H18"/>
    <mergeCell ref="I18:J18"/>
    <mergeCell ref="A19:B20"/>
    <mergeCell ref="C19:D20"/>
    <mergeCell ref="E19:F20"/>
    <mergeCell ref="G19:H20"/>
    <mergeCell ref="I19:J20"/>
    <mergeCell ref="K19:K20"/>
    <mergeCell ref="M18:N18"/>
    <mergeCell ref="R18:S18"/>
    <mergeCell ref="T18:U18"/>
    <mergeCell ref="Z19:Z20"/>
    <mergeCell ref="AB19:AC20"/>
    <mergeCell ref="X19:Y20"/>
    <mergeCell ref="R22:S23"/>
    <mergeCell ref="T22:U23"/>
    <mergeCell ref="V22:W23"/>
    <mergeCell ref="X22:Y23"/>
    <mergeCell ref="Z22:Z23"/>
    <mergeCell ref="AB22:AC23"/>
    <mergeCell ref="X21:Y21"/>
    <mergeCell ref="AB21:AC21"/>
    <mergeCell ref="A22:B23"/>
    <mergeCell ref="C22:D23"/>
    <mergeCell ref="E22:F23"/>
    <mergeCell ref="G22:H23"/>
    <mergeCell ref="I22:J23"/>
    <mergeCell ref="K22:K23"/>
    <mergeCell ref="M22:N23"/>
    <mergeCell ref="P22:Q23"/>
    <mergeCell ref="C21:D21"/>
    <mergeCell ref="E21:F21"/>
    <mergeCell ref="G21:H21"/>
    <mergeCell ref="I21:J21"/>
    <mergeCell ref="M21:N21"/>
    <mergeCell ref="R21:S21"/>
    <mergeCell ref="T21:U21"/>
    <mergeCell ref="V21:W21"/>
    <mergeCell ref="A25:B26"/>
    <mergeCell ref="C25:D26"/>
    <mergeCell ref="E25:F26"/>
    <mergeCell ref="G25:H26"/>
    <mergeCell ref="I25:J26"/>
    <mergeCell ref="K25:K26"/>
    <mergeCell ref="C24:D24"/>
    <mergeCell ref="E24:F24"/>
    <mergeCell ref="G24:H24"/>
    <mergeCell ref="I24:J24"/>
    <mergeCell ref="M25:N26"/>
    <mergeCell ref="P25:Q26"/>
    <mergeCell ref="R25:S26"/>
    <mergeCell ref="T25:U26"/>
    <mergeCell ref="V25:W26"/>
    <mergeCell ref="T24:U24"/>
    <mergeCell ref="V24:W24"/>
    <mergeCell ref="X24:Y24"/>
    <mergeCell ref="AB24:AC24"/>
    <mergeCell ref="M24:N24"/>
    <mergeCell ref="R24:S24"/>
    <mergeCell ref="Z25:Z26"/>
    <mergeCell ref="AB25:AC26"/>
    <mergeCell ref="X25:Y26"/>
    <mergeCell ref="R28:S29"/>
    <mergeCell ref="T28:U29"/>
    <mergeCell ref="V28:W29"/>
    <mergeCell ref="X28:Y29"/>
    <mergeCell ref="Z28:Z29"/>
    <mergeCell ref="AB28:AC29"/>
    <mergeCell ref="X27:Y27"/>
    <mergeCell ref="AB27:AC27"/>
    <mergeCell ref="A28:B29"/>
    <mergeCell ref="C28:D29"/>
    <mergeCell ref="E28:F29"/>
    <mergeCell ref="G28:H29"/>
    <mergeCell ref="I28:J29"/>
    <mergeCell ref="K28:K29"/>
    <mergeCell ref="M28:N29"/>
    <mergeCell ref="P28:Q29"/>
    <mergeCell ref="C27:D27"/>
    <mergeCell ref="E27:F27"/>
    <mergeCell ref="G27:H27"/>
    <mergeCell ref="I27:J27"/>
    <mergeCell ref="M27:N27"/>
    <mergeCell ref="R27:S27"/>
    <mergeCell ref="T27:U27"/>
    <mergeCell ref="V27:W27"/>
    <mergeCell ref="A31:B32"/>
    <mergeCell ref="C31:D32"/>
    <mergeCell ref="E31:F32"/>
    <mergeCell ref="G31:H32"/>
    <mergeCell ref="I31:J32"/>
    <mergeCell ref="K31:K32"/>
    <mergeCell ref="C30:D30"/>
    <mergeCell ref="E30:F30"/>
    <mergeCell ref="G30:H30"/>
    <mergeCell ref="I30:J30"/>
    <mergeCell ref="M31:N32"/>
    <mergeCell ref="P31:Q32"/>
    <mergeCell ref="R31:S32"/>
    <mergeCell ref="T31:U32"/>
    <mergeCell ref="V31:W32"/>
    <mergeCell ref="T30:U30"/>
    <mergeCell ref="V30:W30"/>
    <mergeCell ref="X30:Y30"/>
    <mergeCell ref="AB30:AC30"/>
    <mergeCell ref="M30:N30"/>
    <mergeCell ref="R30:S30"/>
    <mergeCell ref="Z31:Z32"/>
    <mergeCell ref="AB31:AC32"/>
    <mergeCell ref="X31:Y32"/>
    <mergeCell ref="R34:S35"/>
    <mergeCell ref="T34:U35"/>
    <mergeCell ref="V34:W35"/>
    <mergeCell ref="X34:Y35"/>
    <mergeCell ref="Z34:Z35"/>
    <mergeCell ref="AB34:AC35"/>
    <mergeCell ref="X33:Y33"/>
    <mergeCell ref="AB33:AC33"/>
    <mergeCell ref="A34:B35"/>
    <mergeCell ref="C34:D35"/>
    <mergeCell ref="E34:F35"/>
    <mergeCell ref="G34:H35"/>
    <mergeCell ref="I34:J35"/>
    <mergeCell ref="K34:K35"/>
    <mergeCell ref="M34:N35"/>
    <mergeCell ref="P34:Q35"/>
    <mergeCell ref="C33:D33"/>
    <mergeCell ref="E33:F33"/>
    <mergeCell ref="G33:H33"/>
    <mergeCell ref="I33:J33"/>
    <mergeCell ref="M33:N33"/>
    <mergeCell ref="R33:S33"/>
    <mergeCell ref="T33:U33"/>
    <mergeCell ref="V33:W33"/>
    <mergeCell ref="A37:B38"/>
    <mergeCell ref="C37:D38"/>
    <mergeCell ref="E37:F38"/>
    <mergeCell ref="G37:H38"/>
    <mergeCell ref="I37:J38"/>
    <mergeCell ref="K37:K38"/>
    <mergeCell ref="C36:D36"/>
    <mergeCell ref="E36:F36"/>
    <mergeCell ref="G36:H36"/>
    <mergeCell ref="I36:J36"/>
    <mergeCell ref="M37:N38"/>
    <mergeCell ref="P37:Q38"/>
    <mergeCell ref="R37:S38"/>
    <mergeCell ref="T37:U38"/>
    <mergeCell ref="V37:W38"/>
    <mergeCell ref="T36:U36"/>
    <mergeCell ref="V36:W36"/>
    <mergeCell ref="X36:Y36"/>
    <mergeCell ref="AB36:AC36"/>
    <mergeCell ref="M36:N36"/>
    <mergeCell ref="R36:S36"/>
    <mergeCell ref="Z37:Z38"/>
    <mergeCell ref="AB37:AC38"/>
    <mergeCell ref="X37:Y38"/>
    <mergeCell ref="R40:S41"/>
    <mergeCell ref="T40:U41"/>
    <mergeCell ref="V40:W41"/>
    <mergeCell ref="X40:Y41"/>
    <mergeCell ref="Z40:Z41"/>
    <mergeCell ref="AB40:AC41"/>
    <mergeCell ref="X39:Y39"/>
    <mergeCell ref="AB39:AC39"/>
    <mergeCell ref="A40:B41"/>
    <mergeCell ref="C40:D41"/>
    <mergeCell ref="E40:F41"/>
    <mergeCell ref="G40:H41"/>
    <mergeCell ref="I40:J41"/>
    <mergeCell ref="K40:K41"/>
    <mergeCell ref="M40:N41"/>
    <mergeCell ref="P40:Q41"/>
    <mergeCell ref="C39:D39"/>
    <mergeCell ref="E39:F39"/>
    <mergeCell ref="G39:H39"/>
    <mergeCell ref="I39:J39"/>
    <mergeCell ref="M39:N39"/>
    <mergeCell ref="R39:S39"/>
    <mergeCell ref="T39:U39"/>
    <mergeCell ref="V39:W39"/>
    <mergeCell ref="A43:B44"/>
    <mergeCell ref="C43:D44"/>
    <mergeCell ref="E43:F44"/>
    <mergeCell ref="G43:H44"/>
    <mergeCell ref="I43:J44"/>
    <mergeCell ref="K43:K44"/>
    <mergeCell ref="C42:D42"/>
    <mergeCell ref="E42:F42"/>
    <mergeCell ref="G42:H42"/>
    <mergeCell ref="I42:J42"/>
    <mergeCell ref="M43:N44"/>
    <mergeCell ref="P43:Q44"/>
    <mergeCell ref="R43:S44"/>
    <mergeCell ref="T43:U44"/>
    <mergeCell ref="V43:W44"/>
    <mergeCell ref="T42:U42"/>
    <mergeCell ref="V42:W42"/>
    <mergeCell ref="X42:Y42"/>
    <mergeCell ref="AB42:AC42"/>
    <mergeCell ref="M42:N42"/>
    <mergeCell ref="R42:S42"/>
    <mergeCell ref="Z43:Z44"/>
    <mergeCell ref="AB43:AC44"/>
    <mergeCell ref="X43:Y44"/>
    <mergeCell ref="R46:S47"/>
    <mergeCell ref="T46:U47"/>
    <mergeCell ref="V46:W47"/>
    <mergeCell ref="X46:Y47"/>
    <mergeCell ref="Z46:Z47"/>
    <mergeCell ref="AB46:AC47"/>
    <mergeCell ref="X45:Y45"/>
    <mergeCell ref="AB45:AC45"/>
    <mergeCell ref="A46:B47"/>
    <mergeCell ref="C46:D47"/>
    <mergeCell ref="E46:F47"/>
    <mergeCell ref="G46:H47"/>
    <mergeCell ref="I46:J47"/>
    <mergeCell ref="K46:K47"/>
    <mergeCell ref="M46:N47"/>
    <mergeCell ref="P46:Q47"/>
    <mergeCell ref="C45:D45"/>
    <mergeCell ref="E45:F45"/>
    <mergeCell ref="G45:H45"/>
    <mergeCell ref="I45:J45"/>
    <mergeCell ref="M45:N45"/>
    <mergeCell ref="R45:S45"/>
    <mergeCell ref="T45:U45"/>
    <mergeCell ref="V45:W45"/>
    <mergeCell ref="A49:B50"/>
    <mergeCell ref="C49:D50"/>
    <mergeCell ref="E49:F50"/>
    <mergeCell ref="G49:H50"/>
    <mergeCell ref="I49:J50"/>
    <mergeCell ref="K49:K50"/>
    <mergeCell ref="C48:D48"/>
    <mergeCell ref="E48:F48"/>
    <mergeCell ref="G48:H48"/>
    <mergeCell ref="I48:J48"/>
    <mergeCell ref="M49:N50"/>
    <mergeCell ref="P49:Q50"/>
    <mergeCell ref="R49:S50"/>
    <mergeCell ref="T49:U50"/>
    <mergeCell ref="V49:W50"/>
    <mergeCell ref="T48:U48"/>
    <mergeCell ref="V48:W48"/>
    <mergeCell ref="X48:Y48"/>
    <mergeCell ref="AB48:AC48"/>
    <mergeCell ref="M48:N48"/>
    <mergeCell ref="R48:S48"/>
    <mergeCell ref="Z49:Z50"/>
    <mergeCell ref="AB49:AC50"/>
    <mergeCell ref="X49:Y50"/>
    <mergeCell ref="R52:S53"/>
    <mergeCell ref="T52:U53"/>
    <mergeCell ref="V52:W53"/>
    <mergeCell ref="X52:Y53"/>
    <mergeCell ref="Z52:Z53"/>
    <mergeCell ref="AB52:AC53"/>
    <mergeCell ref="X51:Y51"/>
    <mergeCell ref="AB51:AC51"/>
    <mergeCell ref="A52:B53"/>
    <mergeCell ref="C52:D53"/>
    <mergeCell ref="E52:F53"/>
    <mergeCell ref="G52:H53"/>
    <mergeCell ref="I52:J53"/>
    <mergeCell ref="K52:K53"/>
    <mergeCell ref="M52:N53"/>
    <mergeCell ref="P52:Q53"/>
    <mergeCell ref="C51:D51"/>
    <mergeCell ref="E51:F51"/>
    <mergeCell ref="G51:H51"/>
    <mergeCell ref="I51:J51"/>
    <mergeCell ref="M51:N51"/>
    <mergeCell ref="R51:S51"/>
    <mergeCell ref="T51:U51"/>
    <mergeCell ref="V51:W51"/>
    <mergeCell ref="A64:B65"/>
    <mergeCell ref="C64:D65"/>
    <mergeCell ref="E64:F65"/>
    <mergeCell ref="G64:H65"/>
    <mergeCell ref="I64:J65"/>
    <mergeCell ref="K64:K65"/>
    <mergeCell ref="C63:D63"/>
    <mergeCell ref="E63:F63"/>
    <mergeCell ref="G63:H63"/>
    <mergeCell ref="I63:J63"/>
    <mergeCell ref="M64:N65"/>
    <mergeCell ref="P64:Q65"/>
    <mergeCell ref="R64:S65"/>
    <mergeCell ref="T64:U65"/>
    <mergeCell ref="V64:W65"/>
    <mergeCell ref="T63:U63"/>
    <mergeCell ref="V63:W63"/>
    <mergeCell ref="X63:Y63"/>
    <mergeCell ref="AB63:AC63"/>
    <mergeCell ref="M63:N63"/>
    <mergeCell ref="R63:S63"/>
    <mergeCell ref="Z64:Z65"/>
    <mergeCell ref="AB64:AC65"/>
    <mergeCell ref="X64:Y65"/>
    <mergeCell ref="R67:S68"/>
    <mergeCell ref="T67:U68"/>
    <mergeCell ref="V67:W68"/>
    <mergeCell ref="X67:Y68"/>
    <mergeCell ref="Z67:Z68"/>
    <mergeCell ref="AB67:AC68"/>
    <mergeCell ref="X66:Y66"/>
    <mergeCell ref="AB66:AC66"/>
    <mergeCell ref="A67:B68"/>
    <mergeCell ref="C67:D68"/>
    <mergeCell ref="E67:F68"/>
    <mergeCell ref="G67:H68"/>
    <mergeCell ref="I67:J68"/>
    <mergeCell ref="K67:K68"/>
    <mergeCell ref="M67:N68"/>
    <mergeCell ref="P67:Q68"/>
    <mergeCell ref="C66:D66"/>
    <mergeCell ref="E66:F66"/>
    <mergeCell ref="G66:H66"/>
    <mergeCell ref="I66:J66"/>
    <mergeCell ref="M66:N66"/>
    <mergeCell ref="R66:S66"/>
    <mergeCell ref="T66:U66"/>
    <mergeCell ref="V66:W66"/>
    <mergeCell ref="A70:B71"/>
    <mergeCell ref="C70:D71"/>
    <mergeCell ref="E70:F71"/>
    <mergeCell ref="G70:H71"/>
    <mergeCell ref="I70:J71"/>
    <mergeCell ref="K70:K71"/>
    <mergeCell ref="C69:D69"/>
    <mergeCell ref="E69:F69"/>
    <mergeCell ref="G69:H69"/>
    <mergeCell ref="I69:J69"/>
    <mergeCell ref="M70:N71"/>
    <mergeCell ref="P70:Q71"/>
    <mergeCell ref="R70:S71"/>
    <mergeCell ref="T70:U71"/>
    <mergeCell ref="V70:W71"/>
    <mergeCell ref="T69:U69"/>
    <mergeCell ref="V69:W69"/>
    <mergeCell ref="X69:Y69"/>
    <mergeCell ref="AB69:AC69"/>
    <mergeCell ref="M69:N69"/>
    <mergeCell ref="R69:S69"/>
    <mergeCell ref="Z70:Z71"/>
    <mergeCell ref="AB70:AC71"/>
    <mergeCell ref="X70:Y71"/>
    <mergeCell ref="R73:S74"/>
    <mergeCell ref="T73:U74"/>
    <mergeCell ref="V73:W74"/>
    <mergeCell ref="X73:Y74"/>
    <mergeCell ref="Z73:Z74"/>
    <mergeCell ref="AB73:AC74"/>
    <mergeCell ref="X72:Y72"/>
    <mergeCell ref="AB72:AC72"/>
    <mergeCell ref="A73:B74"/>
    <mergeCell ref="C73:D74"/>
    <mergeCell ref="E73:F74"/>
    <mergeCell ref="G73:H74"/>
    <mergeCell ref="I73:J74"/>
    <mergeCell ref="K73:K74"/>
    <mergeCell ref="M73:N74"/>
    <mergeCell ref="P73:Q74"/>
    <mergeCell ref="C72:D72"/>
    <mergeCell ref="E72:F72"/>
    <mergeCell ref="G72:H72"/>
    <mergeCell ref="I72:J72"/>
    <mergeCell ref="M72:N72"/>
    <mergeCell ref="R72:S72"/>
    <mergeCell ref="T72:U72"/>
    <mergeCell ref="V72:W72"/>
    <mergeCell ref="A76:B77"/>
    <mergeCell ref="C76:D77"/>
    <mergeCell ref="E76:F77"/>
    <mergeCell ref="G76:H77"/>
    <mergeCell ref="I76:J77"/>
    <mergeCell ref="K76:K77"/>
    <mergeCell ref="C75:D75"/>
    <mergeCell ref="E75:F75"/>
    <mergeCell ref="G75:H75"/>
    <mergeCell ref="I75:J75"/>
    <mergeCell ref="M76:N77"/>
    <mergeCell ref="P76:Q77"/>
    <mergeCell ref="R76:S77"/>
    <mergeCell ref="T76:U77"/>
    <mergeCell ref="V76:W77"/>
    <mergeCell ref="T75:U75"/>
    <mergeCell ref="V75:W75"/>
    <mergeCell ref="X75:Y75"/>
    <mergeCell ref="AB75:AC75"/>
    <mergeCell ref="M75:N75"/>
    <mergeCell ref="R75:S75"/>
    <mergeCell ref="Z76:Z77"/>
    <mergeCell ref="AB76:AC77"/>
    <mergeCell ref="X76:Y77"/>
    <mergeCell ref="R79:S80"/>
    <mergeCell ref="T79:U80"/>
    <mergeCell ref="V79:W80"/>
    <mergeCell ref="X79:Y80"/>
    <mergeCell ref="Z79:Z80"/>
    <mergeCell ref="AB79:AC80"/>
    <mergeCell ref="X78:Y78"/>
    <mergeCell ref="AB78:AC78"/>
    <mergeCell ref="A79:B80"/>
    <mergeCell ref="C79:D80"/>
    <mergeCell ref="E79:F80"/>
    <mergeCell ref="G79:H80"/>
    <mergeCell ref="I79:J80"/>
    <mergeCell ref="K79:K80"/>
    <mergeCell ref="M79:N80"/>
    <mergeCell ref="P79:Q80"/>
    <mergeCell ref="C78:D78"/>
    <mergeCell ref="E78:F78"/>
    <mergeCell ref="G78:H78"/>
    <mergeCell ref="I78:J78"/>
    <mergeCell ref="M78:N78"/>
    <mergeCell ref="R78:S78"/>
    <mergeCell ref="T78:U78"/>
    <mergeCell ref="V78:W78"/>
    <mergeCell ref="A82:B83"/>
    <mergeCell ref="C82:D83"/>
    <mergeCell ref="E82:F83"/>
    <mergeCell ref="G82:H83"/>
    <mergeCell ref="I82:J83"/>
    <mergeCell ref="K82:K83"/>
    <mergeCell ref="C81:D81"/>
    <mergeCell ref="E81:F81"/>
    <mergeCell ref="G81:H81"/>
    <mergeCell ref="I81:J81"/>
    <mergeCell ref="M82:N83"/>
    <mergeCell ref="P82:Q83"/>
    <mergeCell ref="R82:S83"/>
    <mergeCell ref="T82:U83"/>
    <mergeCell ref="V82:W83"/>
    <mergeCell ref="T81:U81"/>
    <mergeCell ref="V81:W81"/>
    <mergeCell ref="X81:Y81"/>
    <mergeCell ref="AB81:AC81"/>
    <mergeCell ref="M81:N81"/>
    <mergeCell ref="R81:S81"/>
    <mergeCell ref="Z82:Z83"/>
    <mergeCell ref="AB82:AC83"/>
    <mergeCell ref="X82:Y83"/>
    <mergeCell ref="R85:S86"/>
    <mergeCell ref="T85:U86"/>
    <mergeCell ref="V85:W86"/>
    <mergeCell ref="X85:Y86"/>
    <mergeCell ref="Z85:Z86"/>
    <mergeCell ref="AB85:AC86"/>
    <mergeCell ref="X84:Y84"/>
    <mergeCell ref="AB84:AC84"/>
    <mergeCell ref="A85:B86"/>
    <mergeCell ref="C85:D86"/>
    <mergeCell ref="E85:F86"/>
    <mergeCell ref="G85:H86"/>
    <mergeCell ref="I85:J86"/>
    <mergeCell ref="K85:K86"/>
    <mergeCell ref="M85:N86"/>
    <mergeCell ref="P85:Q86"/>
    <mergeCell ref="C84:D84"/>
    <mergeCell ref="E84:F84"/>
    <mergeCell ref="G84:H84"/>
    <mergeCell ref="I84:J84"/>
    <mergeCell ref="M84:N84"/>
    <mergeCell ref="R84:S84"/>
    <mergeCell ref="T84:U84"/>
    <mergeCell ref="V84:W84"/>
    <mergeCell ref="A88:B89"/>
    <mergeCell ref="C88:D89"/>
    <mergeCell ref="E88:F89"/>
    <mergeCell ref="G88:H89"/>
    <mergeCell ref="I88:J89"/>
    <mergeCell ref="K88:K89"/>
    <mergeCell ref="C87:D87"/>
    <mergeCell ref="E87:F87"/>
    <mergeCell ref="G87:H87"/>
    <mergeCell ref="I87:J87"/>
    <mergeCell ref="M88:N89"/>
    <mergeCell ref="P88:Q89"/>
    <mergeCell ref="R88:S89"/>
    <mergeCell ref="T88:U89"/>
    <mergeCell ref="V88:W89"/>
    <mergeCell ref="T87:U87"/>
    <mergeCell ref="V87:W87"/>
    <mergeCell ref="X87:Y87"/>
    <mergeCell ref="AB87:AC87"/>
    <mergeCell ref="M87:N87"/>
    <mergeCell ref="R87:S87"/>
    <mergeCell ref="Z88:Z89"/>
    <mergeCell ref="AB88:AC89"/>
    <mergeCell ref="X88:Y89"/>
    <mergeCell ref="R91:S92"/>
    <mergeCell ref="T91:U92"/>
    <mergeCell ref="V91:W92"/>
    <mergeCell ref="X91:Y92"/>
    <mergeCell ref="Z91:Z92"/>
    <mergeCell ref="AB91:AC92"/>
    <mergeCell ref="X90:Y90"/>
    <mergeCell ref="AB90:AC90"/>
    <mergeCell ref="A91:B92"/>
    <mergeCell ref="C91:D92"/>
    <mergeCell ref="E91:F92"/>
    <mergeCell ref="G91:H92"/>
    <mergeCell ref="I91:J92"/>
    <mergeCell ref="K91:K92"/>
    <mergeCell ref="M91:N92"/>
    <mergeCell ref="P91:Q92"/>
    <mergeCell ref="C90:D90"/>
    <mergeCell ref="E90:F90"/>
    <mergeCell ref="G90:H90"/>
    <mergeCell ref="I90:J90"/>
    <mergeCell ref="M90:N90"/>
    <mergeCell ref="R90:S90"/>
    <mergeCell ref="T90:U90"/>
    <mergeCell ref="V90:W90"/>
    <mergeCell ref="A94:B95"/>
    <mergeCell ref="C94:D95"/>
    <mergeCell ref="E94:F95"/>
    <mergeCell ref="G94:H95"/>
    <mergeCell ref="I94:J95"/>
    <mergeCell ref="K94:K95"/>
    <mergeCell ref="C93:D93"/>
    <mergeCell ref="E93:F93"/>
    <mergeCell ref="G93:H93"/>
    <mergeCell ref="I93:J93"/>
    <mergeCell ref="M94:N95"/>
    <mergeCell ref="P94:Q95"/>
    <mergeCell ref="R94:S95"/>
    <mergeCell ref="T94:U95"/>
    <mergeCell ref="V94:W95"/>
    <mergeCell ref="T93:U93"/>
    <mergeCell ref="V93:W93"/>
    <mergeCell ref="X93:Y93"/>
    <mergeCell ref="AB93:AC93"/>
    <mergeCell ref="M93:N93"/>
    <mergeCell ref="R93:S93"/>
    <mergeCell ref="Z94:Z95"/>
    <mergeCell ref="AB94:AC95"/>
    <mergeCell ref="X94:Y95"/>
    <mergeCell ref="AB97:AC98"/>
    <mergeCell ref="X96:Y96"/>
    <mergeCell ref="AB96:AC96"/>
    <mergeCell ref="A97:B98"/>
    <mergeCell ref="C97:D98"/>
    <mergeCell ref="E97:F98"/>
    <mergeCell ref="G97:H98"/>
    <mergeCell ref="I97:J98"/>
    <mergeCell ref="K97:K98"/>
    <mergeCell ref="M97:N98"/>
    <mergeCell ref="P97:Q98"/>
    <mergeCell ref="C96:D96"/>
    <mergeCell ref="E96:F96"/>
    <mergeCell ref="G96:H96"/>
    <mergeCell ref="I96:J96"/>
    <mergeCell ref="M96:N96"/>
    <mergeCell ref="R96:S96"/>
    <mergeCell ref="T96:U96"/>
    <mergeCell ref="V96:W96"/>
    <mergeCell ref="A101:M101"/>
    <mergeCell ref="O101:AA101"/>
    <mergeCell ref="A119:M119"/>
    <mergeCell ref="O119:AA119"/>
    <mergeCell ref="R97:S98"/>
    <mergeCell ref="T97:U98"/>
    <mergeCell ref="V97:W98"/>
    <mergeCell ref="X97:Y98"/>
    <mergeCell ref="Z97:Z9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F397F-9200-404B-A849-6B6428DB6FAF}">
  <dimension ref="A1:AA72"/>
  <sheetViews>
    <sheetView zoomScale="70" zoomScaleNormal="70" workbookViewId="0">
      <selection activeCell="K28" sqref="K28"/>
    </sheetView>
  </sheetViews>
  <sheetFormatPr defaultRowHeight="15" x14ac:dyDescent="0.25"/>
  <sheetData>
    <row r="1" spans="1:26" x14ac:dyDescent="0.25">
      <c r="A1" s="163" t="s">
        <v>39</v>
      </c>
      <c r="B1" s="150"/>
      <c r="C1" s="150"/>
      <c r="D1" s="150"/>
    </row>
    <row r="2" spans="1:26" ht="18.75" x14ac:dyDescent="0.4">
      <c r="A2" s="150"/>
      <c r="B2" s="150"/>
      <c r="C2" s="150"/>
      <c r="D2" s="150"/>
      <c r="F2" s="7" t="s">
        <v>40</v>
      </c>
      <c r="J2" s="13" t="s">
        <v>65</v>
      </c>
      <c r="K2" s="8"/>
    </row>
    <row r="3" spans="1:26" x14ac:dyDescent="0.25">
      <c r="A3" s="150"/>
      <c r="B3" s="150"/>
      <c r="C3" s="150"/>
      <c r="D3" s="150"/>
      <c r="F3" s="164">
        <f>I13+W13</f>
        <v>0</v>
      </c>
      <c r="G3" s="148"/>
      <c r="H3" s="149"/>
    </row>
    <row r="4" spans="1:26" x14ac:dyDescent="0.25">
      <c r="F4" s="165"/>
      <c r="G4" s="152"/>
      <c r="H4" s="153"/>
    </row>
    <row r="5" spans="1:26" x14ac:dyDescent="0.25">
      <c r="A5" s="166" t="s">
        <v>110</v>
      </c>
      <c r="B5" s="166"/>
      <c r="C5" s="166"/>
    </row>
    <row r="6" spans="1:26" x14ac:dyDescent="0.25">
      <c r="A6" s="166"/>
      <c r="B6" s="166"/>
      <c r="C6" s="166"/>
    </row>
    <row r="8" spans="1:26" ht="15.75" thickBot="1" x14ac:dyDescent="0.3"/>
    <row r="9" spans="1:26" ht="19.5" thickBot="1" x14ac:dyDescent="0.3">
      <c r="A9" s="167" t="s">
        <v>0</v>
      </c>
      <c r="B9" s="167"/>
      <c r="C9" s="168">
        <f>'Pricing Sheet'!C3</f>
        <v>0</v>
      </c>
      <c r="D9" s="169"/>
      <c r="E9" s="169"/>
      <c r="F9" s="170"/>
      <c r="I9" s="9"/>
    </row>
    <row r="10" spans="1:26" ht="16.5" thickTop="1" thickBot="1" x14ac:dyDescent="0.3">
      <c r="C10" s="171"/>
      <c r="D10" s="172"/>
      <c r="E10" s="172"/>
      <c r="F10" s="173"/>
    </row>
    <row r="11" spans="1:26" ht="15.75" thickBot="1" x14ac:dyDescent="0.3"/>
    <row r="12" spans="1:26" ht="15.75" thickBot="1" x14ac:dyDescent="0.3">
      <c r="A12" s="174" t="s">
        <v>42</v>
      </c>
      <c r="B12" s="174"/>
      <c r="C12" s="175">
        <f>'Pricing Sheet'!C5</f>
        <v>0</v>
      </c>
      <c r="D12" s="176"/>
      <c r="I12" t="s">
        <v>43</v>
      </c>
      <c r="W12" t="s">
        <v>112</v>
      </c>
    </row>
    <row r="13" spans="1:26" ht="16.5" thickTop="1" thickBot="1" x14ac:dyDescent="0.3">
      <c r="A13" s="161" t="s">
        <v>3</v>
      </c>
      <c r="B13" s="161"/>
      <c r="C13" s="175">
        <f>'Pricing Sheet'!C6</f>
        <v>0</v>
      </c>
      <c r="D13" s="176"/>
      <c r="I13">
        <f>I16+L16</f>
        <v>0</v>
      </c>
      <c r="W13">
        <f>W16+Z16</f>
        <v>0</v>
      </c>
    </row>
    <row r="14" spans="1:26" ht="15.75" thickTop="1" x14ac:dyDescent="0.25"/>
    <row r="15" spans="1:26" x14ac:dyDescent="0.25">
      <c r="E15" t="s">
        <v>45</v>
      </c>
      <c r="I15" t="s">
        <v>46</v>
      </c>
      <c r="L15" t="s">
        <v>47</v>
      </c>
      <c r="W15" t="s">
        <v>113</v>
      </c>
      <c r="Z15" t="s">
        <v>114</v>
      </c>
    </row>
    <row r="16" spans="1:26" x14ac:dyDescent="0.25">
      <c r="E16">
        <v>4</v>
      </c>
      <c r="I16">
        <f>SUM(L19:M53)</f>
        <v>0</v>
      </c>
      <c r="L16">
        <f>(K19+K22+K25+K28+K31+K34+K37+K40+K43+K46+K49+K52)*E16</f>
        <v>0</v>
      </c>
      <c r="W16">
        <f>SUM(Z19:AA53)</f>
        <v>0</v>
      </c>
      <c r="Z16">
        <f>(Y19+Y22+Y25+Y28+Y31+Y34+Y37+Y40+Y43+Y46+Y49+Y52)*E16</f>
        <v>0</v>
      </c>
    </row>
    <row r="17" spans="1:27" ht="18.75" x14ac:dyDescent="0.4">
      <c r="A17" s="7" t="s">
        <v>50</v>
      </c>
      <c r="K17" t="s">
        <v>51</v>
      </c>
      <c r="O17" s="7" t="s">
        <v>111</v>
      </c>
      <c r="Y17" t="s">
        <v>51</v>
      </c>
    </row>
    <row r="18" spans="1:27" ht="15.75" thickBot="1" x14ac:dyDescent="0.3">
      <c r="A18" s="10" t="s">
        <v>53</v>
      </c>
      <c r="B18" s="10"/>
      <c r="C18" s="162" t="s">
        <v>54</v>
      </c>
      <c r="D18" s="162"/>
      <c r="E18" s="162" t="s">
        <v>55</v>
      </c>
      <c r="F18" s="162"/>
      <c r="G18" s="162" t="s">
        <v>56</v>
      </c>
      <c r="H18" s="162"/>
      <c r="I18" s="162" t="s">
        <v>57</v>
      </c>
      <c r="J18" s="162"/>
      <c r="K18" s="10" t="s">
        <v>58</v>
      </c>
      <c r="L18" s="162" t="s">
        <v>59</v>
      </c>
      <c r="M18" s="162"/>
      <c r="O18" s="10" t="s">
        <v>53</v>
      </c>
      <c r="P18" s="10"/>
      <c r="Q18" s="162" t="s">
        <v>54</v>
      </c>
      <c r="R18" s="162"/>
      <c r="S18" s="162" t="s">
        <v>55</v>
      </c>
      <c r="T18" s="162"/>
      <c r="U18" s="162" t="s">
        <v>56</v>
      </c>
      <c r="V18" s="162"/>
      <c r="W18" s="162" t="s">
        <v>57</v>
      </c>
      <c r="X18" s="162"/>
      <c r="Y18" s="10" t="s">
        <v>58</v>
      </c>
      <c r="Z18" s="162" t="s">
        <v>59</v>
      </c>
      <c r="AA18" s="162"/>
    </row>
    <row r="19" spans="1:27" ht="15.75" customHeight="1" thickBot="1" x14ac:dyDescent="0.3">
      <c r="A19" s="177"/>
      <c r="B19" s="178"/>
      <c r="C19" s="177">
        <v>1</v>
      </c>
      <c r="D19" s="178"/>
      <c r="E19" s="177">
        <v>1</v>
      </c>
      <c r="F19" s="178"/>
      <c r="G19" s="181">
        <f>C19*E19</f>
        <v>1</v>
      </c>
      <c r="H19" s="182"/>
      <c r="I19" s="177"/>
      <c r="J19" s="178"/>
      <c r="K19" s="14"/>
      <c r="L19" s="181">
        <f>I19/(G19/60)</f>
        <v>0</v>
      </c>
      <c r="M19" s="182"/>
      <c r="O19" s="177"/>
      <c r="P19" s="178"/>
      <c r="Q19" s="177">
        <v>1</v>
      </c>
      <c r="R19" s="178"/>
      <c r="S19" s="177">
        <v>1</v>
      </c>
      <c r="T19" s="178"/>
      <c r="U19" s="181">
        <f>Q19*S19</f>
        <v>1</v>
      </c>
      <c r="V19" s="182"/>
      <c r="W19" s="177">
        <v>0</v>
      </c>
      <c r="X19" s="178"/>
      <c r="Y19" s="14">
        <v>0</v>
      </c>
      <c r="Z19" s="181">
        <f>W19/(U19/60)</f>
        <v>0</v>
      </c>
      <c r="AA19" s="182"/>
    </row>
    <row r="20" spans="1:27" ht="15.75" thickBot="1" x14ac:dyDescent="0.3">
      <c r="A20" s="179"/>
      <c r="B20" s="180"/>
      <c r="C20" s="179"/>
      <c r="D20" s="180"/>
      <c r="E20" s="179"/>
      <c r="F20" s="180"/>
      <c r="G20" s="183"/>
      <c r="H20" s="184"/>
      <c r="I20" s="179"/>
      <c r="J20" s="180"/>
      <c r="K20" s="11"/>
      <c r="L20" s="183"/>
      <c r="M20" s="184"/>
      <c r="O20" s="179"/>
      <c r="P20" s="180"/>
      <c r="Q20" s="179"/>
      <c r="R20" s="180"/>
      <c r="S20" s="179"/>
      <c r="T20" s="180"/>
      <c r="U20" s="183"/>
      <c r="V20" s="184"/>
      <c r="W20" s="179"/>
      <c r="X20" s="180"/>
      <c r="Y20" s="11"/>
      <c r="Z20" s="183"/>
      <c r="AA20" s="184"/>
    </row>
    <row r="21" spans="1:27" ht="15.75" thickBot="1" x14ac:dyDescent="0.3">
      <c r="A21" s="10" t="s">
        <v>53</v>
      </c>
      <c r="B21" s="10"/>
      <c r="C21" s="162" t="s">
        <v>54</v>
      </c>
      <c r="D21" s="162"/>
      <c r="E21" s="162" t="s">
        <v>55</v>
      </c>
      <c r="F21" s="162"/>
      <c r="G21" s="162" t="s">
        <v>56</v>
      </c>
      <c r="H21" s="162"/>
      <c r="I21" s="162" t="s">
        <v>57</v>
      </c>
      <c r="J21" s="162"/>
      <c r="K21" s="10" t="s">
        <v>58</v>
      </c>
      <c r="L21" s="162" t="s">
        <v>59</v>
      </c>
      <c r="M21" s="162"/>
      <c r="O21" s="10" t="s">
        <v>53</v>
      </c>
      <c r="P21" s="10"/>
      <c r="Q21" s="162" t="s">
        <v>54</v>
      </c>
      <c r="R21" s="162"/>
      <c r="S21" s="162" t="s">
        <v>55</v>
      </c>
      <c r="T21" s="162"/>
      <c r="U21" s="162" t="s">
        <v>56</v>
      </c>
      <c r="V21" s="162"/>
      <c r="W21" s="162" t="s">
        <v>57</v>
      </c>
      <c r="X21" s="162"/>
      <c r="Y21" s="10" t="s">
        <v>58</v>
      </c>
      <c r="Z21" s="162" t="s">
        <v>59</v>
      </c>
      <c r="AA21" s="162"/>
    </row>
    <row r="22" spans="1:27" ht="15.75" customHeight="1" thickBot="1" x14ac:dyDescent="0.3">
      <c r="A22" s="177"/>
      <c r="B22" s="178"/>
      <c r="C22" s="177">
        <v>1</v>
      </c>
      <c r="D22" s="178"/>
      <c r="E22" s="177">
        <v>1</v>
      </c>
      <c r="F22" s="178"/>
      <c r="G22" s="181">
        <f>C22*E22</f>
        <v>1</v>
      </c>
      <c r="H22" s="182"/>
      <c r="I22" s="177"/>
      <c r="J22" s="178"/>
      <c r="K22" s="14"/>
      <c r="L22" s="181">
        <f>I22/(G22/60)</f>
        <v>0</v>
      </c>
      <c r="M22" s="182"/>
      <c r="O22" s="177"/>
      <c r="P22" s="178"/>
      <c r="Q22" s="177">
        <v>1</v>
      </c>
      <c r="R22" s="178"/>
      <c r="S22" s="177">
        <v>1</v>
      </c>
      <c r="T22" s="178"/>
      <c r="U22" s="181">
        <f>Q22*S22</f>
        <v>1</v>
      </c>
      <c r="V22" s="182"/>
      <c r="W22" s="177">
        <v>0</v>
      </c>
      <c r="X22" s="178"/>
      <c r="Y22" s="14">
        <v>0</v>
      </c>
      <c r="Z22" s="181">
        <f>W22/(U22/60)</f>
        <v>0</v>
      </c>
      <c r="AA22" s="182"/>
    </row>
    <row r="23" spans="1:27" ht="15.75" thickBot="1" x14ac:dyDescent="0.3">
      <c r="A23" s="179"/>
      <c r="B23" s="180"/>
      <c r="C23" s="179"/>
      <c r="D23" s="180"/>
      <c r="E23" s="179"/>
      <c r="F23" s="180"/>
      <c r="G23" s="183"/>
      <c r="H23" s="184"/>
      <c r="I23" s="179"/>
      <c r="J23" s="180"/>
      <c r="K23" s="11"/>
      <c r="L23" s="183"/>
      <c r="M23" s="184"/>
      <c r="O23" s="179"/>
      <c r="P23" s="180"/>
      <c r="Q23" s="179"/>
      <c r="R23" s="180"/>
      <c r="S23" s="179"/>
      <c r="T23" s="180"/>
      <c r="U23" s="183"/>
      <c r="V23" s="184"/>
      <c r="W23" s="179"/>
      <c r="X23" s="180"/>
      <c r="Y23" s="11"/>
      <c r="Z23" s="183"/>
      <c r="AA23" s="184"/>
    </row>
    <row r="24" spans="1:27" ht="15.75" thickBot="1" x14ac:dyDescent="0.3">
      <c r="A24" s="10" t="s">
        <v>53</v>
      </c>
      <c r="B24" s="10"/>
      <c r="C24" s="162" t="s">
        <v>54</v>
      </c>
      <c r="D24" s="162"/>
      <c r="E24" s="162" t="s">
        <v>55</v>
      </c>
      <c r="F24" s="162"/>
      <c r="G24" s="162" t="s">
        <v>56</v>
      </c>
      <c r="H24" s="162"/>
      <c r="I24" s="162" t="s">
        <v>57</v>
      </c>
      <c r="J24" s="162"/>
      <c r="K24" s="10" t="s">
        <v>58</v>
      </c>
      <c r="L24" s="162" t="s">
        <v>59</v>
      </c>
      <c r="M24" s="162"/>
      <c r="O24" s="10" t="s">
        <v>53</v>
      </c>
      <c r="P24" s="10"/>
      <c r="Q24" s="162" t="s">
        <v>54</v>
      </c>
      <c r="R24" s="162"/>
      <c r="S24" s="162" t="s">
        <v>55</v>
      </c>
      <c r="T24" s="162"/>
      <c r="U24" s="162" t="s">
        <v>56</v>
      </c>
      <c r="V24" s="162"/>
      <c r="W24" s="162" t="s">
        <v>57</v>
      </c>
      <c r="X24" s="162"/>
      <c r="Y24" s="10" t="s">
        <v>58</v>
      </c>
      <c r="Z24" s="162" t="s">
        <v>59</v>
      </c>
      <c r="AA24" s="162"/>
    </row>
    <row r="25" spans="1:27" ht="15.75" thickBot="1" x14ac:dyDescent="0.3">
      <c r="A25" s="188"/>
      <c r="B25" s="189"/>
      <c r="C25" s="188">
        <v>1</v>
      </c>
      <c r="D25" s="189"/>
      <c r="E25" s="188">
        <v>1</v>
      </c>
      <c r="F25" s="189"/>
      <c r="G25" s="181">
        <f>C25*E25</f>
        <v>1</v>
      </c>
      <c r="H25" s="182"/>
      <c r="I25" s="177"/>
      <c r="J25" s="178"/>
      <c r="K25" s="14"/>
      <c r="L25" s="181">
        <f>I25/(G25/60)</f>
        <v>0</v>
      </c>
      <c r="M25" s="182"/>
      <c r="O25" s="177"/>
      <c r="P25" s="178"/>
      <c r="Q25" s="177">
        <v>1</v>
      </c>
      <c r="R25" s="178"/>
      <c r="S25" s="177">
        <v>1</v>
      </c>
      <c r="T25" s="178"/>
      <c r="U25" s="181">
        <f>Q25*S25</f>
        <v>1</v>
      </c>
      <c r="V25" s="182"/>
      <c r="W25" s="177">
        <v>0</v>
      </c>
      <c r="X25" s="178"/>
      <c r="Y25" s="14">
        <v>0</v>
      </c>
      <c r="Z25" s="181">
        <f>W25/(U25/60)</f>
        <v>0</v>
      </c>
      <c r="AA25" s="182"/>
    </row>
    <row r="26" spans="1:27" ht="15.75" thickBot="1" x14ac:dyDescent="0.3">
      <c r="A26" s="179"/>
      <c r="B26" s="180"/>
      <c r="C26" s="179"/>
      <c r="D26" s="180"/>
      <c r="E26" s="179"/>
      <c r="F26" s="180"/>
      <c r="G26" s="183"/>
      <c r="H26" s="184"/>
      <c r="I26" s="179"/>
      <c r="J26" s="180"/>
      <c r="K26" s="11"/>
      <c r="L26" s="183"/>
      <c r="M26" s="184"/>
      <c r="O26" s="179"/>
      <c r="P26" s="180"/>
      <c r="Q26" s="179"/>
      <c r="R26" s="180"/>
      <c r="S26" s="179"/>
      <c r="T26" s="180"/>
      <c r="U26" s="183"/>
      <c r="V26" s="184"/>
      <c r="W26" s="179"/>
      <c r="X26" s="180"/>
      <c r="Y26" s="11"/>
      <c r="Z26" s="183"/>
      <c r="AA26" s="184"/>
    </row>
    <row r="27" spans="1:27" ht="15.75" thickBot="1" x14ac:dyDescent="0.3">
      <c r="A27" s="10" t="s">
        <v>53</v>
      </c>
      <c r="B27" s="10"/>
      <c r="C27" s="162" t="s">
        <v>54</v>
      </c>
      <c r="D27" s="162"/>
      <c r="E27" s="162" t="s">
        <v>55</v>
      </c>
      <c r="F27" s="162"/>
      <c r="G27" s="162" t="s">
        <v>56</v>
      </c>
      <c r="H27" s="162"/>
      <c r="I27" s="162" t="s">
        <v>57</v>
      </c>
      <c r="J27" s="162"/>
      <c r="K27" s="10" t="s">
        <v>58</v>
      </c>
      <c r="L27" s="162" t="s">
        <v>59</v>
      </c>
      <c r="M27" s="162"/>
      <c r="O27" s="10" t="s">
        <v>53</v>
      </c>
      <c r="P27" s="10"/>
      <c r="Q27" s="162" t="s">
        <v>54</v>
      </c>
      <c r="R27" s="162"/>
      <c r="S27" s="162" t="s">
        <v>55</v>
      </c>
      <c r="T27" s="162"/>
      <c r="U27" s="162" t="s">
        <v>56</v>
      </c>
      <c r="V27" s="162"/>
      <c r="W27" s="162" t="s">
        <v>57</v>
      </c>
      <c r="X27" s="162"/>
      <c r="Y27" s="10" t="s">
        <v>58</v>
      </c>
      <c r="Z27" s="162" t="s">
        <v>59</v>
      </c>
      <c r="AA27" s="162"/>
    </row>
    <row r="28" spans="1:27" ht="15.75" thickBot="1" x14ac:dyDescent="0.3">
      <c r="A28" s="177"/>
      <c r="B28" s="178"/>
      <c r="C28" s="177">
        <v>1</v>
      </c>
      <c r="D28" s="178"/>
      <c r="E28" s="177">
        <v>1</v>
      </c>
      <c r="F28" s="178"/>
      <c r="G28" s="181">
        <f>C28*E28</f>
        <v>1</v>
      </c>
      <c r="H28" s="182"/>
      <c r="I28" s="177">
        <v>0</v>
      </c>
      <c r="J28" s="178"/>
      <c r="K28" s="14"/>
      <c r="L28" s="181">
        <f>I28/(G28/60)</f>
        <v>0</v>
      </c>
      <c r="M28" s="182"/>
      <c r="O28" s="177"/>
      <c r="P28" s="178"/>
      <c r="Q28" s="177">
        <v>1</v>
      </c>
      <c r="R28" s="178"/>
      <c r="S28" s="177">
        <v>1</v>
      </c>
      <c r="T28" s="178"/>
      <c r="U28" s="181">
        <f>Q28*S28</f>
        <v>1</v>
      </c>
      <c r="V28" s="182"/>
      <c r="W28" s="177">
        <v>0</v>
      </c>
      <c r="X28" s="178"/>
      <c r="Y28" s="14">
        <v>0</v>
      </c>
      <c r="Z28" s="181">
        <f>W28/(U28/60)</f>
        <v>0</v>
      </c>
      <c r="AA28" s="182"/>
    </row>
    <row r="29" spans="1:27" ht="15.75" thickBot="1" x14ac:dyDescent="0.3">
      <c r="A29" s="179"/>
      <c r="B29" s="180"/>
      <c r="C29" s="179"/>
      <c r="D29" s="180"/>
      <c r="E29" s="179"/>
      <c r="F29" s="180"/>
      <c r="G29" s="183"/>
      <c r="H29" s="184"/>
      <c r="I29" s="179"/>
      <c r="J29" s="180"/>
      <c r="K29" s="11"/>
      <c r="L29" s="183"/>
      <c r="M29" s="184"/>
      <c r="O29" s="179"/>
      <c r="P29" s="180"/>
      <c r="Q29" s="179"/>
      <c r="R29" s="180"/>
      <c r="S29" s="179"/>
      <c r="T29" s="180"/>
      <c r="U29" s="183"/>
      <c r="V29" s="184"/>
      <c r="W29" s="179"/>
      <c r="X29" s="180"/>
      <c r="Y29" s="11"/>
      <c r="Z29" s="183"/>
      <c r="AA29" s="184"/>
    </row>
    <row r="30" spans="1:27" ht="15.75" thickBot="1" x14ac:dyDescent="0.3">
      <c r="A30" s="10" t="s">
        <v>53</v>
      </c>
      <c r="B30" s="10"/>
      <c r="C30" s="162" t="s">
        <v>54</v>
      </c>
      <c r="D30" s="162"/>
      <c r="E30" s="162" t="s">
        <v>55</v>
      </c>
      <c r="F30" s="162"/>
      <c r="G30" s="162" t="s">
        <v>56</v>
      </c>
      <c r="H30" s="162"/>
      <c r="I30" s="162" t="s">
        <v>57</v>
      </c>
      <c r="J30" s="162"/>
      <c r="K30" s="10" t="s">
        <v>58</v>
      </c>
      <c r="L30" s="162" t="s">
        <v>59</v>
      </c>
      <c r="M30" s="162"/>
      <c r="O30" s="10" t="s">
        <v>53</v>
      </c>
      <c r="P30" s="10"/>
      <c r="Q30" s="162" t="s">
        <v>54</v>
      </c>
      <c r="R30" s="162"/>
      <c r="S30" s="162" t="s">
        <v>55</v>
      </c>
      <c r="T30" s="162"/>
      <c r="U30" s="162" t="s">
        <v>56</v>
      </c>
      <c r="V30" s="162"/>
      <c r="W30" s="162" t="s">
        <v>57</v>
      </c>
      <c r="X30" s="162"/>
      <c r="Y30" s="10" t="s">
        <v>58</v>
      </c>
      <c r="Z30" s="162" t="s">
        <v>59</v>
      </c>
      <c r="AA30" s="162"/>
    </row>
    <row r="31" spans="1:27" ht="15.75" thickBot="1" x14ac:dyDescent="0.3">
      <c r="A31" s="177"/>
      <c r="B31" s="178"/>
      <c r="C31" s="177">
        <v>1</v>
      </c>
      <c r="D31" s="178"/>
      <c r="E31" s="177">
        <v>1</v>
      </c>
      <c r="F31" s="178"/>
      <c r="G31" s="181">
        <f>C31*E31</f>
        <v>1</v>
      </c>
      <c r="H31" s="182"/>
      <c r="I31" s="177">
        <v>0</v>
      </c>
      <c r="J31" s="178"/>
      <c r="K31" s="14"/>
      <c r="L31" s="181">
        <f>I31/(G31/60)</f>
        <v>0</v>
      </c>
      <c r="M31" s="182"/>
      <c r="O31" s="177"/>
      <c r="P31" s="178"/>
      <c r="Q31" s="177">
        <v>1</v>
      </c>
      <c r="R31" s="178"/>
      <c r="S31" s="177">
        <v>1</v>
      </c>
      <c r="T31" s="178"/>
      <c r="U31" s="181">
        <f>Q31*S31</f>
        <v>1</v>
      </c>
      <c r="V31" s="182"/>
      <c r="W31" s="177">
        <v>0</v>
      </c>
      <c r="X31" s="178"/>
      <c r="Y31" s="14">
        <v>0</v>
      </c>
      <c r="Z31" s="181">
        <f>W31/(U31/60)</f>
        <v>0</v>
      </c>
      <c r="AA31" s="182"/>
    </row>
    <row r="32" spans="1:27" ht="15.75" thickBot="1" x14ac:dyDescent="0.3">
      <c r="A32" s="179"/>
      <c r="B32" s="180"/>
      <c r="C32" s="179"/>
      <c r="D32" s="180"/>
      <c r="E32" s="179"/>
      <c r="F32" s="180"/>
      <c r="G32" s="183"/>
      <c r="H32" s="184"/>
      <c r="I32" s="179"/>
      <c r="J32" s="180"/>
      <c r="K32" s="11"/>
      <c r="L32" s="183"/>
      <c r="M32" s="184"/>
      <c r="O32" s="179"/>
      <c r="P32" s="180"/>
      <c r="Q32" s="179"/>
      <c r="R32" s="180"/>
      <c r="S32" s="179"/>
      <c r="T32" s="180"/>
      <c r="U32" s="183"/>
      <c r="V32" s="184"/>
      <c r="W32" s="179"/>
      <c r="X32" s="180"/>
      <c r="Y32" s="11"/>
      <c r="Z32" s="183"/>
      <c r="AA32" s="184"/>
    </row>
    <row r="33" spans="1:27" ht="15.75" thickBot="1" x14ac:dyDescent="0.3">
      <c r="A33" s="10" t="s">
        <v>53</v>
      </c>
      <c r="B33" s="10"/>
      <c r="C33" s="162" t="s">
        <v>54</v>
      </c>
      <c r="D33" s="162"/>
      <c r="E33" s="162" t="s">
        <v>55</v>
      </c>
      <c r="F33" s="162"/>
      <c r="G33" s="162" t="s">
        <v>56</v>
      </c>
      <c r="H33" s="162"/>
      <c r="I33" s="162" t="s">
        <v>57</v>
      </c>
      <c r="J33" s="162"/>
      <c r="K33" s="10" t="s">
        <v>58</v>
      </c>
      <c r="L33" s="162" t="s">
        <v>59</v>
      </c>
      <c r="M33" s="162"/>
      <c r="O33" s="10" t="s">
        <v>53</v>
      </c>
      <c r="P33" s="10"/>
      <c r="Q33" s="162" t="s">
        <v>54</v>
      </c>
      <c r="R33" s="162"/>
      <c r="S33" s="162" t="s">
        <v>55</v>
      </c>
      <c r="T33" s="162"/>
      <c r="U33" s="162" t="s">
        <v>56</v>
      </c>
      <c r="V33" s="162"/>
      <c r="W33" s="162" t="s">
        <v>57</v>
      </c>
      <c r="X33" s="162"/>
      <c r="Y33" s="10" t="s">
        <v>58</v>
      </c>
      <c r="Z33" s="162" t="s">
        <v>59</v>
      </c>
      <c r="AA33" s="162"/>
    </row>
    <row r="34" spans="1:27" ht="15.75" thickBot="1" x14ac:dyDescent="0.3">
      <c r="A34" s="177"/>
      <c r="B34" s="178"/>
      <c r="C34" s="177">
        <v>1</v>
      </c>
      <c r="D34" s="178"/>
      <c r="E34" s="177">
        <v>1</v>
      </c>
      <c r="F34" s="178"/>
      <c r="G34" s="181">
        <f>C34*E34</f>
        <v>1</v>
      </c>
      <c r="H34" s="182"/>
      <c r="I34" s="177"/>
      <c r="J34" s="178"/>
      <c r="K34" s="14"/>
      <c r="L34" s="181">
        <f>I34/(G34/60)</f>
        <v>0</v>
      </c>
      <c r="M34" s="182"/>
      <c r="O34" s="177"/>
      <c r="P34" s="178"/>
      <c r="Q34" s="177">
        <v>1</v>
      </c>
      <c r="R34" s="178"/>
      <c r="S34" s="177">
        <v>1</v>
      </c>
      <c r="T34" s="178"/>
      <c r="U34" s="181">
        <f>Q34*S34</f>
        <v>1</v>
      </c>
      <c r="V34" s="182"/>
      <c r="W34" s="177">
        <v>0</v>
      </c>
      <c r="X34" s="178"/>
      <c r="Y34" s="14"/>
      <c r="Z34" s="181">
        <f>W34/(U34/60)</f>
        <v>0</v>
      </c>
      <c r="AA34" s="182"/>
    </row>
    <row r="35" spans="1:27" ht="15.75" thickBot="1" x14ac:dyDescent="0.3">
      <c r="A35" s="179"/>
      <c r="B35" s="180"/>
      <c r="C35" s="179"/>
      <c r="D35" s="180"/>
      <c r="E35" s="179"/>
      <c r="F35" s="180"/>
      <c r="G35" s="183"/>
      <c r="H35" s="184"/>
      <c r="I35" s="179"/>
      <c r="J35" s="180"/>
      <c r="K35" s="11"/>
      <c r="L35" s="183"/>
      <c r="M35" s="184"/>
      <c r="O35" s="179"/>
      <c r="P35" s="180"/>
      <c r="Q35" s="179"/>
      <c r="R35" s="180"/>
      <c r="S35" s="179"/>
      <c r="T35" s="180"/>
      <c r="U35" s="183"/>
      <c r="V35" s="184"/>
      <c r="W35" s="179"/>
      <c r="X35" s="180"/>
      <c r="Y35" s="11"/>
      <c r="Z35" s="183"/>
      <c r="AA35" s="184"/>
    </row>
    <row r="36" spans="1:27" ht="15.75" thickBot="1" x14ac:dyDescent="0.3">
      <c r="A36" s="10" t="s">
        <v>53</v>
      </c>
      <c r="B36" s="10"/>
      <c r="C36" s="162" t="s">
        <v>54</v>
      </c>
      <c r="D36" s="162"/>
      <c r="E36" s="162" t="s">
        <v>55</v>
      </c>
      <c r="F36" s="162"/>
      <c r="G36" s="162" t="s">
        <v>56</v>
      </c>
      <c r="H36" s="162"/>
      <c r="I36" s="162" t="s">
        <v>57</v>
      </c>
      <c r="J36" s="162"/>
      <c r="K36" s="10" t="s">
        <v>58</v>
      </c>
      <c r="L36" s="162" t="s">
        <v>59</v>
      </c>
      <c r="M36" s="162"/>
      <c r="O36" s="10" t="s">
        <v>53</v>
      </c>
      <c r="P36" s="10"/>
      <c r="Q36" s="162" t="s">
        <v>54</v>
      </c>
      <c r="R36" s="162"/>
      <c r="S36" s="162" t="s">
        <v>55</v>
      </c>
      <c r="T36" s="162"/>
      <c r="U36" s="162" t="s">
        <v>56</v>
      </c>
      <c r="V36" s="162"/>
      <c r="W36" s="162" t="s">
        <v>57</v>
      </c>
      <c r="X36" s="162"/>
      <c r="Y36" s="10" t="s">
        <v>58</v>
      </c>
      <c r="Z36" s="162" t="s">
        <v>59</v>
      </c>
      <c r="AA36" s="162"/>
    </row>
    <row r="37" spans="1:27" ht="15.75" thickBot="1" x14ac:dyDescent="0.3">
      <c r="A37" s="177"/>
      <c r="B37" s="178"/>
      <c r="C37" s="177">
        <v>1</v>
      </c>
      <c r="D37" s="178"/>
      <c r="E37" s="177">
        <v>1</v>
      </c>
      <c r="F37" s="178"/>
      <c r="G37" s="181">
        <f>C37*E37</f>
        <v>1</v>
      </c>
      <c r="H37" s="182"/>
      <c r="I37" s="177"/>
      <c r="J37" s="178"/>
      <c r="K37" s="14"/>
      <c r="L37" s="181">
        <f>I37/(G37/60)</f>
        <v>0</v>
      </c>
      <c r="M37" s="182"/>
      <c r="O37" s="177"/>
      <c r="P37" s="178"/>
      <c r="Q37" s="177">
        <v>1</v>
      </c>
      <c r="R37" s="178"/>
      <c r="S37" s="177">
        <v>1</v>
      </c>
      <c r="T37" s="178"/>
      <c r="U37" s="181">
        <f>Q37*S37</f>
        <v>1</v>
      </c>
      <c r="V37" s="182"/>
      <c r="W37" s="177">
        <v>0</v>
      </c>
      <c r="X37" s="178"/>
      <c r="Y37" s="14"/>
      <c r="Z37" s="181">
        <f>W37/(U37/60)</f>
        <v>0</v>
      </c>
      <c r="AA37" s="182"/>
    </row>
    <row r="38" spans="1:27" ht="15.75" thickBot="1" x14ac:dyDescent="0.3">
      <c r="A38" s="179"/>
      <c r="B38" s="180"/>
      <c r="C38" s="179"/>
      <c r="D38" s="180"/>
      <c r="E38" s="179"/>
      <c r="F38" s="180"/>
      <c r="G38" s="183"/>
      <c r="H38" s="184"/>
      <c r="I38" s="179"/>
      <c r="J38" s="180"/>
      <c r="K38" s="11"/>
      <c r="L38" s="183"/>
      <c r="M38" s="184"/>
      <c r="O38" s="179"/>
      <c r="P38" s="180"/>
      <c r="Q38" s="179"/>
      <c r="R38" s="180"/>
      <c r="S38" s="179"/>
      <c r="T38" s="180"/>
      <c r="U38" s="183"/>
      <c r="V38" s="184"/>
      <c r="W38" s="179"/>
      <c r="X38" s="180"/>
      <c r="Y38" s="11"/>
      <c r="Z38" s="183"/>
      <c r="AA38" s="184"/>
    </row>
    <row r="39" spans="1:27" ht="15.75" thickBot="1" x14ac:dyDescent="0.3">
      <c r="A39" s="10" t="s">
        <v>53</v>
      </c>
      <c r="B39" s="10"/>
      <c r="C39" s="162" t="s">
        <v>54</v>
      </c>
      <c r="D39" s="162"/>
      <c r="E39" s="162" t="s">
        <v>55</v>
      </c>
      <c r="F39" s="162"/>
      <c r="G39" s="162" t="s">
        <v>56</v>
      </c>
      <c r="H39" s="162"/>
      <c r="I39" s="162" t="s">
        <v>57</v>
      </c>
      <c r="J39" s="162"/>
      <c r="K39" s="10" t="s">
        <v>58</v>
      </c>
      <c r="L39" s="162" t="s">
        <v>59</v>
      </c>
      <c r="M39" s="162"/>
      <c r="O39" s="10" t="s">
        <v>53</v>
      </c>
      <c r="P39" s="10"/>
      <c r="Q39" s="162" t="s">
        <v>54</v>
      </c>
      <c r="R39" s="162"/>
      <c r="S39" s="162" t="s">
        <v>55</v>
      </c>
      <c r="T39" s="162"/>
      <c r="U39" s="162" t="s">
        <v>56</v>
      </c>
      <c r="V39" s="162"/>
      <c r="W39" s="162" t="s">
        <v>57</v>
      </c>
      <c r="X39" s="162"/>
      <c r="Y39" s="10" t="s">
        <v>58</v>
      </c>
      <c r="Z39" s="162" t="s">
        <v>59</v>
      </c>
      <c r="AA39" s="162"/>
    </row>
    <row r="40" spans="1:27" ht="15.75" thickBot="1" x14ac:dyDescent="0.3">
      <c r="A40" s="177"/>
      <c r="B40" s="178"/>
      <c r="C40" s="177">
        <v>1</v>
      </c>
      <c r="D40" s="178"/>
      <c r="E40" s="177">
        <v>1</v>
      </c>
      <c r="F40" s="178"/>
      <c r="G40" s="181">
        <f>C40*E40</f>
        <v>1</v>
      </c>
      <c r="H40" s="182"/>
      <c r="I40" s="177"/>
      <c r="J40" s="178"/>
      <c r="K40" s="14"/>
      <c r="L40" s="181">
        <f>I40/(G40/60)</f>
        <v>0</v>
      </c>
      <c r="M40" s="182"/>
      <c r="O40" s="177"/>
      <c r="P40" s="178"/>
      <c r="Q40" s="177">
        <v>1</v>
      </c>
      <c r="R40" s="178"/>
      <c r="S40" s="177">
        <v>1</v>
      </c>
      <c r="T40" s="178"/>
      <c r="U40" s="181">
        <f>Q40*S40</f>
        <v>1</v>
      </c>
      <c r="V40" s="182"/>
      <c r="W40" s="177">
        <v>0</v>
      </c>
      <c r="X40" s="178"/>
      <c r="Y40" s="14"/>
      <c r="Z40" s="181">
        <f>W40/(U40/60)</f>
        <v>0</v>
      </c>
      <c r="AA40" s="182"/>
    </row>
    <row r="41" spans="1:27" ht="15.75" thickBot="1" x14ac:dyDescent="0.3">
      <c r="A41" s="179"/>
      <c r="B41" s="180"/>
      <c r="C41" s="179"/>
      <c r="D41" s="180"/>
      <c r="E41" s="179"/>
      <c r="F41" s="180"/>
      <c r="G41" s="183"/>
      <c r="H41" s="184"/>
      <c r="I41" s="179"/>
      <c r="J41" s="180"/>
      <c r="K41" s="11"/>
      <c r="L41" s="183"/>
      <c r="M41" s="184"/>
      <c r="O41" s="179"/>
      <c r="P41" s="180"/>
      <c r="Q41" s="179"/>
      <c r="R41" s="180"/>
      <c r="S41" s="179"/>
      <c r="T41" s="180"/>
      <c r="U41" s="183"/>
      <c r="V41" s="184"/>
      <c r="W41" s="179"/>
      <c r="X41" s="180"/>
      <c r="Y41" s="11"/>
      <c r="Z41" s="183"/>
      <c r="AA41" s="184"/>
    </row>
    <row r="42" spans="1:27" ht="15.75" thickBot="1" x14ac:dyDescent="0.3">
      <c r="A42" s="10" t="s">
        <v>53</v>
      </c>
      <c r="B42" s="10"/>
      <c r="C42" s="162" t="s">
        <v>54</v>
      </c>
      <c r="D42" s="162"/>
      <c r="E42" s="162" t="s">
        <v>55</v>
      </c>
      <c r="F42" s="162"/>
      <c r="G42" s="162" t="s">
        <v>56</v>
      </c>
      <c r="H42" s="162"/>
      <c r="I42" s="162" t="s">
        <v>57</v>
      </c>
      <c r="J42" s="162"/>
      <c r="K42" s="10" t="s">
        <v>58</v>
      </c>
      <c r="L42" s="162" t="s">
        <v>59</v>
      </c>
      <c r="M42" s="162"/>
      <c r="O42" s="10" t="s">
        <v>53</v>
      </c>
      <c r="P42" s="10"/>
      <c r="Q42" s="162" t="s">
        <v>54</v>
      </c>
      <c r="R42" s="162"/>
      <c r="S42" s="162" t="s">
        <v>55</v>
      </c>
      <c r="T42" s="162"/>
      <c r="U42" s="162" t="s">
        <v>56</v>
      </c>
      <c r="V42" s="162"/>
      <c r="W42" s="162" t="s">
        <v>57</v>
      </c>
      <c r="X42" s="162"/>
      <c r="Y42" s="10" t="s">
        <v>58</v>
      </c>
      <c r="Z42" s="162" t="s">
        <v>59</v>
      </c>
      <c r="AA42" s="162"/>
    </row>
    <row r="43" spans="1:27" ht="15.75" thickBot="1" x14ac:dyDescent="0.3">
      <c r="A43" s="177"/>
      <c r="B43" s="178"/>
      <c r="C43" s="177">
        <v>1</v>
      </c>
      <c r="D43" s="178"/>
      <c r="E43" s="177">
        <v>1</v>
      </c>
      <c r="F43" s="178"/>
      <c r="G43" s="181">
        <f>C43*E43</f>
        <v>1</v>
      </c>
      <c r="H43" s="182"/>
      <c r="I43" s="177">
        <v>0</v>
      </c>
      <c r="J43" s="178"/>
      <c r="K43" s="14"/>
      <c r="L43" s="181">
        <f>I43/(G43/60)</f>
        <v>0</v>
      </c>
      <c r="M43" s="182"/>
      <c r="O43" s="177"/>
      <c r="P43" s="178"/>
      <c r="Q43" s="177">
        <v>1</v>
      </c>
      <c r="R43" s="178"/>
      <c r="S43" s="177">
        <v>1</v>
      </c>
      <c r="T43" s="178"/>
      <c r="U43" s="181">
        <f>Q43*S43</f>
        <v>1</v>
      </c>
      <c r="V43" s="182"/>
      <c r="W43" s="177">
        <v>0</v>
      </c>
      <c r="X43" s="178"/>
      <c r="Y43" s="14"/>
      <c r="Z43" s="181">
        <f>W43/(U43/60)</f>
        <v>0</v>
      </c>
      <c r="AA43" s="182"/>
    </row>
    <row r="44" spans="1:27" ht="15.75" thickBot="1" x14ac:dyDescent="0.3">
      <c r="A44" s="179"/>
      <c r="B44" s="180"/>
      <c r="C44" s="179"/>
      <c r="D44" s="180"/>
      <c r="E44" s="179"/>
      <c r="F44" s="180"/>
      <c r="G44" s="183"/>
      <c r="H44" s="184"/>
      <c r="I44" s="179"/>
      <c r="J44" s="180"/>
      <c r="K44" s="11"/>
      <c r="L44" s="183"/>
      <c r="M44" s="184"/>
      <c r="O44" s="179"/>
      <c r="P44" s="180"/>
      <c r="Q44" s="179"/>
      <c r="R44" s="180"/>
      <c r="S44" s="179"/>
      <c r="T44" s="180"/>
      <c r="U44" s="183"/>
      <c r="V44" s="184"/>
      <c r="W44" s="179"/>
      <c r="X44" s="180"/>
      <c r="Y44" s="11"/>
      <c r="Z44" s="183"/>
      <c r="AA44" s="184"/>
    </row>
    <row r="45" spans="1:27" ht="15.75" thickBot="1" x14ac:dyDescent="0.3">
      <c r="A45" s="10" t="s">
        <v>53</v>
      </c>
      <c r="B45" s="10"/>
      <c r="C45" s="162" t="s">
        <v>54</v>
      </c>
      <c r="D45" s="162"/>
      <c r="E45" s="162" t="s">
        <v>55</v>
      </c>
      <c r="F45" s="162"/>
      <c r="G45" s="162" t="s">
        <v>56</v>
      </c>
      <c r="H45" s="162"/>
      <c r="I45" s="162" t="s">
        <v>57</v>
      </c>
      <c r="J45" s="162"/>
      <c r="K45" s="10" t="s">
        <v>58</v>
      </c>
      <c r="L45" s="162" t="s">
        <v>59</v>
      </c>
      <c r="M45" s="162"/>
      <c r="O45" s="10" t="s">
        <v>53</v>
      </c>
      <c r="P45" s="10"/>
      <c r="Q45" s="162" t="s">
        <v>54</v>
      </c>
      <c r="R45" s="162"/>
      <c r="S45" s="162" t="s">
        <v>55</v>
      </c>
      <c r="T45" s="162"/>
      <c r="U45" s="162" t="s">
        <v>56</v>
      </c>
      <c r="V45" s="162"/>
      <c r="W45" s="162" t="s">
        <v>57</v>
      </c>
      <c r="X45" s="162"/>
      <c r="Y45" s="10" t="s">
        <v>58</v>
      </c>
      <c r="Z45" s="162" t="s">
        <v>59</v>
      </c>
      <c r="AA45" s="162"/>
    </row>
    <row r="46" spans="1:27" ht="15.75" thickBot="1" x14ac:dyDescent="0.3">
      <c r="A46" s="177"/>
      <c r="B46" s="178"/>
      <c r="C46" s="177">
        <v>1</v>
      </c>
      <c r="D46" s="178"/>
      <c r="E46" s="177">
        <v>1</v>
      </c>
      <c r="F46" s="178"/>
      <c r="G46" s="181">
        <f>C46*E46</f>
        <v>1</v>
      </c>
      <c r="H46" s="182"/>
      <c r="I46" s="177">
        <v>0</v>
      </c>
      <c r="J46" s="178"/>
      <c r="K46" s="14"/>
      <c r="L46" s="181">
        <f>I46/(G46/60)</f>
        <v>0</v>
      </c>
      <c r="M46" s="182"/>
      <c r="O46" s="177"/>
      <c r="P46" s="178"/>
      <c r="Q46" s="177">
        <v>1</v>
      </c>
      <c r="R46" s="178"/>
      <c r="S46" s="177">
        <v>1</v>
      </c>
      <c r="T46" s="178"/>
      <c r="U46" s="181">
        <f>Q46*S46</f>
        <v>1</v>
      </c>
      <c r="V46" s="182"/>
      <c r="W46" s="177">
        <v>0</v>
      </c>
      <c r="X46" s="178"/>
      <c r="Y46" s="14"/>
      <c r="Z46" s="181">
        <f>W46/(U46/60)</f>
        <v>0</v>
      </c>
      <c r="AA46" s="182"/>
    </row>
    <row r="47" spans="1:27" ht="15.75" thickBot="1" x14ac:dyDescent="0.3">
      <c r="A47" s="179"/>
      <c r="B47" s="180"/>
      <c r="C47" s="179"/>
      <c r="D47" s="180"/>
      <c r="E47" s="179"/>
      <c r="F47" s="180"/>
      <c r="G47" s="183"/>
      <c r="H47" s="184"/>
      <c r="I47" s="179"/>
      <c r="J47" s="180"/>
      <c r="K47" s="11"/>
      <c r="L47" s="183"/>
      <c r="M47" s="184"/>
      <c r="O47" s="179"/>
      <c r="P47" s="180"/>
      <c r="Q47" s="179"/>
      <c r="R47" s="180"/>
      <c r="S47" s="179"/>
      <c r="T47" s="180"/>
      <c r="U47" s="183"/>
      <c r="V47" s="184"/>
      <c r="W47" s="179"/>
      <c r="X47" s="180"/>
      <c r="Y47" s="11"/>
      <c r="Z47" s="183"/>
      <c r="AA47" s="184"/>
    </row>
    <row r="48" spans="1:27" ht="15.75" thickBot="1" x14ac:dyDescent="0.3">
      <c r="A48" s="10" t="s">
        <v>53</v>
      </c>
      <c r="B48" s="10"/>
      <c r="C48" s="162" t="s">
        <v>54</v>
      </c>
      <c r="D48" s="162"/>
      <c r="E48" s="162" t="s">
        <v>55</v>
      </c>
      <c r="F48" s="162"/>
      <c r="G48" s="162" t="s">
        <v>56</v>
      </c>
      <c r="H48" s="162"/>
      <c r="I48" s="162" t="s">
        <v>57</v>
      </c>
      <c r="J48" s="162"/>
      <c r="K48" s="10" t="s">
        <v>58</v>
      </c>
      <c r="L48" s="162" t="s">
        <v>59</v>
      </c>
      <c r="M48" s="162"/>
      <c r="O48" s="10" t="s">
        <v>53</v>
      </c>
      <c r="P48" s="10"/>
      <c r="Q48" s="162" t="s">
        <v>54</v>
      </c>
      <c r="R48" s="162"/>
      <c r="S48" s="162" t="s">
        <v>55</v>
      </c>
      <c r="T48" s="162"/>
      <c r="U48" s="162" t="s">
        <v>56</v>
      </c>
      <c r="V48" s="162"/>
      <c r="W48" s="162" t="s">
        <v>57</v>
      </c>
      <c r="X48" s="162"/>
      <c r="Y48" s="10" t="s">
        <v>58</v>
      </c>
      <c r="Z48" s="162" t="s">
        <v>59</v>
      </c>
      <c r="AA48" s="162"/>
    </row>
    <row r="49" spans="1:27" ht="15.75" thickBot="1" x14ac:dyDescent="0.3">
      <c r="A49" s="177"/>
      <c r="B49" s="178"/>
      <c r="C49" s="177">
        <v>1</v>
      </c>
      <c r="D49" s="178"/>
      <c r="E49" s="177">
        <v>1</v>
      </c>
      <c r="F49" s="178"/>
      <c r="G49" s="181">
        <f>C49*E49</f>
        <v>1</v>
      </c>
      <c r="H49" s="182"/>
      <c r="I49" s="177">
        <v>0</v>
      </c>
      <c r="J49" s="178"/>
      <c r="K49" s="14"/>
      <c r="L49" s="181">
        <f>I49/(G49/60)</f>
        <v>0</v>
      </c>
      <c r="M49" s="182"/>
      <c r="O49" s="177"/>
      <c r="P49" s="178"/>
      <c r="Q49" s="177">
        <v>1</v>
      </c>
      <c r="R49" s="178"/>
      <c r="S49" s="177">
        <v>1</v>
      </c>
      <c r="T49" s="178"/>
      <c r="U49" s="181">
        <f>Q49*S49</f>
        <v>1</v>
      </c>
      <c r="V49" s="182"/>
      <c r="W49" s="177">
        <v>0</v>
      </c>
      <c r="X49" s="178"/>
      <c r="Y49" s="14"/>
      <c r="Z49" s="181">
        <f>W49/(U49/60)</f>
        <v>0</v>
      </c>
      <c r="AA49" s="182"/>
    </row>
    <row r="50" spans="1:27" ht="15.75" thickBot="1" x14ac:dyDescent="0.3">
      <c r="A50" s="179"/>
      <c r="B50" s="180"/>
      <c r="C50" s="179"/>
      <c r="D50" s="180"/>
      <c r="E50" s="179"/>
      <c r="F50" s="180"/>
      <c r="G50" s="183"/>
      <c r="H50" s="184"/>
      <c r="I50" s="179"/>
      <c r="J50" s="180"/>
      <c r="K50" s="11"/>
      <c r="L50" s="183"/>
      <c r="M50" s="184"/>
      <c r="O50" s="179"/>
      <c r="P50" s="180"/>
      <c r="Q50" s="179"/>
      <c r="R50" s="180"/>
      <c r="S50" s="179"/>
      <c r="T50" s="180"/>
      <c r="U50" s="183"/>
      <c r="V50" s="184"/>
      <c r="W50" s="179"/>
      <c r="X50" s="180"/>
      <c r="Y50" s="11"/>
      <c r="Z50" s="183"/>
      <c r="AA50" s="184"/>
    </row>
    <row r="51" spans="1:27" ht="15.75" thickBot="1" x14ac:dyDescent="0.3">
      <c r="A51" s="10" t="s">
        <v>53</v>
      </c>
      <c r="B51" s="10"/>
      <c r="C51" s="162" t="s">
        <v>54</v>
      </c>
      <c r="D51" s="162"/>
      <c r="E51" s="162" t="s">
        <v>55</v>
      </c>
      <c r="F51" s="162"/>
      <c r="G51" s="162" t="s">
        <v>56</v>
      </c>
      <c r="H51" s="162"/>
      <c r="I51" s="162" t="s">
        <v>57</v>
      </c>
      <c r="J51" s="162"/>
      <c r="K51" s="10" t="s">
        <v>58</v>
      </c>
      <c r="L51" s="162" t="s">
        <v>59</v>
      </c>
      <c r="M51" s="162"/>
      <c r="O51" s="10" t="s">
        <v>53</v>
      </c>
      <c r="P51" s="10"/>
      <c r="Q51" s="162" t="s">
        <v>54</v>
      </c>
      <c r="R51" s="162"/>
      <c r="S51" s="162" t="s">
        <v>55</v>
      </c>
      <c r="T51" s="162"/>
      <c r="U51" s="162" t="s">
        <v>56</v>
      </c>
      <c r="V51" s="162"/>
      <c r="W51" s="162" t="s">
        <v>57</v>
      </c>
      <c r="X51" s="162"/>
      <c r="Y51" s="10" t="s">
        <v>58</v>
      </c>
      <c r="Z51" s="162" t="s">
        <v>59</v>
      </c>
      <c r="AA51" s="162"/>
    </row>
    <row r="52" spans="1:27" ht="15.75" thickBot="1" x14ac:dyDescent="0.3">
      <c r="A52" s="177"/>
      <c r="B52" s="178"/>
      <c r="C52" s="177">
        <v>1</v>
      </c>
      <c r="D52" s="178"/>
      <c r="E52" s="177">
        <v>1</v>
      </c>
      <c r="F52" s="178"/>
      <c r="G52" s="181">
        <f>C52*E52</f>
        <v>1</v>
      </c>
      <c r="H52" s="182"/>
      <c r="I52" s="177">
        <v>0</v>
      </c>
      <c r="J52" s="178"/>
      <c r="K52" s="14"/>
      <c r="L52" s="181">
        <f>I52/(G52/60)</f>
        <v>0</v>
      </c>
      <c r="M52" s="182"/>
      <c r="O52" s="177"/>
      <c r="P52" s="178"/>
      <c r="Q52" s="177">
        <v>1</v>
      </c>
      <c r="R52" s="178"/>
      <c r="S52" s="177">
        <v>1</v>
      </c>
      <c r="T52" s="178"/>
      <c r="U52" s="181">
        <f>Q52*S52</f>
        <v>1</v>
      </c>
      <c r="V52" s="182"/>
      <c r="W52" s="177">
        <v>0</v>
      </c>
      <c r="X52" s="178"/>
      <c r="Y52" s="14"/>
      <c r="Z52" s="181">
        <f>W52/(U52/60)</f>
        <v>0</v>
      </c>
      <c r="AA52" s="182"/>
    </row>
    <row r="53" spans="1:27" ht="15.75" thickBot="1" x14ac:dyDescent="0.3">
      <c r="A53" s="179"/>
      <c r="B53" s="180"/>
      <c r="C53" s="179"/>
      <c r="D53" s="180"/>
      <c r="E53" s="179"/>
      <c r="F53" s="180"/>
      <c r="G53" s="183"/>
      <c r="H53" s="184"/>
      <c r="I53" s="179"/>
      <c r="J53" s="180"/>
      <c r="K53" s="11"/>
      <c r="L53" s="183"/>
      <c r="M53" s="184"/>
      <c r="O53" s="179"/>
      <c r="P53" s="180"/>
      <c r="Q53" s="179"/>
      <c r="R53" s="180"/>
      <c r="S53" s="179"/>
      <c r="T53" s="180"/>
      <c r="U53" s="183"/>
      <c r="V53" s="184"/>
      <c r="W53" s="179"/>
      <c r="X53" s="180"/>
      <c r="Y53" s="11"/>
      <c r="Z53" s="183"/>
      <c r="AA53" s="184"/>
    </row>
    <row r="55" spans="1:27" ht="15.75" thickBot="1" x14ac:dyDescent="0.3"/>
    <row r="56" spans="1:27" ht="15.75" thickBot="1" x14ac:dyDescent="0.3">
      <c r="A56" s="185" t="s">
        <v>92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115"/>
      <c r="O56" s="78" t="s">
        <v>93</v>
      </c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</row>
    <row r="57" spans="1:27" x14ac:dyDescent="0.2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  <c r="O57" s="32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</row>
    <row r="58" spans="1:27" x14ac:dyDescent="0.25">
      <c r="A58" s="3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6"/>
      <c r="O58" s="35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36"/>
    </row>
    <row r="59" spans="1:27" x14ac:dyDescent="0.25">
      <c r="A59" s="3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36"/>
      <c r="O59" s="35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36"/>
    </row>
    <row r="60" spans="1:27" x14ac:dyDescent="0.25">
      <c r="A60" s="3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6"/>
      <c r="O60" s="35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36"/>
    </row>
    <row r="61" spans="1:27" x14ac:dyDescent="0.25">
      <c r="A61" s="3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36"/>
      <c r="O61" s="35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36"/>
    </row>
    <row r="62" spans="1:27" x14ac:dyDescent="0.25">
      <c r="A62" s="3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36"/>
      <c r="O62" s="35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36"/>
    </row>
    <row r="63" spans="1:27" x14ac:dyDescent="0.25">
      <c r="A63" s="3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6"/>
      <c r="O63" s="35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36"/>
    </row>
    <row r="64" spans="1:27" x14ac:dyDescent="0.25">
      <c r="A64" s="35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6"/>
      <c r="O64" s="35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36"/>
    </row>
    <row r="65" spans="1:27" x14ac:dyDescent="0.25">
      <c r="A65" s="3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36"/>
      <c r="O65" s="35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36"/>
    </row>
    <row r="66" spans="1:27" x14ac:dyDescent="0.25">
      <c r="A66" s="3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36"/>
      <c r="O66" s="35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36"/>
    </row>
    <row r="67" spans="1:27" x14ac:dyDescent="0.25">
      <c r="A67" s="3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36"/>
      <c r="O67" s="35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36"/>
    </row>
    <row r="68" spans="1:27" x14ac:dyDescent="0.25">
      <c r="A68" s="3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36"/>
      <c r="O68" s="35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36"/>
    </row>
    <row r="69" spans="1:27" x14ac:dyDescent="0.25">
      <c r="A69" s="3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36"/>
      <c r="O69" s="35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36"/>
    </row>
    <row r="70" spans="1:27" x14ac:dyDescent="0.25">
      <c r="A70" s="3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36"/>
      <c r="O70" s="35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36"/>
    </row>
    <row r="71" spans="1:27" x14ac:dyDescent="0.25">
      <c r="A71" s="3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36"/>
      <c r="O71" s="35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36"/>
    </row>
    <row r="72" spans="1:27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9"/>
      <c r="O72" s="37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</row>
  </sheetData>
  <sheetProtection sheet="1" objects="1" scenarios="1"/>
  <mergeCells count="275">
    <mergeCell ref="A1:D3"/>
    <mergeCell ref="F3:H4"/>
    <mergeCell ref="A5:C6"/>
    <mergeCell ref="A9:B9"/>
    <mergeCell ref="C9:F10"/>
    <mergeCell ref="A12:B12"/>
    <mergeCell ref="C12:D12"/>
    <mergeCell ref="L18:M18"/>
    <mergeCell ref="Q18:R18"/>
    <mergeCell ref="S18:T18"/>
    <mergeCell ref="U18:V18"/>
    <mergeCell ref="W18:X18"/>
    <mergeCell ref="Z18:AA18"/>
    <mergeCell ref="A13:B13"/>
    <mergeCell ref="C13:D13"/>
    <mergeCell ref="C18:D18"/>
    <mergeCell ref="E18:F18"/>
    <mergeCell ref="G18:H18"/>
    <mergeCell ref="I18:J18"/>
    <mergeCell ref="O19:P20"/>
    <mergeCell ref="Q19:R20"/>
    <mergeCell ref="S19:T20"/>
    <mergeCell ref="U19:V20"/>
    <mergeCell ref="W19:X20"/>
    <mergeCell ref="Z19:AA20"/>
    <mergeCell ref="A19:B20"/>
    <mergeCell ref="C19:D20"/>
    <mergeCell ref="E19:F20"/>
    <mergeCell ref="G19:H20"/>
    <mergeCell ref="I19:J20"/>
    <mergeCell ref="L19:M20"/>
    <mergeCell ref="A22:B23"/>
    <mergeCell ref="C22:D23"/>
    <mergeCell ref="E22:F23"/>
    <mergeCell ref="G22:H23"/>
    <mergeCell ref="I22:J23"/>
    <mergeCell ref="L22:M23"/>
    <mergeCell ref="C21:D21"/>
    <mergeCell ref="E21:F21"/>
    <mergeCell ref="G21:H21"/>
    <mergeCell ref="I21:J21"/>
    <mergeCell ref="L21:M21"/>
    <mergeCell ref="O22:P23"/>
    <mergeCell ref="Q22:R23"/>
    <mergeCell ref="S22:T23"/>
    <mergeCell ref="U22:V23"/>
    <mergeCell ref="W22:X23"/>
    <mergeCell ref="Z22:AA23"/>
    <mergeCell ref="S21:T21"/>
    <mergeCell ref="U21:V21"/>
    <mergeCell ref="W21:X21"/>
    <mergeCell ref="Z21:AA21"/>
    <mergeCell ref="Q21:R21"/>
    <mergeCell ref="A25:B26"/>
    <mergeCell ref="C25:D26"/>
    <mergeCell ref="E25:F26"/>
    <mergeCell ref="G25:H26"/>
    <mergeCell ref="I25:J26"/>
    <mergeCell ref="L25:M26"/>
    <mergeCell ref="C24:D24"/>
    <mergeCell ref="E24:F24"/>
    <mergeCell ref="G24:H24"/>
    <mergeCell ref="I24:J24"/>
    <mergeCell ref="L24:M24"/>
    <mergeCell ref="O25:P26"/>
    <mergeCell ref="Q25:R26"/>
    <mergeCell ref="S25:T26"/>
    <mergeCell ref="U25:V26"/>
    <mergeCell ref="W25:X26"/>
    <mergeCell ref="Z25:AA26"/>
    <mergeCell ref="S24:T24"/>
    <mergeCell ref="U24:V24"/>
    <mergeCell ref="W24:X24"/>
    <mergeCell ref="Z24:AA24"/>
    <mergeCell ref="Q24:R24"/>
    <mergeCell ref="A28:B29"/>
    <mergeCell ref="C28:D29"/>
    <mergeCell ref="E28:F29"/>
    <mergeCell ref="G28:H29"/>
    <mergeCell ref="I28:J29"/>
    <mergeCell ref="L28:M29"/>
    <mergeCell ref="C27:D27"/>
    <mergeCell ref="E27:F27"/>
    <mergeCell ref="G27:H27"/>
    <mergeCell ref="I27:J27"/>
    <mergeCell ref="L27:M27"/>
    <mergeCell ref="O28:P29"/>
    <mergeCell ref="Q28:R29"/>
    <mergeCell ref="S28:T29"/>
    <mergeCell ref="U28:V29"/>
    <mergeCell ref="W28:X29"/>
    <mergeCell ref="Z28:AA29"/>
    <mergeCell ref="S27:T27"/>
    <mergeCell ref="U27:V27"/>
    <mergeCell ref="W27:X27"/>
    <mergeCell ref="Z27:AA27"/>
    <mergeCell ref="Q27:R27"/>
    <mergeCell ref="A31:B32"/>
    <mergeCell ref="C31:D32"/>
    <mergeCell ref="E31:F32"/>
    <mergeCell ref="G31:H32"/>
    <mergeCell ref="I31:J32"/>
    <mergeCell ref="L31:M32"/>
    <mergeCell ref="C30:D30"/>
    <mergeCell ref="E30:F30"/>
    <mergeCell ref="G30:H30"/>
    <mergeCell ref="I30:J30"/>
    <mergeCell ref="L30:M30"/>
    <mergeCell ref="O31:P32"/>
    <mergeCell ref="Q31:R32"/>
    <mergeCell ref="S31:T32"/>
    <mergeCell ref="U31:V32"/>
    <mergeCell ref="W31:X32"/>
    <mergeCell ref="Z31:AA32"/>
    <mergeCell ref="S30:T30"/>
    <mergeCell ref="U30:V30"/>
    <mergeCell ref="W30:X30"/>
    <mergeCell ref="Z30:AA30"/>
    <mergeCell ref="Q30:R30"/>
    <mergeCell ref="A34:B35"/>
    <mergeCell ref="C34:D35"/>
    <mergeCell ref="E34:F35"/>
    <mergeCell ref="G34:H35"/>
    <mergeCell ref="I34:J35"/>
    <mergeCell ref="L34:M35"/>
    <mergeCell ref="C33:D33"/>
    <mergeCell ref="E33:F33"/>
    <mergeCell ref="G33:H33"/>
    <mergeCell ref="I33:J33"/>
    <mergeCell ref="L33:M33"/>
    <mergeCell ref="O34:P35"/>
    <mergeCell ref="Q34:R35"/>
    <mergeCell ref="S34:T35"/>
    <mergeCell ref="U34:V35"/>
    <mergeCell ref="W34:X35"/>
    <mergeCell ref="Z34:AA35"/>
    <mergeCell ref="S33:T33"/>
    <mergeCell ref="U33:V33"/>
    <mergeCell ref="W33:X33"/>
    <mergeCell ref="Z33:AA33"/>
    <mergeCell ref="Q33:R33"/>
    <mergeCell ref="A37:B38"/>
    <mergeCell ref="C37:D38"/>
    <mergeCell ref="E37:F38"/>
    <mergeCell ref="G37:H38"/>
    <mergeCell ref="I37:J38"/>
    <mergeCell ref="L37:M38"/>
    <mergeCell ref="C36:D36"/>
    <mergeCell ref="E36:F36"/>
    <mergeCell ref="G36:H36"/>
    <mergeCell ref="I36:J36"/>
    <mergeCell ref="L36:M36"/>
    <mergeCell ref="O37:P38"/>
    <mergeCell ref="Q37:R38"/>
    <mergeCell ref="S37:T38"/>
    <mergeCell ref="U37:V38"/>
    <mergeCell ref="W37:X38"/>
    <mergeCell ref="Z37:AA38"/>
    <mergeCell ref="S36:T36"/>
    <mergeCell ref="U36:V36"/>
    <mergeCell ref="W36:X36"/>
    <mergeCell ref="Z36:AA36"/>
    <mergeCell ref="Q36:R36"/>
    <mergeCell ref="A40:B41"/>
    <mergeCell ref="C40:D41"/>
    <mergeCell ref="E40:F41"/>
    <mergeCell ref="G40:H41"/>
    <mergeCell ref="I40:J41"/>
    <mergeCell ref="L40:M41"/>
    <mergeCell ref="C39:D39"/>
    <mergeCell ref="E39:F39"/>
    <mergeCell ref="G39:H39"/>
    <mergeCell ref="I39:J39"/>
    <mergeCell ref="L39:M39"/>
    <mergeCell ref="O40:P41"/>
    <mergeCell ref="Q40:R41"/>
    <mergeCell ref="S40:T41"/>
    <mergeCell ref="U40:V41"/>
    <mergeCell ref="W40:X41"/>
    <mergeCell ref="Z40:AA41"/>
    <mergeCell ref="S39:T39"/>
    <mergeCell ref="U39:V39"/>
    <mergeCell ref="W39:X39"/>
    <mergeCell ref="Z39:AA39"/>
    <mergeCell ref="Q39:R39"/>
    <mergeCell ref="A43:B44"/>
    <mergeCell ref="C43:D44"/>
    <mergeCell ref="E43:F44"/>
    <mergeCell ref="G43:H44"/>
    <mergeCell ref="I43:J44"/>
    <mergeCell ref="L43:M44"/>
    <mergeCell ref="C42:D42"/>
    <mergeCell ref="E42:F42"/>
    <mergeCell ref="G42:H42"/>
    <mergeCell ref="I42:J42"/>
    <mergeCell ref="L42:M42"/>
    <mergeCell ref="O43:P44"/>
    <mergeCell ref="Q43:R44"/>
    <mergeCell ref="S43:T44"/>
    <mergeCell ref="U43:V44"/>
    <mergeCell ref="W43:X44"/>
    <mergeCell ref="Z43:AA44"/>
    <mergeCell ref="S42:T42"/>
    <mergeCell ref="U42:V42"/>
    <mergeCell ref="W42:X42"/>
    <mergeCell ref="Z42:AA42"/>
    <mergeCell ref="Q42:R42"/>
    <mergeCell ref="A46:B47"/>
    <mergeCell ref="C46:D47"/>
    <mergeCell ref="E46:F47"/>
    <mergeCell ref="G46:H47"/>
    <mergeCell ref="I46:J47"/>
    <mergeCell ref="L46:M47"/>
    <mergeCell ref="C45:D45"/>
    <mergeCell ref="E45:F45"/>
    <mergeCell ref="G45:H45"/>
    <mergeCell ref="I45:J45"/>
    <mergeCell ref="L45:M45"/>
    <mergeCell ref="O46:P47"/>
    <mergeCell ref="Q46:R47"/>
    <mergeCell ref="S46:T47"/>
    <mergeCell ref="U46:V47"/>
    <mergeCell ref="W46:X47"/>
    <mergeCell ref="Z46:AA47"/>
    <mergeCell ref="S45:T45"/>
    <mergeCell ref="U45:V45"/>
    <mergeCell ref="W45:X45"/>
    <mergeCell ref="Z45:AA45"/>
    <mergeCell ref="Q45:R45"/>
    <mergeCell ref="A49:B50"/>
    <mergeCell ref="C49:D50"/>
    <mergeCell ref="E49:F50"/>
    <mergeCell ref="G49:H50"/>
    <mergeCell ref="I49:J50"/>
    <mergeCell ref="L49:M50"/>
    <mergeCell ref="C48:D48"/>
    <mergeCell ref="E48:F48"/>
    <mergeCell ref="G48:H48"/>
    <mergeCell ref="I48:J48"/>
    <mergeCell ref="L48:M48"/>
    <mergeCell ref="O49:P50"/>
    <mergeCell ref="Q49:R50"/>
    <mergeCell ref="S49:T50"/>
    <mergeCell ref="U49:V50"/>
    <mergeCell ref="W49:X50"/>
    <mergeCell ref="Z49:AA50"/>
    <mergeCell ref="S48:T48"/>
    <mergeCell ref="U48:V48"/>
    <mergeCell ref="W48:X48"/>
    <mergeCell ref="Z48:AA48"/>
    <mergeCell ref="Q48:R48"/>
    <mergeCell ref="A56:M56"/>
    <mergeCell ref="O56:AA56"/>
    <mergeCell ref="O52:P53"/>
    <mergeCell ref="Q52:R53"/>
    <mergeCell ref="S52:T53"/>
    <mergeCell ref="U52:V53"/>
    <mergeCell ref="W52:X53"/>
    <mergeCell ref="Z52:AA53"/>
    <mergeCell ref="S51:T51"/>
    <mergeCell ref="U51:V51"/>
    <mergeCell ref="W51:X51"/>
    <mergeCell ref="Z51:AA51"/>
    <mergeCell ref="A52:B53"/>
    <mergeCell ref="C52:D53"/>
    <mergeCell ref="E52:F53"/>
    <mergeCell ref="G52:H53"/>
    <mergeCell ref="I52:J53"/>
    <mergeCell ref="L52:M53"/>
    <mergeCell ref="C51:D51"/>
    <mergeCell ref="E51:F51"/>
    <mergeCell ref="G51:H51"/>
    <mergeCell ref="I51:J51"/>
    <mergeCell ref="L51:M51"/>
    <mergeCell ref="Q51:R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5CF1D-B0B1-4C03-835A-7FB422AD57B9}">
  <dimension ref="A1:E6"/>
  <sheetViews>
    <sheetView workbookViewId="0">
      <selection activeCell="E4" sqref="E4"/>
    </sheetView>
  </sheetViews>
  <sheetFormatPr defaultRowHeight="15" x14ac:dyDescent="0.25"/>
  <sheetData>
    <row r="1" spans="1:5" x14ac:dyDescent="0.25">
      <c r="A1" t="s">
        <v>18</v>
      </c>
    </row>
    <row r="3" spans="1:5" x14ac:dyDescent="0.25">
      <c r="A3" t="s">
        <v>67</v>
      </c>
      <c r="B3">
        <v>0.8</v>
      </c>
      <c r="D3" t="s">
        <v>115</v>
      </c>
      <c r="E3">
        <v>140</v>
      </c>
    </row>
    <row r="4" spans="1:5" x14ac:dyDescent="0.25">
      <c r="A4" t="s">
        <v>66</v>
      </c>
      <c r="B4">
        <v>0.85</v>
      </c>
      <c r="D4" t="s">
        <v>117</v>
      </c>
      <c r="E4">
        <v>100</v>
      </c>
    </row>
    <row r="5" spans="1:5" x14ac:dyDescent="0.25">
      <c r="A5" t="s">
        <v>20</v>
      </c>
      <c r="B5">
        <v>0.95</v>
      </c>
      <c r="D5" t="s">
        <v>116</v>
      </c>
      <c r="E5">
        <v>70</v>
      </c>
    </row>
    <row r="6" spans="1:5" x14ac:dyDescent="0.25">
      <c r="A6" t="s">
        <v>19</v>
      </c>
      <c r="B6">
        <v>0.97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2D279-9998-4196-AC5E-F4943785D82B}">
  <dimension ref="A1:AC135"/>
  <sheetViews>
    <sheetView topLeftCell="A12" zoomScale="70" zoomScaleNormal="70" workbookViewId="0">
      <selection activeCell="S15" sqref="S15"/>
    </sheetView>
  </sheetViews>
  <sheetFormatPr defaultRowHeight="15" x14ac:dyDescent="0.25"/>
  <cols>
    <col min="11" max="11" width="18.28515625" customWidth="1"/>
    <col min="26" max="26" width="18.28515625" customWidth="1"/>
  </cols>
  <sheetData>
    <row r="1" spans="1:28" ht="15" customHeight="1" x14ac:dyDescent="0.25">
      <c r="A1" s="163" t="s">
        <v>39</v>
      </c>
      <c r="B1" s="150"/>
      <c r="C1" s="150"/>
      <c r="D1" s="150"/>
    </row>
    <row r="2" spans="1:28" ht="18.75" x14ac:dyDescent="0.4">
      <c r="A2" s="150"/>
      <c r="B2" s="150"/>
      <c r="C2" s="150"/>
      <c r="D2" s="150"/>
      <c r="F2" s="7" t="s">
        <v>40</v>
      </c>
      <c r="J2" s="13" t="s">
        <v>65</v>
      </c>
      <c r="L2" s="8"/>
    </row>
    <row r="3" spans="1:28" x14ac:dyDescent="0.25">
      <c r="A3" s="150"/>
      <c r="B3" s="150"/>
      <c r="C3" s="150"/>
      <c r="D3" s="150"/>
      <c r="F3" s="164">
        <f>I13+X13+I58+X58</f>
        <v>0</v>
      </c>
      <c r="G3" s="148"/>
      <c r="H3" s="149"/>
    </row>
    <row r="4" spans="1:28" x14ac:dyDescent="0.25">
      <c r="F4" s="165"/>
      <c r="G4" s="152"/>
      <c r="H4" s="153"/>
    </row>
    <row r="5" spans="1:28" ht="15" customHeight="1" x14ac:dyDescent="0.25">
      <c r="A5" s="166" t="s">
        <v>60</v>
      </c>
      <c r="B5" s="166"/>
      <c r="C5" s="166"/>
    </row>
    <row r="6" spans="1:28" ht="15" customHeight="1" x14ac:dyDescent="0.25">
      <c r="A6" s="166"/>
      <c r="B6" s="166"/>
      <c r="C6" s="166"/>
    </row>
    <row r="8" spans="1:28" ht="15.75" thickBot="1" x14ac:dyDescent="0.3"/>
    <row r="9" spans="1:28" ht="19.5" thickBot="1" x14ac:dyDescent="0.3">
      <c r="A9" s="167" t="s">
        <v>0</v>
      </c>
      <c r="B9" s="167"/>
      <c r="C9" s="168">
        <f>'Pricing Sheet'!C3</f>
        <v>0</v>
      </c>
      <c r="D9" s="169"/>
      <c r="E9" s="169"/>
      <c r="F9" s="170"/>
      <c r="I9" s="9"/>
    </row>
    <row r="10" spans="1:28" ht="16.5" thickTop="1" thickBot="1" x14ac:dyDescent="0.3">
      <c r="C10" s="171"/>
      <c r="D10" s="172"/>
      <c r="E10" s="172"/>
      <c r="F10" s="173"/>
    </row>
    <row r="11" spans="1:28" ht="15.75" thickBot="1" x14ac:dyDescent="0.3"/>
    <row r="12" spans="1:28" ht="15.75" thickBot="1" x14ac:dyDescent="0.3">
      <c r="A12" s="174" t="s">
        <v>42</v>
      </c>
      <c r="B12" s="174"/>
      <c r="C12" s="175">
        <f>'Pricing Sheet'!C5</f>
        <v>0</v>
      </c>
      <c r="D12" s="176"/>
      <c r="I12" t="s">
        <v>72</v>
      </c>
      <c r="K12" t="s">
        <v>76</v>
      </c>
      <c r="M12" t="s">
        <v>70</v>
      </c>
      <c r="X12" t="s">
        <v>73</v>
      </c>
      <c r="Z12" t="s">
        <v>76</v>
      </c>
      <c r="AB12" t="s">
        <v>71</v>
      </c>
    </row>
    <row r="13" spans="1:28" ht="16.5" thickTop="1" thickBot="1" x14ac:dyDescent="0.3">
      <c r="A13" s="161" t="s">
        <v>3</v>
      </c>
      <c r="B13" s="161"/>
      <c r="C13" s="175">
        <f>'Pricing Sheet'!C6</f>
        <v>0</v>
      </c>
      <c r="D13" s="176"/>
      <c r="I13">
        <f>(I16+M16+K13)/M13</f>
        <v>0</v>
      </c>
      <c r="K13" s="17"/>
      <c r="M13" s="17">
        <v>1</v>
      </c>
      <c r="X13">
        <f>(X16+AB16+Z13)/AB13</f>
        <v>0</v>
      </c>
      <c r="Z13" s="17">
        <v>0</v>
      </c>
      <c r="AB13" s="17">
        <v>1</v>
      </c>
    </row>
    <row r="14" spans="1:28" ht="15.75" thickTop="1" x14ac:dyDescent="0.25"/>
    <row r="15" spans="1:28" x14ac:dyDescent="0.25">
      <c r="E15" t="s">
        <v>45</v>
      </c>
      <c r="I15" t="s">
        <v>46</v>
      </c>
      <c r="M15" t="s">
        <v>47</v>
      </c>
      <c r="X15" t="s">
        <v>48</v>
      </c>
      <c r="AB15" t="s">
        <v>49</v>
      </c>
    </row>
    <row r="16" spans="1:28" x14ac:dyDescent="0.25">
      <c r="E16">
        <v>12</v>
      </c>
      <c r="I16">
        <f>SUM(M19:N53)</f>
        <v>0</v>
      </c>
      <c r="M16">
        <f>(L19+L22+L25+L28+L31+L34+L37+L40+L43+L46+L49+L52)*E16</f>
        <v>0</v>
      </c>
      <c r="X16">
        <f>SUM(AB19:AC53)</f>
        <v>0</v>
      </c>
      <c r="AB16">
        <f>(AA19+AA22+AA25+AA28+AA31+AA34+AA37+AA40+AA43+AA46+AA49+AA52)*E16</f>
        <v>0</v>
      </c>
    </row>
    <row r="17" spans="1:29" ht="18.75" x14ac:dyDescent="0.4">
      <c r="A17" s="7" t="s">
        <v>50</v>
      </c>
      <c r="L17" t="s">
        <v>51</v>
      </c>
      <c r="P17" s="7" t="s">
        <v>52</v>
      </c>
      <c r="AA17" t="s">
        <v>51</v>
      </c>
    </row>
    <row r="18" spans="1:29" ht="15.75" thickBot="1" x14ac:dyDescent="0.3">
      <c r="A18" s="10" t="s">
        <v>53</v>
      </c>
      <c r="B18" s="10"/>
      <c r="C18" s="162" t="s">
        <v>54</v>
      </c>
      <c r="D18" s="162"/>
      <c r="E18" s="162" t="s">
        <v>55</v>
      </c>
      <c r="F18" s="162"/>
      <c r="G18" s="162" t="s">
        <v>56</v>
      </c>
      <c r="H18" s="162"/>
      <c r="I18" s="162" t="s">
        <v>57</v>
      </c>
      <c r="J18" s="162"/>
      <c r="K18" s="19" t="s">
        <v>75</v>
      </c>
      <c r="L18" s="10" t="s">
        <v>58</v>
      </c>
      <c r="M18" s="162" t="s">
        <v>59</v>
      </c>
      <c r="N18" s="162"/>
      <c r="P18" s="10" t="s">
        <v>53</v>
      </c>
      <c r="Q18" s="10"/>
      <c r="R18" s="162" t="s">
        <v>54</v>
      </c>
      <c r="S18" s="162"/>
      <c r="T18" s="162" t="s">
        <v>55</v>
      </c>
      <c r="U18" s="162"/>
      <c r="V18" s="162" t="s">
        <v>56</v>
      </c>
      <c r="W18" s="162"/>
      <c r="X18" s="162" t="s">
        <v>57</v>
      </c>
      <c r="Y18" s="162"/>
      <c r="Z18" s="19" t="s">
        <v>75</v>
      </c>
      <c r="AA18" s="10" t="s">
        <v>58</v>
      </c>
      <c r="AB18" s="162" t="s">
        <v>59</v>
      </c>
      <c r="AC18" s="162"/>
    </row>
    <row r="19" spans="1:29" ht="15.75" customHeight="1" thickBot="1" x14ac:dyDescent="0.3">
      <c r="A19" s="177"/>
      <c r="B19" s="178"/>
      <c r="C19" s="177">
        <v>1</v>
      </c>
      <c r="D19" s="178"/>
      <c r="E19" s="177">
        <v>0.01</v>
      </c>
      <c r="F19" s="178"/>
      <c r="G19" s="181">
        <f>C19*E19</f>
        <v>0.01</v>
      </c>
      <c r="H19" s="182"/>
      <c r="I19" s="177">
        <v>0</v>
      </c>
      <c r="J19" s="178"/>
      <c r="K19" s="186">
        <f>I19*M13</f>
        <v>0</v>
      </c>
      <c r="L19" s="14"/>
      <c r="M19" s="181">
        <f>K19/(G19/60)</f>
        <v>0</v>
      </c>
      <c r="N19" s="182"/>
      <c r="P19" s="177"/>
      <c r="Q19" s="178"/>
      <c r="R19" s="177">
        <v>350</v>
      </c>
      <c r="S19" s="178"/>
      <c r="T19" s="177">
        <v>5.0000000000000001E-3</v>
      </c>
      <c r="U19" s="178"/>
      <c r="V19" s="181">
        <f>R19*T19</f>
        <v>1.75</v>
      </c>
      <c r="W19" s="182"/>
      <c r="X19" s="177"/>
      <c r="Y19" s="178"/>
      <c r="Z19" s="186">
        <f>X19*AB13</f>
        <v>0</v>
      </c>
      <c r="AA19" s="14"/>
      <c r="AB19" s="181">
        <f>Z19/(V19/60)</f>
        <v>0</v>
      </c>
      <c r="AC19" s="182"/>
    </row>
    <row r="20" spans="1:29" ht="15.75" thickBot="1" x14ac:dyDescent="0.3">
      <c r="A20" s="179"/>
      <c r="B20" s="180"/>
      <c r="C20" s="179"/>
      <c r="D20" s="180"/>
      <c r="E20" s="179"/>
      <c r="F20" s="180"/>
      <c r="G20" s="183"/>
      <c r="H20" s="184"/>
      <c r="I20" s="179"/>
      <c r="J20" s="180"/>
      <c r="K20" s="187"/>
      <c r="L20" s="11"/>
      <c r="M20" s="183"/>
      <c r="N20" s="184"/>
      <c r="P20" s="179"/>
      <c r="Q20" s="180"/>
      <c r="R20" s="179"/>
      <c r="S20" s="180"/>
      <c r="T20" s="179"/>
      <c r="U20" s="180"/>
      <c r="V20" s="183"/>
      <c r="W20" s="184"/>
      <c r="X20" s="179"/>
      <c r="Y20" s="180"/>
      <c r="Z20" s="187"/>
      <c r="AA20" s="11"/>
      <c r="AB20" s="183"/>
      <c r="AC20" s="184"/>
    </row>
    <row r="21" spans="1:29" ht="15.75" thickBot="1" x14ac:dyDescent="0.3">
      <c r="A21" s="10" t="s">
        <v>53</v>
      </c>
      <c r="B21" s="10"/>
      <c r="C21" s="162" t="s">
        <v>54</v>
      </c>
      <c r="D21" s="162"/>
      <c r="E21" s="162" t="s">
        <v>55</v>
      </c>
      <c r="F21" s="162"/>
      <c r="G21" s="162" t="s">
        <v>56</v>
      </c>
      <c r="H21" s="162"/>
      <c r="I21" s="162" t="s">
        <v>57</v>
      </c>
      <c r="J21" s="162"/>
      <c r="K21" s="19"/>
      <c r="L21" s="10" t="s">
        <v>58</v>
      </c>
      <c r="M21" s="162" t="s">
        <v>59</v>
      </c>
      <c r="N21" s="162"/>
      <c r="P21" s="10" t="s">
        <v>53</v>
      </c>
      <c r="Q21" s="10"/>
      <c r="R21" s="162" t="s">
        <v>54</v>
      </c>
      <c r="S21" s="162"/>
      <c r="T21" s="162" t="s">
        <v>55</v>
      </c>
      <c r="U21" s="162"/>
      <c r="V21" s="162" t="s">
        <v>56</v>
      </c>
      <c r="W21" s="162"/>
      <c r="X21" s="162" t="s">
        <v>57</v>
      </c>
      <c r="Y21" s="162"/>
      <c r="Z21" s="19"/>
      <c r="AA21" s="10" t="s">
        <v>58</v>
      </c>
      <c r="AB21" s="162" t="s">
        <v>59</v>
      </c>
      <c r="AC21" s="162"/>
    </row>
    <row r="22" spans="1:29" ht="15.75" customHeight="1" thickBot="1" x14ac:dyDescent="0.3">
      <c r="A22" s="177"/>
      <c r="B22" s="178"/>
      <c r="C22" s="177">
        <v>1</v>
      </c>
      <c r="D22" s="178"/>
      <c r="E22" s="177">
        <v>1</v>
      </c>
      <c r="F22" s="178"/>
      <c r="G22" s="181">
        <f>C22*E22</f>
        <v>1</v>
      </c>
      <c r="H22" s="182"/>
      <c r="I22" s="177"/>
      <c r="J22" s="178"/>
      <c r="K22" s="186">
        <f>I22*M13</f>
        <v>0</v>
      </c>
      <c r="L22" s="14"/>
      <c r="M22" s="181">
        <f>K22/(G22/60)</f>
        <v>0</v>
      </c>
      <c r="N22" s="182"/>
      <c r="P22" s="177"/>
      <c r="Q22" s="178"/>
      <c r="R22" s="177">
        <v>1000</v>
      </c>
      <c r="S22" s="178"/>
      <c r="T22" s="177">
        <v>4.0000000000000001E-3</v>
      </c>
      <c r="U22" s="178"/>
      <c r="V22" s="181">
        <f>R22*T22</f>
        <v>4</v>
      </c>
      <c r="W22" s="182"/>
      <c r="X22" s="177"/>
      <c r="Y22" s="178"/>
      <c r="Z22" s="186">
        <f>X22*AB13</f>
        <v>0</v>
      </c>
      <c r="AA22" s="14"/>
      <c r="AB22" s="181">
        <f>Z22/(V22/60)</f>
        <v>0</v>
      </c>
      <c r="AC22" s="182"/>
    </row>
    <row r="23" spans="1:29" ht="15.75" thickBot="1" x14ac:dyDescent="0.3">
      <c r="A23" s="179"/>
      <c r="B23" s="180"/>
      <c r="C23" s="179"/>
      <c r="D23" s="180"/>
      <c r="E23" s="179"/>
      <c r="F23" s="180"/>
      <c r="G23" s="183"/>
      <c r="H23" s="184"/>
      <c r="I23" s="179"/>
      <c r="J23" s="180"/>
      <c r="K23" s="187"/>
      <c r="L23" s="11"/>
      <c r="M23" s="183"/>
      <c r="N23" s="184"/>
      <c r="P23" s="179"/>
      <c r="Q23" s="180"/>
      <c r="R23" s="179"/>
      <c r="S23" s="180"/>
      <c r="T23" s="179"/>
      <c r="U23" s="180"/>
      <c r="V23" s="183"/>
      <c r="W23" s="184"/>
      <c r="X23" s="179"/>
      <c r="Y23" s="180"/>
      <c r="Z23" s="187"/>
      <c r="AA23" s="11"/>
      <c r="AB23" s="183"/>
      <c r="AC23" s="184"/>
    </row>
    <row r="24" spans="1:29" ht="15.75" thickBot="1" x14ac:dyDescent="0.3">
      <c r="A24" s="10" t="s">
        <v>53</v>
      </c>
      <c r="B24" s="10"/>
      <c r="C24" s="162" t="s">
        <v>54</v>
      </c>
      <c r="D24" s="162"/>
      <c r="E24" s="162" t="s">
        <v>55</v>
      </c>
      <c r="F24" s="162"/>
      <c r="G24" s="162" t="s">
        <v>56</v>
      </c>
      <c r="H24" s="162"/>
      <c r="I24" s="162" t="s">
        <v>57</v>
      </c>
      <c r="J24" s="162"/>
      <c r="K24" s="19"/>
      <c r="L24" s="10" t="s">
        <v>58</v>
      </c>
      <c r="M24" s="162" t="s">
        <v>59</v>
      </c>
      <c r="N24" s="162"/>
      <c r="P24" s="10" t="s">
        <v>53</v>
      </c>
      <c r="Q24" s="10"/>
      <c r="R24" s="162" t="s">
        <v>54</v>
      </c>
      <c r="S24" s="162"/>
      <c r="T24" s="162" t="s">
        <v>55</v>
      </c>
      <c r="U24" s="162"/>
      <c r="V24" s="162" t="s">
        <v>56</v>
      </c>
      <c r="W24" s="162"/>
      <c r="X24" s="162" t="s">
        <v>57</v>
      </c>
      <c r="Y24" s="162"/>
      <c r="Z24" s="19"/>
      <c r="AA24" s="10" t="s">
        <v>58</v>
      </c>
      <c r="AB24" s="162" t="s">
        <v>59</v>
      </c>
      <c r="AC24" s="162"/>
    </row>
    <row r="25" spans="1:29" ht="15.75" customHeight="1" thickBot="1" x14ac:dyDescent="0.3">
      <c r="A25" s="177"/>
      <c r="B25" s="178"/>
      <c r="C25" s="177">
        <v>1</v>
      </c>
      <c r="D25" s="178"/>
      <c r="E25" s="177">
        <v>1</v>
      </c>
      <c r="F25" s="178"/>
      <c r="G25" s="181">
        <f>C25*E25</f>
        <v>1</v>
      </c>
      <c r="H25" s="182"/>
      <c r="I25" s="177"/>
      <c r="J25" s="178"/>
      <c r="K25" s="186">
        <f>I25*M13</f>
        <v>0</v>
      </c>
      <c r="L25" s="14"/>
      <c r="M25" s="181">
        <f>K25/(G25/60)</f>
        <v>0</v>
      </c>
      <c r="N25" s="182"/>
      <c r="P25" s="177"/>
      <c r="Q25" s="178"/>
      <c r="R25" s="177">
        <v>2690</v>
      </c>
      <c r="S25" s="178"/>
      <c r="T25" s="177">
        <v>1.1999999999999999E-3</v>
      </c>
      <c r="U25" s="178"/>
      <c r="V25" s="181">
        <f>R25*T25</f>
        <v>3.2279999999999998</v>
      </c>
      <c r="W25" s="182"/>
      <c r="X25" s="177"/>
      <c r="Y25" s="178"/>
      <c r="Z25" s="186">
        <f>X25*AB13</f>
        <v>0</v>
      </c>
      <c r="AA25" s="14"/>
      <c r="AB25" s="181">
        <f>Z25/(V25/60)</f>
        <v>0</v>
      </c>
      <c r="AC25" s="182"/>
    </row>
    <row r="26" spans="1:29" ht="15.75" thickBot="1" x14ac:dyDescent="0.3">
      <c r="A26" s="179"/>
      <c r="B26" s="180"/>
      <c r="C26" s="179"/>
      <c r="D26" s="180"/>
      <c r="E26" s="179"/>
      <c r="F26" s="180"/>
      <c r="G26" s="183"/>
      <c r="H26" s="184"/>
      <c r="I26" s="179"/>
      <c r="J26" s="180"/>
      <c r="K26" s="187"/>
      <c r="L26" s="11"/>
      <c r="M26" s="183"/>
      <c r="N26" s="184"/>
      <c r="P26" s="179"/>
      <c r="Q26" s="180"/>
      <c r="R26" s="179"/>
      <c r="S26" s="180"/>
      <c r="T26" s="179"/>
      <c r="U26" s="180"/>
      <c r="V26" s="183"/>
      <c r="W26" s="184"/>
      <c r="X26" s="179"/>
      <c r="Y26" s="180"/>
      <c r="Z26" s="187"/>
      <c r="AA26" s="11"/>
      <c r="AB26" s="183"/>
      <c r="AC26" s="184"/>
    </row>
    <row r="27" spans="1:29" ht="15.75" thickBot="1" x14ac:dyDescent="0.3">
      <c r="A27" s="10" t="s">
        <v>53</v>
      </c>
      <c r="B27" s="10"/>
      <c r="C27" s="162" t="s">
        <v>54</v>
      </c>
      <c r="D27" s="162"/>
      <c r="E27" s="162" t="s">
        <v>55</v>
      </c>
      <c r="F27" s="162"/>
      <c r="G27" s="162" t="s">
        <v>56</v>
      </c>
      <c r="H27" s="162"/>
      <c r="I27" s="162" t="s">
        <v>57</v>
      </c>
      <c r="J27" s="162"/>
      <c r="K27" s="19"/>
      <c r="L27" s="10" t="s">
        <v>58</v>
      </c>
      <c r="M27" s="162" t="s">
        <v>59</v>
      </c>
      <c r="N27" s="162"/>
      <c r="P27" s="10" t="s">
        <v>53</v>
      </c>
      <c r="Q27" s="10"/>
      <c r="R27" s="162" t="s">
        <v>54</v>
      </c>
      <c r="S27" s="162"/>
      <c r="T27" s="162" t="s">
        <v>55</v>
      </c>
      <c r="U27" s="162"/>
      <c r="V27" s="162" t="s">
        <v>56</v>
      </c>
      <c r="W27" s="162"/>
      <c r="X27" s="162" t="s">
        <v>57</v>
      </c>
      <c r="Y27" s="162"/>
      <c r="Z27" s="19"/>
      <c r="AA27" s="10" t="s">
        <v>58</v>
      </c>
      <c r="AB27" s="162" t="s">
        <v>59</v>
      </c>
      <c r="AC27" s="162"/>
    </row>
    <row r="28" spans="1:29" ht="15.75" customHeight="1" thickBot="1" x14ac:dyDescent="0.3">
      <c r="A28" s="177"/>
      <c r="B28" s="178"/>
      <c r="C28" s="177">
        <v>1</v>
      </c>
      <c r="D28" s="178"/>
      <c r="E28" s="177">
        <v>1</v>
      </c>
      <c r="F28" s="178"/>
      <c r="G28" s="181">
        <f>C28*E28</f>
        <v>1</v>
      </c>
      <c r="H28" s="182"/>
      <c r="I28" s="177"/>
      <c r="J28" s="178"/>
      <c r="K28" s="186">
        <f>I28*M13</f>
        <v>0</v>
      </c>
      <c r="L28" s="14"/>
      <c r="M28" s="181">
        <f>K28/(G28/60)</f>
        <v>0</v>
      </c>
      <c r="N28" s="182"/>
      <c r="P28" s="177"/>
      <c r="Q28" s="178"/>
      <c r="R28" s="177">
        <v>4000</v>
      </c>
      <c r="S28" s="178"/>
      <c r="T28" s="177">
        <v>2.8E-3</v>
      </c>
      <c r="U28" s="178"/>
      <c r="V28" s="181">
        <f>R28*T28</f>
        <v>11.2</v>
      </c>
      <c r="W28" s="182"/>
      <c r="X28" s="177"/>
      <c r="Y28" s="178"/>
      <c r="Z28" s="186">
        <f>X28*AB13</f>
        <v>0</v>
      </c>
      <c r="AA28" s="14"/>
      <c r="AB28" s="181">
        <f>Z28/(V28/60)</f>
        <v>0</v>
      </c>
      <c r="AC28" s="182"/>
    </row>
    <row r="29" spans="1:29" ht="15.75" thickBot="1" x14ac:dyDescent="0.3">
      <c r="A29" s="179"/>
      <c r="B29" s="180"/>
      <c r="C29" s="179"/>
      <c r="D29" s="180"/>
      <c r="E29" s="179"/>
      <c r="F29" s="180"/>
      <c r="G29" s="183"/>
      <c r="H29" s="184"/>
      <c r="I29" s="179"/>
      <c r="J29" s="180"/>
      <c r="K29" s="187"/>
      <c r="L29" s="11"/>
      <c r="M29" s="183"/>
      <c r="N29" s="184"/>
      <c r="P29" s="179"/>
      <c r="Q29" s="180"/>
      <c r="R29" s="179"/>
      <c r="S29" s="180"/>
      <c r="T29" s="179"/>
      <c r="U29" s="180"/>
      <c r="V29" s="183"/>
      <c r="W29" s="184"/>
      <c r="X29" s="179"/>
      <c r="Y29" s="180"/>
      <c r="Z29" s="187"/>
      <c r="AA29" s="11"/>
      <c r="AB29" s="183"/>
      <c r="AC29" s="184"/>
    </row>
    <row r="30" spans="1:29" ht="15.75" thickBot="1" x14ac:dyDescent="0.3">
      <c r="A30" s="10" t="s">
        <v>53</v>
      </c>
      <c r="B30" s="10"/>
      <c r="C30" s="162" t="s">
        <v>54</v>
      </c>
      <c r="D30" s="162"/>
      <c r="E30" s="162" t="s">
        <v>55</v>
      </c>
      <c r="F30" s="162"/>
      <c r="G30" s="162" t="s">
        <v>56</v>
      </c>
      <c r="H30" s="162"/>
      <c r="I30" s="162" t="s">
        <v>57</v>
      </c>
      <c r="J30" s="162"/>
      <c r="K30" s="19"/>
      <c r="L30" s="10" t="s">
        <v>58</v>
      </c>
      <c r="M30" s="162" t="s">
        <v>59</v>
      </c>
      <c r="N30" s="162"/>
      <c r="P30" s="10" t="s">
        <v>53</v>
      </c>
      <c r="Q30" s="10"/>
      <c r="R30" s="162" t="s">
        <v>54</v>
      </c>
      <c r="S30" s="162"/>
      <c r="T30" s="162" t="s">
        <v>55</v>
      </c>
      <c r="U30" s="162"/>
      <c r="V30" s="162" t="s">
        <v>56</v>
      </c>
      <c r="W30" s="162"/>
      <c r="X30" s="162" t="s">
        <v>57</v>
      </c>
      <c r="Y30" s="162"/>
      <c r="Z30" s="19"/>
      <c r="AA30" s="10" t="s">
        <v>58</v>
      </c>
      <c r="AB30" s="162" t="s">
        <v>59</v>
      </c>
      <c r="AC30" s="162"/>
    </row>
    <row r="31" spans="1:29" ht="15.75" customHeight="1" thickBot="1" x14ac:dyDescent="0.3">
      <c r="A31" s="177"/>
      <c r="B31" s="178"/>
      <c r="C31" s="177">
        <v>1</v>
      </c>
      <c r="D31" s="178"/>
      <c r="E31" s="177">
        <v>1</v>
      </c>
      <c r="F31" s="178"/>
      <c r="G31" s="181">
        <f>C31*E31</f>
        <v>1</v>
      </c>
      <c r="H31" s="182"/>
      <c r="I31" s="177"/>
      <c r="J31" s="178"/>
      <c r="K31" s="186">
        <f>I31*M13</f>
        <v>0</v>
      </c>
      <c r="L31" s="14"/>
      <c r="M31" s="181">
        <f>K31/(G31/60)</f>
        <v>0</v>
      </c>
      <c r="N31" s="182"/>
      <c r="P31" s="177"/>
      <c r="Q31" s="178"/>
      <c r="R31" s="177">
        <v>6000</v>
      </c>
      <c r="S31" s="178"/>
      <c r="T31" s="177">
        <v>5.0000000000000001E-3</v>
      </c>
      <c r="U31" s="178"/>
      <c r="V31" s="181">
        <f>R31*T31</f>
        <v>30</v>
      </c>
      <c r="W31" s="182"/>
      <c r="X31" s="177"/>
      <c r="Y31" s="178"/>
      <c r="Z31" s="186">
        <f>X31*AB13</f>
        <v>0</v>
      </c>
      <c r="AA31" s="14"/>
      <c r="AB31" s="181">
        <f>Z31/(V31/60)</f>
        <v>0</v>
      </c>
      <c r="AC31" s="182"/>
    </row>
    <row r="32" spans="1:29" ht="15.75" thickBot="1" x14ac:dyDescent="0.3">
      <c r="A32" s="179"/>
      <c r="B32" s="180"/>
      <c r="C32" s="179"/>
      <c r="D32" s="180"/>
      <c r="E32" s="179"/>
      <c r="F32" s="180"/>
      <c r="G32" s="183"/>
      <c r="H32" s="184"/>
      <c r="I32" s="179"/>
      <c r="J32" s="180"/>
      <c r="K32" s="187"/>
      <c r="L32" s="11"/>
      <c r="M32" s="183"/>
      <c r="N32" s="184"/>
      <c r="P32" s="179"/>
      <c r="Q32" s="180"/>
      <c r="R32" s="179"/>
      <c r="S32" s="180"/>
      <c r="T32" s="179"/>
      <c r="U32" s="180"/>
      <c r="V32" s="183"/>
      <c r="W32" s="184"/>
      <c r="X32" s="179"/>
      <c r="Y32" s="180"/>
      <c r="Z32" s="187"/>
      <c r="AA32" s="11"/>
      <c r="AB32" s="183"/>
      <c r="AC32" s="184"/>
    </row>
    <row r="33" spans="1:29" ht="15.75" thickBot="1" x14ac:dyDescent="0.3">
      <c r="A33" s="10" t="s">
        <v>53</v>
      </c>
      <c r="B33" s="10"/>
      <c r="C33" s="162" t="s">
        <v>54</v>
      </c>
      <c r="D33" s="162"/>
      <c r="E33" s="162" t="s">
        <v>55</v>
      </c>
      <c r="F33" s="162"/>
      <c r="G33" s="162" t="s">
        <v>56</v>
      </c>
      <c r="H33" s="162"/>
      <c r="I33" s="162" t="s">
        <v>57</v>
      </c>
      <c r="J33" s="162"/>
      <c r="K33" s="19"/>
      <c r="L33" s="10" t="s">
        <v>58</v>
      </c>
      <c r="M33" s="162" t="s">
        <v>59</v>
      </c>
      <c r="N33" s="162"/>
      <c r="P33" s="10" t="s">
        <v>53</v>
      </c>
      <c r="Q33" s="10"/>
      <c r="R33" s="162" t="s">
        <v>54</v>
      </c>
      <c r="S33" s="162"/>
      <c r="T33" s="162" t="s">
        <v>55</v>
      </c>
      <c r="U33" s="162"/>
      <c r="V33" s="162" t="s">
        <v>56</v>
      </c>
      <c r="W33" s="162"/>
      <c r="X33" s="162" t="s">
        <v>57</v>
      </c>
      <c r="Y33" s="162"/>
      <c r="Z33" s="19"/>
      <c r="AA33" s="10" t="s">
        <v>58</v>
      </c>
      <c r="AB33" s="162" t="s">
        <v>59</v>
      </c>
      <c r="AC33" s="162"/>
    </row>
    <row r="34" spans="1:29" ht="15.75" customHeight="1" thickBot="1" x14ac:dyDescent="0.3">
      <c r="A34" s="177"/>
      <c r="B34" s="178"/>
      <c r="C34" s="177">
        <v>1</v>
      </c>
      <c r="D34" s="178"/>
      <c r="E34" s="177">
        <v>1</v>
      </c>
      <c r="F34" s="178"/>
      <c r="G34" s="181">
        <f>C34*E34</f>
        <v>1</v>
      </c>
      <c r="H34" s="182"/>
      <c r="I34" s="177">
        <v>0</v>
      </c>
      <c r="J34" s="178"/>
      <c r="K34" s="186">
        <f>I34*M13</f>
        <v>0</v>
      </c>
      <c r="L34" s="14"/>
      <c r="M34" s="181">
        <f>K34/(G34/60)</f>
        <v>0</v>
      </c>
      <c r="N34" s="182"/>
      <c r="P34" s="177"/>
      <c r="Q34" s="178"/>
      <c r="R34" s="177">
        <v>1</v>
      </c>
      <c r="S34" s="178"/>
      <c r="T34" s="177">
        <v>1</v>
      </c>
      <c r="U34" s="178"/>
      <c r="V34" s="181">
        <f>R34*T34</f>
        <v>1</v>
      </c>
      <c r="W34" s="182"/>
      <c r="X34" s="177">
        <v>0</v>
      </c>
      <c r="Y34" s="178"/>
      <c r="Z34" s="186">
        <f>X34*AB13</f>
        <v>0</v>
      </c>
      <c r="AA34" s="14"/>
      <c r="AB34" s="181">
        <f>Z34/(V34/60)</f>
        <v>0</v>
      </c>
      <c r="AC34" s="182"/>
    </row>
    <row r="35" spans="1:29" ht="15.75" thickBot="1" x14ac:dyDescent="0.3">
      <c r="A35" s="179"/>
      <c r="B35" s="180"/>
      <c r="C35" s="179"/>
      <c r="D35" s="180"/>
      <c r="E35" s="179"/>
      <c r="F35" s="180"/>
      <c r="G35" s="183"/>
      <c r="H35" s="184"/>
      <c r="I35" s="179"/>
      <c r="J35" s="180"/>
      <c r="K35" s="187"/>
      <c r="L35" s="11"/>
      <c r="M35" s="183"/>
      <c r="N35" s="184"/>
      <c r="P35" s="179"/>
      <c r="Q35" s="180"/>
      <c r="R35" s="179"/>
      <c r="S35" s="180"/>
      <c r="T35" s="179"/>
      <c r="U35" s="180"/>
      <c r="V35" s="183"/>
      <c r="W35" s="184"/>
      <c r="X35" s="179"/>
      <c r="Y35" s="180"/>
      <c r="Z35" s="187"/>
      <c r="AA35" s="11"/>
      <c r="AB35" s="183"/>
      <c r="AC35" s="184"/>
    </row>
    <row r="36" spans="1:29" ht="15.75" thickBot="1" x14ac:dyDescent="0.3">
      <c r="A36" s="10" t="s">
        <v>53</v>
      </c>
      <c r="B36" s="10"/>
      <c r="C36" s="162" t="s">
        <v>54</v>
      </c>
      <c r="D36" s="162"/>
      <c r="E36" s="162" t="s">
        <v>55</v>
      </c>
      <c r="F36" s="162"/>
      <c r="G36" s="162" t="s">
        <v>56</v>
      </c>
      <c r="H36" s="162"/>
      <c r="I36" s="162" t="s">
        <v>57</v>
      </c>
      <c r="J36" s="162"/>
      <c r="K36" s="19"/>
      <c r="L36" s="10" t="s">
        <v>58</v>
      </c>
      <c r="M36" s="162" t="s">
        <v>59</v>
      </c>
      <c r="N36" s="162"/>
      <c r="P36" s="10" t="s">
        <v>53</v>
      </c>
      <c r="Q36" s="10"/>
      <c r="R36" s="162" t="s">
        <v>54</v>
      </c>
      <c r="S36" s="162"/>
      <c r="T36" s="162" t="s">
        <v>55</v>
      </c>
      <c r="U36" s="162"/>
      <c r="V36" s="162" t="s">
        <v>56</v>
      </c>
      <c r="W36" s="162"/>
      <c r="X36" s="162" t="s">
        <v>57</v>
      </c>
      <c r="Y36" s="162"/>
      <c r="Z36" s="19"/>
      <c r="AA36" s="10" t="s">
        <v>58</v>
      </c>
      <c r="AB36" s="162" t="s">
        <v>59</v>
      </c>
      <c r="AC36" s="162"/>
    </row>
    <row r="37" spans="1:29" ht="15.75" thickBot="1" x14ac:dyDescent="0.3">
      <c r="A37" s="177"/>
      <c r="B37" s="178"/>
      <c r="C37" s="177">
        <v>1</v>
      </c>
      <c r="D37" s="178"/>
      <c r="E37" s="177">
        <v>1</v>
      </c>
      <c r="F37" s="178"/>
      <c r="G37" s="181">
        <f>C37*E37</f>
        <v>1</v>
      </c>
      <c r="H37" s="182"/>
      <c r="I37" s="177">
        <v>0</v>
      </c>
      <c r="J37" s="178"/>
      <c r="K37" s="186">
        <f>I37*M13</f>
        <v>0</v>
      </c>
      <c r="L37" s="14"/>
      <c r="M37" s="181">
        <f>K37/(G37/60)</f>
        <v>0</v>
      </c>
      <c r="N37" s="182"/>
      <c r="P37" s="177"/>
      <c r="Q37" s="178"/>
      <c r="R37" s="177">
        <v>1</v>
      </c>
      <c r="S37" s="178"/>
      <c r="T37" s="177">
        <v>1</v>
      </c>
      <c r="U37" s="178"/>
      <c r="V37" s="181">
        <f>R37*T37</f>
        <v>1</v>
      </c>
      <c r="W37" s="182"/>
      <c r="X37" s="177">
        <v>0</v>
      </c>
      <c r="Y37" s="178"/>
      <c r="Z37" s="186">
        <f>X37*AB13</f>
        <v>0</v>
      </c>
      <c r="AA37" s="14"/>
      <c r="AB37" s="181">
        <f>Z37/(V37/60)</f>
        <v>0</v>
      </c>
      <c r="AC37" s="182"/>
    </row>
    <row r="38" spans="1:29" ht="15.75" thickBot="1" x14ac:dyDescent="0.3">
      <c r="A38" s="179"/>
      <c r="B38" s="180"/>
      <c r="C38" s="179"/>
      <c r="D38" s="180"/>
      <c r="E38" s="179"/>
      <c r="F38" s="180"/>
      <c r="G38" s="183"/>
      <c r="H38" s="184"/>
      <c r="I38" s="179"/>
      <c r="J38" s="180"/>
      <c r="K38" s="187"/>
      <c r="L38" s="11"/>
      <c r="M38" s="183"/>
      <c r="N38" s="184"/>
      <c r="P38" s="179"/>
      <c r="Q38" s="180"/>
      <c r="R38" s="179"/>
      <c r="S38" s="180"/>
      <c r="T38" s="179"/>
      <c r="U38" s="180"/>
      <c r="V38" s="183"/>
      <c r="W38" s="184"/>
      <c r="X38" s="179"/>
      <c r="Y38" s="180"/>
      <c r="Z38" s="187"/>
      <c r="AA38" s="11"/>
      <c r="AB38" s="183"/>
      <c r="AC38" s="184"/>
    </row>
    <row r="39" spans="1:29" ht="15.75" thickBot="1" x14ac:dyDescent="0.3">
      <c r="A39" s="10" t="s">
        <v>53</v>
      </c>
      <c r="B39" s="10"/>
      <c r="C39" s="162" t="s">
        <v>54</v>
      </c>
      <c r="D39" s="162"/>
      <c r="E39" s="162" t="s">
        <v>55</v>
      </c>
      <c r="F39" s="162"/>
      <c r="G39" s="162" t="s">
        <v>56</v>
      </c>
      <c r="H39" s="162"/>
      <c r="I39" s="162" t="s">
        <v>57</v>
      </c>
      <c r="J39" s="162"/>
      <c r="K39" s="19"/>
      <c r="L39" s="10" t="s">
        <v>58</v>
      </c>
      <c r="M39" s="162" t="s">
        <v>59</v>
      </c>
      <c r="N39" s="162"/>
      <c r="P39" s="10" t="s">
        <v>53</v>
      </c>
      <c r="Q39" s="10"/>
      <c r="R39" s="162" t="s">
        <v>54</v>
      </c>
      <c r="S39" s="162"/>
      <c r="T39" s="162" t="s">
        <v>55</v>
      </c>
      <c r="U39" s="162"/>
      <c r="V39" s="162" t="s">
        <v>56</v>
      </c>
      <c r="W39" s="162"/>
      <c r="X39" s="162" t="s">
        <v>57</v>
      </c>
      <c r="Y39" s="162"/>
      <c r="Z39" s="19"/>
      <c r="AA39" s="10" t="s">
        <v>58</v>
      </c>
      <c r="AB39" s="162" t="s">
        <v>59</v>
      </c>
      <c r="AC39" s="162"/>
    </row>
    <row r="40" spans="1:29" ht="15.75" thickBot="1" x14ac:dyDescent="0.3">
      <c r="A40" s="177"/>
      <c r="B40" s="178"/>
      <c r="C40" s="177">
        <v>1</v>
      </c>
      <c r="D40" s="178"/>
      <c r="E40" s="177">
        <v>1</v>
      </c>
      <c r="F40" s="178"/>
      <c r="G40" s="181">
        <f>C40*E40</f>
        <v>1</v>
      </c>
      <c r="H40" s="182"/>
      <c r="I40" s="177">
        <v>0</v>
      </c>
      <c r="J40" s="178"/>
      <c r="K40" s="186">
        <f>I40*M13</f>
        <v>0</v>
      </c>
      <c r="L40" s="14"/>
      <c r="M40" s="181">
        <f>K40/(G40/60)</f>
        <v>0</v>
      </c>
      <c r="N40" s="182"/>
      <c r="P40" s="177"/>
      <c r="Q40" s="178"/>
      <c r="R40" s="177">
        <v>1</v>
      </c>
      <c r="S40" s="178"/>
      <c r="T40" s="177">
        <v>1</v>
      </c>
      <c r="U40" s="178"/>
      <c r="V40" s="181">
        <f>R40*T40</f>
        <v>1</v>
      </c>
      <c r="W40" s="182"/>
      <c r="X40" s="177">
        <v>0</v>
      </c>
      <c r="Y40" s="178"/>
      <c r="Z40" s="186">
        <f>X40*AB13</f>
        <v>0</v>
      </c>
      <c r="AA40" s="14"/>
      <c r="AB40" s="181">
        <f>Z40/(V40/60)</f>
        <v>0</v>
      </c>
      <c r="AC40" s="182"/>
    </row>
    <row r="41" spans="1:29" ht="15.75" thickBot="1" x14ac:dyDescent="0.3">
      <c r="A41" s="179"/>
      <c r="B41" s="180"/>
      <c r="C41" s="179"/>
      <c r="D41" s="180"/>
      <c r="E41" s="179"/>
      <c r="F41" s="180"/>
      <c r="G41" s="183"/>
      <c r="H41" s="184"/>
      <c r="I41" s="179"/>
      <c r="J41" s="180"/>
      <c r="K41" s="187"/>
      <c r="L41" s="11"/>
      <c r="M41" s="183"/>
      <c r="N41" s="184"/>
      <c r="P41" s="179"/>
      <c r="Q41" s="180"/>
      <c r="R41" s="179"/>
      <c r="S41" s="180"/>
      <c r="T41" s="179"/>
      <c r="U41" s="180"/>
      <c r="V41" s="183"/>
      <c r="W41" s="184"/>
      <c r="X41" s="179"/>
      <c r="Y41" s="180"/>
      <c r="Z41" s="187"/>
      <c r="AA41" s="11"/>
      <c r="AB41" s="183"/>
      <c r="AC41" s="184"/>
    </row>
    <row r="42" spans="1:29" ht="15.75" thickBot="1" x14ac:dyDescent="0.3">
      <c r="A42" s="10" t="s">
        <v>53</v>
      </c>
      <c r="B42" s="10"/>
      <c r="C42" s="162" t="s">
        <v>54</v>
      </c>
      <c r="D42" s="162"/>
      <c r="E42" s="162" t="s">
        <v>55</v>
      </c>
      <c r="F42" s="162"/>
      <c r="G42" s="162" t="s">
        <v>56</v>
      </c>
      <c r="H42" s="162"/>
      <c r="I42" s="162" t="s">
        <v>57</v>
      </c>
      <c r="J42" s="162"/>
      <c r="K42" s="19"/>
      <c r="L42" s="10" t="s">
        <v>58</v>
      </c>
      <c r="M42" s="162" t="s">
        <v>59</v>
      </c>
      <c r="N42" s="162"/>
      <c r="P42" s="10" t="s">
        <v>53</v>
      </c>
      <c r="Q42" s="10"/>
      <c r="R42" s="162" t="s">
        <v>54</v>
      </c>
      <c r="S42" s="162"/>
      <c r="T42" s="162" t="s">
        <v>55</v>
      </c>
      <c r="U42" s="162"/>
      <c r="V42" s="162" t="s">
        <v>56</v>
      </c>
      <c r="W42" s="162"/>
      <c r="X42" s="162" t="s">
        <v>57</v>
      </c>
      <c r="Y42" s="162"/>
      <c r="Z42" s="19"/>
      <c r="AA42" s="10" t="s">
        <v>58</v>
      </c>
      <c r="AB42" s="162" t="s">
        <v>59</v>
      </c>
      <c r="AC42" s="162"/>
    </row>
    <row r="43" spans="1:29" ht="15.75" thickBot="1" x14ac:dyDescent="0.3">
      <c r="A43" s="177"/>
      <c r="B43" s="178"/>
      <c r="C43" s="177">
        <v>1</v>
      </c>
      <c r="D43" s="178"/>
      <c r="E43" s="177">
        <v>1</v>
      </c>
      <c r="F43" s="178"/>
      <c r="G43" s="181">
        <f>C43*E43</f>
        <v>1</v>
      </c>
      <c r="H43" s="182"/>
      <c r="I43" s="177">
        <v>0</v>
      </c>
      <c r="J43" s="178"/>
      <c r="K43" s="186">
        <f>I43*M13</f>
        <v>0</v>
      </c>
      <c r="L43" s="14"/>
      <c r="M43" s="181">
        <f>K43/(G43/60)</f>
        <v>0</v>
      </c>
      <c r="N43" s="182"/>
      <c r="P43" s="177"/>
      <c r="Q43" s="178"/>
      <c r="R43" s="177">
        <v>1</v>
      </c>
      <c r="S43" s="178"/>
      <c r="T43" s="177">
        <v>1</v>
      </c>
      <c r="U43" s="178"/>
      <c r="V43" s="181">
        <f>R43*T43</f>
        <v>1</v>
      </c>
      <c r="W43" s="182"/>
      <c r="X43" s="177">
        <v>0</v>
      </c>
      <c r="Y43" s="178"/>
      <c r="Z43" s="186">
        <f>X43*AB13</f>
        <v>0</v>
      </c>
      <c r="AA43" s="14"/>
      <c r="AB43" s="181">
        <f>Z43/(V43/60)</f>
        <v>0</v>
      </c>
      <c r="AC43" s="182"/>
    </row>
    <row r="44" spans="1:29" ht="15.75" thickBot="1" x14ac:dyDescent="0.3">
      <c r="A44" s="179"/>
      <c r="B44" s="180"/>
      <c r="C44" s="179"/>
      <c r="D44" s="180"/>
      <c r="E44" s="179"/>
      <c r="F44" s="180"/>
      <c r="G44" s="183"/>
      <c r="H44" s="184"/>
      <c r="I44" s="179"/>
      <c r="J44" s="180"/>
      <c r="K44" s="187"/>
      <c r="L44" s="11"/>
      <c r="M44" s="183"/>
      <c r="N44" s="184"/>
      <c r="P44" s="179"/>
      <c r="Q44" s="180"/>
      <c r="R44" s="179"/>
      <c r="S44" s="180"/>
      <c r="T44" s="179"/>
      <c r="U44" s="180"/>
      <c r="V44" s="183"/>
      <c r="W44" s="184"/>
      <c r="X44" s="179"/>
      <c r="Y44" s="180"/>
      <c r="Z44" s="187"/>
      <c r="AA44" s="11"/>
      <c r="AB44" s="183"/>
      <c r="AC44" s="184"/>
    </row>
    <row r="45" spans="1:29" ht="15.75" thickBot="1" x14ac:dyDescent="0.3">
      <c r="A45" s="10" t="s">
        <v>53</v>
      </c>
      <c r="B45" s="10"/>
      <c r="C45" s="162" t="s">
        <v>54</v>
      </c>
      <c r="D45" s="162"/>
      <c r="E45" s="162" t="s">
        <v>55</v>
      </c>
      <c r="F45" s="162"/>
      <c r="G45" s="162" t="s">
        <v>56</v>
      </c>
      <c r="H45" s="162"/>
      <c r="I45" s="162" t="s">
        <v>57</v>
      </c>
      <c r="J45" s="162"/>
      <c r="K45" s="19"/>
      <c r="L45" s="10" t="s">
        <v>58</v>
      </c>
      <c r="M45" s="162" t="s">
        <v>59</v>
      </c>
      <c r="N45" s="162"/>
      <c r="P45" s="10" t="s">
        <v>53</v>
      </c>
      <c r="Q45" s="10"/>
      <c r="R45" s="162" t="s">
        <v>54</v>
      </c>
      <c r="S45" s="162"/>
      <c r="T45" s="162" t="s">
        <v>55</v>
      </c>
      <c r="U45" s="162"/>
      <c r="V45" s="162" t="s">
        <v>56</v>
      </c>
      <c r="W45" s="162"/>
      <c r="X45" s="162" t="s">
        <v>57</v>
      </c>
      <c r="Y45" s="162"/>
      <c r="Z45" s="19"/>
      <c r="AA45" s="10" t="s">
        <v>58</v>
      </c>
      <c r="AB45" s="162" t="s">
        <v>59</v>
      </c>
      <c r="AC45" s="162"/>
    </row>
    <row r="46" spans="1:29" ht="15.75" thickBot="1" x14ac:dyDescent="0.3">
      <c r="A46" s="177"/>
      <c r="B46" s="178"/>
      <c r="C46" s="177">
        <v>1</v>
      </c>
      <c r="D46" s="178"/>
      <c r="E46" s="177">
        <v>1</v>
      </c>
      <c r="F46" s="178"/>
      <c r="G46" s="181">
        <f>C46*E46</f>
        <v>1</v>
      </c>
      <c r="H46" s="182"/>
      <c r="I46" s="177">
        <v>0</v>
      </c>
      <c r="J46" s="178"/>
      <c r="K46" s="186">
        <f>I46*M13</f>
        <v>0</v>
      </c>
      <c r="L46" s="14"/>
      <c r="M46" s="181">
        <f>K46/(G46/60)</f>
        <v>0</v>
      </c>
      <c r="N46" s="182"/>
      <c r="P46" s="177"/>
      <c r="Q46" s="178"/>
      <c r="R46" s="177">
        <v>1</v>
      </c>
      <c r="S46" s="178"/>
      <c r="T46" s="177">
        <v>1</v>
      </c>
      <c r="U46" s="178"/>
      <c r="V46" s="181">
        <f>R46*T46</f>
        <v>1</v>
      </c>
      <c r="W46" s="182"/>
      <c r="X46" s="177">
        <v>0</v>
      </c>
      <c r="Y46" s="178"/>
      <c r="Z46" s="186">
        <f>X46*AB13</f>
        <v>0</v>
      </c>
      <c r="AA46" s="14"/>
      <c r="AB46" s="181">
        <f>Z46/(V46/60)</f>
        <v>0</v>
      </c>
      <c r="AC46" s="182"/>
    </row>
    <row r="47" spans="1:29" ht="15.75" thickBot="1" x14ac:dyDescent="0.3">
      <c r="A47" s="179"/>
      <c r="B47" s="180"/>
      <c r="C47" s="179"/>
      <c r="D47" s="180"/>
      <c r="E47" s="179"/>
      <c r="F47" s="180"/>
      <c r="G47" s="183"/>
      <c r="H47" s="184"/>
      <c r="I47" s="179"/>
      <c r="J47" s="180"/>
      <c r="K47" s="187"/>
      <c r="L47" s="11"/>
      <c r="M47" s="183"/>
      <c r="N47" s="184"/>
      <c r="P47" s="179"/>
      <c r="Q47" s="180"/>
      <c r="R47" s="179"/>
      <c r="S47" s="180"/>
      <c r="T47" s="179"/>
      <c r="U47" s="180"/>
      <c r="V47" s="183"/>
      <c r="W47" s="184"/>
      <c r="X47" s="179"/>
      <c r="Y47" s="180"/>
      <c r="Z47" s="187"/>
      <c r="AA47" s="11"/>
      <c r="AB47" s="183"/>
      <c r="AC47" s="184"/>
    </row>
    <row r="48" spans="1:29" ht="15.75" thickBot="1" x14ac:dyDescent="0.3">
      <c r="A48" s="10" t="s">
        <v>53</v>
      </c>
      <c r="B48" s="10"/>
      <c r="C48" s="162" t="s">
        <v>54</v>
      </c>
      <c r="D48" s="162"/>
      <c r="E48" s="162" t="s">
        <v>55</v>
      </c>
      <c r="F48" s="162"/>
      <c r="G48" s="162" t="s">
        <v>56</v>
      </c>
      <c r="H48" s="162"/>
      <c r="I48" s="162" t="s">
        <v>57</v>
      </c>
      <c r="J48" s="162"/>
      <c r="K48" s="19"/>
      <c r="L48" s="10" t="s">
        <v>58</v>
      </c>
      <c r="M48" s="162" t="s">
        <v>59</v>
      </c>
      <c r="N48" s="162"/>
      <c r="P48" s="10" t="s">
        <v>53</v>
      </c>
      <c r="Q48" s="10"/>
      <c r="R48" s="162" t="s">
        <v>54</v>
      </c>
      <c r="S48" s="162"/>
      <c r="T48" s="162" t="s">
        <v>55</v>
      </c>
      <c r="U48" s="162"/>
      <c r="V48" s="162" t="s">
        <v>56</v>
      </c>
      <c r="W48" s="162"/>
      <c r="X48" s="162" t="s">
        <v>57</v>
      </c>
      <c r="Y48" s="162"/>
      <c r="Z48" s="19"/>
      <c r="AA48" s="10" t="s">
        <v>58</v>
      </c>
      <c r="AB48" s="162" t="s">
        <v>59</v>
      </c>
      <c r="AC48" s="162"/>
    </row>
    <row r="49" spans="1:29" ht="15.75" thickBot="1" x14ac:dyDescent="0.3">
      <c r="A49" s="177"/>
      <c r="B49" s="178"/>
      <c r="C49" s="177">
        <v>1</v>
      </c>
      <c r="D49" s="178"/>
      <c r="E49" s="177">
        <v>1</v>
      </c>
      <c r="F49" s="178"/>
      <c r="G49" s="181">
        <f>C49*E49</f>
        <v>1</v>
      </c>
      <c r="H49" s="182"/>
      <c r="I49" s="177">
        <v>0</v>
      </c>
      <c r="J49" s="178"/>
      <c r="K49" s="186">
        <f>I49*M13</f>
        <v>0</v>
      </c>
      <c r="L49" s="14"/>
      <c r="M49" s="181">
        <f>K49/(G49/60)</f>
        <v>0</v>
      </c>
      <c r="N49" s="182"/>
      <c r="P49" s="177"/>
      <c r="Q49" s="178"/>
      <c r="R49" s="177">
        <v>1</v>
      </c>
      <c r="S49" s="178"/>
      <c r="T49" s="177">
        <v>1</v>
      </c>
      <c r="U49" s="178"/>
      <c r="V49" s="181">
        <f>R49*T49</f>
        <v>1</v>
      </c>
      <c r="W49" s="182"/>
      <c r="X49" s="177">
        <v>0</v>
      </c>
      <c r="Y49" s="178"/>
      <c r="Z49" s="186">
        <f>X49*AB13</f>
        <v>0</v>
      </c>
      <c r="AA49" s="14"/>
      <c r="AB49" s="181">
        <f>Z49/(V49/60)</f>
        <v>0</v>
      </c>
      <c r="AC49" s="182"/>
    </row>
    <row r="50" spans="1:29" ht="15.75" thickBot="1" x14ac:dyDescent="0.3">
      <c r="A50" s="179"/>
      <c r="B50" s="180"/>
      <c r="C50" s="179"/>
      <c r="D50" s="180"/>
      <c r="E50" s="179"/>
      <c r="F50" s="180"/>
      <c r="G50" s="183"/>
      <c r="H50" s="184"/>
      <c r="I50" s="179"/>
      <c r="J50" s="180"/>
      <c r="K50" s="187"/>
      <c r="L50" s="11"/>
      <c r="M50" s="183"/>
      <c r="N50" s="184"/>
      <c r="P50" s="179"/>
      <c r="Q50" s="180"/>
      <c r="R50" s="179"/>
      <c r="S50" s="180"/>
      <c r="T50" s="179"/>
      <c r="U50" s="180"/>
      <c r="V50" s="183"/>
      <c r="W50" s="184"/>
      <c r="X50" s="179"/>
      <c r="Y50" s="180"/>
      <c r="Z50" s="187"/>
      <c r="AA50" s="11"/>
      <c r="AB50" s="183"/>
      <c r="AC50" s="184"/>
    </row>
    <row r="51" spans="1:29" ht="15.75" thickBot="1" x14ac:dyDescent="0.3">
      <c r="A51" s="10" t="s">
        <v>53</v>
      </c>
      <c r="B51" s="10"/>
      <c r="C51" s="162" t="s">
        <v>54</v>
      </c>
      <c r="D51" s="162"/>
      <c r="E51" s="162" t="s">
        <v>55</v>
      </c>
      <c r="F51" s="162"/>
      <c r="G51" s="162" t="s">
        <v>56</v>
      </c>
      <c r="H51" s="162"/>
      <c r="I51" s="162" t="s">
        <v>57</v>
      </c>
      <c r="J51" s="162"/>
      <c r="K51" s="19"/>
      <c r="L51" s="10" t="s">
        <v>58</v>
      </c>
      <c r="M51" s="162" t="s">
        <v>59</v>
      </c>
      <c r="N51" s="162"/>
      <c r="P51" s="10" t="s">
        <v>53</v>
      </c>
      <c r="Q51" s="10"/>
      <c r="R51" s="162" t="s">
        <v>54</v>
      </c>
      <c r="S51" s="162"/>
      <c r="T51" s="162" t="s">
        <v>55</v>
      </c>
      <c r="U51" s="162"/>
      <c r="V51" s="162" t="s">
        <v>56</v>
      </c>
      <c r="W51" s="162"/>
      <c r="X51" s="162" t="s">
        <v>57</v>
      </c>
      <c r="Y51" s="162"/>
      <c r="Z51" s="19"/>
      <c r="AA51" s="10" t="s">
        <v>58</v>
      </c>
      <c r="AB51" s="162" t="s">
        <v>59</v>
      </c>
      <c r="AC51" s="162"/>
    </row>
    <row r="52" spans="1:29" ht="15.75" thickBot="1" x14ac:dyDescent="0.3">
      <c r="A52" s="177"/>
      <c r="B52" s="178"/>
      <c r="C52" s="177">
        <v>1</v>
      </c>
      <c r="D52" s="178"/>
      <c r="E52" s="177">
        <v>1</v>
      </c>
      <c r="F52" s="178"/>
      <c r="G52" s="181">
        <f>C52*E52</f>
        <v>1</v>
      </c>
      <c r="H52" s="182"/>
      <c r="I52" s="177">
        <v>0</v>
      </c>
      <c r="J52" s="178"/>
      <c r="K52" s="186">
        <f>I52*M13</f>
        <v>0</v>
      </c>
      <c r="L52" s="14"/>
      <c r="M52" s="181">
        <f>K52/(G52/60)</f>
        <v>0</v>
      </c>
      <c r="N52" s="182"/>
      <c r="P52" s="177"/>
      <c r="Q52" s="178"/>
      <c r="R52" s="177">
        <v>1</v>
      </c>
      <c r="S52" s="178"/>
      <c r="T52" s="177">
        <v>1</v>
      </c>
      <c r="U52" s="178"/>
      <c r="V52" s="181">
        <f>R52*T52</f>
        <v>1</v>
      </c>
      <c r="W52" s="182"/>
      <c r="X52" s="177">
        <v>0</v>
      </c>
      <c r="Y52" s="178"/>
      <c r="Z52" s="186">
        <f>X52*AB13</f>
        <v>0</v>
      </c>
      <c r="AA52" s="14"/>
      <c r="AB52" s="181">
        <f>Z52/(V52/60)</f>
        <v>0</v>
      </c>
      <c r="AC52" s="182"/>
    </row>
    <row r="53" spans="1:29" ht="15.75" thickBot="1" x14ac:dyDescent="0.3">
      <c r="A53" s="179"/>
      <c r="B53" s="180"/>
      <c r="C53" s="179"/>
      <c r="D53" s="180"/>
      <c r="E53" s="179"/>
      <c r="F53" s="180"/>
      <c r="G53" s="183"/>
      <c r="H53" s="184"/>
      <c r="I53" s="179"/>
      <c r="J53" s="180"/>
      <c r="K53" s="187"/>
      <c r="L53" s="11"/>
      <c r="M53" s="183"/>
      <c r="N53" s="184"/>
      <c r="P53" s="179"/>
      <c r="Q53" s="180"/>
      <c r="R53" s="179"/>
      <c r="S53" s="180"/>
      <c r="T53" s="179"/>
      <c r="U53" s="180"/>
      <c r="V53" s="183"/>
      <c r="W53" s="184"/>
      <c r="X53" s="179"/>
      <c r="Y53" s="180"/>
      <c r="Z53" s="187"/>
      <c r="AA53" s="11"/>
      <c r="AB53" s="183"/>
      <c r="AC53" s="184"/>
    </row>
    <row r="57" spans="1:29" ht="15.75" thickBot="1" x14ac:dyDescent="0.3">
      <c r="D57" s="22"/>
      <c r="I57" t="s">
        <v>83</v>
      </c>
      <c r="K57" t="s">
        <v>76</v>
      </c>
      <c r="M57" t="s">
        <v>84</v>
      </c>
      <c r="X57" t="s">
        <v>87</v>
      </c>
      <c r="Z57" t="s">
        <v>76</v>
      </c>
      <c r="AB57" t="s">
        <v>89</v>
      </c>
    </row>
    <row r="58" spans="1:29" ht="15.75" thickBot="1" x14ac:dyDescent="0.3">
      <c r="D58" s="22"/>
      <c r="I58">
        <f>(I61+M61+K58)/M58</f>
        <v>0</v>
      </c>
      <c r="K58" s="17">
        <v>0</v>
      </c>
      <c r="M58" s="17">
        <v>1</v>
      </c>
      <c r="X58">
        <f>(X61+AB61+Z58)/AB58</f>
        <v>0</v>
      </c>
      <c r="Z58" s="17">
        <v>0</v>
      </c>
      <c r="AB58" s="17">
        <v>1</v>
      </c>
    </row>
    <row r="60" spans="1:29" x14ac:dyDescent="0.25">
      <c r="E60" t="s">
        <v>45</v>
      </c>
      <c r="I60" t="s">
        <v>82</v>
      </c>
      <c r="M60" t="s">
        <v>85</v>
      </c>
      <c r="X60" t="s">
        <v>88</v>
      </c>
      <c r="AB60" t="s">
        <v>90</v>
      </c>
    </row>
    <row r="61" spans="1:29" x14ac:dyDescent="0.25">
      <c r="E61">
        <v>12</v>
      </c>
      <c r="I61">
        <f>SUM(M64:N98)</f>
        <v>0</v>
      </c>
      <c r="M61">
        <f>(L64+L67+L70+L73+L76+L79+L82+L85+L88+L91+L94+L97)*E61</f>
        <v>0</v>
      </c>
      <c r="X61">
        <f>SUM(AB64:AC98)</f>
        <v>0</v>
      </c>
      <c r="AB61">
        <f>(AA64+AA67+AA70+AA73+AA76+AA79+AA82+AA85+AA88+AA91+AA94+AA97)*E61</f>
        <v>0</v>
      </c>
    </row>
    <row r="62" spans="1:29" ht="18.75" x14ac:dyDescent="0.4">
      <c r="A62" s="7" t="s">
        <v>81</v>
      </c>
      <c r="L62" t="s">
        <v>51</v>
      </c>
      <c r="P62" s="7" t="s">
        <v>86</v>
      </c>
      <c r="AA62" t="s">
        <v>51</v>
      </c>
    </row>
    <row r="63" spans="1:29" ht="15.75" thickBot="1" x14ac:dyDescent="0.3">
      <c r="A63" s="10" t="s">
        <v>53</v>
      </c>
      <c r="B63" s="10"/>
      <c r="C63" s="162" t="s">
        <v>54</v>
      </c>
      <c r="D63" s="162"/>
      <c r="E63" s="162" t="s">
        <v>55</v>
      </c>
      <c r="F63" s="162"/>
      <c r="G63" s="162" t="s">
        <v>56</v>
      </c>
      <c r="H63" s="162"/>
      <c r="I63" s="162" t="s">
        <v>74</v>
      </c>
      <c r="J63" s="162"/>
      <c r="K63" s="19" t="s">
        <v>75</v>
      </c>
      <c r="L63" s="10" t="s">
        <v>58</v>
      </c>
      <c r="M63" s="162" t="s">
        <v>59</v>
      </c>
      <c r="N63" s="162"/>
      <c r="P63" s="10" t="s">
        <v>53</v>
      </c>
      <c r="Q63" s="10"/>
      <c r="R63" s="162" t="s">
        <v>54</v>
      </c>
      <c r="S63" s="162"/>
      <c r="T63" s="162" t="s">
        <v>55</v>
      </c>
      <c r="U63" s="162"/>
      <c r="V63" s="162" t="s">
        <v>56</v>
      </c>
      <c r="W63" s="162"/>
      <c r="X63" s="162" t="s">
        <v>57</v>
      </c>
      <c r="Y63" s="162"/>
      <c r="Z63" s="19" t="s">
        <v>75</v>
      </c>
      <c r="AA63" s="10" t="s">
        <v>58</v>
      </c>
      <c r="AB63" s="162" t="s">
        <v>59</v>
      </c>
      <c r="AC63" s="162"/>
    </row>
    <row r="64" spans="1:29" ht="15.75" thickBot="1" x14ac:dyDescent="0.3">
      <c r="A64" s="177"/>
      <c r="B64" s="178"/>
      <c r="C64" s="177">
        <v>1</v>
      </c>
      <c r="D64" s="178"/>
      <c r="E64" s="177">
        <v>1</v>
      </c>
      <c r="F64" s="178"/>
      <c r="G64" s="181">
        <f>C64*E64</f>
        <v>1</v>
      </c>
      <c r="H64" s="182"/>
      <c r="I64" s="177"/>
      <c r="J64" s="178"/>
      <c r="K64" s="186">
        <f>I64*M58</f>
        <v>0</v>
      </c>
      <c r="L64" s="18"/>
      <c r="M64" s="181">
        <f>K64/(G64/60)</f>
        <v>0</v>
      </c>
      <c r="N64" s="182"/>
      <c r="P64" s="177"/>
      <c r="Q64" s="178"/>
      <c r="R64" s="177">
        <v>1</v>
      </c>
      <c r="S64" s="178"/>
      <c r="T64" s="177">
        <v>1</v>
      </c>
      <c r="U64" s="178"/>
      <c r="V64" s="181">
        <f>R64*T64</f>
        <v>1</v>
      </c>
      <c r="W64" s="182"/>
      <c r="X64" s="177"/>
      <c r="Y64" s="178"/>
      <c r="Z64" s="186">
        <f>X64*AB58</f>
        <v>0</v>
      </c>
      <c r="AA64" s="14"/>
      <c r="AB64" s="181">
        <f>Z64/(V64/60)</f>
        <v>0</v>
      </c>
      <c r="AC64" s="182"/>
    </row>
    <row r="65" spans="1:29" ht="15.75" thickBot="1" x14ac:dyDescent="0.3">
      <c r="A65" s="179"/>
      <c r="B65" s="180"/>
      <c r="C65" s="179"/>
      <c r="D65" s="180"/>
      <c r="E65" s="179"/>
      <c r="F65" s="180"/>
      <c r="G65" s="183"/>
      <c r="H65" s="184"/>
      <c r="I65" s="179"/>
      <c r="J65" s="180"/>
      <c r="K65" s="187"/>
      <c r="L65" s="11"/>
      <c r="M65" s="183"/>
      <c r="N65" s="184"/>
      <c r="P65" s="179"/>
      <c r="Q65" s="180"/>
      <c r="R65" s="179"/>
      <c r="S65" s="180"/>
      <c r="T65" s="179"/>
      <c r="U65" s="180"/>
      <c r="V65" s="183"/>
      <c r="W65" s="184"/>
      <c r="X65" s="179"/>
      <c r="Y65" s="180"/>
      <c r="Z65" s="187"/>
      <c r="AA65" s="11"/>
      <c r="AB65" s="183"/>
      <c r="AC65" s="184"/>
    </row>
    <row r="66" spans="1:29" ht="15.75" thickBot="1" x14ac:dyDescent="0.3">
      <c r="A66" s="10" t="s">
        <v>53</v>
      </c>
      <c r="B66" s="10"/>
      <c r="C66" s="162" t="s">
        <v>54</v>
      </c>
      <c r="D66" s="162"/>
      <c r="E66" s="162" t="s">
        <v>55</v>
      </c>
      <c r="F66" s="162"/>
      <c r="G66" s="162" t="s">
        <v>56</v>
      </c>
      <c r="H66" s="162"/>
      <c r="I66" s="162" t="s">
        <v>57</v>
      </c>
      <c r="J66" s="162"/>
      <c r="K66" s="19"/>
      <c r="L66" s="10" t="s">
        <v>58</v>
      </c>
      <c r="M66" s="162" t="s">
        <v>59</v>
      </c>
      <c r="N66" s="162"/>
      <c r="P66" s="10" t="s">
        <v>53</v>
      </c>
      <c r="Q66" s="10"/>
      <c r="R66" s="162" t="s">
        <v>54</v>
      </c>
      <c r="S66" s="162"/>
      <c r="T66" s="162" t="s">
        <v>55</v>
      </c>
      <c r="U66" s="162"/>
      <c r="V66" s="162" t="s">
        <v>56</v>
      </c>
      <c r="W66" s="162"/>
      <c r="X66" s="162" t="s">
        <v>57</v>
      </c>
      <c r="Y66" s="162"/>
      <c r="Z66" s="19"/>
      <c r="AA66" s="10" t="s">
        <v>58</v>
      </c>
      <c r="AB66" s="162" t="s">
        <v>59</v>
      </c>
      <c r="AC66" s="162"/>
    </row>
    <row r="67" spans="1:29" ht="15.75" thickBot="1" x14ac:dyDescent="0.3">
      <c r="A67" s="177"/>
      <c r="B67" s="178"/>
      <c r="C67" s="177">
        <v>1</v>
      </c>
      <c r="D67" s="178"/>
      <c r="E67" s="177">
        <v>1</v>
      </c>
      <c r="F67" s="178"/>
      <c r="G67" s="181">
        <f>C67*E67</f>
        <v>1</v>
      </c>
      <c r="H67" s="182"/>
      <c r="I67" s="177"/>
      <c r="J67" s="178"/>
      <c r="K67" s="186">
        <f>I67*M58</f>
        <v>0</v>
      </c>
      <c r="L67" s="14"/>
      <c r="M67" s="181">
        <f>K67/(G67/60)</f>
        <v>0</v>
      </c>
      <c r="N67" s="182"/>
      <c r="P67" s="177"/>
      <c r="Q67" s="178"/>
      <c r="R67" s="177">
        <v>1</v>
      </c>
      <c r="S67" s="178"/>
      <c r="T67" s="177">
        <v>1</v>
      </c>
      <c r="U67" s="178"/>
      <c r="V67" s="181">
        <f>R67*T67</f>
        <v>1</v>
      </c>
      <c r="W67" s="182"/>
      <c r="X67" s="177"/>
      <c r="Y67" s="178"/>
      <c r="Z67" s="186">
        <f>X67*AB58</f>
        <v>0</v>
      </c>
      <c r="AA67" s="14"/>
      <c r="AB67" s="181">
        <f>Z67/(V67/60)</f>
        <v>0</v>
      </c>
      <c r="AC67" s="182"/>
    </row>
    <row r="68" spans="1:29" ht="15.75" thickBot="1" x14ac:dyDescent="0.3">
      <c r="A68" s="179"/>
      <c r="B68" s="180"/>
      <c r="C68" s="179"/>
      <c r="D68" s="180"/>
      <c r="E68" s="179"/>
      <c r="F68" s="180"/>
      <c r="G68" s="183"/>
      <c r="H68" s="184"/>
      <c r="I68" s="179"/>
      <c r="J68" s="180"/>
      <c r="K68" s="187"/>
      <c r="L68" s="11"/>
      <c r="M68" s="183"/>
      <c r="N68" s="184"/>
      <c r="P68" s="179"/>
      <c r="Q68" s="180"/>
      <c r="R68" s="179"/>
      <c r="S68" s="180"/>
      <c r="T68" s="179"/>
      <c r="U68" s="180"/>
      <c r="V68" s="183"/>
      <c r="W68" s="184"/>
      <c r="X68" s="179"/>
      <c r="Y68" s="180"/>
      <c r="Z68" s="187"/>
      <c r="AA68" s="11"/>
      <c r="AB68" s="183"/>
      <c r="AC68" s="184"/>
    </row>
    <row r="69" spans="1:29" ht="15.75" thickBot="1" x14ac:dyDescent="0.3">
      <c r="A69" s="10" t="s">
        <v>53</v>
      </c>
      <c r="B69" s="10"/>
      <c r="C69" s="162" t="s">
        <v>54</v>
      </c>
      <c r="D69" s="162"/>
      <c r="E69" s="162" t="s">
        <v>55</v>
      </c>
      <c r="F69" s="162"/>
      <c r="G69" s="162" t="s">
        <v>56</v>
      </c>
      <c r="H69" s="162"/>
      <c r="I69" s="162" t="s">
        <v>57</v>
      </c>
      <c r="J69" s="162"/>
      <c r="K69" s="19"/>
      <c r="L69" s="10" t="s">
        <v>58</v>
      </c>
      <c r="M69" s="162" t="s">
        <v>59</v>
      </c>
      <c r="N69" s="162"/>
      <c r="P69" s="10" t="s">
        <v>53</v>
      </c>
      <c r="Q69" s="10"/>
      <c r="R69" s="162" t="s">
        <v>54</v>
      </c>
      <c r="S69" s="162"/>
      <c r="T69" s="162" t="s">
        <v>55</v>
      </c>
      <c r="U69" s="162"/>
      <c r="V69" s="162" t="s">
        <v>56</v>
      </c>
      <c r="W69" s="162"/>
      <c r="X69" s="162" t="s">
        <v>57</v>
      </c>
      <c r="Y69" s="162"/>
      <c r="Z69" s="19"/>
      <c r="AA69" s="10" t="s">
        <v>58</v>
      </c>
      <c r="AB69" s="162" t="s">
        <v>59</v>
      </c>
      <c r="AC69" s="162"/>
    </row>
    <row r="70" spans="1:29" ht="15.75" thickBot="1" x14ac:dyDescent="0.3">
      <c r="A70" s="177"/>
      <c r="B70" s="178"/>
      <c r="C70" s="177">
        <v>1</v>
      </c>
      <c r="D70" s="178"/>
      <c r="E70" s="177">
        <v>1</v>
      </c>
      <c r="F70" s="178"/>
      <c r="G70" s="181">
        <f>C70*E70</f>
        <v>1</v>
      </c>
      <c r="H70" s="182"/>
      <c r="I70" s="177"/>
      <c r="J70" s="178"/>
      <c r="K70" s="186">
        <f>I70*M58</f>
        <v>0</v>
      </c>
      <c r="L70" s="14"/>
      <c r="M70" s="181">
        <f>K70/(G70/60)</f>
        <v>0</v>
      </c>
      <c r="N70" s="182"/>
      <c r="P70" s="177"/>
      <c r="Q70" s="178"/>
      <c r="R70" s="177">
        <v>1</v>
      </c>
      <c r="S70" s="178"/>
      <c r="T70" s="177">
        <v>1</v>
      </c>
      <c r="U70" s="178"/>
      <c r="V70" s="181">
        <f>R70*T70</f>
        <v>1</v>
      </c>
      <c r="W70" s="182"/>
      <c r="X70" s="177"/>
      <c r="Y70" s="178"/>
      <c r="Z70" s="186">
        <f>X70*AB58</f>
        <v>0</v>
      </c>
      <c r="AA70" s="14"/>
      <c r="AB70" s="181">
        <f>Z70/(V70/60)</f>
        <v>0</v>
      </c>
      <c r="AC70" s="182"/>
    </row>
    <row r="71" spans="1:29" ht="15.75" thickBot="1" x14ac:dyDescent="0.3">
      <c r="A71" s="179"/>
      <c r="B71" s="180"/>
      <c r="C71" s="179"/>
      <c r="D71" s="180"/>
      <c r="E71" s="179"/>
      <c r="F71" s="180"/>
      <c r="G71" s="183"/>
      <c r="H71" s="184"/>
      <c r="I71" s="179"/>
      <c r="J71" s="180"/>
      <c r="K71" s="187"/>
      <c r="L71" s="11"/>
      <c r="M71" s="183"/>
      <c r="N71" s="184"/>
      <c r="P71" s="179"/>
      <c r="Q71" s="180"/>
      <c r="R71" s="179"/>
      <c r="S71" s="180"/>
      <c r="T71" s="179"/>
      <c r="U71" s="180"/>
      <c r="V71" s="183"/>
      <c r="W71" s="184"/>
      <c r="X71" s="179"/>
      <c r="Y71" s="180"/>
      <c r="Z71" s="187"/>
      <c r="AA71" s="11"/>
      <c r="AB71" s="183"/>
      <c r="AC71" s="184"/>
    </row>
    <row r="72" spans="1:29" ht="15.75" thickBot="1" x14ac:dyDescent="0.3">
      <c r="A72" s="10" t="s">
        <v>53</v>
      </c>
      <c r="B72" s="10"/>
      <c r="C72" s="162" t="s">
        <v>54</v>
      </c>
      <c r="D72" s="162"/>
      <c r="E72" s="162" t="s">
        <v>55</v>
      </c>
      <c r="F72" s="162"/>
      <c r="G72" s="162" t="s">
        <v>56</v>
      </c>
      <c r="H72" s="162"/>
      <c r="I72" s="162" t="s">
        <v>57</v>
      </c>
      <c r="J72" s="162"/>
      <c r="K72" s="19"/>
      <c r="L72" s="10" t="s">
        <v>58</v>
      </c>
      <c r="M72" s="162" t="s">
        <v>59</v>
      </c>
      <c r="N72" s="162"/>
      <c r="P72" s="10" t="s">
        <v>53</v>
      </c>
      <c r="Q72" s="10"/>
      <c r="R72" s="162" t="s">
        <v>54</v>
      </c>
      <c r="S72" s="162"/>
      <c r="T72" s="162" t="s">
        <v>55</v>
      </c>
      <c r="U72" s="162"/>
      <c r="V72" s="162" t="s">
        <v>56</v>
      </c>
      <c r="W72" s="162"/>
      <c r="X72" s="162" t="s">
        <v>57</v>
      </c>
      <c r="Y72" s="162"/>
      <c r="Z72" s="19"/>
      <c r="AA72" s="10" t="s">
        <v>58</v>
      </c>
      <c r="AB72" s="162" t="s">
        <v>59</v>
      </c>
      <c r="AC72" s="162"/>
    </row>
    <row r="73" spans="1:29" ht="15.75" thickBot="1" x14ac:dyDescent="0.3">
      <c r="A73" s="177"/>
      <c r="B73" s="178"/>
      <c r="C73" s="177">
        <v>1</v>
      </c>
      <c r="D73" s="178"/>
      <c r="E73" s="177">
        <v>1</v>
      </c>
      <c r="F73" s="178"/>
      <c r="G73" s="181">
        <f>C73*E73</f>
        <v>1</v>
      </c>
      <c r="H73" s="182"/>
      <c r="I73" s="177"/>
      <c r="J73" s="178"/>
      <c r="K73" s="186">
        <f>I73*M58</f>
        <v>0</v>
      </c>
      <c r="L73" s="14"/>
      <c r="M73" s="181">
        <f>K73/(G73/60)</f>
        <v>0</v>
      </c>
      <c r="N73" s="182"/>
      <c r="P73" s="177"/>
      <c r="Q73" s="178"/>
      <c r="R73" s="177">
        <v>1</v>
      </c>
      <c r="S73" s="178"/>
      <c r="T73" s="177">
        <v>1</v>
      </c>
      <c r="U73" s="178"/>
      <c r="V73" s="181">
        <f>R73*T73</f>
        <v>1</v>
      </c>
      <c r="W73" s="182"/>
      <c r="X73" s="177">
        <v>0</v>
      </c>
      <c r="Y73" s="178"/>
      <c r="Z73" s="186">
        <f>X73*AB58</f>
        <v>0</v>
      </c>
      <c r="AA73" s="14"/>
      <c r="AB73" s="181">
        <f>Z73/(V73/60)</f>
        <v>0</v>
      </c>
      <c r="AC73" s="182"/>
    </row>
    <row r="74" spans="1:29" ht="15.75" thickBot="1" x14ac:dyDescent="0.3">
      <c r="A74" s="179"/>
      <c r="B74" s="180"/>
      <c r="C74" s="179"/>
      <c r="D74" s="180"/>
      <c r="E74" s="179"/>
      <c r="F74" s="180"/>
      <c r="G74" s="183"/>
      <c r="H74" s="184"/>
      <c r="I74" s="179"/>
      <c r="J74" s="180"/>
      <c r="K74" s="187"/>
      <c r="L74" s="11"/>
      <c r="M74" s="183"/>
      <c r="N74" s="184"/>
      <c r="P74" s="179"/>
      <c r="Q74" s="180"/>
      <c r="R74" s="179"/>
      <c r="S74" s="180"/>
      <c r="T74" s="179"/>
      <c r="U74" s="180"/>
      <c r="V74" s="183"/>
      <c r="W74" s="184"/>
      <c r="X74" s="179"/>
      <c r="Y74" s="180"/>
      <c r="Z74" s="187"/>
      <c r="AA74" s="11"/>
      <c r="AB74" s="183"/>
      <c r="AC74" s="184"/>
    </row>
    <row r="75" spans="1:29" ht="15.75" thickBot="1" x14ac:dyDescent="0.3">
      <c r="A75" s="10" t="s">
        <v>53</v>
      </c>
      <c r="B75" s="10"/>
      <c r="C75" s="162" t="s">
        <v>54</v>
      </c>
      <c r="D75" s="162"/>
      <c r="E75" s="162" t="s">
        <v>55</v>
      </c>
      <c r="F75" s="162"/>
      <c r="G75" s="162" t="s">
        <v>56</v>
      </c>
      <c r="H75" s="162"/>
      <c r="I75" s="162" t="s">
        <v>57</v>
      </c>
      <c r="J75" s="162"/>
      <c r="K75" s="19"/>
      <c r="L75" s="10" t="s">
        <v>58</v>
      </c>
      <c r="M75" s="162" t="s">
        <v>59</v>
      </c>
      <c r="N75" s="162"/>
      <c r="P75" s="10" t="s">
        <v>53</v>
      </c>
      <c r="Q75" s="10"/>
      <c r="R75" s="162" t="s">
        <v>54</v>
      </c>
      <c r="S75" s="162"/>
      <c r="T75" s="162" t="s">
        <v>55</v>
      </c>
      <c r="U75" s="162"/>
      <c r="V75" s="162" t="s">
        <v>56</v>
      </c>
      <c r="W75" s="162"/>
      <c r="X75" s="162" t="s">
        <v>57</v>
      </c>
      <c r="Y75" s="162"/>
      <c r="Z75" s="19"/>
      <c r="AA75" s="10" t="s">
        <v>58</v>
      </c>
      <c r="AB75" s="162" t="s">
        <v>59</v>
      </c>
      <c r="AC75" s="162"/>
    </row>
    <row r="76" spans="1:29" ht="15.75" thickBot="1" x14ac:dyDescent="0.3">
      <c r="A76" s="177"/>
      <c r="B76" s="178"/>
      <c r="C76" s="177">
        <v>1</v>
      </c>
      <c r="D76" s="178"/>
      <c r="E76" s="177">
        <v>1</v>
      </c>
      <c r="F76" s="178"/>
      <c r="G76" s="181">
        <f>C76*E76</f>
        <v>1</v>
      </c>
      <c r="H76" s="182"/>
      <c r="I76" s="177"/>
      <c r="J76" s="178"/>
      <c r="K76" s="186">
        <f>I76*M58</f>
        <v>0</v>
      </c>
      <c r="L76" s="14"/>
      <c r="M76" s="181">
        <f>K76/(G76/60)</f>
        <v>0</v>
      </c>
      <c r="N76" s="182"/>
      <c r="P76" s="177"/>
      <c r="Q76" s="178"/>
      <c r="R76" s="177">
        <v>1</v>
      </c>
      <c r="S76" s="178"/>
      <c r="T76" s="177">
        <v>1</v>
      </c>
      <c r="U76" s="178"/>
      <c r="V76" s="181">
        <f>R76*T76</f>
        <v>1</v>
      </c>
      <c r="W76" s="182"/>
      <c r="X76" s="177">
        <v>0</v>
      </c>
      <c r="Y76" s="178"/>
      <c r="Z76" s="186">
        <f>X76*AB58</f>
        <v>0</v>
      </c>
      <c r="AA76" s="14"/>
      <c r="AB76" s="181">
        <f>Z76/(V76/60)</f>
        <v>0</v>
      </c>
      <c r="AC76" s="182"/>
    </row>
    <row r="77" spans="1:29" ht="15.75" thickBot="1" x14ac:dyDescent="0.3">
      <c r="A77" s="179"/>
      <c r="B77" s="180"/>
      <c r="C77" s="179"/>
      <c r="D77" s="180"/>
      <c r="E77" s="179"/>
      <c r="F77" s="180"/>
      <c r="G77" s="183"/>
      <c r="H77" s="184"/>
      <c r="I77" s="179"/>
      <c r="J77" s="180"/>
      <c r="K77" s="187"/>
      <c r="L77" s="11"/>
      <c r="M77" s="183"/>
      <c r="N77" s="184"/>
      <c r="P77" s="179"/>
      <c r="Q77" s="180"/>
      <c r="R77" s="179"/>
      <c r="S77" s="180"/>
      <c r="T77" s="179"/>
      <c r="U77" s="180"/>
      <c r="V77" s="183"/>
      <c r="W77" s="184"/>
      <c r="X77" s="179"/>
      <c r="Y77" s="180"/>
      <c r="Z77" s="187"/>
      <c r="AA77" s="11"/>
      <c r="AB77" s="183"/>
      <c r="AC77" s="184"/>
    </row>
    <row r="78" spans="1:29" ht="15.75" thickBot="1" x14ac:dyDescent="0.3">
      <c r="A78" s="10" t="s">
        <v>53</v>
      </c>
      <c r="B78" s="10"/>
      <c r="C78" s="162" t="s">
        <v>54</v>
      </c>
      <c r="D78" s="162"/>
      <c r="E78" s="162" t="s">
        <v>55</v>
      </c>
      <c r="F78" s="162"/>
      <c r="G78" s="162" t="s">
        <v>56</v>
      </c>
      <c r="H78" s="162"/>
      <c r="I78" s="162" t="s">
        <v>57</v>
      </c>
      <c r="J78" s="162"/>
      <c r="K78" s="19"/>
      <c r="L78" s="10" t="s">
        <v>58</v>
      </c>
      <c r="M78" s="162" t="s">
        <v>59</v>
      </c>
      <c r="N78" s="162"/>
      <c r="P78" s="10" t="s">
        <v>53</v>
      </c>
      <c r="Q78" s="10"/>
      <c r="R78" s="162" t="s">
        <v>54</v>
      </c>
      <c r="S78" s="162"/>
      <c r="T78" s="162" t="s">
        <v>55</v>
      </c>
      <c r="U78" s="162"/>
      <c r="V78" s="162" t="s">
        <v>56</v>
      </c>
      <c r="W78" s="162"/>
      <c r="X78" s="162" t="s">
        <v>57</v>
      </c>
      <c r="Y78" s="162"/>
      <c r="Z78" s="19"/>
      <c r="AA78" s="10" t="s">
        <v>58</v>
      </c>
      <c r="AB78" s="162" t="s">
        <v>59</v>
      </c>
      <c r="AC78" s="162"/>
    </row>
    <row r="79" spans="1:29" ht="15.75" thickBot="1" x14ac:dyDescent="0.3">
      <c r="A79" s="177"/>
      <c r="B79" s="178"/>
      <c r="C79" s="177">
        <v>1</v>
      </c>
      <c r="D79" s="178"/>
      <c r="E79" s="177">
        <v>1</v>
      </c>
      <c r="F79" s="178"/>
      <c r="G79" s="181">
        <f>C79*E79</f>
        <v>1</v>
      </c>
      <c r="H79" s="182"/>
      <c r="I79" s="177"/>
      <c r="J79" s="178"/>
      <c r="K79" s="186">
        <f>I79*M58</f>
        <v>0</v>
      </c>
      <c r="L79" s="14"/>
      <c r="M79" s="181">
        <f>K79/(G79/60)</f>
        <v>0</v>
      </c>
      <c r="N79" s="182"/>
      <c r="P79" s="177"/>
      <c r="Q79" s="178"/>
      <c r="R79" s="177">
        <v>1</v>
      </c>
      <c r="S79" s="178"/>
      <c r="T79" s="177">
        <v>1</v>
      </c>
      <c r="U79" s="178"/>
      <c r="V79" s="181">
        <f>R79*T79</f>
        <v>1</v>
      </c>
      <c r="W79" s="182"/>
      <c r="X79" s="177">
        <v>0</v>
      </c>
      <c r="Y79" s="178"/>
      <c r="Z79" s="186">
        <f>X79*AB58</f>
        <v>0</v>
      </c>
      <c r="AA79" s="14"/>
      <c r="AB79" s="181">
        <f>Z79/(V79/60)</f>
        <v>0</v>
      </c>
      <c r="AC79" s="182"/>
    </row>
    <row r="80" spans="1:29" ht="15.75" thickBot="1" x14ac:dyDescent="0.3">
      <c r="A80" s="179"/>
      <c r="B80" s="180"/>
      <c r="C80" s="179"/>
      <c r="D80" s="180"/>
      <c r="E80" s="179"/>
      <c r="F80" s="180"/>
      <c r="G80" s="183"/>
      <c r="H80" s="184"/>
      <c r="I80" s="179"/>
      <c r="J80" s="180"/>
      <c r="K80" s="187"/>
      <c r="L80" s="11"/>
      <c r="M80" s="183"/>
      <c r="N80" s="184"/>
      <c r="P80" s="179"/>
      <c r="Q80" s="180"/>
      <c r="R80" s="179"/>
      <c r="S80" s="180"/>
      <c r="T80" s="179"/>
      <c r="U80" s="180"/>
      <c r="V80" s="183"/>
      <c r="W80" s="184"/>
      <c r="X80" s="179"/>
      <c r="Y80" s="180"/>
      <c r="Z80" s="187"/>
      <c r="AA80" s="11"/>
      <c r="AB80" s="183"/>
      <c r="AC80" s="184"/>
    </row>
    <row r="81" spans="1:29" ht="15.75" thickBot="1" x14ac:dyDescent="0.3">
      <c r="A81" s="10" t="s">
        <v>53</v>
      </c>
      <c r="B81" s="10"/>
      <c r="C81" s="162" t="s">
        <v>54</v>
      </c>
      <c r="D81" s="162"/>
      <c r="E81" s="162" t="s">
        <v>55</v>
      </c>
      <c r="F81" s="162"/>
      <c r="G81" s="162" t="s">
        <v>56</v>
      </c>
      <c r="H81" s="162"/>
      <c r="I81" s="162" t="s">
        <v>57</v>
      </c>
      <c r="J81" s="162"/>
      <c r="K81" s="19"/>
      <c r="L81" s="10" t="s">
        <v>58</v>
      </c>
      <c r="M81" s="162" t="s">
        <v>59</v>
      </c>
      <c r="N81" s="162"/>
      <c r="P81" s="10" t="s">
        <v>53</v>
      </c>
      <c r="Q81" s="10"/>
      <c r="R81" s="162" t="s">
        <v>54</v>
      </c>
      <c r="S81" s="162"/>
      <c r="T81" s="162" t="s">
        <v>55</v>
      </c>
      <c r="U81" s="162"/>
      <c r="V81" s="162" t="s">
        <v>56</v>
      </c>
      <c r="W81" s="162"/>
      <c r="X81" s="162" t="s">
        <v>57</v>
      </c>
      <c r="Y81" s="162"/>
      <c r="Z81" s="19"/>
      <c r="AA81" s="10" t="s">
        <v>58</v>
      </c>
      <c r="AB81" s="162" t="s">
        <v>59</v>
      </c>
      <c r="AC81" s="162"/>
    </row>
    <row r="82" spans="1:29" ht="15.75" thickBot="1" x14ac:dyDescent="0.3">
      <c r="A82" s="177"/>
      <c r="B82" s="178"/>
      <c r="C82" s="177">
        <v>1</v>
      </c>
      <c r="D82" s="178"/>
      <c r="E82" s="177">
        <v>1</v>
      </c>
      <c r="F82" s="178"/>
      <c r="G82" s="181">
        <f>C82*E82</f>
        <v>1</v>
      </c>
      <c r="H82" s="182"/>
      <c r="I82" s="177"/>
      <c r="J82" s="178"/>
      <c r="K82" s="186">
        <f>I82*M58</f>
        <v>0</v>
      </c>
      <c r="L82" s="14"/>
      <c r="M82" s="181">
        <f>K82/(G82/60)</f>
        <v>0</v>
      </c>
      <c r="N82" s="182"/>
      <c r="P82" s="177"/>
      <c r="Q82" s="178"/>
      <c r="R82" s="177">
        <v>1</v>
      </c>
      <c r="S82" s="178"/>
      <c r="T82" s="177">
        <v>1</v>
      </c>
      <c r="U82" s="178"/>
      <c r="V82" s="181">
        <f>R82*T82</f>
        <v>1</v>
      </c>
      <c r="W82" s="182"/>
      <c r="X82" s="177">
        <v>0</v>
      </c>
      <c r="Y82" s="178"/>
      <c r="Z82" s="186">
        <f>X82*AB58</f>
        <v>0</v>
      </c>
      <c r="AA82" s="14"/>
      <c r="AB82" s="181">
        <f>Z82/(V82/60)</f>
        <v>0</v>
      </c>
      <c r="AC82" s="182"/>
    </row>
    <row r="83" spans="1:29" ht="15.75" thickBot="1" x14ac:dyDescent="0.3">
      <c r="A83" s="179"/>
      <c r="B83" s="180"/>
      <c r="C83" s="179"/>
      <c r="D83" s="180"/>
      <c r="E83" s="179"/>
      <c r="F83" s="180"/>
      <c r="G83" s="183"/>
      <c r="H83" s="184"/>
      <c r="I83" s="179"/>
      <c r="J83" s="180"/>
      <c r="K83" s="187"/>
      <c r="L83" s="11"/>
      <c r="M83" s="183"/>
      <c r="N83" s="184"/>
      <c r="P83" s="179"/>
      <c r="Q83" s="180"/>
      <c r="R83" s="179"/>
      <c r="S83" s="180"/>
      <c r="T83" s="179"/>
      <c r="U83" s="180"/>
      <c r="V83" s="183"/>
      <c r="W83" s="184"/>
      <c r="X83" s="179"/>
      <c r="Y83" s="180"/>
      <c r="Z83" s="187"/>
      <c r="AA83" s="11"/>
      <c r="AB83" s="183"/>
      <c r="AC83" s="184"/>
    </row>
    <row r="84" spans="1:29" ht="15.75" thickBot="1" x14ac:dyDescent="0.3">
      <c r="A84" s="10" t="s">
        <v>53</v>
      </c>
      <c r="B84" s="10"/>
      <c r="C84" s="162" t="s">
        <v>54</v>
      </c>
      <c r="D84" s="162"/>
      <c r="E84" s="162" t="s">
        <v>55</v>
      </c>
      <c r="F84" s="162"/>
      <c r="G84" s="162" t="s">
        <v>56</v>
      </c>
      <c r="H84" s="162"/>
      <c r="I84" s="162" t="s">
        <v>57</v>
      </c>
      <c r="J84" s="162"/>
      <c r="K84" s="19"/>
      <c r="L84" s="10" t="s">
        <v>58</v>
      </c>
      <c r="M84" s="162" t="s">
        <v>59</v>
      </c>
      <c r="N84" s="162"/>
      <c r="P84" s="10" t="s">
        <v>53</v>
      </c>
      <c r="Q84" s="10"/>
      <c r="R84" s="162" t="s">
        <v>54</v>
      </c>
      <c r="S84" s="162"/>
      <c r="T84" s="162" t="s">
        <v>55</v>
      </c>
      <c r="U84" s="162"/>
      <c r="V84" s="162" t="s">
        <v>56</v>
      </c>
      <c r="W84" s="162"/>
      <c r="X84" s="162" t="s">
        <v>57</v>
      </c>
      <c r="Y84" s="162"/>
      <c r="Z84" s="19"/>
      <c r="AA84" s="10" t="s">
        <v>58</v>
      </c>
      <c r="AB84" s="162" t="s">
        <v>59</v>
      </c>
      <c r="AC84" s="162"/>
    </row>
    <row r="85" spans="1:29" ht="15.75" thickBot="1" x14ac:dyDescent="0.3">
      <c r="A85" s="177"/>
      <c r="B85" s="178"/>
      <c r="C85" s="177">
        <v>1</v>
      </c>
      <c r="D85" s="178"/>
      <c r="E85" s="177">
        <v>1</v>
      </c>
      <c r="F85" s="178"/>
      <c r="G85" s="181">
        <f>C85*E85</f>
        <v>1</v>
      </c>
      <c r="H85" s="182"/>
      <c r="I85" s="177"/>
      <c r="J85" s="178"/>
      <c r="K85" s="186">
        <f>I85*M58</f>
        <v>0</v>
      </c>
      <c r="L85" s="14"/>
      <c r="M85" s="181">
        <f>K85/(G85/60)</f>
        <v>0</v>
      </c>
      <c r="N85" s="182"/>
      <c r="P85" s="177"/>
      <c r="Q85" s="178"/>
      <c r="R85" s="177">
        <v>1</v>
      </c>
      <c r="S85" s="178"/>
      <c r="T85" s="177">
        <v>1</v>
      </c>
      <c r="U85" s="178"/>
      <c r="V85" s="181">
        <f>R85*T85</f>
        <v>1</v>
      </c>
      <c r="W85" s="182"/>
      <c r="X85" s="177">
        <v>0</v>
      </c>
      <c r="Y85" s="178"/>
      <c r="Z85" s="186">
        <f>X85*AB58</f>
        <v>0</v>
      </c>
      <c r="AA85" s="14"/>
      <c r="AB85" s="181">
        <f>Z85/(V85/60)</f>
        <v>0</v>
      </c>
      <c r="AC85" s="182"/>
    </row>
    <row r="86" spans="1:29" ht="15.75" thickBot="1" x14ac:dyDescent="0.3">
      <c r="A86" s="179"/>
      <c r="B86" s="180"/>
      <c r="C86" s="179"/>
      <c r="D86" s="180"/>
      <c r="E86" s="179"/>
      <c r="F86" s="180"/>
      <c r="G86" s="183"/>
      <c r="H86" s="184"/>
      <c r="I86" s="179"/>
      <c r="J86" s="180"/>
      <c r="K86" s="187"/>
      <c r="L86" s="11"/>
      <c r="M86" s="183"/>
      <c r="N86" s="184"/>
      <c r="P86" s="179"/>
      <c r="Q86" s="180"/>
      <c r="R86" s="179"/>
      <c r="S86" s="180"/>
      <c r="T86" s="179"/>
      <c r="U86" s="180"/>
      <c r="V86" s="183"/>
      <c r="W86" s="184"/>
      <c r="X86" s="179"/>
      <c r="Y86" s="180"/>
      <c r="Z86" s="187"/>
      <c r="AA86" s="11"/>
      <c r="AB86" s="183"/>
      <c r="AC86" s="184"/>
    </row>
    <row r="87" spans="1:29" ht="15.75" thickBot="1" x14ac:dyDescent="0.3">
      <c r="A87" s="10" t="s">
        <v>53</v>
      </c>
      <c r="B87" s="10"/>
      <c r="C87" s="162" t="s">
        <v>54</v>
      </c>
      <c r="D87" s="162"/>
      <c r="E87" s="162" t="s">
        <v>55</v>
      </c>
      <c r="F87" s="162"/>
      <c r="G87" s="162" t="s">
        <v>56</v>
      </c>
      <c r="H87" s="162"/>
      <c r="I87" s="162" t="s">
        <v>57</v>
      </c>
      <c r="J87" s="162"/>
      <c r="K87" s="19"/>
      <c r="L87" s="10" t="s">
        <v>58</v>
      </c>
      <c r="M87" s="162" t="s">
        <v>59</v>
      </c>
      <c r="N87" s="162"/>
      <c r="P87" s="10" t="s">
        <v>53</v>
      </c>
      <c r="Q87" s="10"/>
      <c r="R87" s="162" t="s">
        <v>54</v>
      </c>
      <c r="S87" s="162"/>
      <c r="T87" s="162" t="s">
        <v>55</v>
      </c>
      <c r="U87" s="162"/>
      <c r="V87" s="162" t="s">
        <v>56</v>
      </c>
      <c r="W87" s="162"/>
      <c r="X87" s="162" t="s">
        <v>57</v>
      </c>
      <c r="Y87" s="162"/>
      <c r="Z87" s="19"/>
      <c r="AA87" s="10" t="s">
        <v>58</v>
      </c>
      <c r="AB87" s="162" t="s">
        <v>59</v>
      </c>
      <c r="AC87" s="162"/>
    </row>
    <row r="88" spans="1:29" ht="15.75" thickBot="1" x14ac:dyDescent="0.3">
      <c r="A88" s="177"/>
      <c r="B88" s="178"/>
      <c r="C88" s="177">
        <v>1</v>
      </c>
      <c r="D88" s="178"/>
      <c r="E88" s="177">
        <v>1</v>
      </c>
      <c r="F88" s="178"/>
      <c r="G88" s="181">
        <f>C88*E88</f>
        <v>1</v>
      </c>
      <c r="H88" s="182"/>
      <c r="I88" s="177"/>
      <c r="J88" s="178"/>
      <c r="K88" s="186">
        <f>I88*M58</f>
        <v>0</v>
      </c>
      <c r="L88" s="14"/>
      <c r="M88" s="181">
        <f>K88/(G88/60)</f>
        <v>0</v>
      </c>
      <c r="N88" s="182"/>
      <c r="P88" s="177"/>
      <c r="Q88" s="178"/>
      <c r="R88" s="177">
        <v>1</v>
      </c>
      <c r="S88" s="178"/>
      <c r="T88" s="177">
        <v>1</v>
      </c>
      <c r="U88" s="178"/>
      <c r="V88" s="181">
        <f>R88*T88</f>
        <v>1</v>
      </c>
      <c r="W88" s="182"/>
      <c r="X88" s="177">
        <v>0</v>
      </c>
      <c r="Y88" s="178"/>
      <c r="Z88" s="186">
        <f>X88*AB58</f>
        <v>0</v>
      </c>
      <c r="AA88" s="14"/>
      <c r="AB88" s="181">
        <f>Z88/(V88/60)</f>
        <v>0</v>
      </c>
      <c r="AC88" s="182"/>
    </row>
    <row r="89" spans="1:29" ht="15.75" thickBot="1" x14ac:dyDescent="0.3">
      <c r="A89" s="179"/>
      <c r="B89" s="180"/>
      <c r="C89" s="179"/>
      <c r="D89" s="180"/>
      <c r="E89" s="179"/>
      <c r="F89" s="180"/>
      <c r="G89" s="183"/>
      <c r="H89" s="184"/>
      <c r="I89" s="179"/>
      <c r="J89" s="180"/>
      <c r="K89" s="187"/>
      <c r="L89" s="11"/>
      <c r="M89" s="183"/>
      <c r="N89" s="184"/>
      <c r="P89" s="179"/>
      <c r="Q89" s="180"/>
      <c r="R89" s="179"/>
      <c r="S89" s="180"/>
      <c r="T89" s="179"/>
      <c r="U89" s="180"/>
      <c r="V89" s="183"/>
      <c r="W89" s="184"/>
      <c r="X89" s="179"/>
      <c r="Y89" s="180"/>
      <c r="Z89" s="187"/>
      <c r="AA89" s="11"/>
      <c r="AB89" s="183"/>
      <c r="AC89" s="184"/>
    </row>
    <row r="90" spans="1:29" ht="15.75" thickBot="1" x14ac:dyDescent="0.3">
      <c r="A90" s="10" t="s">
        <v>53</v>
      </c>
      <c r="B90" s="10"/>
      <c r="C90" s="162" t="s">
        <v>54</v>
      </c>
      <c r="D90" s="162"/>
      <c r="E90" s="162" t="s">
        <v>55</v>
      </c>
      <c r="F90" s="162"/>
      <c r="G90" s="162" t="s">
        <v>56</v>
      </c>
      <c r="H90" s="162"/>
      <c r="I90" s="162" t="s">
        <v>57</v>
      </c>
      <c r="J90" s="162"/>
      <c r="K90" s="19"/>
      <c r="L90" s="10" t="s">
        <v>58</v>
      </c>
      <c r="M90" s="162" t="s">
        <v>59</v>
      </c>
      <c r="N90" s="162"/>
      <c r="P90" s="10" t="s">
        <v>53</v>
      </c>
      <c r="Q90" s="10"/>
      <c r="R90" s="162" t="s">
        <v>54</v>
      </c>
      <c r="S90" s="162"/>
      <c r="T90" s="162" t="s">
        <v>55</v>
      </c>
      <c r="U90" s="162"/>
      <c r="V90" s="162" t="s">
        <v>56</v>
      </c>
      <c r="W90" s="162"/>
      <c r="X90" s="162" t="s">
        <v>57</v>
      </c>
      <c r="Y90" s="162"/>
      <c r="Z90" s="19"/>
      <c r="AA90" s="10" t="s">
        <v>58</v>
      </c>
      <c r="AB90" s="162" t="s">
        <v>59</v>
      </c>
      <c r="AC90" s="162"/>
    </row>
    <row r="91" spans="1:29" ht="15.75" thickBot="1" x14ac:dyDescent="0.3">
      <c r="A91" s="177"/>
      <c r="B91" s="178"/>
      <c r="C91" s="177">
        <v>1</v>
      </c>
      <c r="D91" s="178"/>
      <c r="E91" s="177">
        <v>1</v>
      </c>
      <c r="F91" s="178"/>
      <c r="G91" s="181">
        <f>C91*E91</f>
        <v>1</v>
      </c>
      <c r="H91" s="182"/>
      <c r="I91" s="177"/>
      <c r="J91" s="178"/>
      <c r="K91" s="186">
        <f>I91*M58</f>
        <v>0</v>
      </c>
      <c r="L91" s="14"/>
      <c r="M91" s="181">
        <f>K91/(G91/60)</f>
        <v>0</v>
      </c>
      <c r="N91" s="182"/>
      <c r="P91" s="177"/>
      <c r="Q91" s="178"/>
      <c r="R91" s="177">
        <v>1</v>
      </c>
      <c r="S91" s="178"/>
      <c r="T91" s="177">
        <v>1</v>
      </c>
      <c r="U91" s="178"/>
      <c r="V91" s="181">
        <f>R91*T91</f>
        <v>1</v>
      </c>
      <c r="W91" s="182"/>
      <c r="X91" s="177">
        <v>0</v>
      </c>
      <c r="Y91" s="178"/>
      <c r="Z91" s="186">
        <f>X91*AB58</f>
        <v>0</v>
      </c>
      <c r="AA91" s="14"/>
      <c r="AB91" s="181">
        <f>Z91/(V91/60)</f>
        <v>0</v>
      </c>
      <c r="AC91" s="182"/>
    </row>
    <row r="92" spans="1:29" ht="15.75" thickBot="1" x14ac:dyDescent="0.3">
      <c r="A92" s="179"/>
      <c r="B92" s="180"/>
      <c r="C92" s="179"/>
      <c r="D92" s="180"/>
      <c r="E92" s="179"/>
      <c r="F92" s="180"/>
      <c r="G92" s="183"/>
      <c r="H92" s="184"/>
      <c r="I92" s="179"/>
      <c r="J92" s="180"/>
      <c r="K92" s="187"/>
      <c r="L92" s="11"/>
      <c r="M92" s="183"/>
      <c r="N92" s="184"/>
      <c r="P92" s="179"/>
      <c r="Q92" s="180"/>
      <c r="R92" s="179"/>
      <c r="S92" s="180"/>
      <c r="T92" s="179"/>
      <c r="U92" s="180"/>
      <c r="V92" s="183"/>
      <c r="W92" s="184"/>
      <c r="X92" s="179"/>
      <c r="Y92" s="180"/>
      <c r="Z92" s="187"/>
      <c r="AA92" s="11"/>
      <c r="AB92" s="183"/>
      <c r="AC92" s="184"/>
    </row>
    <row r="93" spans="1:29" ht="15.75" thickBot="1" x14ac:dyDescent="0.3">
      <c r="A93" s="10" t="s">
        <v>53</v>
      </c>
      <c r="B93" s="10"/>
      <c r="C93" s="162" t="s">
        <v>54</v>
      </c>
      <c r="D93" s="162"/>
      <c r="E93" s="162" t="s">
        <v>55</v>
      </c>
      <c r="F93" s="162"/>
      <c r="G93" s="162" t="s">
        <v>56</v>
      </c>
      <c r="H93" s="162"/>
      <c r="I93" s="162" t="s">
        <v>57</v>
      </c>
      <c r="J93" s="162"/>
      <c r="K93" s="19"/>
      <c r="L93" s="10" t="s">
        <v>58</v>
      </c>
      <c r="M93" s="162" t="s">
        <v>59</v>
      </c>
      <c r="N93" s="162"/>
      <c r="P93" s="10" t="s">
        <v>53</v>
      </c>
      <c r="Q93" s="10"/>
      <c r="R93" s="162" t="s">
        <v>54</v>
      </c>
      <c r="S93" s="162"/>
      <c r="T93" s="162" t="s">
        <v>55</v>
      </c>
      <c r="U93" s="162"/>
      <c r="V93" s="162" t="s">
        <v>56</v>
      </c>
      <c r="W93" s="162"/>
      <c r="X93" s="162" t="s">
        <v>57</v>
      </c>
      <c r="Y93" s="162"/>
      <c r="Z93" s="19"/>
      <c r="AA93" s="10" t="s">
        <v>58</v>
      </c>
      <c r="AB93" s="162" t="s">
        <v>59</v>
      </c>
      <c r="AC93" s="162"/>
    </row>
    <row r="94" spans="1:29" ht="15.75" thickBot="1" x14ac:dyDescent="0.3">
      <c r="A94" s="177"/>
      <c r="B94" s="178"/>
      <c r="C94" s="177">
        <v>1</v>
      </c>
      <c r="D94" s="178"/>
      <c r="E94" s="177">
        <v>1</v>
      </c>
      <c r="F94" s="178"/>
      <c r="G94" s="181">
        <f>C94*E94</f>
        <v>1</v>
      </c>
      <c r="H94" s="182"/>
      <c r="I94" s="177"/>
      <c r="J94" s="178"/>
      <c r="K94" s="186">
        <f>I94*M58</f>
        <v>0</v>
      </c>
      <c r="L94" s="14"/>
      <c r="M94" s="181">
        <f>K94/(G94/60)</f>
        <v>0</v>
      </c>
      <c r="N94" s="182"/>
      <c r="P94" s="177"/>
      <c r="Q94" s="178"/>
      <c r="R94" s="177">
        <v>1</v>
      </c>
      <c r="S94" s="178"/>
      <c r="T94" s="177">
        <v>1</v>
      </c>
      <c r="U94" s="178"/>
      <c r="V94" s="181">
        <f>R94*T94</f>
        <v>1</v>
      </c>
      <c r="W94" s="182"/>
      <c r="X94" s="177">
        <v>0</v>
      </c>
      <c r="Y94" s="178"/>
      <c r="Z94" s="186">
        <f>X94*AB58</f>
        <v>0</v>
      </c>
      <c r="AA94" s="14"/>
      <c r="AB94" s="181">
        <f>Z94/(V94/60)</f>
        <v>0</v>
      </c>
      <c r="AC94" s="182"/>
    </row>
    <row r="95" spans="1:29" ht="15.75" thickBot="1" x14ac:dyDescent="0.3">
      <c r="A95" s="179"/>
      <c r="B95" s="180"/>
      <c r="C95" s="179"/>
      <c r="D95" s="180"/>
      <c r="E95" s="179"/>
      <c r="F95" s="180"/>
      <c r="G95" s="183"/>
      <c r="H95" s="184"/>
      <c r="I95" s="179"/>
      <c r="J95" s="180"/>
      <c r="K95" s="187"/>
      <c r="L95" s="11"/>
      <c r="M95" s="183"/>
      <c r="N95" s="184"/>
      <c r="P95" s="179"/>
      <c r="Q95" s="180"/>
      <c r="R95" s="179"/>
      <c r="S95" s="180"/>
      <c r="T95" s="179"/>
      <c r="U95" s="180"/>
      <c r="V95" s="183"/>
      <c r="W95" s="184"/>
      <c r="X95" s="179"/>
      <c r="Y95" s="180"/>
      <c r="Z95" s="187"/>
      <c r="AA95" s="11"/>
      <c r="AB95" s="183"/>
      <c r="AC95" s="184"/>
    </row>
    <row r="96" spans="1:29" ht="15.75" thickBot="1" x14ac:dyDescent="0.3">
      <c r="A96" s="10" t="s">
        <v>53</v>
      </c>
      <c r="B96" s="10"/>
      <c r="C96" s="162" t="s">
        <v>54</v>
      </c>
      <c r="D96" s="162"/>
      <c r="E96" s="162" t="s">
        <v>55</v>
      </c>
      <c r="F96" s="162"/>
      <c r="G96" s="162" t="s">
        <v>56</v>
      </c>
      <c r="H96" s="162"/>
      <c r="I96" s="162" t="s">
        <v>57</v>
      </c>
      <c r="J96" s="162"/>
      <c r="K96" s="19"/>
      <c r="L96" s="10" t="s">
        <v>58</v>
      </c>
      <c r="M96" s="162" t="s">
        <v>59</v>
      </c>
      <c r="N96" s="162"/>
      <c r="P96" s="10" t="s">
        <v>53</v>
      </c>
      <c r="Q96" s="10"/>
      <c r="R96" s="162" t="s">
        <v>54</v>
      </c>
      <c r="S96" s="162"/>
      <c r="T96" s="162" t="s">
        <v>55</v>
      </c>
      <c r="U96" s="162"/>
      <c r="V96" s="162" t="s">
        <v>56</v>
      </c>
      <c r="W96" s="162"/>
      <c r="X96" s="162" t="s">
        <v>57</v>
      </c>
      <c r="Y96" s="162"/>
      <c r="Z96" s="19"/>
      <c r="AA96" s="10" t="s">
        <v>58</v>
      </c>
      <c r="AB96" s="162" t="s">
        <v>59</v>
      </c>
      <c r="AC96" s="162"/>
    </row>
    <row r="97" spans="1:29" ht="15.75" thickBot="1" x14ac:dyDescent="0.3">
      <c r="A97" s="177"/>
      <c r="B97" s="178"/>
      <c r="C97" s="177">
        <v>1</v>
      </c>
      <c r="D97" s="178"/>
      <c r="E97" s="177">
        <v>1</v>
      </c>
      <c r="F97" s="178"/>
      <c r="G97" s="181">
        <f>C97*E97</f>
        <v>1</v>
      </c>
      <c r="H97" s="182"/>
      <c r="I97" s="177"/>
      <c r="J97" s="178"/>
      <c r="K97" s="186">
        <f>I97*M58</f>
        <v>0</v>
      </c>
      <c r="L97" s="14"/>
      <c r="M97" s="181">
        <f>K97/(G97/60)</f>
        <v>0</v>
      </c>
      <c r="N97" s="182"/>
      <c r="P97" s="177"/>
      <c r="Q97" s="178"/>
      <c r="R97" s="177">
        <v>1</v>
      </c>
      <c r="S97" s="178"/>
      <c r="T97" s="177">
        <v>1</v>
      </c>
      <c r="U97" s="178"/>
      <c r="V97" s="181">
        <f>R97*T97</f>
        <v>1</v>
      </c>
      <c r="W97" s="182"/>
      <c r="X97" s="177">
        <v>0</v>
      </c>
      <c r="Y97" s="178"/>
      <c r="Z97" s="186">
        <f>X97*AB58</f>
        <v>0</v>
      </c>
      <c r="AA97" s="14"/>
      <c r="AB97" s="181">
        <f>Z97/(V97/60)</f>
        <v>0</v>
      </c>
      <c r="AC97" s="182"/>
    </row>
    <row r="98" spans="1:29" ht="15.75" thickBot="1" x14ac:dyDescent="0.3">
      <c r="A98" s="179"/>
      <c r="B98" s="180"/>
      <c r="C98" s="179"/>
      <c r="D98" s="180"/>
      <c r="E98" s="179"/>
      <c r="F98" s="180"/>
      <c r="G98" s="183"/>
      <c r="H98" s="184"/>
      <c r="I98" s="179"/>
      <c r="J98" s="180"/>
      <c r="K98" s="187"/>
      <c r="L98" s="11"/>
      <c r="M98" s="183"/>
      <c r="N98" s="184"/>
      <c r="P98" s="179"/>
      <c r="Q98" s="180"/>
      <c r="R98" s="179"/>
      <c r="S98" s="180"/>
      <c r="T98" s="179"/>
      <c r="U98" s="180"/>
      <c r="V98" s="183"/>
      <c r="W98" s="184"/>
      <c r="X98" s="179"/>
      <c r="Y98" s="180"/>
      <c r="Z98" s="187"/>
      <c r="AA98" s="11"/>
      <c r="AB98" s="183"/>
      <c r="AC98" s="184"/>
    </row>
    <row r="100" spans="1:29" ht="15.75" thickBot="1" x14ac:dyDescent="0.3"/>
    <row r="101" spans="1:29" ht="15.75" thickBot="1" x14ac:dyDescent="0.3">
      <c r="A101" s="185" t="s">
        <v>92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115"/>
      <c r="O101" s="78" t="s">
        <v>93</v>
      </c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80"/>
    </row>
    <row r="102" spans="1:29" x14ac:dyDescent="0.2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4"/>
      <c r="O102" s="32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4"/>
    </row>
    <row r="103" spans="1:29" x14ac:dyDescent="0.25">
      <c r="A103" s="35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36"/>
      <c r="O103" s="35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36"/>
    </row>
    <row r="104" spans="1:29" x14ac:dyDescent="0.25">
      <c r="A104" s="3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36"/>
      <c r="O104" s="35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36"/>
    </row>
    <row r="105" spans="1:29" x14ac:dyDescent="0.25">
      <c r="A105" s="35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6"/>
      <c r="O105" s="35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36"/>
    </row>
    <row r="106" spans="1:29" x14ac:dyDescent="0.25">
      <c r="A106" s="35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36"/>
      <c r="O106" s="35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36"/>
    </row>
    <row r="107" spans="1:29" x14ac:dyDescent="0.25">
      <c r="A107" s="35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36"/>
      <c r="O107" s="35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36"/>
    </row>
    <row r="108" spans="1:29" x14ac:dyDescent="0.25">
      <c r="A108" s="35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36"/>
      <c r="O108" s="35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36"/>
    </row>
    <row r="109" spans="1:29" x14ac:dyDescent="0.25">
      <c r="A109" s="35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36"/>
      <c r="O109" s="35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36"/>
    </row>
    <row r="110" spans="1:29" x14ac:dyDescent="0.25">
      <c r="A110" s="35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36"/>
      <c r="O110" s="35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36"/>
    </row>
    <row r="111" spans="1:29" x14ac:dyDescent="0.25">
      <c r="A111" s="35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36"/>
      <c r="O111" s="35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36"/>
    </row>
    <row r="112" spans="1:29" x14ac:dyDescent="0.25">
      <c r="A112" s="35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36"/>
      <c r="O112" s="35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36"/>
    </row>
    <row r="113" spans="1:27" x14ac:dyDescent="0.25">
      <c r="A113" s="35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36"/>
      <c r="O113" s="35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36"/>
    </row>
    <row r="114" spans="1:27" x14ac:dyDescent="0.25">
      <c r="A114" s="35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36"/>
      <c r="O114" s="35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36"/>
    </row>
    <row r="115" spans="1:27" x14ac:dyDescent="0.25">
      <c r="A115" s="35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36"/>
      <c r="O115" s="35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36"/>
    </row>
    <row r="116" spans="1:27" x14ac:dyDescent="0.25">
      <c r="A116" s="35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36"/>
      <c r="O116" s="35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36"/>
    </row>
    <row r="117" spans="1:27" x14ac:dyDescent="0.2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O117" s="37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9"/>
    </row>
    <row r="118" spans="1:27" ht="15.75" thickBot="1" x14ac:dyDescent="0.3"/>
    <row r="119" spans="1:27" ht="15.75" thickBot="1" x14ac:dyDescent="0.3">
      <c r="A119" s="185" t="s">
        <v>94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115"/>
      <c r="O119" s="78" t="s">
        <v>95</v>
      </c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80"/>
    </row>
    <row r="120" spans="1:27" x14ac:dyDescent="0.2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4"/>
      <c r="O120" s="32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4"/>
    </row>
    <row r="121" spans="1:27" x14ac:dyDescent="0.25">
      <c r="A121" s="35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36"/>
      <c r="O121" s="35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36"/>
    </row>
    <row r="122" spans="1:27" x14ac:dyDescent="0.25">
      <c r="A122" s="35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36"/>
      <c r="O122" s="35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36"/>
    </row>
    <row r="123" spans="1:27" x14ac:dyDescent="0.25">
      <c r="A123" s="35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36"/>
      <c r="O123" s="35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36"/>
    </row>
    <row r="124" spans="1:27" x14ac:dyDescent="0.25">
      <c r="A124" s="35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36"/>
      <c r="O124" s="35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36"/>
    </row>
    <row r="125" spans="1:27" x14ac:dyDescent="0.25">
      <c r="A125" s="35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36"/>
      <c r="O125" s="35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36"/>
    </row>
    <row r="126" spans="1:27" x14ac:dyDescent="0.25">
      <c r="A126" s="35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36"/>
      <c r="O126" s="35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36"/>
    </row>
    <row r="127" spans="1:27" x14ac:dyDescent="0.25">
      <c r="A127" s="35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36"/>
      <c r="O127" s="35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36"/>
    </row>
    <row r="128" spans="1:27" x14ac:dyDescent="0.25">
      <c r="A128" s="35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36"/>
      <c r="O128" s="35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36"/>
    </row>
    <row r="129" spans="1:27" x14ac:dyDescent="0.25">
      <c r="A129" s="35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36"/>
      <c r="O129" s="35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36"/>
    </row>
    <row r="130" spans="1:27" x14ac:dyDescent="0.25">
      <c r="A130" s="35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36"/>
      <c r="O130" s="35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36"/>
    </row>
    <row r="131" spans="1:27" x14ac:dyDescent="0.25">
      <c r="A131" s="35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36"/>
      <c r="O131" s="35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36"/>
    </row>
    <row r="132" spans="1:27" x14ac:dyDescent="0.25">
      <c r="A132" s="35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36"/>
      <c r="O132" s="35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36"/>
    </row>
    <row r="133" spans="1:27" x14ac:dyDescent="0.25">
      <c r="A133" s="35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36"/>
      <c r="O133" s="35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36"/>
    </row>
    <row r="134" spans="1:27" x14ac:dyDescent="0.25">
      <c r="A134" s="3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36"/>
      <c r="O134" s="35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36"/>
    </row>
    <row r="135" spans="1:27" x14ac:dyDescent="0.2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9"/>
      <c r="O135" s="37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9"/>
    </row>
  </sheetData>
  <sheetProtection sheet="1" objects="1" scenarios="1"/>
  <mergeCells count="589">
    <mergeCell ref="A101:M101"/>
    <mergeCell ref="O101:AA101"/>
    <mergeCell ref="A119:M119"/>
    <mergeCell ref="O119:AA119"/>
    <mergeCell ref="AB96:AC96"/>
    <mergeCell ref="A97:B98"/>
    <mergeCell ref="C97:D98"/>
    <mergeCell ref="E97:F98"/>
    <mergeCell ref="G97:H98"/>
    <mergeCell ref="I97:J98"/>
    <mergeCell ref="K97:K98"/>
    <mergeCell ref="M97:N98"/>
    <mergeCell ref="P97:Q98"/>
    <mergeCell ref="R97:S98"/>
    <mergeCell ref="T97:U98"/>
    <mergeCell ref="V97:W98"/>
    <mergeCell ref="X97:Y98"/>
    <mergeCell ref="Z97:Z98"/>
    <mergeCell ref="AB97:AC98"/>
    <mergeCell ref="C96:D96"/>
    <mergeCell ref="E96:F96"/>
    <mergeCell ref="G96:H96"/>
    <mergeCell ref="I96:J96"/>
    <mergeCell ref="M96:N96"/>
    <mergeCell ref="R96:S96"/>
    <mergeCell ref="T96:U96"/>
    <mergeCell ref="V96:W96"/>
    <mergeCell ref="X96:Y96"/>
    <mergeCell ref="AB93:AC93"/>
    <mergeCell ref="A94:B95"/>
    <mergeCell ref="C94:D95"/>
    <mergeCell ref="E94:F95"/>
    <mergeCell ref="G94:H95"/>
    <mergeCell ref="I94:J95"/>
    <mergeCell ref="K94:K95"/>
    <mergeCell ref="M94:N95"/>
    <mergeCell ref="P94:Q95"/>
    <mergeCell ref="R94:S95"/>
    <mergeCell ref="T94:U95"/>
    <mergeCell ref="V94:W95"/>
    <mergeCell ref="X94:Y95"/>
    <mergeCell ref="Z94:Z95"/>
    <mergeCell ref="AB94:AC95"/>
    <mergeCell ref="C93:D93"/>
    <mergeCell ref="E93:F93"/>
    <mergeCell ref="G93:H93"/>
    <mergeCell ref="I93:J93"/>
    <mergeCell ref="M93:N93"/>
    <mergeCell ref="R93:S93"/>
    <mergeCell ref="T93:U93"/>
    <mergeCell ref="V93:W93"/>
    <mergeCell ref="X93:Y93"/>
    <mergeCell ref="AB90:AC90"/>
    <mergeCell ref="A91:B92"/>
    <mergeCell ref="C91:D92"/>
    <mergeCell ref="E91:F92"/>
    <mergeCell ref="G91:H92"/>
    <mergeCell ref="I91:J92"/>
    <mergeCell ref="K91:K92"/>
    <mergeCell ref="M91:N92"/>
    <mergeCell ref="P91:Q92"/>
    <mergeCell ref="R91:S92"/>
    <mergeCell ref="T91:U92"/>
    <mergeCell ref="V91:W92"/>
    <mergeCell ref="X91:Y92"/>
    <mergeCell ref="Z91:Z92"/>
    <mergeCell ref="AB91:AC92"/>
    <mergeCell ref="C90:D90"/>
    <mergeCell ref="E90:F90"/>
    <mergeCell ref="G90:H90"/>
    <mergeCell ref="I90:J90"/>
    <mergeCell ref="M90:N90"/>
    <mergeCell ref="R90:S90"/>
    <mergeCell ref="T90:U90"/>
    <mergeCell ref="V90:W90"/>
    <mergeCell ref="X90:Y90"/>
    <mergeCell ref="AB87:AC87"/>
    <mergeCell ref="A88:B89"/>
    <mergeCell ref="C88:D89"/>
    <mergeCell ref="E88:F89"/>
    <mergeCell ref="G88:H89"/>
    <mergeCell ref="I88:J89"/>
    <mergeCell ref="K88:K89"/>
    <mergeCell ref="M88:N89"/>
    <mergeCell ref="P88:Q89"/>
    <mergeCell ref="R88:S89"/>
    <mergeCell ref="T88:U89"/>
    <mergeCell ref="V88:W89"/>
    <mergeCell ref="X88:Y89"/>
    <mergeCell ref="Z88:Z89"/>
    <mergeCell ref="AB88:AC89"/>
    <mergeCell ref="C87:D87"/>
    <mergeCell ref="E87:F87"/>
    <mergeCell ref="G87:H87"/>
    <mergeCell ref="I87:J87"/>
    <mergeCell ref="M87:N87"/>
    <mergeCell ref="R87:S87"/>
    <mergeCell ref="T87:U87"/>
    <mergeCell ref="V87:W87"/>
    <mergeCell ref="X87:Y87"/>
    <mergeCell ref="AB84:AC84"/>
    <mergeCell ref="A85:B86"/>
    <mergeCell ref="C85:D86"/>
    <mergeCell ref="E85:F86"/>
    <mergeCell ref="G85:H86"/>
    <mergeCell ref="I85:J86"/>
    <mergeCell ref="K85:K86"/>
    <mergeCell ref="M85:N86"/>
    <mergeCell ref="P85:Q86"/>
    <mergeCell ref="R85:S86"/>
    <mergeCell ref="T85:U86"/>
    <mergeCell ref="V85:W86"/>
    <mergeCell ref="X85:Y86"/>
    <mergeCell ref="Z85:Z86"/>
    <mergeCell ref="AB85:AC86"/>
    <mergeCell ref="C84:D84"/>
    <mergeCell ref="E84:F84"/>
    <mergeCell ref="G84:H84"/>
    <mergeCell ref="I84:J84"/>
    <mergeCell ref="M84:N84"/>
    <mergeCell ref="R84:S84"/>
    <mergeCell ref="T84:U84"/>
    <mergeCell ref="V84:W84"/>
    <mergeCell ref="X84:Y84"/>
    <mergeCell ref="AB81:AC81"/>
    <mergeCell ref="A82:B83"/>
    <mergeCell ref="C82:D83"/>
    <mergeCell ref="E82:F83"/>
    <mergeCell ref="G82:H83"/>
    <mergeCell ref="I82:J83"/>
    <mergeCell ref="K82:K83"/>
    <mergeCell ref="M82:N83"/>
    <mergeCell ref="P82:Q83"/>
    <mergeCell ref="R82:S83"/>
    <mergeCell ref="T82:U83"/>
    <mergeCell ref="V82:W83"/>
    <mergeCell ref="X82:Y83"/>
    <mergeCell ref="Z82:Z83"/>
    <mergeCell ref="AB82:AC83"/>
    <mergeCell ref="C81:D81"/>
    <mergeCell ref="E81:F81"/>
    <mergeCell ref="G81:H81"/>
    <mergeCell ref="I81:J81"/>
    <mergeCell ref="M81:N81"/>
    <mergeCell ref="R81:S81"/>
    <mergeCell ref="T81:U81"/>
    <mergeCell ref="V81:W81"/>
    <mergeCell ref="X81:Y81"/>
    <mergeCell ref="AB78:AC78"/>
    <mergeCell ref="A79:B80"/>
    <mergeCell ref="C79:D80"/>
    <mergeCell ref="E79:F80"/>
    <mergeCell ref="G79:H80"/>
    <mergeCell ref="I79:J80"/>
    <mergeCell ref="K79:K80"/>
    <mergeCell ref="M79:N80"/>
    <mergeCell ref="P79:Q80"/>
    <mergeCell ref="R79:S80"/>
    <mergeCell ref="T79:U80"/>
    <mergeCell ref="V79:W80"/>
    <mergeCell ref="X79:Y80"/>
    <mergeCell ref="Z79:Z80"/>
    <mergeCell ref="AB79:AC80"/>
    <mergeCell ref="C78:D78"/>
    <mergeCell ref="E78:F78"/>
    <mergeCell ref="G78:H78"/>
    <mergeCell ref="I78:J78"/>
    <mergeCell ref="M78:N78"/>
    <mergeCell ref="R78:S78"/>
    <mergeCell ref="T78:U78"/>
    <mergeCell ref="V78:W78"/>
    <mergeCell ref="X78:Y78"/>
    <mergeCell ref="AB75:AC75"/>
    <mergeCell ref="A76:B77"/>
    <mergeCell ref="C76:D77"/>
    <mergeCell ref="E76:F77"/>
    <mergeCell ref="G76:H77"/>
    <mergeCell ref="I76:J77"/>
    <mergeCell ref="K76:K77"/>
    <mergeCell ref="M76:N77"/>
    <mergeCell ref="P76:Q77"/>
    <mergeCell ref="R76:S77"/>
    <mergeCell ref="T76:U77"/>
    <mergeCell ref="V76:W77"/>
    <mergeCell ref="X76:Y77"/>
    <mergeCell ref="Z76:Z77"/>
    <mergeCell ref="AB76:AC77"/>
    <mergeCell ref="C75:D75"/>
    <mergeCell ref="E75:F75"/>
    <mergeCell ref="G75:H75"/>
    <mergeCell ref="I75:J75"/>
    <mergeCell ref="M75:N75"/>
    <mergeCell ref="R75:S75"/>
    <mergeCell ref="T75:U75"/>
    <mergeCell ref="V75:W75"/>
    <mergeCell ref="X75:Y75"/>
    <mergeCell ref="AB72:AC72"/>
    <mergeCell ref="A73:B74"/>
    <mergeCell ref="C73:D74"/>
    <mergeCell ref="E73:F74"/>
    <mergeCell ref="G73:H74"/>
    <mergeCell ref="I73:J74"/>
    <mergeCell ref="K73:K74"/>
    <mergeCell ref="M73:N74"/>
    <mergeCell ref="P73:Q74"/>
    <mergeCell ref="R73:S74"/>
    <mergeCell ref="T73:U74"/>
    <mergeCell ref="V73:W74"/>
    <mergeCell ref="X73:Y74"/>
    <mergeCell ref="Z73:Z74"/>
    <mergeCell ref="AB73:AC74"/>
    <mergeCell ref="C72:D72"/>
    <mergeCell ref="E72:F72"/>
    <mergeCell ref="G72:H72"/>
    <mergeCell ref="I72:J72"/>
    <mergeCell ref="M72:N72"/>
    <mergeCell ref="R72:S72"/>
    <mergeCell ref="T72:U72"/>
    <mergeCell ref="V72:W72"/>
    <mergeCell ref="X72:Y72"/>
    <mergeCell ref="AB69:AC69"/>
    <mergeCell ref="A70:B71"/>
    <mergeCell ref="C70:D71"/>
    <mergeCell ref="E70:F71"/>
    <mergeCell ref="G70:H71"/>
    <mergeCell ref="I70:J71"/>
    <mergeCell ref="K70:K71"/>
    <mergeCell ref="M70:N71"/>
    <mergeCell ref="P70:Q71"/>
    <mergeCell ref="R70:S71"/>
    <mergeCell ref="T70:U71"/>
    <mergeCell ref="V70:W71"/>
    <mergeCell ref="X70:Y71"/>
    <mergeCell ref="Z70:Z71"/>
    <mergeCell ref="AB70:AC71"/>
    <mergeCell ref="C69:D69"/>
    <mergeCell ref="E69:F69"/>
    <mergeCell ref="G69:H69"/>
    <mergeCell ref="I69:J69"/>
    <mergeCell ref="M69:N69"/>
    <mergeCell ref="R69:S69"/>
    <mergeCell ref="T69:U69"/>
    <mergeCell ref="V69:W69"/>
    <mergeCell ref="X69:Y69"/>
    <mergeCell ref="AB66:AC66"/>
    <mergeCell ref="A67:B68"/>
    <mergeCell ref="C67:D68"/>
    <mergeCell ref="E67:F68"/>
    <mergeCell ref="G67:H68"/>
    <mergeCell ref="I67:J68"/>
    <mergeCell ref="K67:K68"/>
    <mergeCell ref="M67:N68"/>
    <mergeCell ref="P67:Q68"/>
    <mergeCell ref="R67:S68"/>
    <mergeCell ref="T67:U68"/>
    <mergeCell ref="V67:W68"/>
    <mergeCell ref="X67:Y68"/>
    <mergeCell ref="Z67:Z68"/>
    <mergeCell ref="AB67:AC68"/>
    <mergeCell ref="C66:D66"/>
    <mergeCell ref="E66:F66"/>
    <mergeCell ref="G66:H66"/>
    <mergeCell ref="I66:J66"/>
    <mergeCell ref="M66:N66"/>
    <mergeCell ref="R66:S66"/>
    <mergeCell ref="T66:U66"/>
    <mergeCell ref="V66:W66"/>
    <mergeCell ref="X66:Y66"/>
    <mergeCell ref="R63:S63"/>
    <mergeCell ref="T63:U63"/>
    <mergeCell ref="V63:W63"/>
    <mergeCell ref="X63:Y63"/>
    <mergeCell ref="AB63:AC63"/>
    <mergeCell ref="T64:U65"/>
    <mergeCell ref="V64:W65"/>
    <mergeCell ref="X64:Y65"/>
    <mergeCell ref="Z64:Z65"/>
    <mergeCell ref="AB64:AC65"/>
    <mergeCell ref="A64:B65"/>
    <mergeCell ref="C64:D65"/>
    <mergeCell ref="E64:F65"/>
    <mergeCell ref="G64:H65"/>
    <mergeCell ref="I64:J65"/>
    <mergeCell ref="K64:K65"/>
    <mergeCell ref="M64:N65"/>
    <mergeCell ref="P64:Q65"/>
    <mergeCell ref="R64:S65"/>
    <mergeCell ref="G49:H50"/>
    <mergeCell ref="I49:J50"/>
    <mergeCell ref="C63:D63"/>
    <mergeCell ref="E63:F63"/>
    <mergeCell ref="G63:H63"/>
    <mergeCell ref="I63:J63"/>
    <mergeCell ref="M63:N63"/>
    <mergeCell ref="K52:K53"/>
    <mergeCell ref="Z19:Z20"/>
    <mergeCell ref="Z22:Z23"/>
    <mergeCell ref="Z25:Z26"/>
    <mergeCell ref="Z28:Z29"/>
    <mergeCell ref="Z31:Z32"/>
    <mergeCell ref="Z34:Z35"/>
    <mergeCell ref="Z37:Z38"/>
    <mergeCell ref="Z40:Z41"/>
    <mergeCell ref="Z43:Z44"/>
    <mergeCell ref="Z46:Z47"/>
    <mergeCell ref="Z49:Z50"/>
    <mergeCell ref="Z52:Z53"/>
    <mergeCell ref="K22:K23"/>
    <mergeCell ref="K25:K26"/>
    <mergeCell ref="K28:K29"/>
    <mergeCell ref="K31:K32"/>
    <mergeCell ref="C48:D48"/>
    <mergeCell ref="E48:F48"/>
    <mergeCell ref="G48:H48"/>
    <mergeCell ref="I48:J48"/>
    <mergeCell ref="M48:N48"/>
    <mergeCell ref="R48:S48"/>
    <mergeCell ref="T48:U48"/>
    <mergeCell ref="V48:W48"/>
    <mergeCell ref="X48:Y48"/>
    <mergeCell ref="AB52:AC53"/>
    <mergeCell ref="V51:W51"/>
    <mergeCell ref="X51:Y51"/>
    <mergeCell ref="AB51:AC51"/>
    <mergeCell ref="AB49:AC50"/>
    <mergeCell ref="K40:K41"/>
    <mergeCell ref="K43:K44"/>
    <mergeCell ref="K46:K47"/>
    <mergeCell ref="R52:S53"/>
    <mergeCell ref="T52:U53"/>
    <mergeCell ref="AB48:AC48"/>
    <mergeCell ref="T49:U50"/>
    <mergeCell ref="AB46:AC47"/>
    <mergeCell ref="M46:N47"/>
    <mergeCell ref="P46:Q47"/>
    <mergeCell ref="K49:K50"/>
    <mergeCell ref="AB43:AC44"/>
    <mergeCell ref="V42:W42"/>
    <mergeCell ref="X42:Y42"/>
    <mergeCell ref="AB42:AC42"/>
    <mergeCell ref="A52:B53"/>
    <mergeCell ref="C52:D53"/>
    <mergeCell ref="E52:F53"/>
    <mergeCell ref="G52:H53"/>
    <mergeCell ref="I52:J53"/>
    <mergeCell ref="M52:N53"/>
    <mergeCell ref="P52:Q53"/>
    <mergeCell ref="V49:W50"/>
    <mergeCell ref="X49:Y50"/>
    <mergeCell ref="C51:D51"/>
    <mergeCell ref="E51:F51"/>
    <mergeCell ref="G51:H51"/>
    <mergeCell ref="I51:J51"/>
    <mergeCell ref="M51:N51"/>
    <mergeCell ref="R51:S51"/>
    <mergeCell ref="T51:U51"/>
    <mergeCell ref="A49:B50"/>
    <mergeCell ref="M49:N50"/>
    <mergeCell ref="P49:Q50"/>
    <mergeCell ref="R49:S50"/>
    <mergeCell ref="V52:W53"/>
    <mergeCell ref="X52:Y53"/>
    <mergeCell ref="C49:D50"/>
    <mergeCell ref="E49:F50"/>
    <mergeCell ref="A46:B47"/>
    <mergeCell ref="C46:D47"/>
    <mergeCell ref="E46:F47"/>
    <mergeCell ref="G46:H47"/>
    <mergeCell ref="I46:J47"/>
    <mergeCell ref="R43:S44"/>
    <mergeCell ref="T43:U44"/>
    <mergeCell ref="V43:W44"/>
    <mergeCell ref="X43:Y44"/>
    <mergeCell ref="A43:B44"/>
    <mergeCell ref="R46:S47"/>
    <mergeCell ref="T46:U47"/>
    <mergeCell ref="V46:W47"/>
    <mergeCell ref="X46:Y47"/>
    <mergeCell ref="R45:S45"/>
    <mergeCell ref="T45:U45"/>
    <mergeCell ref="V45:W45"/>
    <mergeCell ref="X45:Y45"/>
    <mergeCell ref="C45:D45"/>
    <mergeCell ref="E45:F45"/>
    <mergeCell ref="G45:H45"/>
    <mergeCell ref="I45:J45"/>
    <mergeCell ref="M45:N45"/>
    <mergeCell ref="C43:D44"/>
    <mergeCell ref="E43:F44"/>
    <mergeCell ref="G43:H44"/>
    <mergeCell ref="I43:J44"/>
    <mergeCell ref="M43:N44"/>
    <mergeCell ref="P43:Q44"/>
    <mergeCell ref="AB45:AC45"/>
    <mergeCell ref="V40:W41"/>
    <mergeCell ref="X40:Y41"/>
    <mergeCell ref="AB40:AC41"/>
    <mergeCell ref="C42:D42"/>
    <mergeCell ref="E42:F42"/>
    <mergeCell ref="G42:H42"/>
    <mergeCell ref="I42:J42"/>
    <mergeCell ref="M42:N42"/>
    <mergeCell ref="R42:S42"/>
    <mergeCell ref="T42:U42"/>
    <mergeCell ref="A40:B41"/>
    <mergeCell ref="C40:D41"/>
    <mergeCell ref="E40:F41"/>
    <mergeCell ref="G40:H41"/>
    <mergeCell ref="I40:J41"/>
    <mergeCell ref="M40:N41"/>
    <mergeCell ref="P40:Q41"/>
    <mergeCell ref="R40:S41"/>
    <mergeCell ref="T40:U41"/>
    <mergeCell ref="A37:B38"/>
    <mergeCell ref="C37:D38"/>
    <mergeCell ref="E37:F38"/>
    <mergeCell ref="G37:H38"/>
    <mergeCell ref="I37:J38"/>
    <mergeCell ref="AB37:AC38"/>
    <mergeCell ref="C39:D39"/>
    <mergeCell ref="E39:F39"/>
    <mergeCell ref="G39:H39"/>
    <mergeCell ref="I39:J39"/>
    <mergeCell ref="M39:N39"/>
    <mergeCell ref="R39:S39"/>
    <mergeCell ref="T39:U39"/>
    <mergeCell ref="V39:W39"/>
    <mergeCell ref="X39:Y39"/>
    <mergeCell ref="M37:N38"/>
    <mergeCell ref="P37:Q38"/>
    <mergeCell ref="R37:S38"/>
    <mergeCell ref="T37:U38"/>
    <mergeCell ref="V37:W38"/>
    <mergeCell ref="X37:Y38"/>
    <mergeCell ref="AB39:AC39"/>
    <mergeCell ref="K37:K38"/>
    <mergeCell ref="V34:W35"/>
    <mergeCell ref="X34:Y35"/>
    <mergeCell ref="AB34:AC35"/>
    <mergeCell ref="C36:D36"/>
    <mergeCell ref="E36:F36"/>
    <mergeCell ref="G36:H36"/>
    <mergeCell ref="I36:J36"/>
    <mergeCell ref="M36:N36"/>
    <mergeCell ref="R36:S36"/>
    <mergeCell ref="T36:U36"/>
    <mergeCell ref="V36:W36"/>
    <mergeCell ref="X36:Y36"/>
    <mergeCell ref="AB36:AC36"/>
    <mergeCell ref="K34:K35"/>
    <mergeCell ref="A34:B35"/>
    <mergeCell ref="C34:D35"/>
    <mergeCell ref="E34:F35"/>
    <mergeCell ref="G34:H35"/>
    <mergeCell ref="I34:J35"/>
    <mergeCell ref="M34:N35"/>
    <mergeCell ref="P34:Q35"/>
    <mergeCell ref="R34:S35"/>
    <mergeCell ref="T34:U35"/>
    <mergeCell ref="T31:U32"/>
    <mergeCell ref="V31:W32"/>
    <mergeCell ref="X31:Y32"/>
    <mergeCell ref="AB31:AC32"/>
    <mergeCell ref="C33:D33"/>
    <mergeCell ref="E33:F33"/>
    <mergeCell ref="G33:H33"/>
    <mergeCell ref="I33:J33"/>
    <mergeCell ref="M33:N33"/>
    <mergeCell ref="R33:S33"/>
    <mergeCell ref="T33:U33"/>
    <mergeCell ref="V33:W33"/>
    <mergeCell ref="X33:Y33"/>
    <mergeCell ref="AB33:AC33"/>
    <mergeCell ref="C27:D27"/>
    <mergeCell ref="A31:B32"/>
    <mergeCell ref="C31:D32"/>
    <mergeCell ref="E31:F32"/>
    <mergeCell ref="G31:H32"/>
    <mergeCell ref="I31:J32"/>
    <mergeCell ref="M31:N32"/>
    <mergeCell ref="P31:Q32"/>
    <mergeCell ref="R31:S32"/>
    <mergeCell ref="A28:B29"/>
    <mergeCell ref="C28:D29"/>
    <mergeCell ref="E28:F29"/>
    <mergeCell ref="G28:H29"/>
    <mergeCell ref="I28:J29"/>
    <mergeCell ref="E27:F27"/>
    <mergeCell ref="G27:H27"/>
    <mergeCell ref="I27:J27"/>
    <mergeCell ref="M27:N27"/>
    <mergeCell ref="R27:S27"/>
    <mergeCell ref="AB28:AC29"/>
    <mergeCell ref="C30:D30"/>
    <mergeCell ref="E30:F30"/>
    <mergeCell ref="G30:H30"/>
    <mergeCell ref="I30:J30"/>
    <mergeCell ref="M30:N30"/>
    <mergeCell ref="R30:S30"/>
    <mergeCell ref="T30:U30"/>
    <mergeCell ref="V30:W30"/>
    <mergeCell ref="X30:Y30"/>
    <mergeCell ref="M28:N29"/>
    <mergeCell ref="P28:Q29"/>
    <mergeCell ref="R28:S29"/>
    <mergeCell ref="T28:U29"/>
    <mergeCell ref="V28:W29"/>
    <mergeCell ref="X28:Y29"/>
    <mergeCell ref="AB30:AC30"/>
    <mergeCell ref="T27:U27"/>
    <mergeCell ref="V27:W27"/>
    <mergeCell ref="X27:Y27"/>
    <mergeCell ref="AB24:AC24"/>
    <mergeCell ref="V25:W26"/>
    <mergeCell ref="X25:Y26"/>
    <mergeCell ref="AB25:AC26"/>
    <mergeCell ref="AB27:AC27"/>
    <mergeCell ref="A25:B26"/>
    <mergeCell ref="C25:D26"/>
    <mergeCell ref="E25:F26"/>
    <mergeCell ref="G25:H26"/>
    <mergeCell ref="I25:J26"/>
    <mergeCell ref="M25:N26"/>
    <mergeCell ref="P25:Q26"/>
    <mergeCell ref="R25:S26"/>
    <mergeCell ref="T25:U26"/>
    <mergeCell ref="C24:D24"/>
    <mergeCell ref="E24:F24"/>
    <mergeCell ref="G24:H24"/>
    <mergeCell ref="I24:J24"/>
    <mergeCell ref="M24:N24"/>
    <mergeCell ref="R24:S24"/>
    <mergeCell ref="T24:U24"/>
    <mergeCell ref="V24:W24"/>
    <mergeCell ref="X24:Y24"/>
    <mergeCell ref="AB21:AC21"/>
    <mergeCell ref="A22:B23"/>
    <mergeCell ref="C22:D23"/>
    <mergeCell ref="E22:F23"/>
    <mergeCell ref="G22:H23"/>
    <mergeCell ref="I22:J23"/>
    <mergeCell ref="M22:N23"/>
    <mergeCell ref="P22:Q23"/>
    <mergeCell ref="R22:S23"/>
    <mergeCell ref="T22:U23"/>
    <mergeCell ref="V22:W23"/>
    <mergeCell ref="X22:Y23"/>
    <mergeCell ref="AB22:AC23"/>
    <mergeCell ref="C21:D21"/>
    <mergeCell ref="E21:F21"/>
    <mergeCell ref="G21:H21"/>
    <mergeCell ref="I21:J21"/>
    <mergeCell ref="M21:N21"/>
    <mergeCell ref="R21:S21"/>
    <mergeCell ref="T21:U21"/>
    <mergeCell ref="V21:W21"/>
    <mergeCell ref="X21:Y21"/>
    <mergeCell ref="R18:S18"/>
    <mergeCell ref="T18:U18"/>
    <mergeCell ref="V18:W18"/>
    <mergeCell ref="X18:Y18"/>
    <mergeCell ref="AB18:AC18"/>
    <mergeCell ref="A19:B20"/>
    <mergeCell ref="C19:D20"/>
    <mergeCell ref="E19:F20"/>
    <mergeCell ref="G19:H20"/>
    <mergeCell ref="I19:J20"/>
    <mergeCell ref="AB19:AC20"/>
    <mergeCell ref="M19:N20"/>
    <mergeCell ref="P19:Q20"/>
    <mergeCell ref="R19:S20"/>
    <mergeCell ref="T19:U20"/>
    <mergeCell ref="V19:W20"/>
    <mergeCell ref="X19:Y20"/>
    <mergeCell ref="K19:K20"/>
    <mergeCell ref="A13:B13"/>
    <mergeCell ref="C18:D18"/>
    <mergeCell ref="E18:F18"/>
    <mergeCell ref="G18:H18"/>
    <mergeCell ref="I18:J18"/>
    <mergeCell ref="M18:N18"/>
    <mergeCell ref="A1:D3"/>
    <mergeCell ref="F3:H4"/>
    <mergeCell ref="A5:C6"/>
    <mergeCell ref="A9:B9"/>
    <mergeCell ref="C9:F10"/>
    <mergeCell ref="A12:B12"/>
    <mergeCell ref="C12:D12"/>
    <mergeCell ref="C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Pricing Sheet</vt:lpstr>
      <vt:lpstr>Mori Lathe Cycle Time</vt:lpstr>
      <vt:lpstr>Kitamura 5 axis Cycle Time</vt:lpstr>
      <vt:lpstr>Swiss Cycle Time</vt:lpstr>
      <vt:lpstr>Difficulty Margin</vt:lpstr>
      <vt:lpstr>Tekniks Mill Cycle Time</vt:lpstr>
      <vt:lpstr>'Pricing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</dc:creator>
  <cp:lastModifiedBy>High Altitude Machining</cp:lastModifiedBy>
  <cp:lastPrinted>2020-03-23T22:10:26Z</cp:lastPrinted>
  <dcterms:created xsi:type="dcterms:W3CDTF">2019-06-01T06:35:13Z</dcterms:created>
  <dcterms:modified xsi:type="dcterms:W3CDTF">2023-03-24T20:17:33Z</dcterms:modified>
</cp:coreProperties>
</file>