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"/>
    </mc:Choice>
  </mc:AlternateContent>
  <xr:revisionPtr revIDLastSave="0" documentId="13_ncr:1_{31D01C8C-D935-4E9F-B40A-8256D121C532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<sst xmlns="http://schemas.openxmlformats.org/spreadsheetml/2006/main" count="183" uniqueCount="143">
  <si>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</si>
  <si>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</si>
  <si>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</si>
  <si>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</si>
  <si>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</si>
  <si>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</si>
  <si>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</si>
  <si>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</si>
  <si>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</si>
  <si>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</si>
  <si>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</si>
  <si>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</si>
  <si>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</si>
  <si>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</si>
  <si>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</si>
  <si>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</si>
  <si>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</si>
  <si>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</si>
  <si>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</si>
  <si>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</si>
  <si>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</si>
  <si>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</si>
  <si>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</si>
  <si>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</si>
  <si>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</si>
  <si>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</si>
  <si>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</si>
  <si>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</si>
  <si>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</si>
  <si>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</si>
  <si>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</si>
  <si>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</si>
  <si>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</si>
  <si>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</si>
  <si>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</si>
  <si>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</si>
  <si>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</si>
  <si>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</si>
  <si>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</si>
  <si>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</si>
  <si>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</si>
  <si>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</si>
  <si>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</si>
  <si>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</si>
  <si>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</si>
  <si>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</si>
  <si>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</si>
  <si>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</si>
  <si>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</si>
  <si>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</si>
  <si>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</si>
  <si>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</si>
  <si>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</si>
  <si>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</si>
  <si>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</si>
  <si>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</si>
  <si>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</si>
  <si>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</si>
  <si>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</si>
  <si>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</si>
  <si>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</si>
  <si>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</si>
  <si>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</si>
  <si>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</si>
  <si>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</si>
  <si>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</si>
  <si>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</si>
  <si>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</si>
  <si>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</si>
  <si>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</si>
  <si>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</si>
  <si>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</si>
  <si>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</si>
  <si>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</si>
  <si>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</si>
  <si>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</si>
  <si>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</si>
  <si>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</si>
  <si>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</si>
  <si>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</si>
  <si>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</si>
  <si>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</si>
  <si>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</si>
  <si>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</si>
  <si>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</si>
  <si>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</si>
  <si>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</si>
  <si>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</si>
  <si>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</si>
  <si>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</si>
  <si>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</si>
  <si>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</si>
  <si>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</si>
  <si>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</si>
  <si>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</si>
  <si>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</si>
  <si>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</si>
  <si>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</si>
  <si>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</si>
  <si>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</si>
  <si>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</si>
  <si>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</si>
  <si>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</si>
  <si>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</si>
  <si>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</si>
  <si>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</si>
  <si>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</si>
  <si>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</si>
  <si>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</si>
  <si>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</si>
  <si>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</si>
  <si>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</si>
  <si>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</si>
  <si>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</si>
  <si>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</si>
  <si>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</si>
  <si>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</si>
  <si>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</si>
  <si>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</si>
  <si>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</si>
  <si>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</si>
  <si>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</si>
  <si>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</si>
  <si>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</si>
  <si>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</si>
  <si>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</si>
  <si>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</si>
  <si>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</si>
  <si>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</si>
  <si>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</si>
  <si>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</si>
  <si>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</si>
  <si>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</si>
  <si>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</si>
  <si>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</si>
  <si>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</si>
  <si>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</si>
  <si>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</si>
  <si>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</si>
  <si>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</si>
  <si>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</si>
  <si>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</si>
  <si>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April 30,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</si>
</sst>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abSelected="1" topLeftCell="A19" zoomScaleNormal="100" workbookViewId="0">
      <selection activeCell="E38" sqref="E38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44316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v>186710.83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186710.83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19869.09</v>
      </c>
      <c r="F13" s="43"/>
      <c r="G13" s="43"/>
      <c r="H13" s="43"/>
      <c r="I13" s="43"/>
      <c r="J13" s="43"/>
      <c r="K13" s="43"/>
      <c r="L13" s="43"/>
      <c r="M13" s="43">
        <f t="shared" si="0"/>
        <v>19869.09</v>
      </c>
    </row>
    <row r="14" spans="1:14" x14ac:dyDescent="0.2">
      <c r="B14" s="9" t="s">
        <v>89</v>
      </c>
      <c r="C14" s="27" t="s">
        <v>86</v>
      </c>
      <c r="E14" s="60">
        <v>18509.509999999998</v>
      </c>
      <c r="F14" s="43"/>
      <c r="G14" s="43"/>
      <c r="H14" s="43"/>
      <c r="I14" s="43"/>
      <c r="J14" s="43"/>
      <c r="K14" s="43"/>
      <c r="L14" s="43"/>
      <c r="M14" s="43">
        <f t="shared" si="0"/>
        <v>18509.509999999998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225089.43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225089.43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11094.91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11094.91</v>
      </c>
    </row>
    <row r="25" spans="1:13" s="33" customFormat="1" x14ac:dyDescent="0.2">
      <c r="B25" s="33" t="s">
        <v>93</v>
      </c>
      <c r="C25" s="34" t="s">
        <v>110</v>
      </c>
      <c r="E25" s="51">
        <v>56280.15</v>
      </c>
      <c r="F25" s="51"/>
      <c r="G25" s="51"/>
      <c r="H25" s="51"/>
      <c r="I25" s="51"/>
      <c r="J25" s="51"/>
      <c r="K25" s="51"/>
      <c r="L25" s="51"/>
      <c r="M25" s="51">
        <f t="shared" si="1"/>
        <v>56280.15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272767.61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272767.61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18509.509999999998</v>
      </c>
      <c r="F34" s="43"/>
      <c r="G34" s="43"/>
      <c r="H34" s="43"/>
      <c r="I34" s="43"/>
      <c r="J34" s="43"/>
      <c r="K34" s="43"/>
      <c r="L34" s="43"/>
      <c r="M34" s="43">
        <f>E34+G34+I34+K34</f>
        <v>18509.509999999998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-66187.689999999813</v>
      </c>
      <c r="F38" s="43"/>
      <c r="G38" s="43"/>
      <c r="H38" s="43"/>
      <c r="I38" s="43"/>
      <c r="J38" s="43"/>
      <c r="K38" s="43"/>
      <c r="L38" s="43"/>
      <c r="M38" s="43">
        <f>E38+G38+I38+K38</f>
        <v>-66187.689999999813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-47678.179999999818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-47678.179999999818</v>
      </c>
    </row>
    <row r="41" spans="1:13" ht="33.75" customHeight="1" thickBot="1" x14ac:dyDescent="0.3">
      <c r="A41" s="11" t="s">
        <v>71</v>
      </c>
      <c r="E41" s="52">
        <f>E40+E31</f>
        <v>225089.43000000017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225089.43000000017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opLeftCell="A31" zoomScaleNormal="100" workbookViewId="0">
      <selection activeCell="F59" sqref="F59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76682.350000000006</v>
      </c>
      <c r="F17" s="54">
        <v>767610.9</v>
      </c>
      <c r="G17" s="63">
        <v>865561</v>
      </c>
      <c r="H17" s="38">
        <f t="shared" ref="H17:H25" si="3">IF(G17=0,"",F17/G17)</f>
        <v>0.88683628305803985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76682.350000000006</v>
      </c>
      <c r="Z17" s="42">
        <f t="shared" si="0"/>
        <v>767610.9</v>
      </c>
      <c r="AA17" s="42">
        <f t="shared" si="2"/>
        <v>865561</v>
      </c>
      <c r="AB17" s="38">
        <f t="shared" ref="AB17:AB25" si="7">IF(AA17=0,"",Z17/AA17)</f>
        <v>0.88683628305803985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96316.9</v>
      </c>
      <c r="G19" s="53">
        <v>117939</v>
      </c>
      <c r="H19" s="38">
        <f t="shared" si="3"/>
        <v>0.81666709061463971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96316.9</v>
      </c>
      <c r="AA19" s="42">
        <f t="shared" si="2"/>
        <v>117939</v>
      </c>
      <c r="AB19" s="38">
        <f t="shared" si="7"/>
        <v>0.81666709061463971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>
        <v>18807.39</v>
      </c>
      <c r="G21" s="53">
        <v>23400</v>
      </c>
      <c r="H21" s="38">
        <f t="shared" si="3"/>
        <v>0.80373461538461533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18807.39</v>
      </c>
      <c r="AA21" s="42">
        <f t="shared" si="2"/>
        <v>23400</v>
      </c>
      <c r="AB21" s="38">
        <f t="shared" si="7"/>
        <v>0.80373461538461533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12.47</v>
      </c>
      <c r="F23" s="58">
        <v>159.63</v>
      </c>
      <c r="G23" s="43">
        <v>100</v>
      </c>
      <c r="H23" s="38">
        <f t="shared" si="3"/>
        <v>1.5963000000000001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12.47</v>
      </c>
      <c r="Z23" s="42">
        <f t="shared" si="8"/>
        <v>159.63</v>
      </c>
      <c r="AA23" s="42">
        <f t="shared" si="8"/>
        <v>100</v>
      </c>
      <c r="AB23" s="38">
        <f t="shared" si="7"/>
        <v>1.5963000000000001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23757.99</v>
      </c>
      <c r="F25" s="61">
        <v>150762.5</v>
      </c>
      <c r="G25" s="43">
        <v>172510</v>
      </c>
      <c r="H25" s="38">
        <f t="shared" si="3"/>
        <v>0.87393484435684887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23757.99</v>
      </c>
      <c r="Z25" s="42">
        <f t="shared" si="8"/>
        <v>150762.5</v>
      </c>
      <c r="AA25" s="42">
        <f t="shared" si="8"/>
        <v>172510</v>
      </c>
      <c r="AB25" s="38">
        <f t="shared" si="7"/>
        <v>0.87393484435684887</v>
      </c>
    </row>
    <row r="26" spans="1:28" ht="27.75" customHeight="1" x14ac:dyDescent="0.25">
      <c r="A26" s="11" t="s">
        <v>24</v>
      </c>
      <c r="E26" s="44">
        <f>SUM(E14:E25)</f>
        <v>110084.50000000001</v>
      </c>
      <c r="F26" s="44">
        <f>SUM(F14:F25)</f>
        <v>1033657.3200000001</v>
      </c>
      <c r="G26" s="44">
        <f>SUM(G14:G25)</f>
        <v>1192510</v>
      </c>
      <c r="H26" s="45">
        <f>IF(G26=0,"",F26/G26)</f>
        <v>0.86679132250463309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110084.50000000001</v>
      </c>
      <c r="Z26" s="44">
        <f>SUM(Z14:Z25)</f>
        <v>1033657.3200000001</v>
      </c>
      <c r="AA26" s="44">
        <f>SUM(AA14:AA25)</f>
        <v>1192510</v>
      </c>
      <c r="AB26" s="45">
        <f>IF(AA26=0,"",Z26/AA26)</f>
        <v>0.86679132250463309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v>58245.79</v>
      </c>
      <c r="F30" s="51">
        <v>656624.98</v>
      </c>
      <c r="G30" s="43">
        <v>728650</v>
      </c>
      <c r="H30" s="38">
        <f t="shared" ref="H30:H44" si="9">IF(G30=0,"",F30/G30)</f>
        <v>0.90115278940506416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58245.79</v>
      </c>
      <c r="Z30" s="42">
        <f t="shared" ref="Z30:Z44" si="14">F30+K30+P30+U30</f>
        <v>656624.98</v>
      </c>
      <c r="AA30" s="42">
        <f t="shared" ref="AA30:AA44" si="15">G30+L30+Q30+V30</f>
        <v>728650</v>
      </c>
      <c r="AB30" s="38">
        <f t="shared" ref="AB30:AB44" si="16">IF(AA30=0,"",Z30/AA30)</f>
        <v>0.90115278940506416</v>
      </c>
    </row>
    <row r="31" spans="1:28" ht="15" customHeight="1" x14ac:dyDescent="0.2">
      <c r="B31" s="21" t="s">
        <v>141</v>
      </c>
      <c r="C31" s="26">
        <v>5500</v>
      </c>
      <c r="D31" s="21"/>
      <c r="E31" s="51">
        <v>2622.38</v>
      </c>
      <c r="F31" s="61">
        <v>32414.080000000002</v>
      </c>
      <c r="G31" s="61">
        <v>51940</v>
      </c>
      <c r="H31" s="38">
        <f t="shared" ref="H31:H32" si="17">IF(G31=0,"",F31/G31)</f>
        <v>0.62406777050442819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2622.38</v>
      </c>
      <c r="Z31" s="42">
        <f t="shared" ref="Z31:Z32" si="22">F31+K31+P31+U31</f>
        <v>32414.080000000002</v>
      </c>
      <c r="AA31" s="42">
        <f t="shared" ref="AA31:AA32" si="23">G31+L31+Q31+V31</f>
        <v>51940</v>
      </c>
      <c r="AB31" s="38">
        <f t="shared" ref="AB31:AB32" si="24">IF(AA31=0,"",Z31/AA31)</f>
        <v>0.62406777050442819</v>
      </c>
    </row>
    <row r="32" spans="1:28" x14ac:dyDescent="0.2">
      <c r="B32" s="21" t="s">
        <v>136</v>
      </c>
      <c r="C32" s="26">
        <v>5900</v>
      </c>
      <c r="D32" s="21"/>
      <c r="E32" s="51">
        <v>4441.91</v>
      </c>
      <c r="F32" s="61">
        <v>49716.24</v>
      </c>
      <c r="G32" s="61">
        <v>60570</v>
      </c>
      <c r="H32" s="38">
        <f t="shared" si="17"/>
        <v>0.82080633977216444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4441.91</v>
      </c>
      <c r="Z32" s="42">
        <f t="shared" si="22"/>
        <v>49716.24</v>
      </c>
      <c r="AA32" s="42">
        <f t="shared" si="23"/>
        <v>60570</v>
      </c>
      <c r="AB32" s="38">
        <f t="shared" si="24"/>
        <v>0.82080633977216444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1927.02</v>
      </c>
      <c r="F34" s="51">
        <v>14884.07</v>
      </c>
      <c r="G34" s="51">
        <v>16650</v>
      </c>
      <c r="H34" s="66">
        <f t="shared" si="9"/>
        <v>0.89393813813813816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1927.02</v>
      </c>
      <c r="Z34" s="42">
        <f t="shared" si="14"/>
        <v>14884.07</v>
      </c>
      <c r="AA34" s="42">
        <f t="shared" si="15"/>
        <v>16650</v>
      </c>
      <c r="AB34" s="38">
        <f t="shared" si="16"/>
        <v>0.89393813813813816</v>
      </c>
    </row>
    <row r="35" spans="1:28" x14ac:dyDescent="0.2">
      <c r="B35" s="21" t="s">
        <v>135</v>
      </c>
      <c r="C35" s="26">
        <v>7200</v>
      </c>
      <c r="D35" s="21"/>
      <c r="E35" s="59">
        <v>1552.5</v>
      </c>
      <c r="F35" s="61">
        <v>16854.53</v>
      </c>
      <c r="G35" s="43">
        <v>20000</v>
      </c>
      <c r="H35" s="38">
        <f t="shared" si="9"/>
        <v>0.84272649999999993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1552.5</v>
      </c>
      <c r="Z35" s="42">
        <f>F35+K35+P35+U35</f>
        <v>16854.53</v>
      </c>
      <c r="AA35" s="42">
        <f>G35+L35+Q35+V35</f>
        <v>20000</v>
      </c>
      <c r="AB35" s="38">
        <f t="shared" si="16"/>
        <v>0.84272649999999993</v>
      </c>
    </row>
    <row r="36" spans="1:28" x14ac:dyDescent="0.2">
      <c r="B36" s="21" t="s">
        <v>98</v>
      </c>
      <c r="C36" s="26">
        <v>7300</v>
      </c>
      <c r="D36" s="21"/>
      <c r="E36" s="51">
        <v>12040.12</v>
      </c>
      <c r="F36" s="61">
        <v>128926.19</v>
      </c>
      <c r="G36" s="43">
        <v>138100</v>
      </c>
      <c r="H36" s="38">
        <f t="shared" si="9"/>
        <v>0.93357125271542363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12040.12</v>
      </c>
      <c r="Z36" s="42">
        <f t="shared" si="14"/>
        <v>128926.19</v>
      </c>
      <c r="AA36" s="42">
        <f t="shared" si="15"/>
        <v>138100</v>
      </c>
      <c r="AB36" s="38">
        <f t="shared" si="16"/>
        <v>0.93357125271542363</v>
      </c>
    </row>
    <row r="37" spans="1:28" x14ac:dyDescent="0.2">
      <c r="B37" s="21" t="s">
        <v>99</v>
      </c>
      <c r="C37" s="26">
        <v>7400</v>
      </c>
      <c r="D37" s="21"/>
      <c r="E37" s="51">
        <v>3765</v>
      </c>
      <c r="F37" s="51">
        <v>39841.019999999997</v>
      </c>
      <c r="G37" s="43">
        <v>45000</v>
      </c>
      <c r="H37" s="38">
        <f t="shared" si="9"/>
        <v>0.88535599999999992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3765</v>
      </c>
      <c r="Z37" s="42">
        <f t="shared" si="14"/>
        <v>39841.019999999997</v>
      </c>
      <c r="AA37" s="42">
        <f t="shared" si="15"/>
        <v>45000</v>
      </c>
      <c r="AB37" s="38">
        <f t="shared" si="16"/>
        <v>0.88535599999999992</v>
      </c>
    </row>
    <row r="38" spans="1:28" x14ac:dyDescent="0.2">
      <c r="B38" s="21" t="s">
        <v>100</v>
      </c>
      <c r="C38" s="26">
        <v>7500</v>
      </c>
      <c r="D38" s="21"/>
      <c r="E38" s="51">
        <v>216.32</v>
      </c>
      <c r="F38" s="51">
        <v>21424.82</v>
      </c>
      <c r="G38" s="43">
        <v>18000</v>
      </c>
      <c r="H38" s="38">
        <f t="shared" si="9"/>
        <v>1.1902677777777777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216.32</v>
      </c>
      <c r="Z38" s="42">
        <f t="shared" si="14"/>
        <v>21424.82</v>
      </c>
      <c r="AA38" s="42">
        <f t="shared" si="15"/>
        <v>18000</v>
      </c>
      <c r="AB38" s="38">
        <f t="shared" si="16"/>
        <v>1.1902677777777777</v>
      </c>
    </row>
    <row r="39" spans="1:28" x14ac:dyDescent="0.2">
      <c r="B39" s="21" t="s">
        <v>101</v>
      </c>
      <c r="C39" s="26">
        <v>7600</v>
      </c>
      <c r="D39" s="21"/>
      <c r="E39" s="43">
        <v>1554.58</v>
      </c>
      <c r="F39" s="61">
        <v>14533.03</v>
      </c>
      <c r="G39" s="43">
        <v>20550</v>
      </c>
      <c r="H39" s="38">
        <f t="shared" si="9"/>
        <v>0.70720340632603407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1554.58</v>
      </c>
      <c r="Z39" s="42">
        <f t="shared" si="14"/>
        <v>14533.03</v>
      </c>
      <c r="AA39" s="42">
        <f t="shared" si="15"/>
        <v>20550</v>
      </c>
      <c r="AB39" s="38">
        <f t="shared" si="16"/>
        <v>0.70720340632603407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-10</v>
      </c>
      <c r="F41" s="61">
        <v>12466.94</v>
      </c>
      <c r="G41" s="43">
        <v>23200</v>
      </c>
      <c r="H41" s="38">
        <f t="shared" si="9"/>
        <v>0.5373681034482759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-10</v>
      </c>
      <c r="Z41" s="42">
        <f t="shared" si="14"/>
        <v>12466.94</v>
      </c>
      <c r="AA41" s="42">
        <f t="shared" si="15"/>
        <v>23200</v>
      </c>
      <c r="AB41" s="38">
        <f t="shared" si="16"/>
        <v>0.5373681034482759</v>
      </c>
    </row>
    <row r="42" spans="1:28" x14ac:dyDescent="0.2">
      <c r="B42" s="21" t="s">
        <v>104</v>
      </c>
      <c r="C42" s="26">
        <v>7900</v>
      </c>
      <c r="D42" s="21"/>
      <c r="E42" s="43">
        <v>4204.1499999999996</v>
      </c>
      <c r="F42" s="61">
        <v>61234.23</v>
      </c>
      <c r="G42" s="43">
        <v>73200</v>
      </c>
      <c r="H42" s="38">
        <f t="shared" si="9"/>
        <v>0.83653319672131154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4204.1499999999996</v>
      </c>
      <c r="Z42" s="42">
        <f t="shared" si="14"/>
        <v>61234.23</v>
      </c>
      <c r="AA42" s="42">
        <f t="shared" si="15"/>
        <v>73200</v>
      </c>
      <c r="AB42" s="38">
        <f t="shared" si="16"/>
        <v>0.83653319672131154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90559.77</v>
      </c>
      <c r="F45" s="44">
        <f>SUM(F30:F44)</f>
        <v>1048920.1299999999</v>
      </c>
      <c r="G45" s="44">
        <f>SUM(G30:G44)</f>
        <v>1212510</v>
      </c>
      <c r="H45" s="45">
        <f>IF(G45=0,"",F45/G45)</f>
        <v>0.86508163231643442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90559.77</v>
      </c>
      <c r="Z45" s="44">
        <f>SUM(Z30:Z44)</f>
        <v>1048920.1299999999</v>
      </c>
      <c r="AA45" s="44">
        <f>SUM(AA30:AA44)</f>
        <v>1212510</v>
      </c>
      <c r="AB45" s="45">
        <f>IF(AA45=0,"",Z45/AA45)</f>
        <v>0.86508163231643442</v>
      </c>
    </row>
    <row r="46" spans="1:28" ht="27.75" customHeight="1" x14ac:dyDescent="0.25">
      <c r="A46" s="11" t="s">
        <v>78</v>
      </c>
      <c r="E46" s="46">
        <f>E26-E45</f>
        <v>19524.73000000001</v>
      </c>
      <c r="F46" s="46">
        <f>F26-F45</f>
        <v>-15262.809999999823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19524.73000000001</v>
      </c>
      <c r="Z46" s="46">
        <f>Z26-Z45</f>
        <v>-15262.809999999823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19524.73000000001</v>
      </c>
      <c r="F53" s="43">
        <f>F46+F51</f>
        <v>-15262.809999999823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-67202.91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-67202.91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0</v>
      </c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0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-67202.91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-67202.91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-47678.179999999993</v>
      </c>
      <c r="F58" s="47">
        <f>F46+F56</f>
        <v>-47678.179999999818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-47678.179999999993</v>
      </c>
      <c r="Z58" s="47">
        <f>Z46+Z56</f>
        <v>-47678.179999999818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0465725-DBE0-4A62-88FB-47F7DEC15C2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2021-04-27T12:21:52Z</cp:lastPrinted>
  <dcterms:created xsi:type="dcterms:W3CDTF">2013-06-25T18:33:03Z</dcterms:created>
  <dcterms:modified xsi:type="dcterms:W3CDTF">2021-06-08T19:04:08Z</dcterms:modified>
</cp:coreProperties>
</file>