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Revised FS\"/>
    </mc:Choice>
  </mc:AlternateContent>
  <xr:revisionPtr revIDLastSave="0" documentId="13_ncr:1_{9E26F2C0-0EFE-430F-98CA-071143EC83D8}" xr6:coauthVersionLast="46" xr6:coauthVersionMax="46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5" l="1"/>
  <c r="F34" i="5"/>
  <c r="F30" i="5"/>
  <c r="E25" i="4"/>
  <c r="E14" i="4"/>
  <c r="E11" i="4"/>
  <c r="E30" i="5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<sst xmlns="http://schemas.openxmlformats.org/spreadsheetml/2006/main" count="183" uniqueCount="143">
  <si>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</si>
  <si>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</si>
  <si>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</si>
  <si>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</si>
  <si>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</si>
  <si>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</si>
  <si>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</si>
  <si>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</si>
  <si>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</si>
  <si>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</si>
  <si>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</si>
  <si>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</si>
  <si>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</si>
  <si>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</si>
  <si>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</si>
  <si>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</si>
  <si>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</si>
  <si>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</si>
  <si>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</si>
  <si>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</si>
  <si>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</si>
  <si>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</si>
  <si>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</si>
  <si>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</si>
  <si>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</si>
  <si>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</si>
  <si>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</si>
  <si>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</si>
  <si>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</si>
  <si>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</si>
  <si>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</si>
  <si>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</si>
  <si>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</si>
  <si>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</si>
  <si>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</si>
  <si>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</si>
  <si>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</si>
  <si>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</si>
  <si>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</si>
  <si>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</si>
  <si>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</si>
  <si>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</si>
  <si>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</si>
  <si>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</si>
  <si>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</si>
  <si>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</si>
  <si>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</si>
  <si>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</si>
  <si>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</si>
  <si>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</si>
  <si>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</si>
  <si>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</si>
  <si>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</si>
  <si>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</si>
  <si>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</si>
  <si>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</si>
  <si>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</si>
  <si>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</si>
  <si>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</si>
  <si>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</si>
  <si>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</si>
  <si>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</si>
  <si>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</si>
  <si>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</si>
  <si>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</si>
  <si>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</si>
  <si>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</si>
  <si>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</si>
  <si>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</si>
  <si>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</si>
  <si>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</si>
  <si>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</si>
  <si>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</si>
  <si>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</si>
  <si>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</si>
  <si>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</si>
  <si>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</si>
  <si>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</si>
  <si>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</si>
  <si>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</si>
  <si>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</si>
  <si>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</si>
  <si>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</si>
  <si>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</si>
  <si>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</si>
  <si>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</si>
  <si>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</si>
  <si>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</si>
  <si>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</si>
  <si>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</si>
  <si>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</si>
  <si>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</si>
  <si>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</si>
  <si>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</si>
  <si>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</si>
  <si>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</si>
  <si>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</si>
  <si>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</si>
  <si>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</si>
  <si>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</si>
  <si>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</si>
  <si>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</si>
  <si>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</si>
  <si>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</si>
  <si>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</si>
  <si>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</si>
  <si>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</si>
  <si>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</si>
  <si>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</si>
  <si>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</si>
  <si>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</si>
  <si>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</si>
  <si>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</si>
  <si>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</si>
  <si>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</si>
  <si>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</si>
  <si>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</si>
  <si>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</si>
  <si>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</si>
  <si>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</si>
  <si>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</si>
  <si>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</si>
  <si>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</si>
  <si>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</si>
  <si>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</si>
  <si>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</si>
  <si>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</si>
  <si>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</si>
  <si>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</si>
  <si>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</si>
  <si>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</si>
  <si>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</si>
  <si>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</si>
  <si>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</si>
  <si>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</si>
  <si>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</si>
  <si>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</si>
  <si>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</si>
  <si>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</si>
  <si>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</si>
  <si>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</si>
  <si>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</si>
  <si>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October 31, 2020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</si>
</sst>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opLeftCell="A16" zoomScaleNormal="100" workbookViewId="0">
      <selection activeCell="C45" sqref="C45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44135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170500.14+2511.61</f>
        <v>173011.75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173011.75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19628.89</v>
      </c>
      <c r="F13" s="43"/>
      <c r="G13" s="43"/>
      <c r="H13" s="43"/>
      <c r="I13" s="43"/>
      <c r="J13" s="43"/>
      <c r="K13" s="43"/>
      <c r="L13" s="43"/>
      <c r="M13" s="43">
        <f t="shared" si="0"/>
        <v>19628.89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203391.27000000002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203391.27000000002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7412.83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7412.83</v>
      </c>
    </row>
    <row r="25" spans="1:13" s="33" customFormat="1" x14ac:dyDescent="0.2">
      <c r="B25" s="33" t="s">
        <v>93</v>
      </c>
      <c r="C25" s="34" t="s">
        <v>110</v>
      </c>
      <c r="E25" s="51">
        <f>46101.1+5721.05</f>
        <v>51822.15</v>
      </c>
      <c r="F25" s="51"/>
      <c r="G25" s="51"/>
      <c r="H25" s="51"/>
      <c r="I25" s="51"/>
      <c r="J25" s="51"/>
      <c r="K25" s="51"/>
      <c r="L25" s="51"/>
      <c r="M25" s="51">
        <f t="shared" si="1"/>
        <v>51822.15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264627.52999999997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264627.52999999997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-71986.890000000014</v>
      </c>
      <c r="F38" s="43"/>
      <c r="G38" s="43"/>
      <c r="H38" s="43"/>
      <c r="I38" s="43"/>
      <c r="J38" s="43"/>
      <c r="K38" s="43"/>
      <c r="L38" s="43"/>
      <c r="M38" s="43">
        <f>E38+G38+I38+K38</f>
        <v>-71986.890000000014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-61236.260000000009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-61236.260000000009</v>
      </c>
    </row>
    <row r="41" spans="1:13" ht="33.75" customHeight="1" thickBot="1" x14ac:dyDescent="0.3">
      <c r="A41" s="11" t="s">
        <v>71</v>
      </c>
      <c r="E41" s="52">
        <f>E40+E31</f>
        <v>203391.26999999996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203391.26999999996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abSelected="1" topLeftCell="A35" zoomScaleNormal="100" workbookViewId="0">
      <selection activeCell="E56" sqref="E56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76858.75</v>
      </c>
      <c r="F17" s="54">
        <v>306882.74</v>
      </c>
      <c r="G17" s="63">
        <v>865561</v>
      </c>
      <c r="H17" s="38">
        <f t="shared" ref="H17:H25" si="3">IF(G17=0,"",F17/G17)</f>
        <v>0.35454779039258932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76858.75</v>
      </c>
      <c r="Z17" s="42">
        <f t="shared" si="0"/>
        <v>306882.74</v>
      </c>
      <c r="AA17" s="42">
        <f t="shared" si="2"/>
        <v>865561</v>
      </c>
      <c r="AB17" s="38">
        <f t="shared" ref="AB17:AB25" si="7">IF(AA17=0,"",Z17/AA17)</f>
        <v>0.35454779039258932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38526.76</v>
      </c>
      <c r="G19" s="53">
        <v>117939</v>
      </c>
      <c r="H19" s="38">
        <f t="shared" si="3"/>
        <v>0.32666683624585591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38526.76</v>
      </c>
      <c r="AA19" s="42">
        <f t="shared" si="2"/>
        <v>117939</v>
      </c>
      <c r="AB19" s="38">
        <f t="shared" si="7"/>
        <v>0.32666683624585591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>
        <v>2187</v>
      </c>
      <c r="F21" s="54">
        <v>2187</v>
      </c>
      <c r="G21" s="53">
        <v>23400</v>
      </c>
      <c r="H21" s="38">
        <f t="shared" si="3"/>
        <v>9.3461538461538457E-2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2187</v>
      </c>
      <c r="Z21" s="42">
        <f t="shared" si="0"/>
        <v>2187</v>
      </c>
      <c r="AA21" s="42">
        <f t="shared" si="2"/>
        <v>23400</v>
      </c>
      <c r="AB21" s="38">
        <f t="shared" si="7"/>
        <v>9.3461538461538457E-2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81.11</v>
      </c>
      <c r="F23" s="58">
        <v>913.55</v>
      </c>
      <c r="G23" s="43">
        <v>100</v>
      </c>
      <c r="H23" s="38">
        <f t="shared" si="3"/>
        <v>9.1355000000000004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81.11</v>
      </c>
      <c r="Z23" s="42">
        <f t="shared" si="8"/>
        <v>913.55</v>
      </c>
      <c r="AA23" s="42">
        <f t="shared" si="8"/>
        <v>100</v>
      </c>
      <c r="AB23" s="38">
        <f t="shared" si="7"/>
        <v>9.1355000000000004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19005.37</v>
      </c>
      <c r="F25" s="61">
        <v>40026.03</v>
      </c>
      <c r="G25" s="43">
        <v>172510</v>
      </c>
      <c r="H25" s="38">
        <f t="shared" si="3"/>
        <v>0.23202150599965218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19005.37</v>
      </c>
      <c r="Z25" s="42">
        <f t="shared" si="8"/>
        <v>40026.03</v>
      </c>
      <c r="AA25" s="42">
        <f t="shared" si="8"/>
        <v>172510</v>
      </c>
      <c r="AB25" s="38">
        <f t="shared" si="7"/>
        <v>0.23202150599965218</v>
      </c>
    </row>
    <row r="26" spans="1:28" ht="27.75" customHeight="1" x14ac:dyDescent="0.25">
      <c r="A26" s="11" t="s">
        <v>24</v>
      </c>
      <c r="E26" s="44">
        <f>SUM(E14:E25)</f>
        <v>107763.92</v>
      </c>
      <c r="F26" s="44">
        <f>SUM(F14:F25)</f>
        <v>388536.07999999996</v>
      </c>
      <c r="G26" s="44">
        <f>SUM(G14:G25)</f>
        <v>1192510</v>
      </c>
      <c r="H26" s="45">
        <f>IF(G26=0,"",F26/G26)</f>
        <v>0.32581368709696351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107763.92</v>
      </c>
      <c r="Z26" s="44">
        <f>SUM(Z14:Z25)</f>
        <v>388536.07999999996</v>
      </c>
      <c r="AA26" s="44">
        <f>SUM(AA14:AA25)</f>
        <v>1192510</v>
      </c>
      <c r="AB26" s="45">
        <f>IF(AA26=0,"",Z26/AA26)</f>
        <v>0.32581368709696351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59647.17+17094.02</f>
        <v>76741.19</v>
      </c>
      <c r="F30" s="51">
        <f>232319.24+41278.9</f>
        <v>273598.14</v>
      </c>
      <c r="G30" s="43">
        <v>728650</v>
      </c>
      <c r="H30" s="38">
        <f t="shared" ref="H30:H44" si="9">IF(G30=0,"",F30/G30)</f>
        <v>0.37548636519591028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76741.19</v>
      </c>
      <c r="Z30" s="42">
        <f t="shared" ref="Z30:Z44" si="14">F30+K30+P30+U30</f>
        <v>273598.14</v>
      </c>
      <c r="AA30" s="42">
        <f t="shared" ref="AA30:AA44" si="15">G30+L30+Q30+V30</f>
        <v>728650</v>
      </c>
      <c r="AB30" s="38">
        <f t="shared" ref="AB30:AB44" si="16">IF(AA30=0,"",Z30/AA30)</f>
        <v>0.37548636519591028</v>
      </c>
    </row>
    <row r="31" spans="1:28" x14ac:dyDescent="0.2">
      <c r="B31" s="21" t="s">
        <v>141</v>
      </c>
      <c r="C31" s="26">
        <v>5500</v>
      </c>
      <c r="D31" s="21"/>
      <c r="E31" s="51">
        <v>3090.36</v>
      </c>
      <c r="F31" s="61">
        <v>11074.8</v>
      </c>
      <c r="G31" s="61">
        <v>51940</v>
      </c>
      <c r="H31" s="38">
        <f t="shared" ref="H31:H32" si="17">IF(G31=0,"",F31/G31)</f>
        <v>0.21322294955718135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3090.36</v>
      </c>
      <c r="Z31" s="42">
        <f t="shared" ref="Z31:Z32" si="22">F31+K31+P31+U31</f>
        <v>11074.8</v>
      </c>
      <c r="AA31" s="42">
        <f t="shared" ref="AA31:AA32" si="23">G31+L31+Q31+V31</f>
        <v>51940</v>
      </c>
      <c r="AB31" s="38">
        <f t="shared" ref="AB31:AB32" si="24">IF(AA31=0,"",Z31/AA31)</f>
        <v>0.21322294955718135</v>
      </c>
    </row>
    <row r="32" spans="1:28" x14ac:dyDescent="0.2">
      <c r="B32" s="21" t="s">
        <v>136</v>
      </c>
      <c r="C32" s="26">
        <v>5900</v>
      </c>
      <c r="D32" s="21"/>
      <c r="E32" s="51">
        <v>5441.72</v>
      </c>
      <c r="F32" s="61">
        <v>21171.46</v>
      </c>
      <c r="G32" s="61">
        <v>60570</v>
      </c>
      <c r="H32" s="38">
        <f t="shared" si="17"/>
        <v>0.34953706455340927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5441.72</v>
      </c>
      <c r="Z32" s="42">
        <f t="shared" si="22"/>
        <v>21171.46</v>
      </c>
      <c r="AA32" s="42">
        <f t="shared" si="23"/>
        <v>60570</v>
      </c>
      <c r="AB32" s="38">
        <f t="shared" si="24"/>
        <v>0.34953706455340927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64" t="s">
        <v>28</v>
      </c>
      <c r="C34" s="65">
        <v>7100</v>
      </c>
      <c r="D34" s="64"/>
      <c r="E34" s="51">
        <v>1229.27</v>
      </c>
      <c r="F34" s="51">
        <f>262.42+265.49</f>
        <v>527.91000000000008</v>
      </c>
      <c r="G34" s="51">
        <v>16650</v>
      </c>
      <c r="H34" s="66">
        <f t="shared" si="9"/>
        <v>3.170630630630631E-2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1229.27</v>
      </c>
      <c r="Z34" s="42">
        <f t="shared" si="14"/>
        <v>527.91000000000008</v>
      </c>
      <c r="AA34" s="42">
        <f t="shared" si="15"/>
        <v>16650</v>
      </c>
      <c r="AB34" s="38">
        <f t="shared" si="16"/>
        <v>3.170630630630631E-2</v>
      </c>
    </row>
    <row r="35" spans="1:28" x14ac:dyDescent="0.2">
      <c r="B35" s="21" t="s">
        <v>135</v>
      </c>
      <c r="C35" s="26">
        <v>7200</v>
      </c>
      <c r="D35" s="21"/>
      <c r="E35" s="59">
        <v>1728.9</v>
      </c>
      <c r="F35" s="61">
        <v>6905.47</v>
      </c>
      <c r="G35" s="43">
        <v>20000</v>
      </c>
      <c r="H35" s="38">
        <f t="shared" si="9"/>
        <v>0.34527350000000001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</v>
      </c>
      <c r="Z35" s="42">
        <f>F35+K35+P35+U35</f>
        <v>6905.47</v>
      </c>
      <c r="AA35" s="42">
        <f>G35+L35+Q35+V35</f>
        <v>20000</v>
      </c>
      <c r="AB35" s="38">
        <f t="shared" si="16"/>
        <v>0.34527350000000001</v>
      </c>
    </row>
    <row r="36" spans="1:28" x14ac:dyDescent="0.2">
      <c r="B36" s="21" t="s">
        <v>98</v>
      </c>
      <c r="C36" s="26">
        <v>7300</v>
      </c>
      <c r="D36" s="21"/>
      <c r="E36" s="51">
        <v>13104.19</v>
      </c>
      <c r="F36" s="61">
        <v>47072.29</v>
      </c>
      <c r="G36" s="43">
        <v>138100</v>
      </c>
      <c r="H36" s="38">
        <f t="shared" si="9"/>
        <v>0.34085655322230268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13104.19</v>
      </c>
      <c r="Z36" s="42">
        <f t="shared" si="14"/>
        <v>47072.29</v>
      </c>
      <c r="AA36" s="42">
        <f t="shared" si="15"/>
        <v>138100</v>
      </c>
      <c r="AB36" s="38">
        <f t="shared" si="16"/>
        <v>0.34085655322230268</v>
      </c>
    </row>
    <row r="37" spans="1:28" x14ac:dyDescent="0.2">
      <c r="B37" s="21" t="s">
        <v>99</v>
      </c>
      <c r="C37" s="26">
        <v>7400</v>
      </c>
      <c r="D37" s="21"/>
      <c r="E37" s="51">
        <v>4127.1000000000004</v>
      </c>
      <c r="F37" s="51">
        <v>16850.52</v>
      </c>
      <c r="G37" s="43">
        <v>45000</v>
      </c>
      <c r="H37" s="38">
        <f t="shared" si="9"/>
        <v>0.37445600000000001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4127.1000000000004</v>
      </c>
      <c r="Z37" s="42">
        <f t="shared" si="14"/>
        <v>16850.52</v>
      </c>
      <c r="AA37" s="42">
        <f t="shared" si="15"/>
        <v>45000</v>
      </c>
      <c r="AB37" s="38">
        <f t="shared" si="16"/>
        <v>0.37445600000000001</v>
      </c>
    </row>
    <row r="38" spans="1:28" x14ac:dyDescent="0.2">
      <c r="B38" s="21" t="s">
        <v>100</v>
      </c>
      <c r="C38" s="26">
        <v>7500</v>
      </c>
      <c r="D38" s="21"/>
      <c r="E38" s="51">
        <v>1616.32</v>
      </c>
      <c r="F38" s="51">
        <v>2176.83</v>
      </c>
      <c r="G38" s="43">
        <v>18000</v>
      </c>
      <c r="H38" s="38">
        <f t="shared" si="9"/>
        <v>0.120935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1616.32</v>
      </c>
      <c r="Z38" s="42">
        <f t="shared" si="14"/>
        <v>2176.83</v>
      </c>
      <c r="AA38" s="42">
        <f t="shared" si="15"/>
        <v>18000</v>
      </c>
      <c r="AB38" s="38">
        <f t="shared" si="16"/>
        <v>0.120935</v>
      </c>
    </row>
    <row r="39" spans="1:28" x14ac:dyDescent="0.2">
      <c r="B39" s="21" t="s">
        <v>101</v>
      </c>
      <c r="C39" s="26">
        <v>7600</v>
      </c>
      <c r="D39" s="21"/>
      <c r="E39" s="43">
        <v>1564.23</v>
      </c>
      <c r="F39" s="61">
        <v>4990.6000000000004</v>
      </c>
      <c r="G39" s="43">
        <v>20550</v>
      </c>
      <c r="H39" s="38">
        <f t="shared" si="9"/>
        <v>0.24285158150851582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1564.23</v>
      </c>
      <c r="Z39" s="42">
        <f t="shared" si="14"/>
        <v>4990.6000000000004</v>
      </c>
      <c r="AA39" s="42">
        <f t="shared" si="15"/>
        <v>20550</v>
      </c>
      <c r="AB39" s="38">
        <f t="shared" si="16"/>
        <v>0.24285158150851582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6069.7</v>
      </c>
      <c r="F41" s="61">
        <v>6407.25</v>
      </c>
      <c r="G41" s="43">
        <v>23200</v>
      </c>
      <c r="H41" s="38">
        <f t="shared" si="9"/>
        <v>0.27617456896551723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6069.7</v>
      </c>
      <c r="Z41" s="42">
        <f t="shared" si="14"/>
        <v>6407.25</v>
      </c>
      <c r="AA41" s="42">
        <f t="shared" si="15"/>
        <v>23200</v>
      </c>
      <c r="AB41" s="38">
        <f t="shared" si="16"/>
        <v>0.27617456896551723</v>
      </c>
    </row>
    <row r="42" spans="1:28" x14ac:dyDescent="0.2">
      <c r="B42" s="21" t="s">
        <v>104</v>
      </c>
      <c r="C42" s="26">
        <v>7900</v>
      </c>
      <c r="D42" s="21"/>
      <c r="E42" s="43">
        <v>8018.26</v>
      </c>
      <c r="F42" s="61">
        <v>26641.7</v>
      </c>
      <c r="G42" s="43">
        <v>73200</v>
      </c>
      <c r="H42" s="38">
        <f t="shared" si="9"/>
        <v>0.36395765027322408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8018.26</v>
      </c>
      <c r="Z42" s="42">
        <f t="shared" si="14"/>
        <v>26641.7</v>
      </c>
      <c r="AA42" s="42">
        <f t="shared" si="15"/>
        <v>73200</v>
      </c>
      <c r="AB42" s="38">
        <f t="shared" si="16"/>
        <v>0.36395765027322408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122731.24</v>
      </c>
      <c r="F45" s="44">
        <f>SUM(F30:F44)</f>
        <v>417416.97</v>
      </c>
      <c r="G45" s="44">
        <f>SUM(G30:G44)</f>
        <v>1212510</v>
      </c>
      <c r="H45" s="45">
        <f>IF(G45=0,"",F45/G45)</f>
        <v>0.3442585793106861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122731.24</v>
      </c>
      <c r="Z45" s="44">
        <f>SUM(Z30:Z44)</f>
        <v>417416.97</v>
      </c>
      <c r="AA45" s="44">
        <f>SUM(AA30:AA44)</f>
        <v>1212510</v>
      </c>
      <c r="AB45" s="45">
        <f>IF(AA45=0,"",Z45/AA45)</f>
        <v>0.3442585793106861</v>
      </c>
    </row>
    <row r="46" spans="1:28" ht="27.75" customHeight="1" x14ac:dyDescent="0.25">
      <c r="A46" s="11" t="s">
        <v>78</v>
      </c>
      <c r="E46" s="46">
        <f>E26-E45</f>
        <v>-14967.320000000007</v>
      </c>
      <c r="F46" s="46">
        <f>F26-F45</f>
        <v>-28880.890000000014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-14967.320000000007</v>
      </c>
      <c r="Z46" s="46">
        <f>Z26-Z45</f>
        <v>-28880.890000000014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-14967.320000000007</v>
      </c>
      <c r="F53" s="43">
        <f>F46+F51</f>
        <v>-28880.890000000014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-33242.11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-33242.11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-13026.83</v>
      </c>
      <c r="F55" s="43">
        <v>-6870.34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-13026.83</v>
      </c>
      <c r="Z55" s="42">
        <f t="shared" si="26"/>
        <v>-6870.34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-46268.94</v>
      </c>
      <c r="F56" s="44">
        <f>SUM(F54:F55)</f>
        <v>-32355.37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-46268.94</v>
      </c>
      <c r="Z56" s="44">
        <f>SUM(Z54:Z55)</f>
        <v>-32355.37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-61236.260000000009</v>
      </c>
      <c r="F58" s="47">
        <f>F46+F56</f>
        <v>-61236.260000000009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-61236.260000000009</v>
      </c>
      <c r="Z58" s="47">
        <f>Z46+Z56</f>
        <v>-61236.260000000009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465725-DBE0-4A62-88FB-47F7DEC15C20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2020-08-19T16:04:38Z</cp:lastPrinted>
  <dcterms:created xsi:type="dcterms:W3CDTF">2013-06-25T18:33:03Z</dcterms:created>
  <dcterms:modified xsi:type="dcterms:W3CDTF">2021-04-26T19:33:50Z</dcterms:modified>
</cp:coreProperties>
</file>