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nry\Desktop\"/>
    </mc:Choice>
  </mc:AlternateContent>
  <xr:revisionPtr revIDLastSave="0" documentId="13_ncr:1_{EDA9514F-CE47-4666-A5B9-3BE41743823C}" xr6:coauthVersionLast="47" xr6:coauthVersionMax="47" xr10:uidLastSave="{00000000-0000-0000-0000-000000000000}"/>
  <bookViews>
    <workbookView xWindow="-120" yWindow="-120" windowWidth="20730" windowHeight="11160" xr2:uid="{7ADA38AB-BD52-4049-A9FC-81295CE57C95}"/>
  </bookViews>
  <sheets>
    <sheet name="Ejemplo - Format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6" i="1" l="1"/>
  <c r="L16" i="1"/>
  <c r="K16" i="1"/>
  <c r="J16" i="1"/>
  <c r="I16" i="1"/>
  <c r="H16" i="1"/>
  <c r="G16" i="1"/>
  <c r="F16" i="1"/>
  <c r="E16" i="1"/>
  <c r="M15" i="1"/>
  <c r="L15" i="1"/>
  <c r="K15" i="1"/>
  <c r="J15" i="1"/>
  <c r="I15" i="1"/>
  <c r="H15" i="1"/>
  <c r="G15" i="1"/>
  <c r="F15" i="1"/>
  <c r="E15" i="1"/>
  <c r="M14" i="1"/>
  <c r="L14" i="1"/>
  <c r="K14" i="1"/>
  <c r="J14" i="1"/>
  <c r="I14" i="1"/>
  <c r="H14" i="1"/>
  <c r="G14" i="1"/>
  <c r="F14" i="1"/>
  <c r="E14" i="1"/>
  <c r="M13" i="1"/>
  <c r="L13" i="1"/>
  <c r="K13" i="1"/>
  <c r="J13" i="1"/>
  <c r="I13" i="1"/>
  <c r="H13" i="1"/>
  <c r="G13" i="1"/>
  <c r="F13" i="1"/>
  <c r="E13" i="1"/>
  <c r="M12" i="1"/>
  <c r="L12" i="1"/>
  <c r="K12" i="1"/>
  <c r="J12" i="1"/>
  <c r="I12" i="1"/>
  <c r="H12" i="1"/>
  <c r="G12" i="1"/>
  <c r="F12" i="1"/>
  <c r="E12" i="1"/>
  <c r="M11" i="1"/>
  <c r="L11" i="1"/>
  <c r="K11" i="1"/>
  <c r="J11" i="1"/>
  <c r="I11" i="1"/>
  <c r="H11" i="1"/>
  <c r="G11" i="1"/>
  <c r="F11" i="1"/>
  <c r="E11" i="1"/>
  <c r="M10" i="1"/>
  <c r="L10" i="1"/>
  <c r="J10" i="1"/>
  <c r="K10" i="1"/>
  <c r="I10" i="1"/>
  <c r="H10" i="1"/>
  <c r="G10" i="1"/>
  <c r="F10" i="1"/>
  <c r="E10" i="1"/>
  <c r="D16" i="1"/>
  <c r="D15" i="1"/>
  <c r="D14" i="1"/>
  <c r="D13" i="1"/>
  <c r="D12" i="1"/>
  <c r="D11" i="1"/>
  <c r="D10" i="1"/>
  <c r="C16" i="1"/>
  <c r="C15" i="1"/>
  <c r="C14" i="1"/>
  <c r="C13" i="1"/>
  <c r="C12" i="1"/>
  <c r="C11" i="1"/>
  <c r="C10" i="1"/>
  <c r="B17" i="1"/>
  <c r="L17" i="1" s="1"/>
  <c r="L21" i="1" s="1"/>
  <c r="B8" i="1"/>
  <c r="C8" i="1" s="1"/>
  <c r="D8" i="1" l="1"/>
  <c r="C17" i="1"/>
  <c r="C21" i="1" s="1"/>
  <c r="C23" i="1" s="1"/>
  <c r="C27" i="1" s="1"/>
  <c r="D17" i="1"/>
  <c r="D21" i="1" s="1"/>
  <c r="E17" i="1"/>
  <c r="E21" i="1" s="1"/>
  <c r="I17" i="1"/>
  <c r="I21" i="1" s="1"/>
  <c r="J17" i="1"/>
  <c r="J21" i="1" s="1"/>
  <c r="B23" i="1"/>
  <c r="B27" i="1" s="1"/>
  <c r="B31" i="1" s="1"/>
  <c r="G17" i="1"/>
  <c r="G21" i="1" s="1"/>
  <c r="K17" i="1"/>
  <c r="K21" i="1" s="1"/>
  <c r="M17" i="1"/>
  <c r="M21" i="1" s="1"/>
  <c r="F17" i="1"/>
  <c r="F21" i="1" s="1"/>
  <c r="B21" i="1"/>
  <c r="H17" i="1"/>
  <c r="H21" i="1" s="1"/>
  <c r="C29" i="1" l="1"/>
  <c r="C31" i="1" s="1"/>
  <c r="E29" i="1"/>
  <c r="D29" i="1"/>
  <c r="E8" i="1"/>
  <c r="D23" i="1"/>
  <c r="D27" i="1" s="1"/>
  <c r="D31" i="1" s="1"/>
  <c r="F8" i="1" l="1"/>
  <c r="E23" i="1"/>
  <c r="E27" i="1" s="1"/>
  <c r="E31" i="1" s="1"/>
  <c r="F29" i="1" l="1"/>
  <c r="G8" i="1"/>
  <c r="F23" i="1"/>
  <c r="F27" i="1" s="1"/>
  <c r="F31" i="1" s="1"/>
  <c r="G29" i="1" l="1"/>
  <c r="H8" i="1"/>
  <c r="G23" i="1"/>
  <c r="G27" i="1" s="1"/>
  <c r="I8" i="1" l="1"/>
  <c r="H23" i="1"/>
  <c r="H27" i="1" s="1"/>
  <c r="G31" i="1"/>
  <c r="H29" i="1" l="1"/>
  <c r="H31" i="1"/>
  <c r="J8" i="1"/>
  <c r="I23" i="1"/>
  <c r="I27" i="1" s="1"/>
  <c r="I29" i="1" l="1"/>
  <c r="I31" i="1" s="1"/>
  <c r="K8" i="1"/>
  <c r="J23" i="1"/>
  <c r="J27" i="1" s="1"/>
  <c r="J29" i="1" l="1"/>
  <c r="L8" i="1"/>
  <c r="K23" i="1"/>
  <c r="K27" i="1" s="1"/>
  <c r="J31" i="1"/>
  <c r="K29" i="1" l="1"/>
  <c r="K31" i="1"/>
  <c r="M8" i="1"/>
  <c r="M23" i="1" s="1"/>
  <c r="M27" i="1" s="1"/>
  <c r="L23" i="1"/>
  <c r="L27" i="1" s="1"/>
  <c r="L29" i="1" l="1"/>
  <c r="L31" i="1" s="1"/>
  <c r="M29" i="1" l="1"/>
  <c r="M31" i="1" s="1"/>
</calcChain>
</file>

<file path=xl/sharedStrings.xml><?xml version="1.0" encoding="utf-8"?>
<sst xmlns="http://schemas.openxmlformats.org/spreadsheetml/2006/main" count="39" uniqueCount="36">
  <si>
    <t>RESICO - Personas Morales con ingresos anuales hasta $35 millones</t>
  </si>
  <si>
    <t>PAGOS PROVISIONALES DE ISR</t>
  </si>
  <si>
    <t>ENERO</t>
  </si>
  <si>
    <t>FEBRERO</t>
  </si>
  <si>
    <t>MARZO</t>
  </si>
  <si>
    <t>ABRIL</t>
  </si>
  <si>
    <t xml:space="preserve">MAYO </t>
  </si>
  <si>
    <t>JUNIO</t>
  </si>
  <si>
    <t>JULIO</t>
  </si>
  <si>
    <t>AGOSTO</t>
  </si>
  <si>
    <t>SEPTIEMBRE</t>
  </si>
  <si>
    <t>OCTUBRE</t>
  </si>
  <si>
    <t>NOVIEMBRE</t>
  </si>
  <si>
    <t>DICIEMBRE</t>
  </si>
  <si>
    <t>Ejemplo - Formato de cálculo para pagos provisioales ISR (simulación académica)</t>
  </si>
  <si>
    <t>Ingresos Acumulables Total</t>
  </si>
  <si>
    <r>
      <t xml:space="preserve">Ingresos Acumulables del mes </t>
    </r>
    <r>
      <rPr>
        <b/>
        <sz val="11"/>
        <color rgb="FFFF0000"/>
        <rFont val="Calibri"/>
        <family val="2"/>
        <scheme val="minor"/>
      </rPr>
      <t>(integración A)</t>
    </r>
  </si>
  <si>
    <t>Costos y Gastos Operativos</t>
  </si>
  <si>
    <t>Gastos de Ventas</t>
  </si>
  <si>
    <t>Gastos Administrativos</t>
  </si>
  <si>
    <t>Gastos de Sueldos y Salarios</t>
  </si>
  <si>
    <t>Subtotal de Deducciones Generales</t>
  </si>
  <si>
    <t>Más: PTU pagada en el Ejercicio</t>
  </si>
  <si>
    <r>
      <t xml:space="preserve">Depreciación Fiscal RESICO </t>
    </r>
    <r>
      <rPr>
        <b/>
        <sz val="11"/>
        <color rgb="FFFF0000"/>
        <rFont val="Calibri"/>
        <family val="2"/>
        <scheme val="minor"/>
      </rPr>
      <t>(integración B)</t>
    </r>
  </si>
  <si>
    <t>Más: Pérdidas Fiscales</t>
  </si>
  <si>
    <t>Deducciones Generales Total</t>
  </si>
  <si>
    <t xml:space="preserve">Base para Impuesto sobre la Renta </t>
  </si>
  <si>
    <t>Tasa de Impuesto sobre la Renta (ISR)</t>
  </si>
  <si>
    <t>Impuesto causado</t>
  </si>
  <si>
    <t xml:space="preserve">Impuesto sobre la Renta por pagar </t>
  </si>
  <si>
    <t>by Accimetric</t>
  </si>
  <si>
    <t>(Nota: Este ejemplo y/o formato es solamente para fines académicos ó demostración para personas morales RESICO)</t>
  </si>
  <si>
    <t>Gastos Generales</t>
  </si>
  <si>
    <r>
      <t xml:space="preserve">Cuotas IMSS, SAR e INFONAVIT </t>
    </r>
    <r>
      <rPr>
        <b/>
        <sz val="11"/>
        <color rgb="FFFF0000"/>
        <rFont val="Calibri"/>
        <family val="2"/>
        <scheme val="minor"/>
      </rPr>
      <t>(integración C)</t>
    </r>
  </si>
  <si>
    <r>
      <t xml:space="preserve">Pagos provisionales ISR efectuados </t>
    </r>
    <r>
      <rPr>
        <b/>
        <sz val="11"/>
        <color rgb="FFFF0000"/>
        <rFont val="Calibri"/>
        <family val="2"/>
        <scheme val="minor"/>
      </rPr>
      <t>(integración D)</t>
    </r>
  </si>
  <si>
    <t>Hotel XYZ XCAMBO SA de 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</si>
</sst>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1" xfId="0" applyFont="1" applyBorder="1" applyAlignment="1">
      <alignment horizontal="center"/>
    </xf>
    <xf numFmtId="0" fontId="2" fillId="2" borderId="0" xfId="0" applyFont="1" applyFill="1"/>
    <xf numFmtId="0" fontId="2" fillId="0" borderId="0" xfId="0" applyFont="1" applyFill="1"/>
    <xf numFmtId="9" fontId="0" fillId="0" borderId="0" xfId="0" applyNumberFormat="1" applyAlignment="1">
      <alignment horizontal="center"/>
    </xf>
    <xf numFmtId="0" fontId="2" fillId="3" borderId="0" xfId="0" applyFont="1" applyFill="1"/>
    <xf numFmtId="0" fontId="5" fillId="0" borderId="0" xfId="0" applyFont="1"/>
    <xf numFmtId="164" fontId="0" fillId="0" borderId="2" xfId="1" applyNumberFormat="1" applyFont="1" applyBorder="1"/>
    <xf numFmtId="164" fontId="0" fillId="2" borderId="3" xfId="1" applyNumberFormat="1" applyFont="1" applyFill="1" applyBorder="1"/>
    <xf numFmtId="164" fontId="0" fillId="0" borderId="0" xfId="1" applyNumberFormat="1" applyFont="1"/>
    <xf numFmtId="164" fontId="0" fillId="3" borderId="4" xfId="1" applyNumberFormat="1" applyFont="1" applyFill="1" applyBorder="1"/>
    <xf numFmtId="164" fontId="0" fillId="2" borderId="4" xfId="0" applyNumberFormat="1" applyFill="1" applyBorder="1"/>
    <xf numFmtId="164" fontId="0" fillId="3" borderId="3" xfId="0" applyNumberFormat="1" applyFill="1" applyBorder="1"/>
    <xf numFmtId="164" fontId="0" fillId="0" borderId="0" xfId="0" applyNumberFormat="1"/>
    <xf numFmtId="0" fontId="3" fillId="0" borderId="0" xfId="0" applyFont="1" applyAlignment="1">
      <alignment horizontal="center"/>
    </xf>
    <xf numFmtId="9" fontId="0" fillId="0" borderId="0" xfId="2" applyFont="1"/>
    <xf numFmtId="0" fontId="0" fillId="4" borderId="0" xfId="0" applyFill="1"/>
    <xf numFmtId="0" fontId="5" fillId="4" borderId="0" xfId="0" applyFont="1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CBB07-0FA8-4BA6-9AF7-ECA4F3F5BC3B}">
  <dimension ref="A1:M7777"/>
  <sheetViews>
    <sheetView tabSelected="1" zoomScale="90" zoomScaleNormal="90" workbookViewId="0">
      <selection activeCell="G1" sqref="G1"/>
    </sheetView>
  </sheetViews>
  <sheetFormatPr defaultRowHeight="15" x14ac:dyDescent="0.25"/>
  <cols>
    <col min="1" max="1" width="50.42578125" customWidth="1"/>
    <col min="2" max="8" width="14.85546875" customWidth="1"/>
    <col min="9" max="13" width="17.140625" customWidth="1"/>
  </cols>
  <sheetData>
    <row r="1" spans="1:13" x14ac:dyDescent="0.25">
      <c r="A1" s="16" t="s">
        <v>14</v>
      </c>
      <c r="B1" s="16"/>
      <c r="C1" s="16"/>
      <c r="D1" s="16"/>
    </row>
    <row r="2" spans="1:13" ht="19.5" x14ac:dyDescent="0.3">
      <c r="A2" s="17" t="s">
        <v>0</v>
      </c>
      <c r="B2" s="16"/>
      <c r="C2" s="16"/>
      <c r="D2" s="16"/>
    </row>
    <row r="4" spans="1:13" ht="19.5" x14ac:dyDescent="0.3">
      <c r="A4" s="6" t="s">
        <v>35</v>
      </c>
    </row>
    <row r="5" spans="1:13" ht="19.5" x14ac:dyDescent="0.3">
      <c r="A5" s="6" t="s">
        <v>1</v>
      </c>
    </row>
    <row r="6" spans="1:13" ht="15.75" thickBot="1" x14ac:dyDescent="0.3"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1" t="s">
        <v>8</v>
      </c>
      <c r="I6" s="1" t="s">
        <v>9</v>
      </c>
      <c r="J6" s="1" t="s">
        <v>10</v>
      </c>
      <c r="K6" s="1" t="s">
        <v>11</v>
      </c>
      <c r="L6" s="1" t="s">
        <v>12</v>
      </c>
      <c r="M6" s="1" t="s">
        <v>13</v>
      </c>
    </row>
    <row r="7" spans="1:13" x14ac:dyDescent="0.25">
      <c r="A7" t="s">
        <v>16</v>
      </c>
      <c r="B7" s="7">
        <v>1350000</v>
      </c>
      <c r="C7" s="7">
        <v>1350000</v>
      </c>
      <c r="D7" s="7">
        <v>1350000</v>
      </c>
      <c r="E7" s="7">
        <v>1350000</v>
      </c>
      <c r="F7" s="7">
        <v>1350000</v>
      </c>
      <c r="G7" s="7">
        <v>1350000</v>
      </c>
      <c r="H7" s="7">
        <v>1350000</v>
      </c>
      <c r="I7" s="7">
        <v>1350000</v>
      </c>
      <c r="J7" s="7">
        <v>1350000</v>
      </c>
      <c r="K7" s="7">
        <v>1350000</v>
      </c>
      <c r="L7" s="7">
        <v>1350000</v>
      </c>
      <c r="M7" s="7">
        <v>1350000</v>
      </c>
    </row>
    <row r="8" spans="1:13" ht="15.75" thickBot="1" x14ac:dyDescent="0.3">
      <c r="A8" s="2" t="s">
        <v>15</v>
      </c>
      <c r="B8" s="8">
        <f>+B7</f>
        <v>1350000</v>
      </c>
      <c r="C8" s="8">
        <f>+B8+C7</f>
        <v>2700000</v>
      </c>
      <c r="D8" s="8">
        <f t="shared" ref="D8:M8" si="0">+C8+D7</f>
        <v>4050000</v>
      </c>
      <c r="E8" s="8">
        <f t="shared" si="0"/>
        <v>5400000</v>
      </c>
      <c r="F8" s="8">
        <f t="shared" si="0"/>
        <v>6750000</v>
      </c>
      <c r="G8" s="8">
        <f t="shared" si="0"/>
        <v>8100000</v>
      </c>
      <c r="H8" s="8">
        <f t="shared" si="0"/>
        <v>9450000</v>
      </c>
      <c r="I8" s="8">
        <f t="shared" si="0"/>
        <v>10800000</v>
      </c>
      <c r="J8" s="8">
        <f t="shared" si="0"/>
        <v>12150000</v>
      </c>
      <c r="K8" s="8">
        <f t="shared" si="0"/>
        <v>13500000</v>
      </c>
      <c r="L8" s="8">
        <f t="shared" si="0"/>
        <v>14850000</v>
      </c>
      <c r="M8" s="8">
        <f t="shared" si="0"/>
        <v>16200000</v>
      </c>
    </row>
    <row r="9" spans="1:13" ht="15.75" thickTop="1" x14ac:dyDescent="0.25"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pans="1:13" x14ac:dyDescent="0.25">
      <c r="A10" t="s">
        <v>17</v>
      </c>
      <c r="B10" s="9">
        <v>450000</v>
      </c>
      <c r="C10" s="9">
        <f>+B10*2</f>
        <v>900000</v>
      </c>
      <c r="D10" s="9">
        <f>+B10*3</f>
        <v>1350000</v>
      </c>
      <c r="E10" s="9">
        <f>+B10*4</f>
        <v>1800000</v>
      </c>
      <c r="F10" s="9">
        <f>+B10*5</f>
        <v>2250000</v>
      </c>
      <c r="G10" s="9">
        <f>+B10*6</f>
        <v>2700000</v>
      </c>
      <c r="H10" s="9">
        <f>+B10*7</f>
        <v>3150000</v>
      </c>
      <c r="I10" s="9">
        <f>+B10*8</f>
        <v>3600000</v>
      </c>
      <c r="J10" s="9">
        <f>+B10*9</f>
        <v>4050000</v>
      </c>
      <c r="K10" s="9">
        <f>+B10*10</f>
        <v>4500000</v>
      </c>
      <c r="L10" s="9">
        <f>+B10*11</f>
        <v>4950000</v>
      </c>
      <c r="M10" s="9">
        <f>+B10*12</f>
        <v>5400000</v>
      </c>
    </row>
    <row r="11" spans="1:13" x14ac:dyDescent="0.25">
      <c r="A11" t="s">
        <v>18</v>
      </c>
      <c r="B11" s="9">
        <v>133000</v>
      </c>
      <c r="C11" s="9">
        <f t="shared" ref="C11:C17" si="1">+B11*2</f>
        <v>266000</v>
      </c>
      <c r="D11" s="9">
        <f t="shared" ref="D11:D17" si="2">+B11*3</f>
        <v>399000</v>
      </c>
      <c r="E11" s="9">
        <f t="shared" ref="E11:E17" si="3">+B11*4</f>
        <v>532000</v>
      </c>
      <c r="F11" s="9">
        <f t="shared" ref="F11:F17" si="4">+B11*5</f>
        <v>665000</v>
      </c>
      <c r="G11" s="9">
        <f t="shared" ref="G11:G17" si="5">+B11*6</f>
        <v>798000</v>
      </c>
      <c r="H11" s="9">
        <f t="shared" ref="H11:H17" si="6">+B11*7</f>
        <v>931000</v>
      </c>
      <c r="I11" s="9">
        <f t="shared" ref="I11:I17" si="7">+B11*8</f>
        <v>1064000</v>
      </c>
      <c r="J11" s="9">
        <f t="shared" ref="J11:J17" si="8">+B11*9</f>
        <v>1197000</v>
      </c>
      <c r="K11" s="9">
        <f t="shared" ref="K11:K17" si="9">+B11*10</f>
        <v>1330000</v>
      </c>
      <c r="L11" s="9">
        <f t="shared" ref="L11:L17" si="10">+B11*11</f>
        <v>1463000</v>
      </c>
      <c r="M11" s="9">
        <f t="shared" ref="M11:M17" si="11">+B11*12</f>
        <v>1596000</v>
      </c>
    </row>
    <row r="12" spans="1:13" x14ac:dyDescent="0.25">
      <c r="A12" t="s">
        <v>32</v>
      </c>
      <c r="B12" s="9">
        <v>275000</v>
      </c>
      <c r="C12" s="9">
        <f t="shared" si="1"/>
        <v>550000</v>
      </c>
      <c r="D12" s="9">
        <f t="shared" si="2"/>
        <v>825000</v>
      </c>
      <c r="E12" s="9">
        <f t="shared" si="3"/>
        <v>1100000</v>
      </c>
      <c r="F12" s="9">
        <f t="shared" si="4"/>
        <v>1375000</v>
      </c>
      <c r="G12" s="9">
        <f t="shared" si="5"/>
        <v>1650000</v>
      </c>
      <c r="H12" s="9">
        <f t="shared" si="6"/>
        <v>1925000</v>
      </c>
      <c r="I12" s="9">
        <f t="shared" si="7"/>
        <v>2200000</v>
      </c>
      <c r="J12" s="9">
        <f t="shared" si="8"/>
        <v>2475000</v>
      </c>
      <c r="K12" s="9">
        <f t="shared" si="9"/>
        <v>2750000</v>
      </c>
      <c r="L12" s="9">
        <f t="shared" si="10"/>
        <v>3025000</v>
      </c>
      <c r="M12" s="9">
        <f t="shared" si="11"/>
        <v>3300000</v>
      </c>
    </row>
    <row r="13" spans="1:13" x14ac:dyDescent="0.25">
      <c r="A13" t="s">
        <v>19</v>
      </c>
      <c r="B13" s="9">
        <v>90000</v>
      </c>
      <c r="C13" s="9">
        <f t="shared" si="1"/>
        <v>180000</v>
      </c>
      <c r="D13" s="9">
        <f t="shared" si="2"/>
        <v>270000</v>
      </c>
      <c r="E13" s="9">
        <f t="shared" si="3"/>
        <v>360000</v>
      </c>
      <c r="F13" s="9">
        <f t="shared" si="4"/>
        <v>450000</v>
      </c>
      <c r="G13" s="9">
        <f t="shared" si="5"/>
        <v>540000</v>
      </c>
      <c r="H13" s="9">
        <f t="shared" si="6"/>
        <v>630000</v>
      </c>
      <c r="I13" s="9">
        <f t="shared" si="7"/>
        <v>720000</v>
      </c>
      <c r="J13" s="9">
        <f t="shared" si="8"/>
        <v>810000</v>
      </c>
      <c r="K13" s="9">
        <f t="shared" si="9"/>
        <v>900000</v>
      </c>
      <c r="L13" s="9">
        <f t="shared" si="10"/>
        <v>990000</v>
      </c>
      <c r="M13" s="9">
        <f t="shared" si="11"/>
        <v>1080000</v>
      </c>
    </row>
    <row r="14" spans="1:13" x14ac:dyDescent="0.25">
      <c r="A14" t="s">
        <v>23</v>
      </c>
      <c r="B14" s="9">
        <v>30000</v>
      </c>
      <c r="C14" s="9">
        <f t="shared" si="1"/>
        <v>60000</v>
      </c>
      <c r="D14" s="9">
        <f t="shared" si="2"/>
        <v>90000</v>
      </c>
      <c r="E14" s="9">
        <f t="shared" si="3"/>
        <v>120000</v>
      </c>
      <c r="F14" s="9">
        <f t="shared" si="4"/>
        <v>150000</v>
      </c>
      <c r="G14" s="9">
        <f t="shared" si="5"/>
        <v>180000</v>
      </c>
      <c r="H14" s="9">
        <f t="shared" si="6"/>
        <v>210000</v>
      </c>
      <c r="I14" s="9">
        <f t="shared" si="7"/>
        <v>240000</v>
      </c>
      <c r="J14" s="9">
        <f t="shared" si="8"/>
        <v>270000</v>
      </c>
      <c r="K14" s="9">
        <f t="shared" si="9"/>
        <v>300000</v>
      </c>
      <c r="L14" s="9">
        <f t="shared" si="10"/>
        <v>330000</v>
      </c>
      <c r="M14" s="9">
        <f t="shared" si="11"/>
        <v>360000</v>
      </c>
    </row>
    <row r="15" spans="1:13" x14ac:dyDescent="0.25">
      <c r="A15" t="s">
        <v>20</v>
      </c>
      <c r="B15" s="9">
        <v>240000</v>
      </c>
      <c r="C15" s="9">
        <f t="shared" si="1"/>
        <v>480000</v>
      </c>
      <c r="D15" s="9">
        <f t="shared" si="2"/>
        <v>720000</v>
      </c>
      <c r="E15" s="9">
        <f t="shared" si="3"/>
        <v>960000</v>
      </c>
      <c r="F15" s="9">
        <f t="shared" si="4"/>
        <v>1200000</v>
      </c>
      <c r="G15" s="9">
        <f t="shared" si="5"/>
        <v>1440000</v>
      </c>
      <c r="H15" s="9">
        <f t="shared" si="6"/>
        <v>1680000</v>
      </c>
      <c r="I15" s="9">
        <f t="shared" si="7"/>
        <v>1920000</v>
      </c>
      <c r="J15" s="9">
        <f t="shared" si="8"/>
        <v>2160000</v>
      </c>
      <c r="K15" s="9">
        <f t="shared" si="9"/>
        <v>2400000</v>
      </c>
      <c r="L15" s="9">
        <f t="shared" si="10"/>
        <v>2640000</v>
      </c>
      <c r="M15" s="9">
        <f t="shared" si="11"/>
        <v>2880000</v>
      </c>
    </row>
    <row r="16" spans="1:13" x14ac:dyDescent="0.25">
      <c r="A16" t="s">
        <v>33</v>
      </c>
      <c r="B16" s="9">
        <v>25000</v>
      </c>
      <c r="C16" s="9">
        <f t="shared" si="1"/>
        <v>50000</v>
      </c>
      <c r="D16" s="9">
        <f t="shared" si="2"/>
        <v>75000</v>
      </c>
      <c r="E16" s="9">
        <f t="shared" si="3"/>
        <v>100000</v>
      </c>
      <c r="F16" s="9">
        <f t="shared" si="4"/>
        <v>125000</v>
      </c>
      <c r="G16" s="9">
        <f t="shared" si="5"/>
        <v>150000</v>
      </c>
      <c r="H16" s="9">
        <f t="shared" si="6"/>
        <v>175000</v>
      </c>
      <c r="I16" s="9">
        <f t="shared" si="7"/>
        <v>200000</v>
      </c>
      <c r="J16" s="9">
        <f t="shared" si="8"/>
        <v>225000</v>
      </c>
      <c r="K16" s="9">
        <f t="shared" si="9"/>
        <v>250000</v>
      </c>
      <c r="L16" s="9">
        <f t="shared" si="10"/>
        <v>275000</v>
      </c>
      <c r="M16" s="9">
        <f t="shared" si="11"/>
        <v>300000</v>
      </c>
    </row>
    <row r="17" spans="1:13" x14ac:dyDescent="0.25">
      <c r="A17" s="2" t="s">
        <v>21</v>
      </c>
      <c r="B17" s="10">
        <f>SUM(B10:B16)</f>
        <v>1243000</v>
      </c>
      <c r="C17" s="10">
        <f t="shared" si="1"/>
        <v>2486000</v>
      </c>
      <c r="D17" s="10">
        <f t="shared" si="2"/>
        <v>3729000</v>
      </c>
      <c r="E17" s="10">
        <f t="shared" si="3"/>
        <v>4972000</v>
      </c>
      <c r="F17" s="10">
        <f t="shared" si="4"/>
        <v>6215000</v>
      </c>
      <c r="G17" s="10">
        <f t="shared" si="5"/>
        <v>7458000</v>
      </c>
      <c r="H17" s="10">
        <f t="shared" si="6"/>
        <v>8701000</v>
      </c>
      <c r="I17" s="10">
        <f t="shared" si="7"/>
        <v>9944000</v>
      </c>
      <c r="J17" s="10">
        <f t="shared" si="8"/>
        <v>11187000</v>
      </c>
      <c r="K17" s="10">
        <f t="shared" si="9"/>
        <v>12430000</v>
      </c>
      <c r="L17" s="10">
        <f t="shared" si="10"/>
        <v>13673000</v>
      </c>
      <c r="M17" s="10">
        <f t="shared" si="11"/>
        <v>14916000</v>
      </c>
    </row>
    <row r="19" spans="1:13" x14ac:dyDescent="0.25">
      <c r="A19" t="s">
        <v>22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</row>
    <row r="20" spans="1:13" x14ac:dyDescent="0.25">
      <c r="A20" t="s">
        <v>24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</row>
    <row r="21" spans="1:13" x14ac:dyDescent="0.25">
      <c r="A21" s="2" t="s">
        <v>25</v>
      </c>
      <c r="B21" s="11">
        <f>+B17+B19+B20</f>
        <v>1243000</v>
      </c>
      <c r="C21" s="11">
        <f t="shared" ref="C21:M21" si="12">+C17+C19+C20</f>
        <v>2486000</v>
      </c>
      <c r="D21" s="11">
        <f t="shared" si="12"/>
        <v>3729000</v>
      </c>
      <c r="E21" s="11">
        <f t="shared" si="12"/>
        <v>4972000</v>
      </c>
      <c r="F21" s="11">
        <f t="shared" si="12"/>
        <v>6215000</v>
      </c>
      <c r="G21" s="11">
        <f t="shared" si="12"/>
        <v>7458000</v>
      </c>
      <c r="H21" s="11">
        <f t="shared" si="12"/>
        <v>8701000</v>
      </c>
      <c r="I21" s="11">
        <f t="shared" si="12"/>
        <v>9944000</v>
      </c>
      <c r="J21" s="11">
        <f t="shared" si="12"/>
        <v>11187000</v>
      </c>
      <c r="K21" s="11">
        <f t="shared" si="12"/>
        <v>12430000</v>
      </c>
      <c r="L21" s="11">
        <f t="shared" si="12"/>
        <v>13673000</v>
      </c>
      <c r="M21" s="11">
        <f t="shared" si="12"/>
        <v>14916000</v>
      </c>
    </row>
    <row r="23" spans="1:13" x14ac:dyDescent="0.25">
      <c r="A23" s="2" t="s">
        <v>26</v>
      </c>
      <c r="B23" s="11">
        <f>+B8-B21</f>
        <v>107000</v>
      </c>
      <c r="C23" s="11">
        <f t="shared" ref="C23:M23" si="13">+C8-C21</f>
        <v>214000</v>
      </c>
      <c r="D23" s="11">
        <f t="shared" si="13"/>
        <v>321000</v>
      </c>
      <c r="E23" s="11">
        <f t="shared" si="13"/>
        <v>428000</v>
      </c>
      <c r="F23" s="11">
        <f t="shared" si="13"/>
        <v>535000</v>
      </c>
      <c r="G23" s="11">
        <f t="shared" si="13"/>
        <v>642000</v>
      </c>
      <c r="H23" s="11">
        <f t="shared" si="13"/>
        <v>749000</v>
      </c>
      <c r="I23" s="11">
        <f t="shared" si="13"/>
        <v>856000</v>
      </c>
      <c r="J23" s="11">
        <f t="shared" si="13"/>
        <v>963000</v>
      </c>
      <c r="K23" s="11">
        <f t="shared" si="13"/>
        <v>1070000</v>
      </c>
      <c r="L23" s="11">
        <f t="shared" si="13"/>
        <v>1177000</v>
      </c>
      <c r="M23" s="11">
        <f t="shared" si="13"/>
        <v>1284000</v>
      </c>
    </row>
    <row r="25" spans="1:13" x14ac:dyDescent="0.25">
      <c r="A25" s="3" t="s">
        <v>27</v>
      </c>
      <c r="B25" s="4">
        <v>0.3</v>
      </c>
      <c r="C25" s="4">
        <v>0.3</v>
      </c>
      <c r="D25" s="4">
        <v>0.3</v>
      </c>
      <c r="E25" s="4">
        <v>0.3</v>
      </c>
      <c r="F25" s="4">
        <v>0.3</v>
      </c>
      <c r="G25" s="4">
        <v>0.3</v>
      </c>
      <c r="H25" s="4">
        <v>0.3</v>
      </c>
      <c r="I25" s="4">
        <v>0.3</v>
      </c>
      <c r="J25" s="4">
        <v>0.3</v>
      </c>
      <c r="K25" s="4">
        <v>0.3</v>
      </c>
      <c r="L25" s="4">
        <v>0.3</v>
      </c>
      <c r="M25" s="4">
        <v>0.3</v>
      </c>
    </row>
    <row r="27" spans="1:13" x14ac:dyDescent="0.25">
      <c r="A27" s="5" t="s">
        <v>28</v>
      </c>
      <c r="B27" s="10">
        <f>+B23*B25</f>
        <v>32100</v>
      </c>
      <c r="C27" s="10">
        <f t="shared" ref="C27:M27" si="14">+C23*C25</f>
        <v>64200</v>
      </c>
      <c r="D27" s="10">
        <f t="shared" si="14"/>
        <v>96300</v>
      </c>
      <c r="E27" s="10">
        <f t="shared" si="14"/>
        <v>128400</v>
      </c>
      <c r="F27" s="10">
        <f t="shared" si="14"/>
        <v>160500</v>
      </c>
      <c r="G27" s="10">
        <f t="shared" si="14"/>
        <v>192600</v>
      </c>
      <c r="H27" s="10">
        <f t="shared" si="14"/>
        <v>224700</v>
      </c>
      <c r="I27" s="10">
        <f t="shared" si="14"/>
        <v>256800</v>
      </c>
      <c r="J27" s="10">
        <f t="shared" si="14"/>
        <v>288900</v>
      </c>
      <c r="K27" s="10">
        <f t="shared" si="14"/>
        <v>321000</v>
      </c>
      <c r="L27" s="10">
        <f t="shared" si="14"/>
        <v>353100</v>
      </c>
      <c r="M27" s="10">
        <f t="shared" si="14"/>
        <v>385200</v>
      </c>
    </row>
    <row r="29" spans="1:13" x14ac:dyDescent="0.25">
      <c r="A29" t="s">
        <v>34</v>
      </c>
      <c r="B29" s="9">
        <v>0</v>
      </c>
      <c r="C29" s="13">
        <f>+B31</f>
        <v>32100</v>
      </c>
      <c r="D29" s="13">
        <f>+B31+C31</f>
        <v>64200</v>
      </c>
      <c r="E29" s="13">
        <f>+B31+C31+D31</f>
        <v>96300</v>
      </c>
      <c r="F29" s="13">
        <f>+B31+C31+D31+E31</f>
        <v>128400</v>
      </c>
      <c r="G29" s="13">
        <f>+B31+C31+D31+E31+F31</f>
        <v>160500</v>
      </c>
      <c r="H29" s="13">
        <f>+B31+C31+D31+E31+F31+G31</f>
        <v>192600</v>
      </c>
      <c r="I29" s="13">
        <f>+B31+C31+D31+E31+F31+G31+H31</f>
        <v>224700</v>
      </c>
      <c r="J29" s="13">
        <f>+B31+C31+D31+E31+F31+G31+H31+I31</f>
        <v>256800</v>
      </c>
      <c r="K29" s="13">
        <f>+B31+C31+D31+E31+F31+G31+H31+I31+J31</f>
        <v>288900</v>
      </c>
      <c r="L29" s="13">
        <f>+B31+C31+D31+E31+F31+G31+H31+I31+J31+K31</f>
        <v>321000</v>
      </c>
      <c r="M29" s="13">
        <f>+B31+C31+D31+E31+F31+G31+H31+I31+J31+K31+L31</f>
        <v>353100</v>
      </c>
    </row>
    <row r="31" spans="1:13" ht="15.75" thickBot="1" x14ac:dyDescent="0.3">
      <c r="A31" s="5" t="s">
        <v>29</v>
      </c>
      <c r="B31" s="12">
        <f>+B27-B29</f>
        <v>32100</v>
      </c>
      <c r="C31" s="12">
        <f t="shared" ref="C31:M31" si="15">+C27-C29</f>
        <v>32100</v>
      </c>
      <c r="D31" s="12">
        <f t="shared" si="15"/>
        <v>32100</v>
      </c>
      <c r="E31" s="12">
        <f t="shared" si="15"/>
        <v>32100</v>
      </c>
      <c r="F31" s="12">
        <f t="shared" si="15"/>
        <v>32100</v>
      </c>
      <c r="G31" s="12">
        <f t="shared" si="15"/>
        <v>32100</v>
      </c>
      <c r="H31" s="12">
        <f t="shared" si="15"/>
        <v>32100</v>
      </c>
      <c r="I31" s="12">
        <f t="shared" si="15"/>
        <v>32100</v>
      </c>
      <c r="J31" s="12">
        <f t="shared" si="15"/>
        <v>32100</v>
      </c>
      <c r="K31" s="12">
        <f t="shared" si="15"/>
        <v>32100</v>
      </c>
      <c r="L31" s="12">
        <f t="shared" si="15"/>
        <v>32100</v>
      </c>
      <c r="M31" s="12">
        <f t="shared" si="15"/>
        <v>32100</v>
      </c>
    </row>
    <row r="32" spans="1:13" ht="15.75" thickTop="1" x14ac:dyDescent="0.25"/>
    <row r="33" spans="1:13" x14ac:dyDescent="0.25">
      <c r="A33" t="s">
        <v>31</v>
      </c>
    </row>
    <row r="34" spans="1:13" x14ac:dyDescent="0.25">
      <c r="M34" s="15"/>
    </row>
    <row r="1975" spans="8:8" x14ac:dyDescent="0.25">
      <c r="H1975" s="14" t="s">
        <v>30</v>
      </c>
    </row>
    <row r="3333" spans="8:8" x14ac:dyDescent="0.25">
      <c r="H3333" s="14" t="s">
        <v>30</v>
      </c>
    </row>
    <row r="5555" spans="8:8" x14ac:dyDescent="0.25">
      <c r="H5555" s="14" t="s">
        <v>30</v>
      </c>
    </row>
    <row r="7777" spans="8:8" x14ac:dyDescent="0.25">
      <c r="H7777" s="14" t="s">
        <v>30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Ejemplo - Formato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Bautista de Dios</dc:creator>
  <cp:lastModifiedBy>Henry Bautista de Dios</cp:lastModifiedBy>
  <dcterms:created xsi:type="dcterms:W3CDTF">2021-12-25T01:07:35Z</dcterms:created>
  <dcterms:modified xsi:type="dcterms:W3CDTF">2021-12-25T16:42:06Z</dcterms:modified>
</cp:coreProperties>
</file>